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kshah07_syr_edu/Documents/Soccer Analytics Club/Soccer Betting Data/"/>
    </mc:Choice>
  </mc:AlternateContent>
  <xr:revisionPtr revIDLastSave="9" documentId="13_ncr:1_{1EF52740-EBEF-C74E-AE6D-60D2FC9433C9}" xr6:coauthVersionLast="45" xr6:coauthVersionMax="45" xr10:uidLastSave="{FA991833-37BE-490B-B16C-FE33E18A85AE}"/>
  <bookViews>
    <workbookView xWindow="-108" yWindow="-108" windowWidth="23256" windowHeight="12576" xr2:uid="{61770CB0-79B8-8149-9964-E745728C419A}"/>
  </bookViews>
  <sheets>
    <sheet name="LaLiga2018" sheetId="1" r:id="rId1"/>
    <sheet name="LaLiga2019" sheetId="2" r:id="rId2"/>
    <sheet name="Bunda2018" sheetId="3" r:id="rId3"/>
    <sheet name="Bunda2019" sheetId="4" r:id="rId4"/>
    <sheet name="Ligue12018" sheetId="5" r:id="rId5"/>
    <sheet name="Ligue12019" sheetId="6" r:id="rId6"/>
    <sheet name="PL2018" sheetId="7" r:id="rId7"/>
    <sheet name="PL2019" sheetId="8" r:id="rId8"/>
    <sheet name="SerieA2018" sheetId="9" r:id="rId9"/>
    <sheet name="SerieA2019" sheetId="10" r:id="rId10"/>
  </sheets>
  <definedNames>
    <definedName name="_xlnm._FilterDatabase" localSheetId="0" hidden="1">LaLiga2018!$A$1:$AA$251</definedName>
    <definedName name="_xlnm._FilterDatabase" localSheetId="1" hidden="1">LaLiga2019!$A$1:$AS$381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Z4" i="1"/>
  <c r="V3" i="1"/>
  <c r="R2" i="1"/>
  <c r="Z2" i="1"/>
  <c r="W2" i="1"/>
  <c r="R251" i="10" l="1"/>
  <c r="U251" i="10" s="1"/>
  <c r="Q251" i="10"/>
  <c r="T251" i="10" s="1"/>
  <c r="P251" i="10"/>
  <c r="L251" i="10"/>
  <c r="R250" i="10"/>
  <c r="U250" i="10" s="1"/>
  <c r="Q250" i="10"/>
  <c r="P250" i="10"/>
  <c r="S250" i="10" s="1"/>
  <c r="L250" i="10"/>
  <c r="Z249" i="10"/>
  <c r="AA249" i="10" s="1"/>
  <c r="S249" i="10"/>
  <c r="R249" i="10"/>
  <c r="U249" i="10" s="1"/>
  <c r="Q249" i="10"/>
  <c r="T249" i="10" s="1"/>
  <c r="V249" i="10" s="1"/>
  <c r="P249" i="10"/>
  <c r="L249" i="10"/>
  <c r="T248" i="10"/>
  <c r="R248" i="10"/>
  <c r="U248" i="10" s="1"/>
  <c r="Q248" i="10"/>
  <c r="P248" i="10"/>
  <c r="L248" i="10"/>
  <c r="R247" i="10"/>
  <c r="U247" i="10" s="1"/>
  <c r="Q247" i="10"/>
  <c r="T247" i="10" s="1"/>
  <c r="P247" i="10"/>
  <c r="L247" i="10"/>
  <c r="Z246" i="10"/>
  <c r="AA246" i="10" s="1"/>
  <c r="R246" i="10"/>
  <c r="U246" i="10" s="1"/>
  <c r="Q246" i="10"/>
  <c r="T246" i="10" s="1"/>
  <c r="P246" i="10"/>
  <c r="S246" i="10" s="1"/>
  <c r="L246" i="10"/>
  <c r="Z245" i="10"/>
  <c r="AA245" i="10" s="1"/>
  <c r="S245" i="10"/>
  <c r="R245" i="10"/>
  <c r="U245" i="10" s="1"/>
  <c r="Q245" i="10"/>
  <c r="T245" i="10" s="1"/>
  <c r="P245" i="10"/>
  <c r="L245" i="10"/>
  <c r="U244" i="10"/>
  <c r="R244" i="10"/>
  <c r="Q244" i="10"/>
  <c r="Z244" i="10" s="1"/>
  <c r="AA244" i="10" s="1"/>
  <c r="P244" i="10"/>
  <c r="S244" i="10" s="1"/>
  <c r="L244" i="10"/>
  <c r="R243" i="10"/>
  <c r="U243" i="10" s="1"/>
  <c r="Q243" i="10"/>
  <c r="T243" i="10" s="1"/>
  <c r="P243" i="10"/>
  <c r="Z243" i="10" s="1"/>
  <c r="AA243" i="10" s="1"/>
  <c r="L243" i="10"/>
  <c r="U242" i="10"/>
  <c r="R242" i="10"/>
  <c r="Q242" i="10"/>
  <c r="T242" i="10" s="1"/>
  <c r="P242" i="10"/>
  <c r="L242" i="10"/>
  <c r="Z241" i="10"/>
  <c r="AA241" i="10" s="1"/>
  <c r="S241" i="10"/>
  <c r="R241" i="10"/>
  <c r="U241" i="10" s="1"/>
  <c r="Q241" i="10"/>
  <c r="T241" i="10" s="1"/>
  <c r="P241" i="10"/>
  <c r="L241" i="10"/>
  <c r="AA240" i="10"/>
  <c r="Z240" i="10"/>
  <c r="R240" i="10"/>
  <c r="U240" i="10" s="1"/>
  <c r="Q240" i="10"/>
  <c r="T240" i="10" s="1"/>
  <c r="P240" i="10"/>
  <c r="S240" i="10" s="1"/>
  <c r="L240" i="10"/>
  <c r="S239" i="10"/>
  <c r="V239" i="10" s="1"/>
  <c r="R239" i="10"/>
  <c r="U239" i="10" s="1"/>
  <c r="Q239" i="10"/>
  <c r="T239" i="10" s="1"/>
  <c r="P239" i="10"/>
  <c r="Z239" i="10" s="1"/>
  <c r="AA239" i="10" s="1"/>
  <c r="L239" i="10"/>
  <c r="R238" i="10"/>
  <c r="U238" i="10" s="1"/>
  <c r="Q238" i="10"/>
  <c r="T238" i="10" s="1"/>
  <c r="P238" i="10"/>
  <c r="L238" i="10"/>
  <c r="Z237" i="10"/>
  <c r="AA237" i="10" s="1"/>
  <c r="R237" i="10"/>
  <c r="U237" i="10" s="1"/>
  <c r="Q237" i="10"/>
  <c r="T237" i="10" s="1"/>
  <c r="P237" i="10"/>
  <c r="S237" i="10" s="1"/>
  <c r="V237" i="10" s="1"/>
  <c r="L237" i="10"/>
  <c r="Z236" i="10"/>
  <c r="AA236" i="10" s="1"/>
  <c r="U236" i="10"/>
  <c r="R236" i="10"/>
  <c r="Q236" i="10"/>
  <c r="T236" i="10" s="1"/>
  <c r="P236" i="10"/>
  <c r="S236" i="10" s="1"/>
  <c r="L236" i="10"/>
  <c r="S235" i="10"/>
  <c r="R235" i="10"/>
  <c r="Q235" i="10"/>
  <c r="T235" i="10" s="1"/>
  <c r="P235" i="10"/>
  <c r="L235" i="10"/>
  <c r="AA234" i="10"/>
  <c r="Z234" i="10"/>
  <c r="R234" i="10"/>
  <c r="U234" i="10" s="1"/>
  <c r="Q234" i="10"/>
  <c r="T234" i="10" s="1"/>
  <c r="P234" i="10"/>
  <c r="S234" i="10" s="1"/>
  <c r="L234" i="10"/>
  <c r="S233" i="10"/>
  <c r="V233" i="10" s="1"/>
  <c r="R233" i="10"/>
  <c r="U233" i="10" s="1"/>
  <c r="Q233" i="10"/>
  <c r="T233" i="10" s="1"/>
  <c r="P233" i="10"/>
  <c r="Z233" i="10" s="1"/>
  <c r="AA233" i="10" s="1"/>
  <c r="L233" i="10"/>
  <c r="U232" i="10"/>
  <c r="R232" i="10"/>
  <c r="Z232" i="10" s="1"/>
  <c r="AA232" i="10" s="1"/>
  <c r="Q232" i="10"/>
  <c r="T232" i="10" s="1"/>
  <c r="P232" i="10"/>
  <c r="S232" i="10" s="1"/>
  <c r="L232" i="10"/>
  <c r="R231" i="10"/>
  <c r="U231" i="10" s="1"/>
  <c r="Q231" i="10"/>
  <c r="T231" i="10" s="1"/>
  <c r="P231" i="10"/>
  <c r="L231" i="10"/>
  <c r="U230" i="10"/>
  <c r="T230" i="10"/>
  <c r="R230" i="10"/>
  <c r="Q230" i="10"/>
  <c r="Z230" i="10" s="1"/>
  <c r="AA230" i="10" s="1"/>
  <c r="P230" i="10"/>
  <c r="S230" i="10" s="1"/>
  <c r="L230" i="10"/>
  <c r="Z229" i="10"/>
  <c r="AA229" i="10" s="1"/>
  <c r="S229" i="10"/>
  <c r="R229" i="10"/>
  <c r="U229" i="10" s="1"/>
  <c r="Q229" i="10"/>
  <c r="T229" i="10" s="1"/>
  <c r="V229" i="10" s="1"/>
  <c r="P229" i="10"/>
  <c r="L229" i="10"/>
  <c r="R228" i="10"/>
  <c r="U228" i="10" s="1"/>
  <c r="Q228" i="10"/>
  <c r="T228" i="10" s="1"/>
  <c r="P228" i="10"/>
  <c r="L228" i="10"/>
  <c r="R227" i="10"/>
  <c r="U227" i="10" s="1"/>
  <c r="Q227" i="10"/>
  <c r="T227" i="10" s="1"/>
  <c r="P227" i="10"/>
  <c r="L227" i="10"/>
  <c r="T226" i="10"/>
  <c r="R226" i="10"/>
  <c r="U226" i="10" s="1"/>
  <c r="Q226" i="10"/>
  <c r="Z226" i="10" s="1"/>
  <c r="AA226" i="10" s="1"/>
  <c r="P226" i="10"/>
  <c r="S226" i="10" s="1"/>
  <c r="L226" i="10"/>
  <c r="Z225" i="10"/>
  <c r="AA225" i="10" s="1"/>
  <c r="S225" i="10"/>
  <c r="R225" i="10"/>
  <c r="U225" i="10" s="1"/>
  <c r="Q225" i="10"/>
  <c r="T225" i="10" s="1"/>
  <c r="P225" i="10"/>
  <c r="L225" i="10"/>
  <c r="U224" i="10"/>
  <c r="R224" i="10"/>
  <c r="Q224" i="10"/>
  <c r="Z224" i="10" s="1"/>
  <c r="AA224" i="10" s="1"/>
  <c r="P224" i="10"/>
  <c r="S224" i="10" s="1"/>
  <c r="L224" i="10"/>
  <c r="Z223" i="10"/>
  <c r="AA223" i="10" s="1"/>
  <c r="S223" i="10"/>
  <c r="V223" i="10" s="1"/>
  <c r="R223" i="10"/>
  <c r="U223" i="10" s="1"/>
  <c r="Q223" i="10"/>
  <c r="T223" i="10" s="1"/>
  <c r="P223" i="10"/>
  <c r="L223" i="10"/>
  <c r="U222" i="10"/>
  <c r="R222" i="10"/>
  <c r="Q222" i="10"/>
  <c r="T222" i="10" s="1"/>
  <c r="P222" i="10"/>
  <c r="L222" i="10"/>
  <c r="S221" i="10"/>
  <c r="R221" i="10"/>
  <c r="Q221" i="10"/>
  <c r="T221" i="10" s="1"/>
  <c r="P221" i="10"/>
  <c r="L221" i="10"/>
  <c r="R220" i="10"/>
  <c r="Q220" i="10"/>
  <c r="T220" i="10" s="1"/>
  <c r="P220" i="10"/>
  <c r="S220" i="10" s="1"/>
  <c r="L220" i="10"/>
  <c r="Z219" i="10"/>
  <c r="AA219" i="10" s="1"/>
  <c r="R219" i="10"/>
  <c r="U219" i="10" s="1"/>
  <c r="Q219" i="10"/>
  <c r="T219" i="10" s="1"/>
  <c r="P219" i="10"/>
  <c r="S219" i="10" s="1"/>
  <c r="L219" i="10"/>
  <c r="U218" i="10"/>
  <c r="T218" i="10"/>
  <c r="R218" i="10"/>
  <c r="Q218" i="10"/>
  <c r="P218" i="10"/>
  <c r="L218" i="10"/>
  <c r="Z217" i="10"/>
  <c r="AA217" i="10" s="1"/>
  <c r="S217" i="10"/>
  <c r="R217" i="10"/>
  <c r="U217" i="10" s="1"/>
  <c r="Q217" i="10"/>
  <c r="T217" i="10" s="1"/>
  <c r="P217" i="10"/>
  <c r="L217" i="10"/>
  <c r="R216" i="10"/>
  <c r="U216" i="10" s="1"/>
  <c r="Q216" i="10"/>
  <c r="P216" i="10"/>
  <c r="S216" i="10" s="1"/>
  <c r="L216" i="10"/>
  <c r="Z215" i="10"/>
  <c r="AA215" i="10" s="1"/>
  <c r="R215" i="10"/>
  <c r="U215" i="10" s="1"/>
  <c r="Q215" i="10"/>
  <c r="T215" i="10" s="1"/>
  <c r="P215" i="10"/>
  <c r="S215" i="10" s="1"/>
  <c r="L215" i="10"/>
  <c r="Z214" i="10"/>
  <c r="AA214" i="10" s="1"/>
  <c r="R214" i="10"/>
  <c r="U214" i="10" s="1"/>
  <c r="Q214" i="10"/>
  <c r="T214" i="10" s="1"/>
  <c r="P214" i="10"/>
  <c r="S214" i="10" s="1"/>
  <c r="L214" i="10"/>
  <c r="Z213" i="10"/>
  <c r="AA213" i="10" s="1"/>
  <c r="S213" i="10"/>
  <c r="R213" i="10"/>
  <c r="U213" i="10" s="1"/>
  <c r="Q213" i="10"/>
  <c r="T213" i="10" s="1"/>
  <c r="P213" i="10"/>
  <c r="L213" i="10"/>
  <c r="U212" i="10"/>
  <c r="T212" i="10"/>
  <c r="R212" i="10"/>
  <c r="Q212" i="10"/>
  <c r="Z212" i="10" s="1"/>
  <c r="AA212" i="10" s="1"/>
  <c r="P212" i="10"/>
  <c r="S212" i="10" s="1"/>
  <c r="L212" i="10"/>
  <c r="R211" i="10"/>
  <c r="U211" i="10" s="1"/>
  <c r="Q211" i="10"/>
  <c r="T211" i="10" s="1"/>
  <c r="P211" i="10"/>
  <c r="Z211" i="10" s="1"/>
  <c r="AA211" i="10" s="1"/>
  <c r="L211" i="10"/>
  <c r="U210" i="10"/>
  <c r="R210" i="10"/>
  <c r="Z210" i="10" s="1"/>
  <c r="AA210" i="10" s="1"/>
  <c r="Q210" i="10"/>
  <c r="T210" i="10" s="1"/>
  <c r="P210" i="10"/>
  <c r="S210" i="10" s="1"/>
  <c r="L210" i="10"/>
  <c r="Z209" i="10"/>
  <c r="AA209" i="10" s="1"/>
  <c r="R209" i="10"/>
  <c r="U209" i="10" s="1"/>
  <c r="Q209" i="10"/>
  <c r="T209" i="10" s="1"/>
  <c r="P209" i="10"/>
  <c r="S209" i="10" s="1"/>
  <c r="V209" i="10" s="1"/>
  <c r="L209" i="10"/>
  <c r="T208" i="10"/>
  <c r="R208" i="10"/>
  <c r="U208" i="10" s="1"/>
  <c r="Q208" i="10"/>
  <c r="P208" i="10"/>
  <c r="L208" i="10"/>
  <c r="S207" i="10"/>
  <c r="R207" i="10"/>
  <c r="Q207" i="10"/>
  <c r="T207" i="10" s="1"/>
  <c r="P207" i="10"/>
  <c r="L207" i="10"/>
  <c r="R206" i="10"/>
  <c r="U206" i="10" s="1"/>
  <c r="Q206" i="10"/>
  <c r="P206" i="10"/>
  <c r="S206" i="10" s="1"/>
  <c r="L206" i="10"/>
  <c r="Z205" i="10"/>
  <c r="AA205" i="10" s="1"/>
  <c r="S205" i="10"/>
  <c r="V205" i="10" s="1"/>
  <c r="R205" i="10"/>
  <c r="U205" i="10" s="1"/>
  <c r="Q205" i="10"/>
  <c r="T205" i="10" s="1"/>
  <c r="P205" i="10"/>
  <c r="L205" i="10"/>
  <c r="R204" i="10"/>
  <c r="Q204" i="10"/>
  <c r="T204" i="10" s="1"/>
  <c r="P204" i="10"/>
  <c r="S204" i="10" s="1"/>
  <c r="L204" i="10"/>
  <c r="Z203" i="10"/>
  <c r="AA203" i="10" s="1"/>
  <c r="S203" i="10"/>
  <c r="V203" i="10" s="1"/>
  <c r="R203" i="10"/>
  <c r="U203" i="10" s="1"/>
  <c r="Q203" i="10"/>
  <c r="T203" i="10" s="1"/>
  <c r="P203" i="10"/>
  <c r="L203" i="10"/>
  <c r="R202" i="10"/>
  <c r="U202" i="10" s="1"/>
  <c r="Q202" i="10"/>
  <c r="T202" i="10" s="1"/>
  <c r="P202" i="10"/>
  <c r="L202" i="10"/>
  <c r="Z201" i="10"/>
  <c r="AA201" i="10" s="1"/>
  <c r="R201" i="10"/>
  <c r="U201" i="10" s="1"/>
  <c r="Q201" i="10"/>
  <c r="T201" i="10" s="1"/>
  <c r="P201" i="10"/>
  <c r="S201" i="10" s="1"/>
  <c r="L201" i="10"/>
  <c r="Z200" i="10"/>
  <c r="AA200" i="10" s="1"/>
  <c r="U200" i="10"/>
  <c r="R200" i="10"/>
  <c r="Q200" i="10"/>
  <c r="T200" i="10" s="1"/>
  <c r="P200" i="10"/>
  <c r="S200" i="10" s="1"/>
  <c r="L200" i="10"/>
  <c r="Z199" i="10"/>
  <c r="AA199" i="10" s="1"/>
  <c r="S199" i="10"/>
  <c r="R199" i="10"/>
  <c r="U199" i="10" s="1"/>
  <c r="Q199" i="10"/>
  <c r="T199" i="10" s="1"/>
  <c r="V199" i="10" s="1"/>
  <c r="P199" i="10"/>
  <c r="L199" i="10"/>
  <c r="T198" i="10"/>
  <c r="R198" i="10"/>
  <c r="U198" i="10" s="1"/>
  <c r="Q198" i="10"/>
  <c r="Z198" i="10" s="1"/>
  <c r="AA198" i="10" s="1"/>
  <c r="P198" i="10"/>
  <c r="S198" i="10" s="1"/>
  <c r="L198" i="10"/>
  <c r="R197" i="10"/>
  <c r="U197" i="10" s="1"/>
  <c r="Q197" i="10"/>
  <c r="T197" i="10" s="1"/>
  <c r="P197" i="10"/>
  <c r="L197" i="10"/>
  <c r="Z196" i="10"/>
  <c r="AA196" i="10" s="1"/>
  <c r="R196" i="10"/>
  <c r="U196" i="10" s="1"/>
  <c r="Q196" i="10"/>
  <c r="T196" i="10" s="1"/>
  <c r="P196" i="10"/>
  <c r="S196" i="10" s="1"/>
  <c r="L196" i="10"/>
  <c r="Z195" i="10"/>
  <c r="AA195" i="10" s="1"/>
  <c r="T195" i="10"/>
  <c r="R195" i="10"/>
  <c r="U195" i="10" s="1"/>
  <c r="Q195" i="10"/>
  <c r="P195" i="10"/>
  <c r="S195" i="10" s="1"/>
  <c r="L195" i="10"/>
  <c r="R194" i="10"/>
  <c r="U194" i="10" s="1"/>
  <c r="Q194" i="10"/>
  <c r="P194" i="10"/>
  <c r="S194" i="10" s="1"/>
  <c r="L194" i="10"/>
  <c r="R193" i="10"/>
  <c r="U193" i="10" s="1"/>
  <c r="Q193" i="10"/>
  <c r="T193" i="10" s="1"/>
  <c r="P193" i="10"/>
  <c r="Z193" i="10" s="1"/>
  <c r="AA193" i="10" s="1"/>
  <c r="L193" i="10"/>
  <c r="R192" i="10"/>
  <c r="U192" i="10" s="1"/>
  <c r="Q192" i="10"/>
  <c r="T192" i="10" s="1"/>
  <c r="P192" i="10"/>
  <c r="Z192" i="10" s="1"/>
  <c r="AA192" i="10" s="1"/>
  <c r="L192" i="10"/>
  <c r="T191" i="10"/>
  <c r="R191" i="10"/>
  <c r="Q191" i="10"/>
  <c r="P191" i="10"/>
  <c r="S191" i="10" s="1"/>
  <c r="L191" i="10"/>
  <c r="R190" i="10"/>
  <c r="Q190" i="10"/>
  <c r="T190" i="10" s="1"/>
  <c r="P190" i="10"/>
  <c r="S190" i="10" s="1"/>
  <c r="L190" i="10"/>
  <c r="R189" i="10"/>
  <c r="U189" i="10" s="1"/>
  <c r="Q189" i="10"/>
  <c r="T189" i="10" s="1"/>
  <c r="P189" i="10"/>
  <c r="Z189" i="10" s="1"/>
  <c r="AA189" i="10" s="1"/>
  <c r="L189" i="10"/>
  <c r="R188" i="10"/>
  <c r="U188" i="10" s="1"/>
  <c r="Q188" i="10"/>
  <c r="T188" i="10" s="1"/>
  <c r="P188" i="10"/>
  <c r="Z188" i="10" s="1"/>
  <c r="AA188" i="10" s="1"/>
  <c r="L188" i="10"/>
  <c r="R187" i="10"/>
  <c r="U187" i="10" s="1"/>
  <c r="Q187" i="10"/>
  <c r="T187" i="10" s="1"/>
  <c r="P187" i="10"/>
  <c r="L187" i="10"/>
  <c r="R186" i="10"/>
  <c r="U186" i="10" s="1"/>
  <c r="Q186" i="10"/>
  <c r="T186" i="10" s="1"/>
  <c r="P186" i="10"/>
  <c r="Z186" i="10" s="1"/>
  <c r="AA186" i="10" s="1"/>
  <c r="L186" i="10"/>
  <c r="Z185" i="10"/>
  <c r="AA185" i="10" s="1"/>
  <c r="R185" i="10"/>
  <c r="U185" i="10" s="1"/>
  <c r="Q185" i="10"/>
  <c r="T185" i="10" s="1"/>
  <c r="P185" i="10"/>
  <c r="S185" i="10" s="1"/>
  <c r="L185" i="10"/>
  <c r="R184" i="10"/>
  <c r="Z184" i="10" s="1"/>
  <c r="AA184" i="10" s="1"/>
  <c r="Q184" i="10"/>
  <c r="T184" i="10" s="1"/>
  <c r="P184" i="10"/>
  <c r="S184" i="10" s="1"/>
  <c r="L184" i="10"/>
  <c r="T183" i="10"/>
  <c r="R183" i="10"/>
  <c r="U183" i="10" s="1"/>
  <c r="Q183" i="10"/>
  <c r="Z183" i="10" s="1"/>
  <c r="AA183" i="10" s="1"/>
  <c r="P183" i="10"/>
  <c r="S183" i="10" s="1"/>
  <c r="L183" i="10"/>
  <c r="R182" i="10"/>
  <c r="Q182" i="10"/>
  <c r="T182" i="10" s="1"/>
  <c r="P182" i="10"/>
  <c r="S182" i="10" s="1"/>
  <c r="L182" i="10"/>
  <c r="R181" i="10"/>
  <c r="U181" i="10" s="1"/>
  <c r="Q181" i="10"/>
  <c r="T181" i="10" s="1"/>
  <c r="P181" i="10"/>
  <c r="Z181" i="10" s="1"/>
  <c r="AA181" i="10" s="1"/>
  <c r="L181" i="10"/>
  <c r="R180" i="10"/>
  <c r="U180" i="10" s="1"/>
  <c r="Q180" i="10"/>
  <c r="T180" i="10" s="1"/>
  <c r="P180" i="10"/>
  <c r="Z180" i="10" s="1"/>
  <c r="AA180" i="10" s="1"/>
  <c r="L180" i="10"/>
  <c r="Z179" i="10"/>
  <c r="AA179" i="10" s="1"/>
  <c r="T179" i="10"/>
  <c r="R179" i="10"/>
  <c r="U179" i="10" s="1"/>
  <c r="Q179" i="10"/>
  <c r="P179" i="10"/>
  <c r="S179" i="10" s="1"/>
  <c r="L179" i="10"/>
  <c r="R178" i="10"/>
  <c r="Q178" i="10"/>
  <c r="T178" i="10" s="1"/>
  <c r="P178" i="10"/>
  <c r="S178" i="10" s="1"/>
  <c r="L178" i="10"/>
  <c r="R177" i="10"/>
  <c r="Q177" i="10"/>
  <c r="T177" i="10" s="1"/>
  <c r="P177" i="10"/>
  <c r="S177" i="10" s="1"/>
  <c r="L177" i="10"/>
  <c r="U176" i="10"/>
  <c r="R176" i="10"/>
  <c r="Q176" i="10"/>
  <c r="T176" i="10" s="1"/>
  <c r="P176" i="10"/>
  <c r="L176" i="10"/>
  <c r="Z175" i="10"/>
  <c r="AA175" i="10" s="1"/>
  <c r="U175" i="10"/>
  <c r="T175" i="10"/>
  <c r="R175" i="10"/>
  <c r="Q175" i="10"/>
  <c r="P175" i="10"/>
  <c r="S175" i="10" s="1"/>
  <c r="L175" i="10"/>
  <c r="S174" i="10"/>
  <c r="R174" i="10"/>
  <c r="U174" i="10" s="1"/>
  <c r="Q174" i="10"/>
  <c r="P174" i="10"/>
  <c r="L174" i="10"/>
  <c r="U173" i="10"/>
  <c r="T173" i="10"/>
  <c r="R173" i="10"/>
  <c r="Q173" i="10"/>
  <c r="P173" i="10"/>
  <c r="L173" i="10"/>
  <c r="R172" i="10"/>
  <c r="U172" i="10" s="1"/>
  <c r="Q172" i="10"/>
  <c r="T172" i="10" s="1"/>
  <c r="P172" i="10"/>
  <c r="Z172" i="10" s="1"/>
  <c r="AA172" i="10" s="1"/>
  <c r="L172" i="10"/>
  <c r="R171" i="10"/>
  <c r="U171" i="10" s="1"/>
  <c r="Q171" i="10"/>
  <c r="T171" i="10" s="1"/>
  <c r="P171" i="10"/>
  <c r="Z171" i="10" s="1"/>
  <c r="AA171" i="10" s="1"/>
  <c r="L171" i="10"/>
  <c r="R170" i="10"/>
  <c r="U170" i="10" s="1"/>
  <c r="Q170" i="10"/>
  <c r="T170" i="10" s="1"/>
  <c r="P170" i="10"/>
  <c r="L170" i="10"/>
  <c r="U169" i="10"/>
  <c r="T169" i="10"/>
  <c r="R169" i="10"/>
  <c r="Q169" i="10"/>
  <c r="P169" i="10"/>
  <c r="L169" i="10"/>
  <c r="R168" i="10"/>
  <c r="Z168" i="10" s="1"/>
  <c r="AA168" i="10" s="1"/>
  <c r="Q168" i="10"/>
  <c r="T168" i="10" s="1"/>
  <c r="P168" i="10"/>
  <c r="S168" i="10" s="1"/>
  <c r="L168" i="10"/>
  <c r="T167" i="10"/>
  <c r="R167" i="10"/>
  <c r="Q167" i="10"/>
  <c r="P167" i="10"/>
  <c r="S167" i="10" s="1"/>
  <c r="L167" i="10"/>
  <c r="R166" i="10"/>
  <c r="U166" i="10" s="1"/>
  <c r="Q166" i="10"/>
  <c r="P166" i="10"/>
  <c r="S166" i="10" s="1"/>
  <c r="L166" i="10"/>
  <c r="T165" i="10"/>
  <c r="R165" i="10"/>
  <c r="U165" i="10" s="1"/>
  <c r="Q165" i="10"/>
  <c r="P165" i="10"/>
  <c r="L165" i="10"/>
  <c r="Z164" i="10"/>
  <c r="AA164" i="10" s="1"/>
  <c r="U164" i="10"/>
  <c r="S164" i="10"/>
  <c r="R164" i="10"/>
  <c r="Q164" i="10"/>
  <c r="T164" i="10" s="1"/>
  <c r="P164" i="10"/>
  <c r="L164" i="10"/>
  <c r="Z163" i="10"/>
  <c r="AA163" i="10" s="1"/>
  <c r="U163" i="10"/>
  <c r="T163" i="10"/>
  <c r="S163" i="10"/>
  <c r="R163" i="10"/>
  <c r="Q163" i="10"/>
  <c r="P163" i="10"/>
  <c r="L163" i="10"/>
  <c r="Z162" i="10"/>
  <c r="AA162" i="10" s="1"/>
  <c r="U162" i="10"/>
  <c r="S162" i="10"/>
  <c r="R162" i="10"/>
  <c r="Q162" i="10"/>
  <c r="T162" i="10" s="1"/>
  <c r="P162" i="10"/>
  <c r="L162" i="10"/>
  <c r="U161" i="10"/>
  <c r="T161" i="10"/>
  <c r="R161" i="10"/>
  <c r="Q161" i="10"/>
  <c r="P161" i="10"/>
  <c r="L161" i="10"/>
  <c r="R160" i="10"/>
  <c r="U160" i="10" s="1"/>
  <c r="Q160" i="10"/>
  <c r="T160" i="10" s="1"/>
  <c r="P160" i="10"/>
  <c r="Z160" i="10" s="1"/>
  <c r="AA160" i="10" s="1"/>
  <c r="L160" i="10"/>
  <c r="U159" i="10"/>
  <c r="R159" i="10"/>
  <c r="Q159" i="10"/>
  <c r="Z159" i="10" s="1"/>
  <c r="AA159" i="10" s="1"/>
  <c r="P159" i="10"/>
  <c r="S159" i="10" s="1"/>
  <c r="L159" i="10"/>
  <c r="Z158" i="10"/>
  <c r="AA158" i="10" s="1"/>
  <c r="T158" i="10"/>
  <c r="R158" i="10"/>
  <c r="U158" i="10" s="1"/>
  <c r="Q158" i="10"/>
  <c r="P158" i="10"/>
  <c r="S158" i="10" s="1"/>
  <c r="L158" i="10"/>
  <c r="T157" i="10"/>
  <c r="R157" i="10"/>
  <c r="Q157" i="10"/>
  <c r="P157" i="10"/>
  <c r="S157" i="10" s="1"/>
  <c r="L157" i="10"/>
  <c r="R156" i="10"/>
  <c r="U156" i="10" s="1"/>
  <c r="Q156" i="10"/>
  <c r="T156" i="10" s="1"/>
  <c r="P156" i="10"/>
  <c r="L156" i="10"/>
  <c r="R155" i="10"/>
  <c r="U155" i="10" s="1"/>
  <c r="Q155" i="10"/>
  <c r="P155" i="10"/>
  <c r="S155" i="10" s="1"/>
  <c r="L155" i="10"/>
  <c r="Z154" i="10"/>
  <c r="AA154" i="10" s="1"/>
  <c r="T154" i="10"/>
  <c r="R154" i="10"/>
  <c r="U154" i="10" s="1"/>
  <c r="Q154" i="10"/>
  <c r="P154" i="10"/>
  <c r="S154" i="10" s="1"/>
  <c r="L154" i="10"/>
  <c r="R153" i="10"/>
  <c r="Q153" i="10"/>
  <c r="T153" i="10" s="1"/>
  <c r="P153" i="10"/>
  <c r="S153" i="10" s="1"/>
  <c r="L153" i="10"/>
  <c r="T152" i="10"/>
  <c r="R152" i="10"/>
  <c r="U152" i="10" s="1"/>
  <c r="Q152" i="10"/>
  <c r="P152" i="10"/>
  <c r="L152" i="10"/>
  <c r="T151" i="10"/>
  <c r="R151" i="10"/>
  <c r="U151" i="10" s="1"/>
  <c r="Q151" i="10"/>
  <c r="Z151" i="10" s="1"/>
  <c r="AA151" i="10" s="1"/>
  <c r="P151" i="10"/>
  <c r="S151" i="10" s="1"/>
  <c r="L151" i="10"/>
  <c r="R150" i="10"/>
  <c r="U150" i="10" s="1"/>
  <c r="Q150" i="10"/>
  <c r="T150" i="10" s="1"/>
  <c r="P150" i="10"/>
  <c r="L150" i="10"/>
  <c r="R149" i="10"/>
  <c r="U149" i="10" s="1"/>
  <c r="Q149" i="10"/>
  <c r="P149" i="10"/>
  <c r="S149" i="10" s="1"/>
  <c r="L149" i="10"/>
  <c r="R148" i="10"/>
  <c r="U148" i="10" s="1"/>
  <c r="Q148" i="10"/>
  <c r="T148" i="10" s="1"/>
  <c r="P148" i="10"/>
  <c r="L148" i="10"/>
  <c r="T147" i="10"/>
  <c r="R147" i="10"/>
  <c r="U147" i="10" s="1"/>
  <c r="Q147" i="10"/>
  <c r="Z147" i="10" s="1"/>
  <c r="AA147" i="10" s="1"/>
  <c r="P147" i="10"/>
  <c r="S147" i="10" s="1"/>
  <c r="L147" i="10"/>
  <c r="R146" i="10"/>
  <c r="U146" i="10" s="1"/>
  <c r="Q146" i="10"/>
  <c r="T146" i="10" s="1"/>
  <c r="P146" i="10"/>
  <c r="L146" i="10"/>
  <c r="R145" i="10"/>
  <c r="U145" i="10" s="1"/>
  <c r="Q145" i="10"/>
  <c r="T145" i="10" s="1"/>
  <c r="P145" i="10"/>
  <c r="Z145" i="10" s="1"/>
  <c r="AA145" i="10" s="1"/>
  <c r="L145" i="10"/>
  <c r="T144" i="10"/>
  <c r="R144" i="10"/>
  <c r="U144" i="10" s="1"/>
  <c r="Q144" i="10"/>
  <c r="P144" i="10"/>
  <c r="L144" i="10"/>
  <c r="T143" i="10"/>
  <c r="R143" i="10"/>
  <c r="U143" i="10" s="1"/>
  <c r="Q143" i="10"/>
  <c r="Z143" i="10" s="1"/>
  <c r="AA143" i="10" s="1"/>
  <c r="P143" i="10"/>
  <c r="S143" i="10" s="1"/>
  <c r="L143" i="10"/>
  <c r="R142" i="10"/>
  <c r="Z142" i="10" s="1"/>
  <c r="AA142" i="10" s="1"/>
  <c r="Q142" i="10"/>
  <c r="T142" i="10" s="1"/>
  <c r="P142" i="10"/>
  <c r="S142" i="10" s="1"/>
  <c r="L142" i="10"/>
  <c r="T141" i="10"/>
  <c r="R141" i="10"/>
  <c r="Q141" i="10"/>
  <c r="P141" i="10"/>
  <c r="S141" i="10" s="1"/>
  <c r="L141" i="10"/>
  <c r="R140" i="10"/>
  <c r="U140" i="10" s="1"/>
  <c r="Q140" i="10"/>
  <c r="T140" i="10" s="1"/>
  <c r="P140" i="10"/>
  <c r="S140" i="10" s="1"/>
  <c r="L140" i="10"/>
  <c r="R139" i="10"/>
  <c r="U139" i="10" s="1"/>
  <c r="Q139" i="10"/>
  <c r="T139" i="10" s="1"/>
  <c r="P139" i="10"/>
  <c r="Z139" i="10" s="1"/>
  <c r="AA139" i="10" s="1"/>
  <c r="L139" i="10"/>
  <c r="T138" i="10"/>
  <c r="R138" i="10"/>
  <c r="U138" i="10" s="1"/>
  <c r="Q138" i="10"/>
  <c r="P138" i="10"/>
  <c r="L138" i="10"/>
  <c r="T137" i="10"/>
  <c r="R137" i="10"/>
  <c r="U137" i="10" s="1"/>
  <c r="Q137" i="10"/>
  <c r="P137" i="10"/>
  <c r="Z137" i="10" s="1"/>
  <c r="AA137" i="10" s="1"/>
  <c r="L137" i="10"/>
  <c r="T136" i="10"/>
  <c r="R136" i="10"/>
  <c r="U136" i="10" s="1"/>
  <c r="Q136" i="10"/>
  <c r="Z136" i="10" s="1"/>
  <c r="AA136" i="10" s="1"/>
  <c r="P136" i="10"/>
  <c r="S136" i="10" s="1"/>
  <c r="L136" i="10"/>
  <c r="R135" i="10"/>
  <c r="Q135" i="10"/>
  <c r="T135" i="10" s="1"/>
  <c r="P135" i="10"/>
  <c r="S135" i="10" s="1"/>
  <c r="L135" i="10"/>
  <c r="Z134" i="10"/>
  <c r="AA134" i="10" s="1"/>
  <c r="T134" i="10"/>
  <c r="R134" i="10"/>
  <c r="U134" i="10" s="1"/>
  <c r="Q134" i="10"/>
  <c r="P134" i="10"/>
  <c r="S134" i="10" s="1"/>
  <c r="L134" i="10"/>
  <c r="T133" i="10"/>
  <c r="R133" i="10"/>
  <c r="U133" i="10" s="1"/>
  <c r="Q133" i="10"/>
  <c r="P133" i="10"/>
  <c r="Z133" i="10" s="1"/>
  <c r="AA133" i="10" s="1"/>
  <c r="L133" i="10"/>
  <c r="R132" i="10"/>
  <c r="U132" i="10" s="1"/>
  <c r="Q132" i="10"/>
  <c r="T132" i="10" s="1"/>
  <c r="P132" i="10"/>
  <c r="L132" i="10"/>
  <c r="T131" i="10"/>
  <c r="R131" i="10"/>
  <c r="U131" i="10" s="1"/>
  <c r="Q131" i="10"/>
  <c r="P131" i="10"/>
  <c r="L131" i="10"/>
  <c r="T130" i="10"/>
  <c r="R130" i="10"/>
  <c r="U130" i="10" s="1"/>
  <c r="Q130" i="10"/>
  <c r="P130" i="10"/>
  <c r="L130" i="10"/>
  <c r="R129" i="10"/>
  <c r="U129" i="10" s="1"/>
  <c r="Q129" i="10"/>
  <c r="Z129" i="10" s="1"/>
  <c r="AA129" i="10" s="1"/>
  <c r="P129" i="10"/>
  <c r="S129" i="10" s="1"/>
  <c r="L129" i="10"/>
  <c r="Z128" i="10"/>
  <c r="AA128" i="10" s="1"/>
  <c r="T128" i="10"/>
  <c r="R128" i="10"/>
  <c r="U128" i="10" s="1"/>
  <c r="Q128" i="10"/>
  <c r="P128" i="10"/>
  <c r="S128" i="10" s="1"/>
  <c r="L128" i="10"/>
  <c r="T127" i="10"/>
  <c r="R127" i="10"/>
  <c r="U127" i="10" s="1"/>
  <c r="Q127" i="10"/>
  <c r="P127" i="10"/>
  <c r="L127" i="10"/>
  <c r="R126" i="10"/>
  <c r="U126" i="10" s="1"/>
  <c r="Q126" i="10"/>
  <c r="T126" i="10" s="1"/>
  <c r="P126" i="10"/>
  <c r="L126" i="10"/>
  <c r="T125" i="10"/>
  <c r="R125" i="10"/>
  <c r="U125" i="10" s="1"/>
  <c r="Q125" i="10"/>
  <c r="P125" i="10"/>
  <c r="L125" i="10"/>
  <c r="T124" i="10"/>
  <c r="R124" i="10"/>
  <c r="Q124" i="10"/>
  <c r="P124" i="10"/>
  <c r="S124" i="10" s="1"/>
  <c r="L124" i="10"/>
  <c r="R123" i="10"/>
  <c r="Q123" i="10"/>
  <c r="T123" i="10" s="1"/>
  <c r="P123" i="10"/>
  <c r="S123" i="10" s="1"/>
  <c r="L123" i="10"/>
  <c r="R122" i="10"/>
  <c r="U122" i="10" s="1"/>
  <c r="Q122" i="10"/>
  <c r="T122" i="10" s="1"/>
  <c r="P122" i="10"/>
  <c r="L122" i="10"/>
  <c r="R121" i="10"/>
  <c r="U121" i="10" s="1"/>
  <c r="Q121" i="10"/>
  <c r="T121" i="10" s="1"/>
  <c r="P121" i="10"/>
  <c r="L121" i="10"/>
  <c r="U120" i="10"/>
  <c r="R120" i="10"/>
  <c r="Z120" i="10" s="1"/>
  <c r="AA120" i="10" s="1"/>
  <c r="Q120" i="10"/>
  <c r="T120" i="10" s="1"/>
  <c r="P120" i="10"/>
  <c r="S120" i="10" s="1"/>
  <c r="L120" i="10"/>
  <c r="U119" i="10"/>
  <c r="T119" i="10"/>
  <c r="R119" i="10"/>
  <c r="Q119" i="10"/>
  <c r="P119" i="10"/>
  <c r="L119" i="10"/>
  <c r="S118" i="10"/>
  <c r="R118" i="10"/>
  <c r="U118" i="10" s="1"/>
  <c r="Q118" i="10"/>
  <c r="P118" i="10"/>
  <c r="L118" i="10"/>
  <c r="Z117" i="10"/>
  <c r="AA117" i="10" s="1"/>
  <c r="U117" i="10"/>
  <c r="T117" i="10"/>
  <c r="S117" i="10"/>
  <c r="R117" i="10"/>
  <c r="Q117" i="10"/>
  <c r="P117" i="10"/>
  <c r="L117" i="10"/>
  <c r="U116" i="10"/>
  <c r="S116" i="10"/>
  <c r="R116" i="10"/>
  <c r="Q116" i="10"/>
  <c r="P116" i="10"/>
  <c r="L116" i="10"/>
  <c r="U115" i="10"/>
  <c r="T115" i="10"/>
  <c r="S115" i="10"/>
  <c r="V115" i="10" s="1"/>
  <c r="R115" i="10"/>
  <c r="Z115" i="10" s="1"/>
  <c r="AA115" i="10" s="1"/>
  <c r="Q115" i="10"/>
  <c r="P115" i="10"/>
  <c r="L115" i="10"/>
  <c r="S114" i="10"/>
  <c r="R114" i="10"/>
  <c r="Q114" i="10"/>
  <c r="T114" i="10" s="1"/>
  <c r="P114" i="10"/>
  <c r="L114" i="10"/>
  <c r="Z113" i="10"/>
  <c r="AA113" i="10" s="1"/>
  <c r="R113" i="10"/>
  <c r="U113" i="10" s="1"/>
  <c r="Q113" i="10"/>
  <c r="T113" i="10" s="1"/>
  <c r="P113" i="10"/>
  <c r="S113" i="10" s="1"/>
  <c r="L113" i="10"/>
  <c r="U112" i="10"/>
  <c r="S112" i="10"/>
  <c r="R112" i="10"/>
  <c r="Q112" i="10"/>
  <c r="T112" i="10" s="1"/>
  <c r="P112" i="10"/>
  <c r="L112" i="10"/>
  <c r="Z111" i="10"/>
  <c r="AA111" i="10" s="1"/>
  <c r="S111" i="10"/>
  <c r="R111" i="10"/>
  <c r="U111" i="10" s="1"/>
  <c r="Q111" i="10"/>
  <c r="T111" i="10" s="1"/>
  <c r="P111" i="10"/>
  <c r="L111" i="10"/>
  <c r="U110" i="10"/>
  <c r="R110" i="10"/>
  <c r="Q110" i="10"/>
  <c r="T110" i="10" s="1"/>
  <c r="P110" i="10"/>
  <c r="S110" i="10" s="1"/>
  <c r="V110" i="10" s="1"/>
  <c r="L110" i="10"/>
  <c r="S109" i="10"/>
  <c r="R109" i="10"/>
  <c r="U109" i="10" s="1"/>
  <c r="Q109" i="10"/>
  <c r="T109" i="10" s="1"/>
  <c r="P109" i="10"/>
  <c r="Z109" i="10" s="1"/>
  <c r="AA109" i="10" s="1"/>
  <c r="L109" i="10"/>
  <c r="S108" i="10"/>
  <c r="R108" i="10"/>
  <c r="Q108" i="10"/>
  <c r="T108" i="10" s="1"/>
  <c r="P108" i="10"/>
  <c r="L108" i="10"/>
  <c r="Z107" i="10"/>
  <c r="AA107" i="10" s="1"/>
  <c r="R107" i="10"/>
  <c r="U107" i="10" s="1"/>
  <c r="Q107" i="10"/>
  <c r="T107" i="10" s="1"/>
  <c r="P107" i="10"/>
  <c r="S107" i="10" s="1"/>
  <c r="L107" i="10"/>
  <c r="Z106" i="10"/>
  <c r="AA106" i="10" s="1"/>
  <c r="U106" i="10"/>
  <c r="R106" i="10"/>
  <c r="Q106" i="10"/>
  <c r="T106" i="10" s="1"/>
  <c r="P106" i="10"/>
  <c r="S106" i="10" s="1"/>
  <c r="L106" i="10"/>
  <c r="U105" i="10"/>
  <c r="S105" i="10"/>
  <c r="R105" i="10"/>
  <c r="Q105" i="10"/>
  <c r="T105" i="10" s="1"/>
  <c r="P105" i="10"/>
  <c r="Z105" i="10" s="1"/>
  <c r="AA105" i="10" s="1"/>
  <c r="L105" i="10"/>
  <c r="Z104" i="10"/>
  <c r="AA104" i="10" s="1"/>
  <c r="S104" i="10"/>
  <c r="R104" i="10"/>
  <c r="U104" i="10" s="1"/>
  <c r="Q104" i="10"/>
  <c r="T104" i="10" s="1"/>
  <c r="P104" i="10"/>
  <c r="L104" i="10"/>
  <c r="Z103" i="10"/>
  <c r="AA103" i="10" s="1"/>
  <c r="U103" i="10"/>
  <c r="S103" i="10"/>
  <c r="R103" i="10"/>
  <c r="Q103" i="10"/>
  <c r="T103" i="10" s="1"/>
  <c r="P103" i="10"/>
  <c r="L103" i="10"/>
  <c r="S102" i="10"/>
  <c r="V102" i="10" s="1"/>
  <c r="R102" i="10"/>
  <c r="U102" i="10" s="1"/>
  <c r="Q102" i="10"/>
  <c r="T102" i="10" s="1"/>
  <c r="P102" i="10"/>
  <c r="L102" i="10"/>
  <c r="S101" i="10"/>
  <c r="R101" i="10"/>
  <c r="U101" i="10" s="1"/>
  <c r="Q101" i="10"/>
  <c r="T101" i="10" s="1"/>
  <c r="P101" i="10"/>
  <c r="Z101" i="10" s="1"/>
  <c r="AA101" i="10" s="1"/>
  <c r="L101" i="10"/>
  <c r="U100" i="10"/>
  <c r="R100" i="10"/>
  <c r="Q100" i="10"/>
  <c r="T100" i="10" s="1"/>
  <c r="P100" i="10"/>
  <c r="S100" i="10" s="1"/>
  <c r="L100" i="10"/>
  <c r="S99" i="10"/>
  <c r="V99" i="10" s="1"/>
  <c r="R99" i="10"/>
  <c r="U99" i="10" s="1"/>
  <c r="Q99" i="10"/>
  <c r="T99" i="10" s="1"/>
  <c r="P99" i="10"/>
  <c r="L99" i="10"/>
  <c r="U98" i="10"/>
  <c r="R98" i="10"/>
  <c r="Q98" i="10"/>
  <c r="T98" i="10" s="1"/>
  <c r="P98" i="10"/>
  <c r="S98" i="10" s="1"/>
  <c r="L98" i="10"/>
  <c r="S97" i="10"/>
  <c r="R97" i="10"/>
  <c r="U97" i="10" s="1"/>
  <c r="Q97" i="10"/>
  <c r="T97" i="10" s="1"/>
  <c r="P97" i="10"/>
  <c r="Z97" i="10" s="1"/>
  <c r="AA97" i="10" s="1"/>
  <c r="L97" i="10"/>
  <c r="S96" i="10"/>
  <c r="R96" i="10"/>
  <c r="U96" i="10" s="1"/>
  <c r="Q96" i="10"/>
  <c r="T96" i="10" s="1"/>
  <c r="P96" i="10"/>
  <c r="Z96" i="10" s="1"/>
  <c r="AA96" i="10" s="1"/>
  <c r="L96" i="10"/>
  <c r="Z95" i="10"/>
  <c r="AA95" i="10" s="1"/>
  <c r="R95" i="10"/>
  <c r="U95" i="10" s="1"/>
  <c r="Q95" i="10"/>
  <c r="T95" i="10" s="1"/>
  <c r="P95" i="10"/>
  <c r="S95" i="10" s="1"/>
  <c r="V95" i="10" s="1"/>
  <c r="L95" i="10"/>
  <c r="U94" i="10"/>
  <c r="S94" i="10"/>
  <c r="V94" i="10" s="1"/>
  <c r="R94" i="10"/>
  <c r="Q94" i="10"/>
  <c r="T94" i="10" s="1"/>
  <c r="P94" i="10"/>
  <c r="L94" i="10"/>
  <c r="Z93" i="10"/>
  <c r="AA93" i="10" s="1"/>
  <c r="S93" i="10"/>
  <c r="R93" i="10"/>
  <c r="U93" i="10" s="1"/>
  <c r="Q93" i="10"/>
  <c r="T93" i="10" s="1"/>
  <c r="P93" i="10"/>
  <c r="L93" i="10"/>
  <c r="Z92" i="10"/>
  <c r="AA92" i="10" s="1"/>
  <c r="R92" i="10"/>
  <c r="U92" i="10" s="1"/>
  <c r="Q92" i="10"/>
  <c r="T92" i="10" s="1"/>
  <c r="P92" i="10"/>
  <c r="S92" i="10" s="1"/>
  <c r="L92" i="10"/>
  <c r="Z91" i="10"/>
  <c r="AA91" i="10" s="1"/>
  <c r="U91" i="10"/>
  <c r="R91" i="10"/>
  <c r="Q91" i="10"/>
  <c r="T91" i="10" s="1"/>
  <c r="P91" i="10"/>
  <c r="S91" i="10" s="1"/>
  <c r="L91" i="10"/>
  <c r="S90" i="10"/>
  <c r="R90" i="10"/>
  <c r="Q90" i="10"/>
  <c r="T90" i="10" s="1"/>
  <c r="P90" i="10"/>
  <c r="L90" i="10"/>
  <c r="S89" i="10"/>
  <c r="R89" i="10"/>
  <c r="Q89" i="10"/>
  <c r="T89" i="10" s="1"/>
  <c r="P89" i="10"/>
  <c r="L89" i="10"/>
  <c r="R88" i="10"/>
  <c r="U88" i="10" s="1"/>
  <c r="Q88" i="10"/>
  <c r="T88" i="10" s="1"/>
  <c r="P88" i="10"/>
  <c r="L88" i="10"/>
  <c r="Z87" i="10"/>
  <c r="AA87" i="10" s="1"/>
  <c r="U87" i="10"/>
  <c r="R87" i="10"/>
  <c r="Q87" i="10"/>
  <c r="T87" i="10" s="1"/>
  <c r="P87" i="10"/>
  <c r="S87" i="10" s="1"/>
  <c r="L87" i="10"/>
  <c r="S86" i="10"/>
  <c r="V86" i="10" s="1"/>
  <c r="R86" i="10"/>
  <c r="U86" i="10" s="1"/>
  <c r="Q86" i="10"/>
  <c r="T86" i="10" s="1"/>
  <c r="P86" i="10"/>
  <c r="L86" i="10"/>
  <c r="R85" i="10"/>
  <c r="Z85" i="10" s="1"/>
  <c r="AA85" i="10" s="1"/>
  <c r="Q85" i="10"/>
  <c r="T85" i="10" s="1"/>
  <c r="P85" i="10"/>
  <c r="S85" i="10" s="1"/>
  <c r="L85" i="10"/>
  <c r="S84" i="10"/>
  <c r="R84" i="10"/>
  <c r="U84" i="10" s="1"/>
  <c r="Q84" i="10"/>
  <c r="T84" i="10" s="1"/>
  <c r="P84" i="10"/>
  <c r="L84" i="10"/>
  <c r="S83" i="10"/>
  <c r="R83" i="10"/>
  <c r="Q83" i="10"/>
  <c r="T83" i="10" s="1"/>
  <c r="P83" i="10"/>
  <c r="L83" i="10"/>
  <c r="U82" i="10"/>
  <c r="R82" i="10"/>
  <c r="Q82" i="10"/>
  <c r="T82" i="10" s="1"/>
  <c r="P82" i="10"/>
  <c r="S82" i="10" s="1"/>
  <c r="V82" i="10" s="1"/>
  <c r="L82" i="10"/>
  <c r="U81" i="10"/>
  <c r="S81" i="10"/>
  <c r="R81" i="10"/>
  <c r="Q81" i="10"/>
  <c r="T81" i="10" s="1"/>
  <c r="P81" i="10"/>
  <c r="Z81" i="10" s="1"/>
  <c r="AA81" i="10" s="1"/>
  <c r="L81" i="10"/>
  <c r="Z80" i="10"/>
  <c r="AA80" i="10" s="1"/>
  <c r="S80" i="10"/>
  <c r="R80" i="10"/>
  <c r="U80" i="10" s="1"/>
  <c r="Q80" i="10"/>
  <c r="T80" i="10" s="1"/>
  <c r="P80" i="10"/>
  <c r="L80" i="10"/>
  <c r="Z79" i="10"/>
  <c r="AA79" i="10" s="1"/>
  <c r="R79" i="10"/>
  <c r="U79" i="10" s="1"/>
  <c r="Q79" i="10"/>
  <c r="T79" i="10" s="1"/>
  <c r="P79" i="10"/>
  <c r="S79" i="10" s="1"/>
  <c r="L79" i="10"/>
  <c r="R78" i="10"/>
  <c r="U78" i="10" s="1"/>
  <c r="Q78" i="10"/>
  <c r="T78" i="10" s="1"/>
  <c r="P78" i="10"/>
  <c r="S78" i="10" s="1"/>
  <c r="V78" i="10" s="1"/>
  <c r="L78" i="10"/>
  <c r="S77" i="10"/>
  <c r="R77" i="10"/>
  <c r="Q77" i="10"/>
  <c r="T77" i="10" s="1"/>
  <c r="P77" i="10"/>
  <c r="L77" i="10"/>
  <c r="U76" i="10"/>
  <c r="R76" i="10"/>
  <c r="Q76" i="10"/>
  <c r="T76" i="10" s="1"/>
  <c r="P76" i="10"/>
  <c r="S76" i="10" s="1"/>
  <c r="L76" i="10"/>
  <c r="S75" i="10"/>
  <c r="R75" i="10"/>
  <c r="U75" i="10" s="1"/>
  <c r="Q75" i="10"/>
  <c r="T75" i="10" s="1"/>
  <c r="P75" i="10"/>
  <c r="L75" i="10"/>
  <c r="U74" i="10"/>
  <c r="S74" i="10"/>
  <c r="R74" i="10"/>
  <c r="Q74" i="10"/>
  <c r="T74" i="10" s="1"/>
  <c r="P74" i="10"/>
  <c r="L74" i="10"/>
  <c r="S73" i="10"/>
  <c r="R73" i="10"/>
  <c r="U73" i="10" s="1"/>
  <c r="Q73" i="10"/>
  <c r="T73" i="10" s="1"/>
  <c r="P73" i="10"/>
  <c r="L73" i="10"/>
  <c r="Z72" i="10"/>
  <c r="AA72" i="10" s="1"/>
  <c r="R72" i="10"/>
  <c r="U72" i="10" s="1"/>
  <c r="Q72" i="10"/>
  <c r="T72" i="10" s="1"/>
  <c r="P72" i="10"/>
  <c r="S72" i="10" s="1"/>
  <c r="L72" i="10"/>
  <c r="U71" i="10"/>
  <c r="S71" i="10"/>
  <c r="R71" i="10"/>
  <c r="Q71" i="10"/>
  <c r="T71" i="10" s="1"/>
  <c r="P71" i="10"/>
  <c r="L71" i="10"/>
  <c r="S70" i="10"/>
  <c r="R70" i="10"/>
  <c r="Q70" i="10"/>
  <c r="T70" i="10" s="1"/>
  <c r="P70" i="10"/>
  <c r="L70" i="10"/>
  <c r="Z69" i="10"/>
  <c r="AA69" i="10" s="1"/>
  <c r="U69" i="10"/>
  <c r="R69" i="10"/>
  <c r="Q69" i="10"/>
  <c r="T69" i="10" s="1"/>
  <c r="P69" i="10"/>
  <c r="S69" i="10" s="1"/>
  <c r="L69" i="10"/>
  <c r="U68" i="10"/>
  <c r="S68" i="10"/>
  <c r="R68" i="10"/>
  <c r="Q68" i="10"/>
  <c r="T68" i="10" s="1"/>
  <c r="P68" i="10"/>
  <c r="Z68" i="10" s="1"/>
  <c r="AA68" i="10" s="1"/>
  <c r="L68" i="10"/>
  <c r="S67" i="10"/>
  <c r="R67" i="10"/>
  <c r="U67" i="10" s="1"/>
  <c r="Q67" i="10"/>
  <c r="T67" i="10" s="1"/>
  <c r="P67" i="10"/>
  <c r="Z67" i="10" s="1"/>
  <c r="AA67" i="10" s="1"/>
  <c r="L67" i="10"/>
  <c r="S66" i="10"/>
  <c r="R66" i="10"/>
  <c r="Q66" i="10"/>
  <c r="T66" i="10" s="1"/>
  <c r="P66" i="10"/>
  <c r="L66" i="10"/>
  <c r="U65" i="10"/>
  <c r="R65" i="10"/>
  <c r="Q65" i="10"/>
  <c r="T65" i="10" s="1"/>
  <c r="P65" i="10"/>
  <c r="S65" i="10" s="1"/>
  <c r="L65" i="10"/>
  <c r="S64" i="10"/>
  <c r="R64" i="10"/>
  <c r="U64" i="10" s="1"/>
  <c r="Q64" i="10"/>
  <c r="T64" i="10" s="1"/>
  <c r="P64" i="10"/>
  <c r="L64" i="10"/>
  <c r="Z63" i="10"/>
  <c r="AA63" i="10" s="1"/>
  <c r="U63" i="10"/>
  <c r="R63" i="10"/>
  <c r="Q63" i="10"/>
  <c r="T63" i="10" s="1"/>
  <c r="P63" i="10"/>
  <c r="S63" i="10" s="1"/>
  <c r="L63" i="10"/>
  <c r="Z62" i="10"/>
  <c r="AA62" i="10" s="1"/>
  <c r="U62" i="10"/>
  <c r="R62" i="10"/>
  <c r="Q62" i="10"/>
  <c r="T62" i="10" s="1"/>
  <c r="P62" i="10"/>
  <c r="S62" i="10" s="1"/>
  <c r="V62" i="10" s="1"/>
  <c r="L62" i="10"/>
  <c r="S61" i="10"/>
  <c r="R61" i="10"/>
  <c r="U61" i="10" s="1"/>
  <c r="Q61" i="10"/>
  <c r="T61" i="10" s="1"/>
  <c r="P61" i="10"/>
  <c r="Z61" i="10" s="1"/>
  <c r="AA61" i="10" s="1"/>
  <c r="L61" i="10"/>
  <c r="R60" i="10"/>
  <c r="U60" i="10" s="1"/>
  <c r="Q60" i="10"/>
  <c r="T60" i="10" s="1"/>
  <c r="P60" i="10"/>
  <c r="S60" i="10" s="1"/>
  <c r="L60" i="10"/>
  <c r="U59" i="10"/>
  <c r="S59" i="10"/>
  <c r="R59" i="10"/>
  <c r="Q59" i="10"/>
  <c r="T59" i="10" s="1"/>
  <c r="P59" i="10"/>
  <c r="L59" i="10"/>
  <c r="Z58" i="10"/>
  <c r="AA58" i="10" s="1"/>
  <c r="S58" i="10"/>
  <c r="V58" i="10" s="1"/>
  <c r="R58" i="10"/>
  <c r="U58" i="10" s="1"/>
  <c r="Q58" i="10"/>
  <c r="T58" i="10" s="1"/>
  <c r="P58" i="10"/>
  <c r="L58" i="10"/>
  <c r="Z57" i="10"/>
  <c r="AA57" i="10" s="1"/>
  <c r="R57" i="10"/>
  <c r="U57" i="10" s="1"/>
  <c r="Q57" i="10"/>
  <c r="T57" i="10" s="1"/>
  <c r="P57" i="10"/>
  <c r="S57" i="10" s="1"/>
  <c r="L57" i="10"/>
  <c r="Z56" i="10"/>
  <c r="AA56" i="10" s="1"/>
  <c r="U56" i="10"/>
  <c r="R56" i="10"/>
  <c r="Q56" i="10"/>
  <c r="T56" i="10" s="1"/>
  <c r="P56" i="10"/>
  <c r="S56" i="10" s="1"/>
  <c r="L56" i="10"/>
  <c r="S55" i="10"/>
  <c r="R55" i="10"/>
  <c r="U55" i="10" s="1"/>
  <c r="Q55" i="10"/>
  <c r="T55" i="10" s="1"/>
  <c r="P55" i="10"/>
  <c r="Z55" i="10" s="1"/>
  <c r="AA55" i="10" s="1"/>
  <c r="L55" i="10"/>
  <c r="S54" i="10"/>
  <c r="R54" i="10"/>
  <c r="Q54" i="10"/>
  <c r="T54" i="10" s="1"/>
  <c r="P54" i="10"/>
  <c r="L54" i="10"/>
  <c r="U53" i="10"/>
  <c r="R53" i="10"/>
  <c r="Q53" i="10"/>
  <c r="T53" i="10" s="1"/>
  <c r="P53" i="10"/>
  <c r="S53" i="10" s="1"/>
  <c r="L53" i="10"/>
  <c r="U52" i="10"/>
  <c r="S52" i="10"/>
  <c r="R52" i="10"/>
  <c r="Q52" i="10"/>
  <c r="T52" i="10" s="1"/>
  <c r="P52" i="10"/>
  <c r="Z52" i="10" s="1"/>
  <c r="AA52" i="10" s="1"/>
  <c r="L52" i="10"/>
  <c r="Z51" i="10"/>
  <c r="AA51" i="10" s="1"/>
  <c r="S51" i="10"/>
  <c r="R51" i="10"/>
  <c r="U51" i="10" s="1"/>
  <c r="Q51" i="10"/>
  <c r="T51" i="10" s="1"/>
  <c r="P51" i="10"/>
  <c r="L51" i="10"/>
  <c r="R50" i="10"/>
  <c r="Q50" i="10"/>
  <c r="T50" i="10" s="1"/>
  <c r="P50" i="10"/>
  <c r="S50" i="10" s="1"/>
  <c r="L50" i="10"/>
  <c r="U49" i="10"/>
  <c r="R49" i="10"/>
  <c r="Q49" i="10"/>
  <c r="T49" i="10" s="1"/>
  <c r="P49" i="10"/>
  <c r="L49" i="10"/>
  <c r="S48" i="10"/>
  <c r="R48" i="10"/>
  <c r="U48" i="10" s="1"/>
  <c r="Q48" i="10"/>
  <c r="T48" i="10" s="1"/>
  <c r="P48" i="10"/>
  <c r="Z48" i="10" s="1"/>
  <c r="AA48" i="10" s="1"/>
  <c r="L48" i="10"/>
  <c r="Z47" i="10"/>
  <c r="AA47" i="10" s="1"/>
  <c r="S47" i="10"/>
  <c r="R47" i="10"/>
  <c r="U47" i="10" s="1"/>
  <c r="Q47" i="10"/>
  <c r="T47" i="10" s="1"/>
  <c r="P47" i="10"/>
  <c r="L47" i="10"/>
  <c r="Z46" i="10"/>
  <c r="AA46" i="10" s="1"/>
  <c r="R46" i="10"/>
  <c r="U46" i="10" s="1"/>
  <c r="Q46" i="10"/>
  <c r="T46" i="10" s="1"/>
  <c r="P46" i="10"/>
  <c r="S46" i="10" s="1"/>
  <c r="V46" i="10" s="1"/>
  <c r="L46" i="10"/>
  <c r="U45" i="10"/>
  <c r="S45" i="10"/>
  <c r="R45" i="10"/>
  <c r="Q45" i="10"/>
  <c r="T45" i="10" s="1"/>
  <c r="P45" i="10"/>
  <c r="L45" i="10"/>
  <c r="Z44" i="10"/>
  <c r="AA44" i="10" s="1"/>
  <c r="S44" i="10"/>
  <c r="R44" i="10"/>
  <c r="U44" i="10" s="1"/>
  <c r="Q44" i="10"/>
  <c r="T44" i="10" s="1"/>
  <c r="P44" i="10"/>
  <c r="L44" i="10"/>
  <c r="U43" i="10"/>
  <c r="S43" i="10"/>
  <c r="R43" i="10"/>
  <c r="Q43" i="10"/>
  <c r="T43" i="10" s="1"/>
  <c r="P43" i="10"/>
  <c r="L43" i="10"/>
  <c r="R42" i="10"/>
  <c r="Q42" i="10"/>
  <c r="T42" i="10" s="1"/>
  <c r="P42" i="10"/>
  <c r="S42" i="10" s="1"/>
  <c r="L42" i="10"/>
  <c r="S41" i="10"/>
  <c r="R41" i="10"/>
  <c r="Q41" i="10"/>
  <c r="T41" i="10" s="1"/>
  <c r="P41" i="10"/>
  <c r="L41" i="10"/>
  <c r="Z40" i="10"/>
  <c r="AA40" i="10" s="1"/>
  <c r="R40" i="10"/>
  <c r="U40" i="10" s="1"/>
  <c r="Q40" i="10"/>
  <c r="T40" i="10" s="1"/>
  <c r="P40" i="10"/>
  <c r="S40" i="10" s="1"/>
  <c r="L40" i="10"/>
  <c r="Z39" i="10"/>
  <c r="AA39" i="10" s="1"/>
  <c r="U39" i="10"/>
  <c r="R39" i="10"/>
  <c r="Q39" i="10"/>
  <c r="T39" i="10" s="1"/>
  <c r="P39" i="10"/>
  <c r="S39" i="10" s="1"/>
  <c r="L39" i="10"/>
  <c r="U38" i="10"/>
  <c r="S38" i="10"/>
  <c r="R38" i="10"/>
  <c r="Q38" i="10"/>
  <c r="T38" i="10" s="1"/>
  <c r="P38" i="10"/>
  <c r="Z38" i="10" s="1"/>
  <c r="AA38" i="10" s="1"/>
  <c r="L38" i="10"/>
  <c r="R37" i="10"/>
  <c r="U37" i="10" s="1"/>
  <c r="Q37" i="10"/>
  <c r="T37" i="10" s="1"/>
  <c r="P37" i="10"/>
  <c r="S37" i="10" s="1"/>
  <c r="L37" i="10"/>
  <c r="U36" i="10"/>
  <c r="R36" i="10"/>
  <c r="Q36" i="10"/>
  <c r="T36" i="10" s="1"/>
  <c r="P36" i="10"/>
  <c r="L36" i="10"/>
  <c r="S35" i="10"/>
  <c r="R35" i="10"/>
  <c r="U35" i="10" s="1"/>
  <c r="Q35" i="10"/>
  <c r="T35" i="10" s="1"/>
  <c r="P35" i="10"/>
  <c r="Z35" i="10" s="1"/>
  <c r="AA35" i="10" s="1"/>
  <c r="L35" i="10"/>
  <c r="Z34" i="10"/>
  <c r="AA34" i="10" s="1"/>
  <c r="S34" i="10"/>
  <c r="R34" i="10"/>
  <c r="U34" i="10" s="1"/>
  <c r="Q34" i="10"/>
  <c r="T34" i="10" s="1"/>
  <c r="P34" i="10"/>
  <c r="L34" i="10"/>
  <c r="U33" i="10"/>
  <c r="R33" i="10"/>
  <c r="Q33" i="10"/>
  <c r="T33" i="10" s="1"/>
  <c r="P33" i="10"/>
  <c r="S33" i="10" s="1"/>
  <c r="L33" i="10"/>
  <c r="U32" i="10"/>
  <c r="S32" i="10"/>
  <c r="R32" i="10"/>
  <c r="Z32" i="10" s="1"/>
  <c r="AA32" i="10" s="1"/>
  <c r="Q32" i="10"/>
  <c r="T32" i="10" s="1"/>
  <c r="P32" i="10"/>
  <c r="L32" i="10"/>
  <c r="U31" i="10"/>
  <c r="R31" i="10"/>
  <c r="Q31" i="10"/>
  <c r="T31" i="10" s="1"/>
  <c r="P31" i="10"/>
  <c r="S31" i="10" s="1"/>
  <c r="L31" i="10"/>
  <c r="Z30" i="10"/>
  <c r="AA30" i="10" s="1"/>
  <c r="U30" i="10"/>
  <c r="S30" i="10"/>
  <c r="V30" i="10" s="1"/>
  <c r="R30" i="10"/>
  <c r="Q30" i="10"/>
  <c r="T30" i="10" s="1"/>
  <c r="P30" i="10"/>
  <c r="L30" i="10"/>
  <c r="R29" i="10"/>
  <c r="U29" i="10" s="1"/>
  <c r="Q29" i="10"/>
  <c r="T29" i="10" s="1"/>
  <c r="P29" i="10"/>
  <c r="Z29" i="10" s="1"/>
  <c r="AA29" i="10" s="1"/>
  <c r="L29" i="10"/>
  <c r="Z28" i="10"/>
  <c r="AA28" i="10" s="1"/>
  <c r="S28" i="10"/>
  <c r="R28" i="10"/>
  <c r="U28" i="10" s="1"/>
  <c r="Q28" i="10"/>
  <c r="T28" i="10" s="1"/>
  <c r="P28" i="10"/>
  <c r="L28" i="10"/>
  <c r="Z27" i="10"/>
  <c r="AA27" i="10" s="1"/>
  <c r="U27" i="10"/>
  <c r="R27" i="10"/>
  <c r="Q27" i="10"/>
  <c r="T27" i="10" s="1"/>
  <c r="P27" i="10"/>
  <c r="S27" i="10" s="1"/>
  <c r="V27" i="10" s="1"/>
  <c r="L27" i="10"/>
  <c r="S26" i="10"/>
  <c r="R26" i="10"/>
  <c r="U26" i="10" s="1"/>
  <c r="Q26" i="10"/>
  <c r="T26" i="10" s="1"/>
  <c r="P26" i="10"/>
  <c r="L26" i="10"/>
  <c r="AA25" i="10"/>
  <c r="Z25" i="10"/>
  <c r="S25" i="10"/>
  <c r="R25" i="10"/>
  <c r="U25" i="10" s="1"/>
  <c r="Q25" i="10"/>
  <c r="T25" i="10" s="1"/>
  <c r="P25" i="10"/>
  <c r="L25" i="10"/>
  <c r="Z24" i="10"/>
  <c r="AA24" i="10" s="1"/>
  <c r="S24" i="10"/>
  <c r="R24" i="10"/>
  <c r="U24" i="10" s="1"/>
  <c r="Q24" i="10"/>
  <c r="T24" i="10" s="1"/>
  <c r="P24" i="10"/>
  <c r="L24" i="10"/>
  <c r="Z23" i="10"/>
  <c r="AA23" i="10" s="1"/>
  <c r="U23" i="10"/>
  <c r="T23" i="10"/>
  <c r="R23" i="10"/>
  <c r="Q23" i="10"/>
  <c r="P23" i="10"/>
  <c r="S23" i="10" s="1"/>
  <c r="L23" i="10"/>
  <c r="R22" i="10"/>
  <c r="U22" i="10" s="1"/>
  <c r="Q22" i="10"/>
  <c r="T22" i="10" s="1"/>
  <c r="P22" i="10"/>
  <c r="S22" i="10" s="1"/>
  <c r="V22" i="10" s="1"/>
  <c r="L22" i="10"/>
  <c r="R21" i="10"/>
  <c r="U21" i="10" s="1"/>
  <c r="Q21" i="10"/>
  <c r="T21" i="10" s="1"/>
  <c r="P21" i="10"/>
  <c r="S21" i="10" s="1"/>
  <c r="L21" i="10"/>
  <c r="Z20" i="10"/>
  <c r="AA20" i="10" s="1"/>
  <c r="T20" i="10"/>
  <c r="R20" i="10"/>
  <c r="U20" i="10" s="1"/>
  <c r="Q20" i="10"/>
  <c r="P20" i="10"/>
  <c r="S20" i="10" s="1"/>
  <c r="L20" i="10"/>
  <c r="R19" i="10"/>
  <c r="U19" i="10" s="1"/>
  <c r="Q19" i="10"/>
  <c r="T19" i="10" s="1"/>
  <c r="P19" i="10"/>
  <c r="S19" i="10" s="1"/>
  <c r="V19" i="10" s="1"/>
  <c r="L19" i="10"/>
  <c r="R18" i="10"/>
  <c r="U18" i="10" s="1"/>
  <c r="Q18" i="10"/>
  <c r="T18" i="10" s="1"/>
  <c r="P18" i="10"/>
  <c r="Z18" i="10" s="1"/>
  <c r="AA18" i="10" s="1"/>
  <c r="L18" i="10"/>
  <c r="R17" i="10"/>
  <c r="U17" i="10" s="1"/>
  <c r="Q17" i="10"/>
  <c r="T17" i="10" s="1"/>
  <c r="P17" i="10"/>
  <c r="S17" i="10" s="1"/>
  <c r="L17" i="10"/>
  <c r="AA16" i="10"/>
  <c r="Z16" i="10"/>
  <c r="R16" i="10"/>
  <c r="U16" i="10" s="1"/>
  <c r="Q16" i="10"/>
  <c r="T16" i="10" s="1"/>
  <c r="P16" i="10"/>
  <c r="S16" i="10" s="1"/>
  <c r="V16" i="10" s="1"/>
  <c r="L16" i="10"/>
  <c r="R15" i="10"/>
  <c r="U15" i="10" s="1"/>
  <c r="Q15" i="10"/>
  <c r="T15" i="10" s="1"/>
  <c r="P15" i="10"/>
  <c r="Z15" i="10" s="1"/>
  <c r="AA15" i="10" s="1"/>
  <c r="L15" i="10"/>
  <c r="T14" i="10"/>
  <c r="R14" i="10"/>
  <c r="Q14" i="10"/>
  <c r="P14" i="10"/>
  <c r="S14" i="10" s="1"/>
  <c r="L14" i="10"/>
  <c r="R13" i="10"/>
  <c r="U13" i="10" s="1"/>
  <c r="Q13" i="10"/>
  <c r="T13" i="10" s="1"/>
  <c r="P13" i="10"/>
  <c r="Z13" i="10" s="1"/>
  <c r="AA13" i="10" s="1"/>
  <c r="L13" i="10"/>
  <c r="T12" i="10"/>
  <c r="R12" i="10"/>
  <c r="Q12" i="10"/>
  <c r="P12" i="10"/>
  <c r="S12" i="10" s="1"/>
  <c r="L12" i="10"/>
  <c r="U11" i="10"/>
  <c r="R11" i="10"/>
  <c r="Q11" i="10"/>
  <c r="T11" i="10" s="1"/>
  <c r="P11" i="10"/>
  <c r="Z11" i="10" s="1"/>
  <c r="AA11" i="10" s="1"/>
  <c r="L11" i="10"/>
  <c r="R10" i="10"/>
  <c r="U10" i="10" s="1"/>
  <c r="Q10" i="10"/>
  <c r="T10" i="10" s="1"/>
  <c r="P10" i="10"/>
  <c r="S10" i="10" s="1"/>
  <c r="L10" i="10"/>
  <c r="T9" i="10"/>
  <c r="S9" i="10"/>
  <c r="R9" i="10"/>
  <c r="U9" i="10" s="1"/>
  <c r="Q9" i="10"/>
  <c r="P9" i="10"/>
  <c r="Z9" i="10" s="1"/>
  <c r="AA9" i="10" s="1"/>
  <c r="L9" i="10"/>
  <c r="AA8" i="10"/>
  <c r="U8" i="10"/>
  <c r="T8" i="10"/>
  <c r="R8" i="10"/>
  <c r="Z8" i="10" s="1"/>
  <c r="Q8" i="10"/>
  <c r="P8" i="10"/>
  <c r="S8" i="10" s="1"/>
  <c r="L8" i="10"/>
  <c r="U7" i="10"/>
  <c r="R7" i="10"/>
  <c r="Q7" i="10"/>
  <c r="T7" i="10" s="1"/>
  <c r="P7" i="10"/>
  <c r="Z7" i="10" s="1"/>
  <c r="AA7" i="10" s="1"/>
  <c r="L7" i="10"/>
  <c r="R6" i="10"/>
  <c r="U6" i="10" s="1"/>
  <c r="Q6" i="10"/>
  <c r="T6" i="10" s="1"/>
  <c r="V6" i="10" s="1"/>
  <c r="P6" i="10"/>
  <c r="S6" i="10" s="1"/>
  <c r="L6" i="10"/>
  <c r="Z5" i="10"/>
  <c r="AA5" i="10" s="1"/>
  <c r="T5" i="10"/>
  <c r="R5" i="10"/>
  <c r="U5" i="10" s="1"/>
  <c r="Q5" i="10"/>
  <c r="P5" i="10"/>
  <c r="S5" i="10" s="1"/>
  <c r="L5" i="10"/>
  <c r="T4" i="10"/>
  <c r="R4" i="10"/>
  <c r="Q4" i="10"/>
  <c r="P4" i="10"/>
  <c r="S4" i="10" s="1"/>
  <c r="L4" i="10"/>
  <c r="R3" i="10"/>
  <c r="U3" i="10" s="1"/>
  <c r="Q3" i="10"/>
  <c r="T3" i="10" s="1"/>
  <c r="P3" i="10"/>
  <c r="S3" i="10" s="1"/>
  <c r="L3" i="10"/>
  <c r="Z2" i="10"/>
  <c r="AA2" i="10" s="1"/>
  <c r="R2" i="10"/>
  <c r="U2" i="10" s="1"/>
  <c r="Q2" i="10"/>
  <c r="T2" i="10" s="1"/>
  <c r="P2" i="10"/>
  <c r="S2" i="10" s="1"/>
  <c r="L2" i="10"/>
  <c r="U251" i="9"/>
  <c r="T251" i="9"/>
  <c r="R251" i="9"/>
  <c r="Q251" i="9"/>
  <c r="P251" i="9"/>
  <c r="S251" i="9" s="1"/>
  <c r="L251" i="9"/>
  <c r="U250" i="9"/>
  <c r="R250" i="9"/>
  <c r="Q250" i="9"/>
  <c r="T250" i="9" s="1"/>
  <c r="P250" i="9"/>
  <c r="S250" i="9" s="1"/>
  <c r="L250" i="9"/>
  <c r="T249" i="9"/>
  <c r="R249" i="9"/>
  <c r="U249" i="9" s="1"/>
  <c r="Q249" i="9"/>
  <c r="P249" i="9"/>
  <c r="S249" i="9" s="1"/>
  <c r="L249" i="9"/>
  <c r="S248" i="9"/>
  <c r="R248" i="9"/>
  <c r="U248" i="9" s="1"/>
  <c r="Q248" i="9"/>
  <c r="T248" i="9" s="1"/>
  <c r="P248" i="9"/>
  <c r="L248" i="9"/>
  <c r="U247" i="9"/>
  <c r="R247" i="9"/>
  <c r="Q247" i="9"/>
  <c r="T247" i="9" s="1"/>
  <c r="P247" i="9"/>
  <c r="S247" i="9" s="1"/>
  <c r="L247" i="9"/>
  <c r="T246" i="9"/>
  <c r="S246" i="9"/>
  <c r="R246" i="9"/>
  <c r="U246" i="9" s="1"/>
  <c r="Q246" i="9"/>
  <c r="P246" i="9"/>
  <c r="L246" i="9"/>
  <c r="U245" i="9"/>
  <c r="R245" i="9"/>
  <c r="Q245" i="9"/>
  <c r="T245" i="9" s="1"/>
  <c r="P245" i="9"/>
  <c r="S245" i="9" s="1"/>
  <c r="L245" i="9"/>
  <c r="U244" i="9"/>
  <c r="T244" i="9"/>
  <c r="S244" i="9"/>
  <c r="R244" i="9"/>
  <c r="Q244" i="9"/>
  <c r="P244" i="9"/>
  <c r="L244" i="9"/>
  <c r="R243" i="9"/>
  <c r="U243" i="9" s="1"/>
  <c r="Q243" i="9"/>
  <c r="T243" i="9" s="1"/>
  <c r="P243" i="9"/>
  <c r="S243" i="9" s="1"/>
  <c r="L243" i="9"/>
  <c r="U242" i="9"/>
  <c r="R242" i="9"/>
  <c r="Q242" i="9"/>
  <c r="T242" i="9" s="1"/>
  <c r="P242" i="9"/>
  <c r="S242" i="9" s="1"/>
  <c r="V242" i="9" s="1"/>
  <c r="L242" i="9"/>
  <c r="T241" i="9"/>
  <c r="S241" i="9"/>
  <c r="R241" i="9"/>
  <c r="U241" i="9" s="1"/>
  <c r="Q241" i="9"/>
  <c r="P241" i="9"/>
  <c r="Z241" i="9" s="1"/>
  <c r="AA241" i="9" s="1"/>
  <c r="L241" i="9"/>
  <c r="R240" i="9"/>
  <c r="U240" i="9" s="1"/>
  <c r="Q240" i="9"/>
  <c r="T240" i="9" s="1"/>
  <c r="P240" i="9"/>
  <c r="L240" i="9"/>
  <c r="R239" i="9"/>
  <c r="U239" i="9" s="1"/>
  <c r="Q239" i="9"/>
  <c r="P239" i="9"/>
  <c r="S239" i="9" s="1"/>
  <c r="L239" i="9"/>
  <c r="R238" i="9"/>
  <c r="U238" i="9" s="1"/>
  <c r="Q238" i="9"/>
  <c r="T238" i="9" s="1"/>
  <c r="P238" i="9"/>
  <c r="L238" i="9"/>
  <c r="Z237" i="9"/>
  <c r="AA237" i="9" s="1"/>
  <c r="T237" i="9"/>
  <c r="R237" i="9"/>
  <c r="U237" i="9" s="1"/>
  <c r="Q237" i="9"/>
  <c r="P237" i="9"/>
  <c r="S237" i="9" s="1"/>
  <c r="L237" i="9"/>
  <c r="R236" i="9"/>
  <c r="U236" i="9" s="1"/>
  <c r="Q236" i="9"/>
  <c r="P236" i="9"/>
  <c r="S236" i="9" s="1"/>
  <c r="L236" i="9"/>
  <c r="Z235" i="9"/>
  <c r="AA235" i="9" s="1"/>
  <c r="R235" i="9"/>
  <c r="U235" i="9" s="1"/>
  <c r="Q235" i="9"/>
  <c r="T235" i="9" s="1"/>
  <c r="V235" i="9" s="1"/>
  <c r="P235" i="9"/>
  <c r="S235" i="9" s="1"/>
  <c r="L235" i="9"/>
  <c r="U234" i="9"/>
  <c r="T234" i="9"/>
  <c r="R234" i="9"/>
  <c r="Q234" i="9"/>
  <c r="Z234" i="9" s="1"/>
  <c r="AA234" i="9" s="1"/>
  <c r="P234" i="9"/>
  <c r="S234" i="9" s="1"/>
  <c r="L234" i="9"/>
  <c r="S233" i="9"/>
  <c r="R233" i="9"/>
  <c r="U233" i="9" s="1"/>
  <c r="Q233" i="9"/>
  <c r="T233" i="9" s="1"/>
  <c r="P233" i="9"/>
  <c r="Z233" i="9" s="1"/>
  <c r="AA233" i="9" s="1"/>
  <c r="L233" i="9"/>
  <c r="U232" i="9"/>
  <c r="R232" i="9"/>
  <c r="Q232" i="9"/>
  <c r="T232" i="9" s="1"/>
  <c r="P232" i="9"/>
  <c r="L232" i="9"/>
  <c r="T231" i="9"/>
  <c r="S231" i="9"/>
  <c r="R231" i="9"/>
  <c r="U231" i="9" s="1"/>
  <c r="Q231" i="9"/>
  <c r="P231" i="9"/>
  <c r="Z231" i="9" s="1"/>
  <c r="AA231" i="9" s="1"/>
  <c r="L231" i="9"/>
  <c r="U230" i="9"/>
  <c r="R230" i="9"/>
  <c r="Q230" i="9"/>
  <c r="Z230" i="9" s="1"/>
  <c r="AA230" i="9" s="1"/>
  <c r="P230" i="9"/>
  <c r="S230" i="9" s="1"/>
  <c r="L230" i="9"/>
  <c r="S229" i="9"/>
  <c r="R229" i="9"/>
  <c r="Q229" i="9"/>
  <c r="T229" i="9" s="1"/>
  <c r="P229" i="9"/>
  <c r="L229" i="9"/>
  <c r="U228" i="9"/>
  <c r="R228" i="9"/>
  <c r="Q228" i="9"/>
  <c r="P228" i="9"/>
  <c r="S228" i="9" s="1"/>
  <c r="L228" i="9"/>
  <c r="Z227" i="9"/>
  <c r="AA227" i="9" s="1"/>
  <c r="T227" i="9"/>
  <c r="S227" i="9"/>
  <c r="V227" i="9" s="1"/>
  <c r="R227" i="9"/>
  <c r="U227" i="9" s="1"/>
  <c r="Q227" i="9"/>
  <c r="P227" i="9"/>
  <c r="L227" i="9"/>
  <c r="U226" i="9"/>
  <c r="R226" i="9"/>
  <c r="Q226" i="9"/>
  <c r="P226" i="9"/>
  <c r="S226" i="9" s="1"/>
  <c r="L226" i="9"/>
  <c r="T225" i="9"/>
  <c r="S225" i="9"/>
  <c r="R225" i="9"/>
  <c r="Q225" i="9"/>
  <c r="P225" i="9"/>
  <c r="L225" i="9"/>
  <c r="U224" i="9"/>
  <c r="R224" i="9"/>
  <c r="Q224" i="9"/>
  <c r="P224" i="9"/>
  <c r="S224" i="9" s="1"/>
  <c r="L224" i="9"/>
  <c r="R223" i="9"/>
  <c r="U223" i="9" s="1"/>
  <c r="Q223" i="9"/>
  <c r="T223" i="9" s="1"/>
  <c r="P223" i="9"/>
  <c r="L223" i="9"/>
  <c r="T222" i="9"/>
  <c r="R222" i="9"/>
  <c r="Q222" i="9"/>
  <c r="P222" i="9"/>
  <c r="S222" i="9" s="1"/>
  <c r="L222" i="9"/>
  <c r="Z221" i="9"/>
  <c r="AA221" i="9" s="1"/>
  <c r="S221" i="9"/>
  <c r="R221" i="9"/>
  <c r="U221" i="9" s="1"/>
  <c r="Q221" i="9"/>
  <c r="T221" i="9" s="1"/>
  <c r="P221" i="9"/>
  <c r="L221" i="9"/>
  <c r="R220" i="9"/>
  <c r="U220" i="9" s="1"/>
  <c r="Q220" i="9"/>
  <c r="T220" i="9" s="1"/>
  <c r="P220" i="9"/>
  <c r="L220" i="9"/>
  <c r="Z219" i="9"/>
  <c r="AA219" i="9" s="1"/>
  <c r="R219" i="9"/>
  <c r="U219" i="9" s="1"/>
  <c r="Q219" i="9"/>
  <c r="T219" i="9" s="1"/>
  <c r="P219" i="9"/>
  <c r="S219" i="9" s="1"/>
  <c r="V219" i="9" s="1"/>
  <c r="L219" i="9"/>
  <c r="U218" i="9"/>
  <c r="T218" i="9"/>
  <c r="R218" i="9"/>
  <c r="Z218" i="9" s="1"/>
  <c r="AA218" i="9" s="1"/>
  <c r="Q218" i="9"/>
  <c r="P218" i="9"/>
  <c r="S218" i="9" s="1"/>
  <c r="L218" i="9"/>
  <c r="Z217" i="9"/>
  <c r="AA217" i="9" s="1"/>
  <c r="R217" i="9"/>
  <c r="U217" i="9" s="1"/>
  <c r="Q217" i="9"/>
  <c r="T217" i="9" s="1"/>
  <c r="P217" i="9"/>
  <c r="S217" i="9" s="1"/>
  <c r="L217" i="9"/>
  <c r="U216" i="9"/>
  <c r="R216" i="9"/>
  <c r="Z216" i="9" s="1"/>
  <c r="AA216" i="9" s="1"/>
  <c r="Q216" i="9"/>
  <c r="T216" i="9" s="1"/>
  <c r="P216" i="9"/>
  <c r="S216" i="9" s="1"/>
  <c r="L216" i="9"/>
  <c r="Z215" i="9"/>
  <c r="AA215" i="9" s="1"/>
  <c r="S215" i="9"/>
  <c r="R215" i="9"/>
  <c r="U215" i="9" s="1"/>
  <c r="Q215" i="9"/>
  <c r="T215" i="9" s="1"/>
  <c r="P215" i="9"/>
  <c r="L215" i="9"/>
  <c r="U214" i="9"/>
  <c r="R214" i="9"/>
  <c r="Q214" i="9"/>
  <c r="P214" i="9"/>
  <c r="S214" i="9" s="1"/>
  <c r="L214" i="9"/>
  <c r="Z213" i="9"/>
  <c r="AA213" i="9" s="1"/>
  <c r="S213" i="9"/>
  <c r="R213" i="9"/>
  <c r="U213" i="9" s="1"/>
  <c r="Q213" i="9"/>
  <c r="T213" i="9" s="1"/>
  <c r="P213" i="9"/>
  <c r="L213" i="9"/>
  <c r="U212" i="9"/>
  <c r="R212" i="9"/>
  <c r="Q212" i="9"/>
  <c r="P212" i="9"/>
  <c r="S212" i="9" s="1"/>
  <c r="L212" i="9"/>
  <c r="S211" i="9"/>
  <c r="R211" i="9"/>
  <c r="U211" i="9" s="1"/>
  <c r="Q211" i="9"/>
  <c r="P211" i="9"/>
  <c r="L211" i="9"/>
  <c r="U210" i="9"/>
  <c r="R210" i="9"/>
  <c r="Q210" i="9"/>
  <c r="T210" i="9" s="1"/>
  <c r="P210" i="9"/>
  <c r="L210" i="9"/>
  <c r="Z209" i="9"/>
  <c r="AA209" i="9" s="1"/>
  <c r="S209" i="9"/>
  <c r="R209" i="9"/>
  <c r="U209" i="9" s="1"/>
  <c r="Q209" i="9"/>
  <c r="T209" i="9" s="1"/>
  <c r="P209" i="9"/>
  <c r="L209" i="9"/>
  <c r="R208" i="9"/>
  <c r="U208" i="9" s="1"/>
  <c r="Q208" i="9"/>
  <c r="P208" i="9"/>
  <c r="S208" i="9" s="1"/>
  <c r="L208" i="9"/>
  <c r="S207" i="9"/>
  <c r="R207" i="9"/>
  <c r="U207" i="9" s="1"/>
  <c r="Q207" i="9"/>
  <c r="P207" i="9"/>
  <c r="L207" i="9"/>
  <c r="U206" i="9"/>
  <c r="R206" i="9"/>
  <c r="Q206" i="9"/>
  <c r="T206" i="9" s="1"/>
  <c r="P206" i="9"/>
  <c r="L206" i="9"/>
  <c r="Z205" i="9"/>
  <c r="AA205" i="9" s="1"/>
  <c r="S205" i="9"/>
  <c r="R205" i="9"/>
  <c r="U205" i="9" s="1"/>
  <c r="V205" i="9" s="1"/>
  <c r="Q205" i="9"/>
  <c r="T205" i="9" s="1"/>
  <c r="P205" i="9"/>
  <c r="L205" i="9"/>
  <c r="U204" i="9"/>
  <c r="R204" i="9"/>
  <c r="Q204" i="9"/>
  <c r="P204" i="9"/>
  <c r="S204" i="9" s="1"/>
  <c r="L204" i="9"/>
  <c r="S203" i="9"/>
  <c r="R203" i="9"/>
  <c r="Q203" i="9"/>
  <c r="T203" i="9" s="1"/>
  <c r="P203" i="9"/>
  <c r="L203" i="9"/>
  <c r="R202" i="9"/>
  <c r="U202" i="9" s="1"/>
  <c r="Q202" i="9"/>
  <c r="T202" i="9" s="1"/>
  <c r="P202" i="9"/>
  <c r="L202" i="9"/>
  <c r="R201" i="9"/>
  <c r="U201" i="9" s="1"/>
  <c r="Q201" i="9"/>
  <c r="T201" i="9" s="1"/>
  <c r="P201" i="9"/>
  <c r="S201" i="9" s="1"/>
  <c r="V201" i="9" s="1"/>
  <c r="L201" i="9"/>
  <c r="R200" i="9"/>
  <c r="U200" i="9" s="1"/>
  <c r="Q200" i="9"/>
  <c r="Z200" i="9" s="1"/>
  <c r="AA200" i="9" s="1"/>
  <c r="P200" i="9"/>
  <c r="S200" i="9" s="1"/>
  <c r="L200" i="9"/>
  <c r="Z199" i="9"/>
  <c r="AA199" i="9" s="1"/>
  <c r="S199" i="9"/>
  <c r="R199" i="9"/>
  <c r="U199" i="9" s="1"/>
  <c r="Q199" i="9"/>
  <c r="T199" i="9" s="1"/>
  <c r="P199" i="9"/>
  <c r="L199" i="9"/>
  <c r="U198" i="9"/>
  <c r="R198" i="9"/>
  <c r="Q198" i="9"/>
  <c r="Z198" i="9" s="1"/>
  <c r="AA198" i="9" s="1"/>
  <c r="P198" i="9"/>
  <c r="S198" i="9" s="1"/>
  <c r="L198" i="9"/>
  <c r="R197" i="9"/>
  <c r="U197" i="9" s="1"/>
  <c r="Q197" i="9"/>
  <c r="T197" i="9" s="1"/>
  <c r="P197" i="9"/>
  <c r="Z197" i="9" s="1"/>
  <c r="AA197" i="9" s="1"/>
  <c r="L197" i="9"/>
  <c r="T196" i="9"/>
  <c r="R196" i="9"/>
  <c r="U196" i="9" s="1"/>
  <c r="Q196" i="9"/>
  <c r="Z196" i="9" s="1"/>
  <c r="AA196" i="9" s="1"/>
  <c r="P196" i="9"/>
  <c r="S196" i="9" s="1"/>
  <c r="L196" i="9"/>
  <c r="S195" i="9"/>
  <c r="R195" i="9"/>
  <c r="U195" i="9" s="1"/>
  <c r="V195" i="9" s="1"/>
  <c r="Q195" i="9"/>
  <c r="T195" i="9" s="1"/>
  <c r="P195" i="9"/>
  <c r="Z195" i="9" s="1"/>
  <c r="AA195" i="9" s="1"/>
  <c r="L195" i="9"/>
  <c r="U194" i="9"/>
  <c r="R194" i="9"/>
  <c r="Q194" i="9"/>
  <c r="Z194" i="9" s="1"/>
  <c r="AA194" i="9" s="1"/>
  <c r="P194" i="9"/>
  <c r="S194" i="9" s="1"/>
  <c r="L194" i="9"/>
  <c r="S193" i="9"/>
  <c r="R193" i="9"/>
  <c r="Q193" i="9"/>
  <c r="T193" i="9" s="1"/>
  <c r="P193" i="9"/>
  <c r="L193" i="9"/>
  <c r="T192" i="9"/>
  <c r="R192" i="9"/>
  <c r="U192" i="9" s="1"/>
  <c r="Q192" i="9"/>
  <c r="P192" i="9"/>
  <c r="L192" i="9"/>
  <c r="R191" i="9"/>
  <c r="Q191" i="9"/>
  <c r="T191" i="9" s="1"/>
  <c r="P191" i="9"/>
  <c r="S191" i="9" s="1"/>
  <c r="L191" i="9"/>
  <c r="AA190" i="9"/>
  <c r="Z190" i="9"/>
  <c r="R190" i="9"/>
  <c r="U190" i="9" s="1"/>
  <c r="Q190" i="9"/>
  <c r="T190" i="9" s="1"/>
  <c r="P190" i="9"/>
  <c r="S190" i="9" s="1"/>
  <c r="L190" i="9"/>
  <c r="Z189" i="9"/>
  <c r="AA189" i="9" s="1"/>
  <c r="R189" i="9"/>
  <c r="U189" i="9" s="1"/>
  <c r="Q189" i="9"/>
  <c r="T189" i="9" s="1"/>
  <c r="P189" i="9"/>
  <c r="S189" i="9" s="1"/>
  <c r="L189" i="9"/>
  <c r="Z188" i="9"/>
  <c r="AA188" i="9" s="1"/>
  <c r="U188" i="9"/>
  <c r="S188" i="9"/>
  <c r="R188" i="9"/>
  <c r="Q188" i="9"/>
  <c r="T188" i="9" s="1"/>
  <c r="P188" i="9"/>
  <c r="L188" i="9"/>
  <c r="Z187" i="9"/>
  <c r="AA187" i="9" s="1"/>
  <c r="U187" i="9"/>
  <c r="S187" i="9"/>
  <c r="R187" i="9"/>
  <c r="Q187" i="9"/>
  <c r="T187" i="9" s="1"/>
  <c r="P187" i="9"/>
  <c r="L187" i="9"/>
  <c r="Z186" i="9"/>
  <c r="AA186" i="9" s="1"/>
  <c r="U186" i="9"/>
  <c r="S186" i="9"/>
  <c r="R186" i="9"/>
  <c r="Q186" i="9"/>
  <c r="T186" i="9" s="1"/>
  <c r="P186" i="9"/>
  <c r="L186" i="9"/>
  <c r="R185" i="9"/>
  <c r="U185" i="9" s="1"/>
  <c r="Q185" i="9"/>
  <c r="T185" i="9" s="1"/>
  <c r="P185" i="9"/>
  <c r="S185" i="9" s="1"/>
  <c r="L185" i="9"/>
  <c r="R184" i="9"/>
  <c r="U184" i="9" s="1"/>
  <c r="Q184" i="9"/>
  <c r="T184" i="9" s="1"/>
  <c r="P184" i="9"/>
  <c r="S184" i="9" s="1"/>
  <c r="L184" i="9"/>
  <c r="Z183" i="9"/>
  <c r="AA183" i="9" s="1"/>
  <c r="R183" i="9"/>
  <c r="U183" i="9" s="1"/>
  <c r="Q183" i="9"/>
  <c r="T183" i="9" s="1"/>
  <c r="P183" i="9"/>
  <c r="S183" i="9" s="1"/>
  <c r="V183" i="9" s="1"/>
  <c r="L183" i="9"/>
  <c r="U182" i="9"/>
  <c r="S182" i="9"/>
  <c r="R182" i="9"/>
  <c r="Q182" i="9"/>
  <c r="T182" i="9" s="1"/>
  <c r="P182" i="9"/>
  <c r="L182" i="9"/>
  <c r="U181" i="9"/>
  <c r="S181" i="9"/>
  <c r="R181" i="9"/>
  <c r="Z181" i="9" s="1"/>
  <c r="AA181" i="9" s="1"/>
  <c r="Q181" i="9"/>
  <c r="T181" i="9" s="1"/>
  <c r="P181" i="9"/>
  <c r="L181" i="9"/>
  <c r="S180" i="9"/>
  <c r="R180" i="9"/>
  <c r="Q180" i="9"/>
  <c r="T180" i="9" s="1"/>
  <c r="P180" i="9"/>
  <c r="L180" i="9"/>
  <c r="R179" i="9"/>
  <c r="Z179" i="9" s="1"/>
  <c r="AA179" i="9" s="1"/>
  <c r="Q179" i="9"/>
  <c r="T179" i="9" s="1"/>
  <c r="P179" i="9"/>
  <c r="S179" i="9" s="1"/>
  <c r="L179" i="9"/>
  <c r="U178" i="9"/>
  <c r="R178" i="9"/>
  <c r="Q178" i="9"/>
  <c r="T178" i="9" s="1"/>
  <c r="P178" i="9"/>
  <c r="L178" i="9"/>
  <c r="R177" i="9"/>
  <c r="U177" i="9" s="1"/>
  <c r="Q177" i="9"/>
  <c r="T177" i="9" s="1"/>
  <c r="P177" i="9"/>
  <c r="Z177" i="9" s="1"/>
  <c r="AA177" i="9" s="1"/>
  <c r="L177" i="9"/>
  <c r="Z176" i="9"/>
  <c r="AA176" i="9" s="1"/>
  <c r="U176" i="9"/>
  <c r="R176" i="9"/>
  <c r="Q176" i="9"/>
  <c r="T176" i="9" s="1"/>
  <c r="P176" i="9"/>
  <c r="S176" i="9" s="1"/>
  <c r="L176" i="9"/>
  <c r="Z175" i="9"/>
  <c r="AA175" i="9" s="1"/>
  <c r="U175" i="9"/>
  <c r="S175" i="9"/>
  <c r="V175" i="9" s="1"/>
  <c r="R175" i="9"/>
  <c r="Q175" i="9"/>
  <c r="T175" i="9" s="1"/>
  <c r="P175" i="9"/>
  <c r="L175" i="9"/>
  <c r="Z174" i="9"/>
  <c r="AA174" i="9" s="1"/>
  <c r="U174" i="9"/>
  <c r="S174" i="9"/>
  <c r="R174" i="9"/>
  <c r="Q174" i="9"/>
  <c r="T174" i="9" s="1"/>
  <c r="P174" i="9"/>
  <c r="L174" i="9"/>
  <c r="Z173" i="9"/>
  <c r="AA173" i="9" s="1"/>
  <c r="U173" i="9"/>
  <c r="S173" i="9"/>
  <c r="R173" i="9"/>
  <c r="Q173" i="9"/>
  <c r="T173" i="9" s="1"/>
  <c r="P173" i="9"/>
  <c r="L173" i="9"/>
  <c r="S172" i="9"/>
  <c r="R172" i="9"/>
  <c r="Q172" i="9"/>
  <c r="T172" i="9" s="1"/>
  <c r="P172" i="9"/>
  <c r="L172" i="9"/>
  <c r="U171" i="9"/>
  <c r="R171" i="9"/>
  <c r="Q171" i="9"/>
  <c r="T171" i="9" s="1"/>
  <c r="P171" i="9"/>
  <c r="S171" i="9" s="1"/>
  <c r="V171" i="9" s="1"/>
  <c r="L171" i="9"/>
  <c r="U170" i="9"/>
  <c r="R170" i="9"/>
  <c r="Q170" i="9"/>
  <c r="T170" i="9" s="1"/>
  <c r="P170" i="9"/>
  <c r="L170" i="9"/>
  <c r="U169" i="9"/>
  <c r="S169" i="9"/>
  <c r="R169" i="9"/>
  <c r="Z169" i="9" s="1"/>
  <c r="AA169" i="9" s="1"/>
  <c r="Q169" i="9"/>
  <c r="T169" i="9" s="1"/>
  <c r="P169" i="9"/>
  <c r="L169" i="9"/>
  <c r="Z168" i="9"/>
  <c r="AA168" i="9" s="1"/>
  <c r="U168" i="9"/>
  <c r="S168" i="9"/>
  <c r="R168" i="9"/>
  <c r="Q168" i="9"/>
  <c r="T168" i="9" s="1"/>
  <c r="P168" i="9"/>
  <c r="L168" i="9"/>
  <c r="R167" i="9"/>
  <c r="U167" i="9" s="1"/>
  <c r="Q167" i="9"/>
  <c r="P167" i="9"/>
  <c r="S167" i="9" s="1"/>
  <c r="L167" i="9"/>
  <c r="R166" i="9"/>
  <c r="U166" i="9" s="1"/>
  <c r="Q166" i="9"/>
  <c r="T166" i="9" s="1"/>
  <c r="P166" i="9"/>
  <c r="S166" i="9" s="1"/>
  <c r="L166" i="9"/>
  <c r="R165" i="9"/>
  <c r="U165" i="9" s="1"/>
  <c r="Q165" i="9"/>
  <c r="T165" i="9" s="1"/>
  <c r="P165" i="9"/>
  <c r="S165" i="9" s="1"/>
  <c r="L165" i="9"/>
  <c r="AA164" i="9"/>
  <c r="Z164" i="9"/>
  <c r="U164" i="9"/>
  <c r="R164" i="9"/>
  <c r="Q164" i="9"/>
  <c r="T164" i="9" s="1"/>
  <c r="P164" i="9"/>
  <c r="S164" i="9" s="1"/>
  <c r="L164" i="9"/>
  <c r="Z163" i="9"/>
  <c r="AA163" i="9" s="1"/>
  <c r="S163" i="9"/>
  <c r="R163" i="9"/>
  <c r="U163" i="9" s="1"/>
  <c r="Q163" i="9"/>
  <c r="T163" i="9" s="1"/>
  <c r="P163" i="9"/>
  <c r="L163" i="9"/>
  <c r="U162" i="9"/>
  <c r="T162" i="9"/>
  <c r="R162" i="9"/>
  <c r="Q162" i="9"/>
  <c r="Z162" i="9" s="1"/>
  <c r="AA162" i="9" s="1"/>
  <c r="P162" i="9"/>
  <c r="S162" i="9" s="1"/>
  <c r="L162" i="9"/>
  <c r="R161" i="9"/>
  <c r="U161" i="9" s="1"/>
  <c r="Q161" i="9"/>
  <c r="T161" i="9" s="1"/>
  <c r="P161" i="9"/>
  <c r="S161" i="9" s="1"/>
  <c r="L161" i="9"/>
  <c r="U160" i="9"/>
  <c r="R160" i="9"/>
  <c r="Q160" i="9"/>
  <c r="T160" i="9" s="1"/>
  <c r="P160" i="9"/>
  <c r="L160" i="9"/>
  <c r="U159" i="9"/>
  <c r="R159" i="9"/>
  <c r="Z159" i="9" s="1"/>
  <c r="AA159" i="9" s="1"/>
  <c r="Q159" i="9"/>
  <c r="T159" i="9" s="1"/>
  <c r="P159" i="9"/>
  <c r="S159" i="9" s="1"/>
  <c r="L159" i="9"/>
  <c r="Z158" i="9"/>
  <c r="AA158" i="9" s="1"/>
  <c r="U158" i="9"/>
  <c r="T158" i="9"/>
  <c r="R158" i="9"/>
  <c r="Q158" i="9"/>
  <c r="P158" i="9"/>
  <c r="S158" i="9" s="1"/>
  <c r="L158" i="9"/>
  <c r="Z157" i="9"/>
  <c r="AA157" i="9" s="1"/>
  <c r="S157" i="9"/>
  <c r="R157" i="9"/>
  <c r="U157" i="9" s="1"/>
  <c r="Q157" i="9"/>
  <c r="T157" i="9" s="1"/>
  <c r="P157" i="9"/>
  <c r="L157" i="9"/>
  <c r="AA156" i="9"/>
  <c r="Z156" i="9"/>
  <c r="U156" i="9"/>
  <c r="S156" i="9"/>
  <c r="V156" i="9" s="1"/>
  <c r="R156" i="9"/>
  <c r="Q156" i="9"/>
  <c r="T156" i="9" s="1"/>
  <c r="P156" i="9"/>
  <c r="L156" i="9"/>
  <c r="R155" i="9"/>
  <c r="Z155" i="9" s="1"/>
  <c r="AA155" i="9" s="1"/>
  <c r="Q155" i="9"/>
  <c r="T155" i="9" s="1"/>
  <c r="P155" i="9"/>
  <c r="S155" i="9" s="1"/>
  <c r="L155" i="9"/>
  <c r="U154" i="9"/>
  <c r="R154" i="9"/>
  <c r="Q154" i="9"/>
  <c r="T154" i="9" s="1"/>
  <c r="P154" i="9"/>
  <c r="L154" i="9"/>
  <c r="Z153" i="9"/>
  <c r="AA153" i="9" s="1"/>
  <c r="U153" i="9"/>
  <c r="S153" i="9"/>
  <c r="R153" i="9"/>
  <c r="Q153" i="9"/>
  <c r="T153" i="9" s="1"/>
  <c r="P153" i="9"/>
  <c r="L153" i="9"/>
  <c r="U152" i="9"/>
  <c r="S152" i="9"/>
  <c r="R152" i="9"/>
  <c r="Q152" i="9"/>
  <c r="P152" i="9"/>
  <c r="L152" i="9"/>
  <c r="R151" i="9"/>
  <c r="U151" i="9" s="1"/>
  <c r="Q151" i="9"/>
  <c r="P151" i="9"/>
  <c r="S151" i="9" s="1"/>
  <c r="L151" i="9"/>
  <c r="U150" i="9"/>
  <c r="R150" i="9"/>
  <c r="Q150" i="9"/>
  <c r="T150" i="9" s="1"/>
  <c r="P150" i="9"/>
  <c r="L150" i="9"/>
  <c r="Z149" i="9"/>
  <c r="AA149" i="9" s="1"/>
  <c r="R149" i="9"/>
  <c r="U149" i="9" s="1"/>
  <c r="Q149" i="9"/>
  <c r="T149" i="9" s="1"/>
  <c r="P149" i="9"/>
  <c r="S149" i="9" s="1"/>
  <c r="L149" i="9"/>
  <c r="AA148" i="9"/>
  <c r="Z148" i="9"/>
  <c r="U148" i="9"/>
  <c r="R148" i="9"/>
  <c r="Q148" i="9"/>
  <c r="T148" i="9" s="1"/>
  <c r="P148" i="9"/>
  <c r="S148" i="9" s="1"/>
  <c r="L148" i="9"/>
  <c r="Z147" i="9"/>
  <c r="AA147" i="9" s="1"/>
  <c r="S147" i="9"/>
  <c r="R147" i="9"/>
  <c r="U147" i="9" s="1"/>
  <c r="Q147" i="9"/>
  <c r="T147" i="9" s="1"/>
  <c r="P147" i="9"/>
  <c r="L147" i="9"/>
  <c r="U146" i="9"/>
  <c r="S146" i="9"/>
  <c r="R146" i="9"/>
  <c r="Z146" i="9" s="1"/>
  <c r="AA146" i="9" s="1"/>
  <c r="Q146" i="9"/>
  <c r="T146" i="9" s="1"/>
  <c r="P146" i="9"/>
  <c r="L146" i="9"/>
  <c r="S145" i="9"/>
  <c r="V145" i="9" s="1"/>
  <c r="R145" i="9"/>
  <c r="U145" i="9" s="1"/>
  <c r="Q145" i="9"/>
  <c r="T145" i="9" s="1"/>
  <c r="P145" i="9"/>
  <c r="Z145" i="9" s="1"/>
  <c r="AA145" i="9" s="1"/>
  <c r="L145" i="9"/>
  <c r="U144" i="9"/>
  <c r="R144" i="9"/>
  <c r="Q144" i="9"/>
  <c r="P144" i="9"/>
  <c r="S144" i="9" s="1"/>
  <c r="L144" i="9"/>
  <c r="Z143" i="9"/>
  <c r="AA143" i="9" s="1"/>
  <c r="R143" i="9"/>
  <c r="U143" i="9" s="1"/>
  <c r="Q143" i="9"/>
  <c r="T143" i="9" s="1"/>
  <c r="P143" i="9"/>
  <c r="S143" i="9" s="1"/>
  <c r="L143" i="9"/>
  <c r="Z142" i="9"/>
  <c r="AA142" i="9" s="1"/>
  <c r="U142" i="9"/>
  <c r="R142" i="9"/>
  <c r="Q142" i="9"/>
  <c r="T142" i="9" s="1"/>
  <c r="P142" i="9"/>
  <c r="S142" i="9" s="1"/>
  <c r="L142" i="9"/>
  <c r="Z141" i="9"/>
  <c r="AA141" i="9" s="1"/>
  <c r="U141" i="9"/>
  <c r="S141" i="9"/>
  <c r="V141" i="9" s="1"/>
  <c r="R141" i="9"/>
  <c r="Q141" i="9"/>
  <c r="T141" i="9" s="1"/>
  <c r="P141" i="9"/>
  <c r="L141" i="9"/>
  <c r="S140" i="9"/>
  <c r="R140" i="9"/>
  <c r="Z140" i="9" s="1"/>
  <c r="AA140" i="9" s="1"/>
  <c r="Q140" i="9"/>
  <c r="T140" i="9" s="1"/>
  <c r="P140" i="9"/>
  <c r="L140" i="9"/>
  <c r="U139" i="9"/>
  <c r="S139" i="9"/>
  <c r="R139" i="9"/>
  <c r="Q139" i="9"/>
  <c r="P139" i="9"/>
  <c r="L139" i="9"/>
  <c r="R138" i="9"/>
  <c r="U138" i="9" s="1"/>
  <c r="Q138" i="9"/>
  <c r="T138" i="9" s="1"/>
  <c r="P138" i="9"/>
  <c r="Z138" i="9" s="1"/>
  <c r="AA138" i="9" s="1"/>
  <c r="L138" i="9"/>
  <c r="R137" i="9"/>
  <c r="U137" i="9" s="1"/>
  <c r="Q137" i="9"/>
  <c r="T137" i="9" s="1"/>
  <c r="P137" i="9"/>
  <c r="Z137" i="9" s="1"/>
  <c r="AA137" i="9" s="1"/>
  <c r="L137" i="9"/>
  <c r="U136" i="9"/>
  <c r="R136" i="9"/>
  <c r="Z136" i="9" s="1"/>
  <c r="AA136" i="9" s="1"/>
  <c r="Q136" i="9"/>
  <c r="T136" i="9" s="1"/>
  <c r="P136" i="9"/>
  <c r="S136" i="9" s="1"/>
  <c r="L136" i="9"/>
  <c r="Z135" i="9"/>
  <c r="AA135" i="9" s="1"/>
  <c r="R135" i="9"/>
  <c r="U135" i="9" s="1"/>
  <c r="Q135" i="9"/>
  <c r="T135" i="9" s="1"/>
  <c r="P135" i="9"/>
  <c r="S135" i="9" s="1"/>
  <c r="L135" i="9"/>
  <c r="U134" i="9"/>
  <c r="S134" i="9"/>
  <c r="R134" i="9"/>
  <c r="Q134" i="9"/>
  <c r="P134" i="9"/>
  <c r="L134" i="9"/>
  <c r="Z133" i="9"/>
  <c r="AA133" i="9" s="1"/>
  <c r="S133" i="9"/>
  <c r="R133" i="9"/>
  <c r="U133" i="9" s="1"/>
  <c r="Q133" i="9"/>
  <c r="T133" i="9" s="1"/>
  <c r="P133" i="9"/>
  <c r="L133" i="9"/>
  <c r="R132" i="9"/>
  <c r="U132" i="9" s="1"/>
  <c r="Q132" i="9"/>
  <c r="P132" i="9"/>
  <c r="S132" i="9" s="1"/>
  <c r="L132" i="9"/>
  <c r="R131" i="9"/>
  <c r="Q131" i="9"/>
  <c r="T131" i="9" s="1"/>
  <c r="P131" i="9"/>
  <c r="S131" i="9" s="1"/>
  <c r="L131" i="9"/>
  <c r="U130" i="9"/>
  <c r="R130" i="9"/>
  <c r="Q130" i="9"/>
  <c r="T130" i="9" s="1"/>
  <c r="P130" i="9"/>
  <c r="L130" i="9"/>
  <c r="Z129" i="9"/>
  <c r="AA129" i="9" s="1"/>
  <c r="R129" i="9"/>
  <c r="U129" i="9" s="1"/>
  <c r="Q129" i="9"/>
  <c r="T129" i="9" s="1"/>
  <c r="P129" i="9"/>
  <c r="S129" i="9" s="1"/>
  <c r="L129" i="9"/>
  <c r="U128" i="9"/>
  <c r="S128" i="9"/>
  <c r="R128" i="9"/>
  <c r="Q128" i="9"/>
  <c r="P128" i="9"/>
  <c r="L128" i="9"/>
  <c r="Z127" i="9"/>
  <c r="AA127" i="9" s="1"/>
  <c r="S127" i="9"/>
  <c r="R127" i="9"/>
  <c r="U127" i="9" s="1"/>
  <c r="Q127" i="9"/>
  <c r="T127" i="9" s="1"/>
  <c r="P127" i="9"/>
  <c r="L127" i="9"/>
  <c r="U126" i="9"/>
  <c r="S126" i="9"/>
  <c r="R126" i="9"/>
  <c r="Q126" i="9"/>
  <c r="T126" i="9" s="1"/>
  <c r="P126" i="9"/>
  <c r="Z126" i="9" s="1"/>
  <c r="AA126" i="9" s="1"/>
  <c r="L126" i="9"/>
  <c r="S125" i="9"/>
  <c r="R125" i="9"/>
  <c r="U125" i="9" s="1"/>
  <c r="Q125" i="9"/>
  <c r="T125" i="9" s="1"/>
  <c r="P125" i="9"/>
  <c r="Z125" i="9" s="1"/>
  <c r="AA125" i="9" s="1"/>
  <c r="L125" i="9"/>
  <c r="R124" i="9"/>
  <c r="U124" i="9" s="1"/>
  <c r="Q124" i="9"/>
  <c r="T124" i="9" s="1"/>
  <c r="P124" i="9"/>
  <c r="Z124" i="9" s="1"/>
  <c r="AA124" i="9" s="1"/>
  <c r="L124" i="9"/>
  <c r="Z123" i="9"/>
  <c r="AA123" i="9" s="1"/>
  <c r="U123" i="9"/>
  <c r="R123" i="9"/>
  <c r="Q123" i="9"/>
  <c r="T123" i="9" s="1"/>
  <c r="P123" i="9"/>
  <c r="S123" i="9" s="1"/>
  <c r="L123" i="9"/>
  <c r="U122" i="9"/>
  <c r="S122" i="9"/>
  <c r="R122" i="9"/>
  <c r="Q122" i="9"/>
  <c r="P122" i="9"/>
  <c r="L122" i="9"/>
  <c r="Z121" i="9"/>
  <c r="AA121" i="9" s="1"/>
  <c r="U121" i="9"/>
  <c r="S121" i="9"/>
  <c r="V121" i="9" s="1"/>
  <c r="R121" i="9"/>
  <c r="Q121" i="9"/>
  <c r="T121" i="9" s="1"/>
  <c r="P121" i="9"/>
  <c r="L121" i="9"/>
  <c r="U120" i="9"/>
  <c r="S120" i="9"/>
  <c r="R120" i="9"/>
  <c r="Q120" i="9"/>
  <c r="P120" i="9"/>
  <c r="L120" i="9"/>
  <c r="R119" i="9"/>
  <c r="U119" i="9" s="1"/>
  <c r="Q119" i="9"/>
  <c r="T119" i="9" s="1"/>
  <c r="P119" i="9"/>
  <c r="Z119" i="9" s="1"/>
  <c r="AA119" i="9" s="1"/>
  <c r="L119" i="9"/>
  <c r="U118" i="9"/>
  <c r="R118" i="9"/>
  <c r="Q118" i="9"/>
  <c r="P118" i="9"/>
  <c r="S118" i="9" s="1"/>
  <c r="L118" i="9"/>
  <c r="Z117" i="9"/>
  <c r="AA117" i="9" s="1"/>
  <c r="R117" i="9"/>
  <c r="U117" i="9" s="1"/>
  <c r="Q117" i="9"/>
  <c r="T117" i="9" s="1"/>
  <c r="P117" i="9"/>
  <c r="S117" i="9" s="1"/>
  <c r="L117" i="9"/>
  <c r="Z116" i="9"/>
  <c r="AA116" i="9" s="1"/>
  <c r="U116" i="9"/>
  <c r="R116" i="9"/>
  <c r="Q116" i="9"/>
  <c r="T116" i="9" s="1"/>
  <c r="P116" i="9"/>
  <c r="S116" i="9" s="1"/>
  <c r="V116" i="9" s="1"/>
  <c r="L116" i="9"/>
  <c r="Z115" i="9"/>
  <c r="AA115" i="9" s="1"/>
  <c r="U115" i="9"/>
  <c r="S115" i="9"/>
  <c r="V115" i="9" s="1"/>
  <c r="R115" i="9"/>
  <c r="Q115" i="9"/>
  <c r="T115" i="9" s="1"/>
  <c r="P115" i="9"/>
  <c r="L115" i="9"/>
  <c r="U114" i="9"/>
  <c r="S114" i="9"/>
  <c r="R114" i="9"/>
  <c r="Q114" i="9"/>
  <c r="P114" i="9"/>
  <c r="L114" i="9"/>
  <c r="S113" i="9"/>
  <c r="R113" i="9"/>
  <c r="U113" i="9" s="1"/>
  <c r="Q113" i="9"/>
  <c r="T113" i="9" s="1"/>
  <c r="P113" i="9"/>
  <c r="L113" i="9"/>
  <c r="R112" i="9"/>
  <c r="U112" i="9" s="1"/>
  <c r="Q112" i="9"/>
  <c r="T112" i="9" s="1"/>
  <c r="P112" i="9"/>
  <c r="Z112" i="9" s="1"/>
  <c r="AA112" i="9" s="1"/>
  <c r="L112" i="9"/>
  <c r="U111" i="9"/>
  <c r="R111" i="9"/>
  <c r="Q111" i="9"/>
  <c r="P111" i="9"/>
  <c r="S111" i="9" s="1"/>
  <c r="L111" i="9"/>
  <c r="U110" i="9"/>
  <c r="R110" i="9"/>
  <c r="Q110" i="9"/>
  <c r="P110" i="9"/>
  <c r="S110" i="9" s="1"/>
  <c r="L110" i="9"/>
  <c r="Z109" i="9"/>
  <c r="AA109" i="9" s="1"/>
  <c r="U109" i="9"/>
  <c r="S109" i="9"/>
  <c r="V109" i="9" s="1"/>
  <c r="R109" i="9"/>
  <c r="Q109" i="9"/>
  <c r="T109" i="9" s="1"/>
  <c r="P109" i="9"/>
  <c r="L109" i="9"/>
  <c r="Z108" i="9"/>
  <c r="AA108" i="9" s="1"/>
  <c r="S108" i="9"/>
  <c r="R108" i="9"/>
  <c r="U108" i="9" s="1"/>
  <c r="Q108" i="9"/>
  <c r="T108" i="9" s="1"/>
  <c r="P108" i="9"/>
  <c r="L108" i="9"/>
  <c r="U107" i="9"/>
  <c r="S107" i="9"/>
  <c r="R107" i="9"/>
  <c r="Q107" i="9"/>
  <c r="T107" i="9" s="1"/>
  <c r="P107" i="9"/>
  <c r="Z107" i="9" s="1"/>
  <c r="AA107" i="9" s="1"/>
  <c r="L107" i="9"/>
  <c r="R106" i="9"/>
  <c r="U106" i="9" s="1"/>
  <c r="Q106" i="9"/>
  <c r="T106" i="9" s="1"/>
  <c r="P106" i="9"/>
  <c r="Z106" i="9" s="1"/>
  <c r="AA106" i="9" s="1"/>
  <c r="L106" i="9"/>
  <c r="R105" i="9"/>
  <c r="U105" i="9" s="1"/>
  <c r="Q105" i="9"/>
  <c r="T105" i="9" s="1"/>
  <c r="P105" i="9"/>
  <c r="Z105" i="9" s="1"/>
  <c r="AA105" i="9" s="1"/>
  <c r="L105" i="9"/>
  <c r="U104" i="9"/>
  <c r="R104" i="9"/>
  <c r="Q104" i="9"/>
  <c r="T104" i="9" s="1"/>
  <c r="P104" i="9"/>
  <c r="L104" i="9"/>
  <c r="Z103" i="9"/>
  <c r="AA103" i="9" s="1"/>
  <c r="R103" i="9"/>
  <c r="U103" i="9" s="1"/>
  <c r="Q103" i="9"/>
  <c r="T103" i="9" s="1"/>
  <c r="P103" i="9"/>
  <c r="S103" i="9" s="1"/>
  <c r="L103" i="9"/>
  <c r="Z102" i="9"/>
  <c r="AA102" i="9" s="1"/>
  <c r="U102" i="9"/>
  <c r="R102" i="9"/>
  <c r="Q102" i="9"/>
  <c r="T102" i="9" s="1"/>
  <c r="P102" i="9"/>
  <c r="S102" i="9" s="1"/>
  <c r="V102" i="9" s="1"/>
  <c r="L102" i="9"/>
  <c r="Z101" i="9"/>
  <c r="AA101" i="9" s="1"/>
  <c r="U101" i="9"/>
  <c r="S101" i="9"/>
  <c r="V101" i="9" s="1"/>
  <c r="R101" i="9"/>
  <c r="Q101" i="9"/>
  <c r="T101" i="9" s="1"/>
  <c r="P101" i="9"/>
  <c r="L101" i="9"/>
  <c r="U100" i="9"/>
  <c r="S100" i="9"/>
  <c r="R100" i="9"/>
  <c r="Q100" i="9"/>
  <c r="P100" i="9"/>
  <c r="L100" i="9"/>
  <c r="S99" i="9"/>
  <c r="R99" i="9"/>
  <c r="Q99" i="9"/>
  <c r="T99" i="9" s="1"/>
  <c r="P99" i="9"/>
  <c r="L99" i="9"/>
  <c r="R98" i="9"/>
  <c r="U98" i="9" s="1"/>
  <c r="Q98" i="9"/>
  <c r="T98" i="9" s="1"/>
  <c r="P98" i="9"/>
  <c r="Z98" i="9" s="1"/>
  <c r="AA98" i="9" s="1"/>
  <c r="L98" i="9"/>
  <c r="U97" i="9"/>
  <c r="R97" i="9"/>
  <c r="Q97" i="9"/>
  <c r="T97" i="9" s="1"/>
  <c r="P97" i="9"/>
  <c r="L97" i="9"/>
  <c r="R96" i="9"/>
  <c r="U96" i="9" s="1"/>
  <c r="Q96" i="9"/>
  <c r="T96" i="9" s="1"/>
  <c r="P96" i="9"/>
  <c r="S96" i="9" s="1"/>
  <c r="L96" i="9"/>
  <c r="Z95" i="9"/>
  <c r="AA95" i="9" s="1"/>
  <c r="U95" i="9"/>
  <c r="R95" i="9"/>
  <c r="Q95" i="9"/>
  <c r="T95" i="9" s="1"/>
  <c r="P95" i="9"/>
  <c r="S95" i="9" s="1"/>
  <c r="V95" i="9" s="1"/>
  <c r="L95" i="9"/>
  <c r="U94" i="9"/>
  <c r="S94" i="9"/>
  <c r="R94" i="9"/>
  <c r="Q94" i="9"/>
  <c r="P94" i="9"/>
  <c r="L94" i="9"/>
  <c r="U93" i="9"/>
  <c r="S93" i="9"/>
  <c r="R93" i="9"/>
  <c r="Z93" i="9" s="1"/>
  <c r="AA93" i="9" s="1"/>
  <c r="Q93" i="9"/>
  <c r="T93" i="9" s="1"/>
  <c r="P93" i="9"/>
  <c r="L93" i="9"/>
  <c r="R92" i="9"/>
  <c r="U92" i="9" s="1"/>
  <c r="Q92" i="9"/>
  <c r="P92" i="9"/>
  <c r="S92" i="9" s="1"/>
  <c r="L92" i="9"/>
  <c r="U91" i="9"/>
  <c r="R91" i="9"/>
  <c r="Z91" i="9" s="1"/>
  <c r="AA91" i="9" s="1"/>
  <c r="Q91" i="9"/>
  <c r="T91" i="9" s="1"/>
  <c r="P91" i="9"/>
  <c r="S91" i="9" s="1"/>
  <c r="L91" i="9"/>
  <c r="Z90" i="9"/>
  <c r="AA90" i="9" s="1"/>
  <c r="R90" i="9"/>
  <c r="U90" i="9" s="1"/>
  <c r="Q90" i="9"/>
  <c r="T90" i="9" s="1"/>
  <c r="P90" i="9"/>
  <c r="S90" i="9" s="1"/>
  <c r="L90" i="9"/>
  <c r="Z89" i="9"/>
  <c r="AA89" i="9" s="1"/>
  <c r="U89" i="9"/>
  <c r="R89" i="9"/>
  <c r="Q89" i="9"/>
  <c r="T89" i="9" s="1"/>
  <c r="P89" i="9"/>
  <c r="S89" i="9" s="1"/>
  <c r="V89" i="9" s="1"/>
  <c r="L89" i="9"/>
  <c r="Z88" i="9"/>
  <c r="AA88" i="9" s="1"/>
  <c r="U88" i="9"/>
  <c r="S88" i="9"/>
  <c r="R88" i="9"/>
  <c r="Q88" i="9"/>
  <c r="T88" i="9" s="1"/>
  <c r="P88" i="9"/>
  <c r="L88" i="9"/>
  <c r="Z87" i="9"/>
  <c r="AA87" i="9" s="1"/>
  <c r="U87" i="9"/>
  <c r="S87" i="9"/>
  <c r="R87" i="9"/>
  <c r="Q87" i="9"/>
  <c r="T87" i="9" s="1"/>
  <c r="P87" i="9"/>
  <c r="L87" i="9"/>
  <c r="S86" i="9"/>
  <c r="R86" i="9"/>
  <c r="U86" i="9" s="1"/>
  <c r="Q86" i="9"/>
  <c r="P86" i="9"/>
  <c r="L86" i="9"/>
  <c r="R85" i="9"/>
  <c r="U85" i="9" s="1"/>
  <c r="Q85" i="9"/>
  <c r="T85" i="9" s="1"/>
  <c r="P85" i="9"/>
  <c r="Z85" i="9" s="1"/>
  <c r="AA85" i="9" s="1"/>
  <c r="L85" i="9"/>
  <c r="R84" i="9"/>
  <c r="U84" i="9" s="1"/>
  <c r="Q84" i="9"/>
  <c r="P84" i="9"/>
  <c r="S84" i="9" s="1"/>
  <c r="L84" i="9"/>
  <c r="Z83" i="9"/>
  <c r="AA83" i="9" s="1"/>
  <c r="U83" i="9"/>
  <c r="R83" i="9"/>
  <c r="Q83" i="9"/>
  <c r="T83" i="9" s="1"/>
  <c r="P83" i="9"/>
  <c r="S83" i="9" s="1"/>
  <c r="V83" i="9" s="1"/>
  <c r="L83" i="9"/>
  <c r="Z82" i="9"/>
  <c r="AA82" i="9" s="1"/>
  <c r="U82" i="9"/>
  <c r="S82" i="9"/>
  <c r="R82" i="9"/>
  <c r="Q82" i="9"/>
  <c r="T82" i="9" s="1"/>
  <c r="P82" i="9"/>
  <c r="L82" i="9"/>
  <c r="Z81" i="9"/>
  <c r="AA81" i="9" s="1"/>
  <c r="S81" i="9"/>
  <c r="R81" i="9"/>
  <c r="U81" i="9" s="1"/>
  <c r="Q81" i="9"/>
  <c r="T81" i="9" s="1"/>
  <c r="P81" i="9"/>
  <c r="L81" i="9"/>
  <c r="U80" i="9"/>
  <c r="S80" i="9"/>
  <c r="R80" i="9"/>
  <c r="Z80" i="9" s="1"/>
  <c r="AA80" i="9" s="1"/>
  <c r="Q80" i="9"/>
  <c r="T80" i="9" s="1"/>
  <c r="P80" i="9"/>
  <c r="L80" i="9"/>
  <c r="R79" i="9"/>
  <c r="U79" i="9" s="1"/>
  <c r="Q79" i="9"/>
  <c r="T79" i="9" s="1"/>
  <c r="P79" i="9"/>
  <c r="S79" i="9" s="1"/>
  <c r="V79" i="9" s="1"/>
  <c r="L79" i="9"/>
  <c r="U78" i="9"/>
  <c r="R78" i="9"/>
  <c r="Q78" i="9"/>
  <c r="P78" i="9"/>
  <c r="S78" i="9" s="1"/>
  <c r="L78" i="9"/>
  <c r="Z77" i="9"/>
  <c r="AA77" i="9" s="1"/>
  <c r="R77" i="9"/>
  <c r="U77" i="9" s="1"/>
  <c r="Q77" i="9"/>
  <c r="T77" i="9" s="1"/>
  <c r="P77" i="9"/>
  <c r="S77" i="9" s="1"/>
  <c r="L77" i="9"/>
  <c r="Z76" i="9"/>
  <c r="AA76" i="9" s="1"/>
  <c r="U76" i="9"/>
  <c r="R76" i="9"/>
  <c r="Q76" i="9"/>
  <c r="T76" i="9" s="1"/>
  <c r="P76" i="9"/>
  <c r="S76" i="9" s="1"/>
  <c r="V76" i="9" s="1"/>
  <c r="L76" i="9"/>
  <c r="Z75" i="9"/>
  <c r="AA75" i="9" s="1"/>
  <c r="U75" i="9"/>
  <c r="S75" i="9"/>
  <c r="V75" i="9" s="1"/>
  <c r="R75" i="9"/>
  <c r="Q75" i="9"/>
  <c r="T75" i="9" s="1"/>
  <c r="P75" i="9"/>
  <c r="L75" i="9"/>
  <c r="U74" i="9"/>
  <c r="S74" i="9"/>
  <c r="R74" i="9"/>
  <c r="Q74" i="9"/>
  <c r="T74" i="9" s="1"/>
  <c r="P74" i="9"/>
  <c r="L74" i="9"/>
  <c r="S73" i="9"/>
  <c r="R73" i="9"/>
  <c r="Q73" i="9"/>
  <c r="T73" i="9" s="1"/>
  <c r="P73" i="9"/>
  <c r="L73" i="9"/>
  <c r="U72" i="9"/>
  <c r="R72" i="9"/>
  <c r="Q72" i="9"/>
  <c r="T72" i="9" s="1"/>
  <c r="P72" i="9"/>
  <c r="S72" i="9" s="1"/>
  <c r="V72" i="9" s="1"/>
  <c r="L72" i="9"/>
  <c r="Z71" i="9"/>
  <c r="AA71" i="9" s="1"/>
  <c r="R71" i="9"/>
  <c r="U71" i="9" s="1"/>
  <c r="Q71" i="9"/>
  <c r="T71" i="9" s="1"/>
  <c r="P71" i="9"/>
  <c r="S71" i="9" s="1"/>
  <c r="L71" i="9"/>
  <c r="Z70" i="9"/>
  <c r="AA70" i="9" s="1"/>
  <c r="U70" i="9"/>
  <c r="S70" i="9"/>
  <c r="R70" i="9"/>
  <c r="Q70" i="9"/>
  <c r="T70" i="9" s="1"/>
  <c r="P70" i="9"/>
  <c r="L70" i="9"/>
  <c r="Z69" i="9"/>
  <c r="AA69" i="9" s="1"/>
  <c r="U69" i="9"/>
  <c r="S69" i="9"/>
  <c r="R69" i="9"/>
  <c r="Q69" i="9"/>
  <c r="T69" i="9" s="1"/>
  <c r="P69" i="9"/>
  <c r="L69" i="9"/>
  <c r="Z68" i="9"/>
  <c r="AA68" i="9" s="1"/>
  <c r="S68" i="9"/>
  <c r="R68" i="9"/>
  <c r="U68" i="9" s="1"/>
  <c r="Q68" i="9"/>
  <c r="T68" i="9" s="1"/>
  <c r="P68" i="9"/>
  <c r="L68" i="9"/>
  <c r="U67" i="9"/>
  <c r="S67" i="9"/>
  <c r="R67" i="9"/>
  <c r="Q67" i="9"/>
  <c r="T67" i="9" s="1"/>
  <c r="P67" i="9"/>
  <c r="Z67" i="9" s="1"/>
  <c r="AA67" i="9" s="1"/>
  <c r="L67" i="9"/>
  <c r="R66" i="9"/>
  <c r="U66" i="9" s="1"/>
  <c r="Q66" i="9"/>
  <c r="T66" i="9" s="1"/>
  <c r="P66" i="9"/>
  <c r="Z66" i="9" s="1"/>
  <c r="AA66" i="9" s="1"/>
  <c r="L66" i="9"/>
  <c r="R65" i="9"/>
  <c r="U65" i="9" s="1"/>
  <c r="Q65" i="9"/>
  <c r="T65" i="9" s="1"/>
  <c r="P65" i="9"/>
  <c r="Z65" i="9" s="1"/>
  <c r="AA65" i="9" s="1"/>
  <c r="L65" i="9"/>
  <c r="Z64" i="9"/>
  <c r="AA64" i="9" s="1"/>
  <c r="U64" i="9"/>
  <c r="R64" i="9"/>
  <c r="Q64" i="9"/>
  <c r="T64" i="9" s="1"/>
  <c r="P64" i="9"/>
  <c r="S64" i="9" s="1"/>
  <c r="V64" i="9" s="1"/>
  <c r="L64" i="9"/>
  <c r="U63" i="9"/>
  <c r="S63" i="9"/>
  <c r="R63" i="9"/>
  <c r="Q63" i="9"/>
  <c r="T63" i="9" s="1"/>
  <c r="P63" i="9"/>
  <c r="L63" i="9"/>
  <c r="U62" i="9"/>
  <c r="S62" i="9"/>
  <c r="R62" i="9"/>
  <c r="Q62" i="9"/>
  <c r="T62" i="9" s="1"/>
  <c r="P62" i="9"/>
  <c r="L62" i="9"/>
  <c r="U61" i="9"/>
  <c r="S61" i="9"/>
  <c r="R61" i="9"/>
  <c r="Q61" i="9"/>
  <c r="T61" i="9" s="1"/>
  <c r="P61" i="9"/>
  <c r="Z61" i="9" s="1"/>
  <c r="AA61" i="9" s="1"/>
  <c r="L61" i="9"/>
  <c r="R60" i="9"/>
  <c r="U60" i="9" s="1"/>
  <c r="Q60" i="9"/>
  <c r="T60" i="9" s="1"/>
  <c r="P60" i="9"/>
  <c r="S60" i="9" s="1"/>
  <c r="V60" i="9" s="1"/>
  <c r="L60" i="9"/>
  <c r="R59" i="9"/>
  <c r="U59" i="9" s="1"/>
  <c r="Q59" i="9"/>
  <c r="T59" i="9" s="1"/>
  <c r="P59" i="9"/>
  <c r="S59" i="9" s="1"/>
  <c r="L59" i="9"/>
  <c r="Z58" i="9"/>
  <c r="AA58" i="9" s="1"/>
  <c r="S58" i="9"/>
  <c r="R58" i="9"/>
  <c r="U58" i="9" s="1"/>
  <c r="Q58" i="9"/>
  <c r="T58" i="9" s="1"/>
  <c r="P58" i="9"/>
  <c r="L58" i="9"/>
  <c r="R57" i="9"/>
  <c r="U57" i="9" s="1"/>
  <c r="Q57" i="9"/>
  <c r="T57" i="9" s="1"/>
  <c r="P57" i="9"/>
  <c r="Z57" i="9" s="1"/>
  <c r="AA57" i="9" s="1"/>
  <c r="L57" i="9"/>
  <c r="T56" i="9"/>
  <c r="R56" i="9"/>
  <c r="U56" i="9" s="1"/>
  <c r="Q56" i="9"/>
  <c r="P56" i="9"/>
  <c r="Z56" i="9" s="1"/>
  <c r="AA56" i="9" s="1"/>
  <c r="L56" i="9"/>
  <c r="Z55" i="9"/>
  <c r="AA55" i="9" s="1"/>
  <c r="R55" i="9"/>
  <c r="U55" i="9" s="1"/>
  <c r="Q55" i="9"/>
  <c r="T55" i="9" s="1"/>
  <c r="P55" i="9"/>
  <c r="S55" i="9" s="1"/>
  <c r="L55" i="9"/>
  <c r="T54" i="9"/>
  <c r="R54" i="9"/>
  <c r="U54" i="9" s="1"/>
  <c r="Q54" i="9"/>
  <c r="P54" i="9"/>
  <c r="Z54" i="9" s="1"/>
  <c r="AA54" i="9" s="1"/>
  <c r="L54" i="9"/>
  <c r="R53" i="9"/>
  <c r="U53" i="9" s="1"/>
  <c r="Q53" i="9"/>
  <c r="T53" i="9" s="1"/>
  <c r="P53" i="9"/>
  <c r="Z53" i="9" s="1"/>
  <c r="AA53" i="9" s="1"/>
  <c r="L53" i="9"/>
  <c r="T52" i="9"/>
  <c r="R52" i="9"/>
  <c r="U52" i="9" s="1"/>
  <c r="Q52" i="9"/>
  <c r="Z52" i="9" s="1"/>
  <c r="AA52" i="9" s="1"/>
  <c r="P52" i="9"/>
  <c r="S52" i="9" s="1"/>
  <c r="L52" i="9"/>
  <c r="T51" i="9"/>
  <c r="R51" i="9"/>
  <c r="U51" i="9" s="1"/>
  <c r="Q51" i="9"/>
  <c r="P51" i="9"/>
  <c r="S51" i="9" s="1"/>
  <c r="L51" i="9"/>
  <c r="T50" i="9"/>
  <c r="R50" i="9"/>
  <c r="U50" i="9" s="1"/>
  <c r="Q50" i="9"/>
  <c r="P50" i="9"/>
  <c r="Z50" i="9" s="1"/>
  <c r="AA50" i="9" s="1"/>
  <c r="L50" i="9"/>
  <c r="T49" i="9"/>
  <c r="R49" i="9"/>
  <c r="U49" i="9" s="1"/>
  <c r="Q49" i="9"/>
  <c r="P49" i="9"/>
  <c r="S49" i="9" s="1"/>
  <c r="L49" i="9"/>
  <c r="R48" i="9"/>
  <c r="Z48" i="9" s="1"/>
  <c r="AA48" i="9" s="1"/>
  <c r="Q48" i="9"/>
  <c r="T48" i="9" s="1"/>
  <c r="P48" i="9"/>
  <c r="S48" i="9" s="1"/>
  <c r="L48" i="9"/>
  <c r="R47" i="9"/>
  <c r="U47" i="9" s="1"/>
  <c r="Q47" i="9"/>
  <c r="P47" i="9"/>
  <c r="S47" i="9" s="1"/>
  <c r="L47" i="9"/>
  <c r="T46" i="9"/>
  <c r="R46" i="9"/>
  <c r="Z46" i="9" s="1"/>
  <c r="AA46" i="9" s="1"/>
  <c r="Q46" i="9"/>
  <c r="P46" i="9"/>
  <c r="S46" i="9" s="1"/>
  <c r="L46" i="9"/>
  <c r="T45" i="9"/>
  <c r="R45" i="9"/>
  <c r="U45" i="9" s="1"/>
  <c r="Q45" i="9"/>
  <c r="P45" i="9"/>
  <c r="S45" i="9" s="1"/>
  <c r="L45" i="9"/>
  <c r="T44" i="9"/>
  <c r="R44" i="9"/>
  <c r="U44" i="9" s="1"/>
  <c r="Q44" i="9"/>
  <c r="Z44" i="9" s="1"/>
  <c r="AA44" i="9" s="1"/>
  <c r="P44" i="9"/>
  <c r="S44" i="9" s="1"/>
  <c r="L44" i="9"/>
  <c r="T43" i="9"/>
  <c r="R43" i="9"/>
  <c r="U43" i="9" s="1"/>
  <c r="Q43" i="9"/>
  <c r="P43" i="9"/>
  <c r="Z43" i="9" s="1"/>
  <c r="AA43" i="9" s="1"/>
  <c r="L43" i="9"/>
  <c r="R42" i="9"/>
  <c r="U42" i="9" s="1"/>
  <c r="Q42" i="9"/>
  <c r="P42" i="9"/>
  <c r="S42" i="9" s="1"/>
  <c r="L42" i="9"/>
  <c r="R41" i="9"/>
  <c r="U41" i="9" s="1"/>
  <c r="Q41" i="9"/>
  <c r="T41" i="9" s="1"/>
  <c r="P41" i="9"/>
  <c r="Z41" i="9" s="1"/>
  <c r="AA41" i="9" s="1"/>
  <c r="L41" i="9"/>
  <c r="T40" i="9"/>
  <c r="R40" i="9"/>
  <c r="Z40" i="9" s="1"/>
  <c r="AA40" i="9" s="1"/>
  <c r="Q40" i="9"/>
  <c r="P40" i="9"/>
  <c r="S40" i="9" s="1"/>
  <c r="L40" i="9"/>
  <c r="R39" i="9"/>
  <c r="U39" i="9" s="1"/>
  <c r="Q39" i="9"/>
  <c r="T39" i="9" s="1"/>
  <c r="P39" i="9"/>
  <c r="Z39" i="9" s="1"/>
  <c r="AA39" i="9" s="1"/>
  <c r="L39" i="9"/>
  <c r="T38" i="9"/>
  <c r="R38" i="9"/>
  <c r="U38" i="9" s="1"/>
  <c r="Q38" i="9"/>
  <c r="P38" i="9"/>
  <c r="Z38" i="9" s="1"/>
  <c r="AA38" i="9" s="1"/>
  <c r="L38" i="9"/>
  <c r="Z37" i="9"/>
  <c r="AA37" i="9" s="1"/>
  <c r="T37" i="9"/>
  <c r="R37" i="9"/>
  <c r="U37" i="9" s="1"/>
  <c r="Q37" i="9"/>
  <c r="P37" i="9"/>
  <c r="S37" i="9" s="1"/>
  <c r="L37" i="9"/>
  <c r="R36" i="9"/>
  <c r="U36" i="9" s="1"/>
  <c r="Q36" i="9"/>
  <c r="T36" i="9" s="1"/>
  <c r="P36" i="9"/>
  <c r="Z36" i="9" s="1"/>
  <c r="AA36" i="9" s="1"/>
  <c r="L36" i="9"/>
  <c r="R35" i="9"/>
  <c r="U35" i="9" s="1"/>
  <c r="Q35" i="9"/>
  <c r="T35" i="9" s="1"/>
  <c r="P35" i="9"/>
  <c r="Z35" i="9" s="1"/>
  <c r="AA35" i="9" s="1"/>
  <c r="L35" i="9"/>
  <c r="R34" i="9"/>
  <c r="U34" i="9" s="1"/>
  <c r="Q34" i="9"/>
  <c r="T34" i="9" s="1"/>
  <c r="P34" i="9"/>
  <c r="Z34" i="9" s="1"/>
  <c r="AA34" i="9" s="1"/>
  <c r="L34" i="9"/>
  <c r="R33" i="9"/>
  <c r="U33" i="9" s="1"/>
  <c r="Q33" i="9"/>
  <c r="T33" i="9" s="1"/>
  <c r="P33" i="9"/>
  <c r="S33" i="9" s="1"/>
  <c r="V33" i="9" s="1"/>
  <c r="L33" i="9"/>
  <c r="T32" i="9"/>
  <c r="R32" i="9"/>
  <c r="U32" i="9" s="1"/>
  <c r="Q32" i="9"/>
  <c r="Z32" i="9" s="1"/>
  <c r="AA32" i="9" s="1"/>
  <c r="P32" i="9"/>
  <c r="S32" i="9" s="1"/>
  <c r="L32" i="9"/>
  <c r="Z31" i="9"/>
  <c r="AA31" i="9" s="1"/>
  <c r="T31" i="9"/>
  <c r="R31" i="9"/>
  <c r="U31" i="9" s="1"/>
  <c r="Q31" i="9"/>
  <c r="P31" i="9"/>
  <c r="S31" i="9" s="1"/>
  <c r="L31" i="9"/>
  <c r="R30" i="9"/>
  <c r="U30" i="9" s="1"/>
  <c r="Q30" i="9"/>
  <c r="T30" i="9" s="1"/>
  <c r="P30" i="9"/>
  <c r="Z30" i="9" s="1"/>
  <c r="AA30" i="9" s="1"/>
  <c r="L30" i="9"/>
  <c r="R29" i="9"/>
  <c r="U29" i="9" s="1"/>
  <c r="Q29" i="9"/>
  <c r="T29" i="9" s="1"/>
  <c r="P29" i="9"/>
  <c r="Z29" i="9" s="1"/>
  <c r="AA29" i="9" s="1"/>
  <c r="L29" i="9"/>
  <c r="R28" i="9"/>
  <c r="Z28" i="9" s="1"/>
  <c r="AA28" i="9" s="1"/>
  <c r="Q28" i="9"/>
  <c r="T28" i="9" s="1"/>
  <c r="P28" i="9"/>
  <c r="S28" i="9" s="1"/>
  <c r="L28" i="9"/>
  <c r="R27" i="9"/>
  <c r="U27" i="9" s="1"/>
  <c r="Q27" i="9"/>
  <c r="T27" i="9" s="1"/>
  <c r="P27" i="9"/>
  <c r="Z27" i="9" s="1"/>
  <c r="AA27" i="9" s="1"/>
  <c r="L27" i="9"/>
  <c r="T26" i="9"/>
  <c r="R26" i="9"/>
  <c r="U26" i="9" s="1"/>
  <c r="Q26" i="9"/>
  <c r="Z26" i="9" s="1"/>
  <c r="AA26" i="9" s="1"/>
  <c r="P26" i="9"/>
  <c r="S26" i="9" s="1"/>
  <c r="L26" i="9"/>
  <c r="AA25" i="9"/>
  <c r="Z25" i="9"/>
  <c r="T25" i="9"/>
  <c r="R25" i="9"/>
  <c r="U25" i="9" s="1"/>
  <c r="Q25" i="9"/>
  <c r="P25" i="9"/>
  <c r="S25" i="9" s="1"/>
  <c r="L25" i="9"/>
  <c r="R24" i="9"/>
  <c r="U24" i="9" s="1"/>
  <c r="Q24" i="9"/>
  <c r="P24" i="9"/>
  <c r="S24" i="9" s="1"/>
  <c r="L24" i="9"/>
  <c r="R23" i="9"/>
  <c r="U23" i="9" s="1"/>
  <c r="Q23" i="9"/>
  <c r="P23" i="9"/>
  <c r="S23" i="9" s="1"/>
  <c r="L23" i="9"/>
  <c r="T22" i="9"/>
  <c r="R22" i="9"/>
  <c r="Z22" i="9" s="1"/>
  <c r="AA22" i="9" s="1"/>
  <c r="Q22" i="9"/>
  <c r="P22" i="9"/>
  <c r="S22" i="9" s="1"/>
  <c r="L22" i="9"/>
  <c r="T21" i="9"/>
  <c r="R21" i="9"/>
  <c r="U21" i="9" s="1"/>
  <c r="Q21" i="9"/>
  <c r="P21" i="9"/>
  <c r="Z21" i="9" s="1"/>
  <c r="AA21" i="9" s="1"/>
  <c r="L21" i="9"/>
  <c r="T20" i="9"/>
  <c r="R20" i="9"/>
  <c r="U20" i="9" s="1"/>
  <c r="Q20" i="9"/>
  <c r="Z20" i="9" s="1"/>
  <c r="AA20" i="9" s="1"/>
  <c r="P20" i="9"/>
  <c r="S20" i="9" s="1"/>
  <c r="L20" i="9"/>
  <c r="T19" i="9"/>
  <c r="R19" i="9"/>
  <c r="U19" i="9" s="1"/>
  <c r="Q19" i="9"/>
  <c r="P19" i="9"/>
  <c r="S19" i="9" s="1"/>
  <c r="L19" i="9"/>
  <c r="R18" i="9"/>
  <c r="U18" i="9" s="1"/>
  <c r="Q18" i="9"/>
  <c r="T18" i="9" s="1"/>
  <c r="P18" i="9"/>
  <c r="Z18" i="9" s="1"/>
  <c r="AA18" i="9" s="1"/>
  <c r="L18" i="9"/>
  <c r="R17" i="9"/>
  <c r="U17" i="9" s="1"/>
  <c r="Q17" i="9"/>
  <c r="T17" i="9" s="1"/>
  <c r="P17" i="9"/>
  <c r="S17" i="9" s="1"/>
  <c r="L17" i="9"/>
  <c r="T16" i="9"/>
  <c r="R16" i="9"/>
  <c r="U16" i="9" s="1"/>
  <c r="Q16" i="9"/>
  <c r="P16" i="9"/>
  <c r="Z16" i="9" s="1"/>
  <c r="AA16" i="9" s="1"/>
  <c r="L16" i="9"/>
  <c r="T15" i="9"/>
  <c r="R15" i="9"/>
  <c r="U15" i="9" s="1"/>
  <c r="Q15" i="9"/>
  <c r="Z15" i="9" s="1"/>
  <c r="AA15" i="9" s="1"/>
  <c r="P15" i="9"/>
  <c r="S15" i="9" s="1"/>
  <c r="L15" i="9"/>
  <c r="T14" i="9"/>
  <c r="R14" i="9"/>
  <c r="U14" i="9" s="1"/>
  <c r="Q14" i="9"/>
  <c r="Z14" i="9" s="1"/>
  <c r="AA14" i="9" s="1"/>
  <c r="P14" i="9"/>
  <c r="S14" i="9" s="1"/>
  <c r="L14" i="9"/>
  <c r="Z13" i="9"/>
  <c r="AA13" i="9" s="1"/>
  <c r="T13" i="9"/>
  <c r="R13" i="9"/>
  <c r="U13" i="9" s="1"/>
  <c r="Q13" i="9"/>
  <c r="P13" i="9"/>
  <c r="S13" i="9" s="1"/>
  <c r="L13" i="9"/>
  <c r="T12" i="9"/>
  <c r="R12" i="9"/>
  <c r="Z12" i="9" s="1"/>
  <c r="AA12" i="9" s="1"/>
  <c r="Q12" i="9"/>
  <c r="P12" i="9"/>
  <c r="S12" i="9" s="1"/>
  <c r="L12" i="9"/>
  <c r="U11" i="9"/>
  <c r="R11" i="9"/>
  <c r="Z11" i="9" s="1"/>
  <c r="AA11" i="9" s="1"/>
  <c r="Q11" i="9"/>
  <c r="T11" i="9" s="1"/>
  <c r="V11" i="9" s="1"/>
  <c r="P11" i="9"/>
  <c r="S11" i="9" s="1"/>
  <c r="L11" i="9"/>
  <c r="Z10" i="9"/>
  <c r="AA10" i="9" s="1"/>
  <c r="T10" i="9"/>
  <c r="R10" i="9"/>
  <c r="U10" i="9" s="1"/>
  <c r="Q10" i="9"/>
  <c r="P10" i="9"/>
  <c r="S10" i="9" s="1"/>
  <c r="L10" i="9"/>
  <c r="Z9" i="9"/>
  <c r="AA9" i="9" s="1"/>
  <c r="U9" i="9"/>
  <c r="T9" i="9"/>
  <c r="R9" i="9"/>
  <c r="Q9" i="9"/>
  <c r="P9" i="9"/>
  <c r="S9" i="9" s="1"/>
  <c r="V9" i="9" s="1"/>
  <c r="L9" i="9"/>
  <c r="U8" i="9"/>
  <c r="T8" i="9"/>
  <c r="R8" i="9"/>
  <c r="Q8" i="9"/>
  <c r="P8" i="9"/>
  <c r="Z8" i="9" s="1"/>
  <c r="AA8" i="9" s="1"/>
  <c r="L8" i="9"/>
  <c r="U7" i="9"/>
  <c r="S7" i="9"/>
  <c r="R7" i="9"/>
  <c r="Q7" i="9"/>
  <c r="T7" i="9" s="1"/>
  <c r="P7" i="9"/>
  <c r="L7" i="9"/>
  <c r="R6" i="9"/>
  <c r="U6" i="9" s="1"/>
  <c r="Q6" i="9"/>
  <c r="T6" i="9" s="1"/>
  <c r="P6" i="9"/>
  <c r="Z6" i="9" s="1"/>
  <c r="AA6" i="9" s="1"/>
  <c r="L6" i="9"/>
  <c r="R5" i="9"/>
  <c r="U5" i="9" s="1"/>
  <c r="Q5" i="9"/>
  <c r="Z5" i="9" s="1"/>
  <c r="AA5" i="9" s="1"/>
  <c r="P5" i="9"/>
  <c r="S5" i="9" s="1"/>
  <c r="L5" i="9"/>
  <c r="U4" i="9"/>
  <c r="R4" i="9"/>
  <c r="Z4" i="9" s="1"/>
  <c r="AA4" i="9" s="1"/>
  <c r="Q4" i="9"/>
  <c r="T4" i="9" s="1"/>
  <c r="P4" i="9"/>
  <c r="S4" i="9" s="1"/>
  <c r="L4" i="9"/>
  <c r="T3" i="9"/>
  <c r="S3" i="9"/>
  <c r="R3" i="9"/>
  <c r="U3" i="9" s="1"/>
  <c r="Q3" i="9"/>
  <c r="P3" i="9"/>
  <c r="L3" i="9"/>
  <c r="U2" i="9"/>
  <c r="S2" i="9"/>
  <c r="R2" i="9"/>
  <c r="Z2" i="9" s="1"/>
  <c r="AA2" i="9" s="1"/>
  <c r="Q2" i="9"/>
  <c r="T2" i="9" s="1"/>
  <c r="P2" i="9"/>
  <c r="L2" i="9"/>
  <c r="V125" i="9" l="1"/>
  <c r="Z49" i="10"/>
  <c r="AA49" i="10" s="1"/>
  <c r="S49" i="10"/>
  <c r="V49" i="10" s="1"/>
  <c r="Z96" i="9"/>
  <c r="AA96" i="9" s="1"/>
  <c r="Z104" i="9"/>
  <c r="AA104" i="9" s="1"/>
  <c r="S104" i="9"/>
  <c r="T111" i="9"/>
  <c r="Z111" i="9"/>
  <c r="AA111" i="9" s="1"/>
  <c r="Z131" i="9"/>
  <c r="AA131" i="9" s="1"/>
  <c r="U131" i="9"/>
  <c r="V131" i="9" s="1"/>
  <c r="T139" i="9"/>
  <c r="Z139" i="9"/>
  <c r="AA139" i="9" s="1"/>
  <c r="S150" i="9"/>
  <c r="V150" i="9" s="1"/>
  <c r="Z150" i="9"/>
  <c r="AA150" i="9" s="1"/>
  <c r="Z180" i="9"/>
  <c r="AA180" i="9" s="1"/>
  <c r="U180" i="9"/>
  <c r="Z239" i="9"/>
  <c r="AA239" i="9" s="1"/>
  <c r="T239" i="9"/>
  <c r="V239" i="9" s="1"/>
  <c r="V98" i="10"/>
  <c r="Z247" i="10"/>
  <c r="AA247" i="10" s="1"/>
  <c r="S247" i="10"/>
  <c r="U70" i="10"/>
  <c r="Z70" i="10"/>
  <c r="AA70" i="10" s="1"/>
  <c r="Z97" i="9"/>
  <c r="AA97" i="9" s="1"/>
  <c r="S97" i="9"/>
  <c r="V179" i="9"/>
  <c r="Z36" i="10"/>
  <c r="AA36" i="10" s="1"/>
  <c r="S36" i="10"/>
  <c r="S227" i="10"/>
  <c r="V227" i="10" s="1"/>
  <c r="Z227" i="10"/>
  <c r="AA227" i="10" s="1"/>
  <c r="Z130" i="9"/>
  <c r="AA130" i="9" s="1"/>
  <c r="S130" i="9"/>
  <c r="V130" i="9" s="1"/>
  <c r="U140" i="9"/>
  <c r="Z160" i="9"/>
  <c r="AA160" i="9" s="1"/>
  <c r="S160" i="9"/>
  <c r="V160" i="9" s="1"/>
  <c r="V113" i="9"/>
  <c r="V142" i="9"/>
  <c r="Z172" i="9"/>
  <c r="AA172" i="9" s="1"/>
  <c r="U172" i="9"/>
  <c r="Z42" i="9"/>
  <c r="AA42" i="9" s="1"/>
  <c r="T42" i="9"/>
  <c r="Z47" i="9"/>
  <c r="AA47" i="9" s="1"/>
  <c r="T47" i="9"/>
  <c r="V47" i="9" s="1"/>
  <c r="S66" i="9"/>
  <c r="S106" i="9"/>
  <c r="V106" i="9" s="1"/>
  <c r="V148" i="9"/>
  <c r="Z223" i="9"/>
  <c r="AA223" i="9" s="1"/>
  <c r="S223" i="9"/>
  <c r="V223" i="9" s="1"/>
  <c r="S88" i="10"/>
  <c r="Z88" i="10"/>
  <c r="AA88" i="10" s="1"/>
  <c r="U50" i="10"/>
  <c r="Z50" i="10"/>
  <c r="AA50" i="10" s="1"/>
  <c r="V6" i="9"/>
  <c r="Z23" i="9"/>
  <c r="AA23" i="9" s="1"/>
  <c r="T23" i="9"/>
  <c r="V23" i="9" s="1"/>
  <c r="S6" i="9"/>
  <c r="V4" i="9"/>
  <c r="V7" i="9"/>
  <c r="Z24" i="9"/>
  <c r="AA24" i="9" s="1"/>
  <c r="T24" i="9"/>
  <c r="S57" i="9"/>
  <c r="Z73" i="9"/>
  <c r="AA73" i="9" s="1"/>
  <c r="U73" i="9"/>
  <c r="Z99" i="9"/>
  <c r="AA99" i="9" s="1"/>
  <c r="U99" i="9"/>
  <c r="V99" i="9" s="1"/>
  <c r="S119" i="9"/>
  <c r="V119" i="9" s="1"/>
  <c r="S138" i="9"/>
  <c r="V138" i="9" s="1"/>
  <c r="Z178" i="9"/>
  <c r="AA178" i="9" s="1"/>
  <c r="S178" i="9"/>
  <c r="V211" i="9"/>
  <c r="V246" i="9"/>
  <c r="V70" i="10"/>
  <c r="S173" i="10"/>
  <c r="V173" i="10" s="1"/>
  <c r="Z173" i="10"/>
  <c r="AA173" i="10" s="1"/>
  <c r="T5" i="9"/>
  <c r="V5" i="9" s="1"/>
  <c r="V59" i="9"/>
  <c r="S65" i="9"/>
  <c r="V65" i="9" s="1"/>
  <c r="S85" i="9"/>
  <c r="V85" i="9" s="1"/>
  <c r="S98" i="9"/>
  <c r="S105" i="9"/>
  <c r="V105" i="9" s="1"/>
  <c r="S112" i="9"/>
  <c r="S124" i="9"/>
  <c r="S137" i="9"/>
  <c r="V137" i="9" s="1"/>
  <c r="T207" i="9"/>
  <c r="V207" i="9" s="1"/>
  <c r="Z207" i="9"/>
  <c r="AA207" i="9" s="1"/>
  <c r="V213" i="9"/>
  <c r="Z226" i="9"/>
  <c r="AA226" i="9" s="1"/>
  <c r="T226" i="9"/>
  <c r="V226" i="9" s="1"/>
  <c r="V233" i="9"/>
  <c r="V17" i="10"/>
  <c r="Z66" i="10"/>
  <c r="AA66" i="10" s="1"/>
  <c r="U66" i="10"/>
  <c r="V66" i="10" s="1"/>
  <c r="U85" i="10"/>
  <c r="V107" i="10"/>
  <c r="Z114" i="10"/>
  <c r="AA114" i="10" s="1"/>
  <c r="U114" i="10"/>
  <c r="V114" i="10" s="1"/>
  <c r="V143" i="10"/>
  <c r="S171" i="10"/>
  <c r="V171" i="10" s="1"/>
  <c r="U191" i="10"/>
  <c r="Z191" i="10"/>
  <c r="AA191" i="10" s="1"/>
  <c r="Z204" i="10"/>
  <c r="AA204" i="10" s="1"/>
  <c r="U204" i="10"/>
  <c r="V215" i="10"/>
  <c r="U221" i="10"/>
  <c r="V221" i="10" s="1"/>
  <c r="Z221" i="10"/>
  <c r="AA221" i="10" s="1"/>
  <c r="AE4" i="9"/>
  <c r="V10" i="9"/>
  <c r="V13" i="9"/>
  <c r="V26" i="9"/>
  <c r="V32" i="9"/>
  <c r="V52" i="9"/>
  <c r="Z79" i="9"/>
  <c r="AA79" i="9" s="1"/>
  <c r="Z113" i="9"/>
  <c r="AA113" i="9" s="1"/>
  <c r="V158" i="9"/>
  <c r="V159" i="9"/>
  <c r="Z161" i="9"/>
  <c r="AA161" i="9" s="1"/>
  <c r="V165" i="9"/>
  <c r="U179" i="9"/>
  <c r="U12" i="10"/>
  <c r="Z12" i="10"/>
  <c r="AA12" i="10" s="1"/>
  <c r="Z42" i="10"/>
  <c r="AA42" i="10" s="1"/>
  <c r="U42" i="10"/>
  <c r="V42" i="10" s="1"/>
  <c r="Z155" i="10"/>
  <c r="AA155" i="10" s="1"/>
  <c r="T155" i="10"/>
  <c r="V160" i="10"/>
  <c r="Z170" i="10"/>
  <c r="AA170" i="10" s="1"/>
  <c r="S170" i="10"/>
  <c r="V170" i="10" s="1"/>
  <c r="U177" i="10"/>
  <c r="V177" i="10" s="1"/>
  <c r="Z177" i="10"/>
  <c r="AA177" i="10" s="1"/>
  <c r="V217" i="9"/>
  <c r="U4" i="10"/>
  <c r="Z4" i="10"/>
  <c r="AA4" i="10" s="1"/>
  <c r="Z108" i="10"/>
  <c r="AA108" i="10" s="1"/>
  <c r="U108" i="10"/>
  <c r="V25" i="9"/>
  <c r="V31" i="9"/>
  <c r="V37" i="9"/>
  <c r="V49" i="9"/>
  <c r="Z166" i="9"/>
  <c r="AA166" i="9" s="1"/>
  <c r="S177" i="9"/>
  <c r="S197" i="9"/>
  <c r="V197" i="9" s="1"/>
  <c r="Z222" i="9"/>
  <c r="AA222" i="9" s="1"/>
  <c r="U222" i="9"/>
  <c r="V222" i="9" s="1"/>
  <c r="V234" i="9"/>
  <c r="V247" i="9"/>
  <c r="V5" i="10"/>
  <c r="V23" i="10"/>
  <c r="S29" i="10"/>
  <c r="V29" i="10" s="1"/>
  <c r="Z90" i="10"/>
  <c r="AA90" i="10" s="1"/>
  <c r="U90" i="10"/>
  <c r="V90" i="10" s="1"/>
  <c r="V106" i="10"/>
  <c r="V164" i="10"/>
  <c r="Z176" i="10"/>
  <c r="AA176" i="10" s="1"/>
  <c r="S176" i="10"/>
  <c r="V176" i="10" s="1"/>
  <c r="Z197" i="10"/>
  <c r="AA197" i="10" s="1"/>
  <c r="S197" i="10"/>
  <c r="V197" i="10" s="1"/>
  <c r="U235" i="10"/>
  <c r="V235" i="10" s="1"/>
  <c r="Z235" i="10"/>
  <c r="AA235" i="10" s="1"/>
  <c r="V3" i="9"/>
  <c r="V19" i="9"/>
  <c r="V2" i="9"/>
  <c r="Z201" i="9"/>
  <c r="AA201" i="9" s="1"/>
  <c r="V209" i="9"/>
  <c r="V244" i="9"/>
  <c r="U14" i="10"/>
  <c r="V14" i="10" s="1"/>
  <c r="Z14" i="10"/>
  <c r="AA14" i="10" s="1"/>
  <c r="V117" i="10"/>
  <c r="V162" i="10"/>
  <c r="Z167" i="10"/>
  <c r="AA167" i="10" s="1"/>
  <c r="U167" i="10"/>
  <c r="V167" i="10" s="1"/>
  <c r="V214" i="10"/>
  <c r="Z231" i="10"/>
  <c r="AA231" i="10" s="1"/>
  <c r="S231" i="10"/>
  <c r="V231" i="10" s="1"/>
  <c r="Z251" i="10"/>
  <c r="AA251" i="10" s="1"/>
  <c r="S251" i="10"/>
  <c r="V251" i="10" s="1"/>
  <c r="T200" i="9"/>
  <c r="V215" i="9"/>
  <c r="V241" i="9"/>
  <c r="V249" i="9"/>
  <c r="V2" i="10"/>
  <c r="V20" i="10"/>
  <c r="V24" i="10"/>
  <c r="V38" i="10"/>
  <c r="Z41" i="10"/>
  <c r="AA41" i="10" s="1"/>
  <c r="U41" i="10"/>
  <c r="V41" i="10" s="1"/>
  <c r="V50" i="10"/>
  <c r="Z77" i="10"/>
  <c r="AA77" i="10" s="1"/>
  <c r="U77" i="10"/>
  <c r="V77" i="10" s="1"/>
  <c r="Z140" i="10"/>
  <c r="AA140" i="10" s="1"/>
  <c r="V151" i="10"/>
  <c r="S161" i="10"/>
  <c r="V161" i="10" s="1"/>
  <c r="Z161" i="10"/>
  <c r="AA161" i="10" s="1"/>
  <c r="V163" i="10"/>
  <c r="V172" i="10"/>
  <c r="Z220" i="10"/>
  <c r="AA220" i="10" s="1"/>
  <c r="U220" i="10"/>
  <c r="V24" i="9"/>
  <c r="V42" i="9"/>
  <c r="V58" i="9"/>
  <c r="V68" i="9"/>
  <c r="V163" i="9"/>
  <c r="V166" i="9"/>
  <c r="V187" i="9"/>
  <c r="T211" i="9"/>
  <c r="Z211" i="9"/>
  <c r="AA211" i="9" s="1"/>
  <c r="Z214" i="9"/>
  <c r="AA214" i="9" s="1"/>
  <c r="T214" i="9"/>
  <c r="V231" i="9"/>
  <c r="Z54" i="10"/>
  <c r="AA54" i="10" s="1"/>
  <c r="U54" i="10"/>
  <c r="V74" i="10"/>
  <c r="Z83" i="10"/>
  <c r="AA83" i="10" s="1"/>
  <c r="U83" i="10"/>
  <c r="Z89" i="10"/>
  <c r="AA89" i="10" s="1"/>
  <c r="U89" i="10"/>
  <c r="S119" i="10"/>
  <c r="V119" i="10" s="1"/>
  <c r="Z119" i="10"/>
  <c r="AA119" i="10" s="1"/>
  <c r="Z149" i="10"/>
  <c r="AA149" i="10" s="1"/>
  <c r="T149" i="10"/>
  <c r="V149" i="10" s="1"/>
  <c r="V219" i="10"/>
  <c r="V213" i="10"/>
  <c r="V225" i="10"/>
  <c r="V232" i="10"/>
  <c r="V221" i="9"/>
  <c r="V243" i="9"/>
  <c r="AE4" i="10"/>
  <c r="Z26" i="10"/>
  <c r="AA26" i="10" s="1"/>
  <c r="V103" i="10"/>
  <c r="V248" i="9"/>
  <c r="V251" i="9"/>
  <c r="V8" i="10"/>
  <c r="V10" i="10"/>
  <c r="V34" i="10"/>
  <c r="V54" i="10"/>
  <c r="V147" i="10"/>
  <c r="S160" i="10"/>
  <c r="S172" i="10"/>
  <c r="V175" i="10"/>
  <c r="V195" i="10"/>
  <c r="V201" i="10"/>
  <c r="S211" i="10"/>
  <c r="V211" i="10" s="1"/>
  <c r="S243" i="10"/>
  <c r="V243" i="10" s="1"/>
  <c r="V199" i="9"/>
  <c r="V237" i="9"/>
  <c r="V245" i="10"/>
  <c r="V250" i="9"/>
  <c r="V21" i="10"/>
  <c r="V26" i="10"/>
  <c r="T129" i="10"/>
  <c r="V129" i="10" s="1"/>
  <c r="V140" i="10"/>
  <c r="V155" i="10"/>
  <c r="V241" i="10"/>
  <c r="V9" i="10"/>
  <c r="V3" i="10"/>
  <c r="V4" i="10"/>
  <c r="V12" i="10"/>
  <c r="V25" i="10"/>
  <c r="Z60" i="10"/>
  <c r="AA60" i="10" s="1"/>
  <c r="Z64" i="10"/>
  <c r="AA64" i="10" s="1"/>
  <c r="Z76" i="10"/>
  <c r="AA76" i="10" s="1"/>
  <c r="Z84" i="10"/>
  <c r="AA84" i="10" s="1"/>
  <c r="Z100" i="10"/>
  <c r="AA100" i="10" s="1"/>
  <c r="Z112" i="10"/>
  <c r="AA112" i="10" s="1"/>
  <c r="T116" i="10"/>
  <c r="V116" i="10" s="1"/>
  <c r="Z116" i="10"/>
  <c r="AA116" i="10" s="1"/>
  <c r="V120" i="10"/>
  <c r="V128" i="10"/>
  <c r="Z130" i="10"/>
  <c r="AA130" i="10" s="1"/>
  <c r="S130" i="10"/>
  <c r="V130" i="10" s="1"/>
  <c r="Z3" i="10"/>
  <c r="AA3" i="10" s="1"/>
  <c r="Z6" i="10"/>
  <c r="AA6" i="10" s="1"/>
  <c r="Z10" i="10"/>
  <c r="AA10" i="10" s="1"/>
  <c r="S13" i="10"/>
  <c r="V13" i="10" s="1"/>
  <c r="S15" i="10"/>
  <c r="V15" i="10" s="1"/>
  <c r="Z17" i="10"/>
  <c r="AA17" i="10" s="1"/>
  <c r="Z19" i="10"/>
  <c r="AA19" i="10" s="1"/>
  <c r="Z21" i="10"/>
  <c r="AA21" i="10" s="1"/>
  <c r="Z31" i="10"/>
  <c r="AA31" i="10" s="1"/>
  <c r="V33" i="10"/>
  <c r="V37" i="10"/>
  <c r="Z43" i="10"/>
  <c r="AA43" i="10" s="1"/>
  <c r="V45" i="10"/>
  <c r="V53" i="10"/>
  <c r="V57" i="10"/>
  <c r="Z59" i="10"/>
  <c r="AA59" i="10" s="1"/>
  <c r="V61" i="10"/>
  <c r="V65" i="10"/>
  <c r="V69" i="10"/>
  <c r="Z71" i="10"/>
  <c r="AA71" i="10" s="1"/>
  <c r="V73" i="10"/>
  <c r="Z75" i="10"/>
  <c r="AA75" i="10" s="1"/>
  <c r="V81" i="10"/>
  <c r="V85" i="10"/>
  <c r="V89" i="10"/>
  <c r="V93" i="10"/>
  <c r="V97" i="10"/>
  <c r="Z99" i="10"/>
  <c r="AA99" i="10" s="1"/>
  <c r="V101" i="10"/>
  <c r="V105" i="10"/>
  <c r="V109" i="10"/>
  <c r="V113" i="10"/>
  <c r="Z121" i="10"/>
  <c r="AA121" i="10" s="1"/>
  <c r="S121" i="10"/>
  <c r="V121" i="10" s="1"/>
  <c r="V141" i="10"/>
  <c r="S7" i="10"/>
  <c r="V7" i="10" s="1"/>
  <c r="S11" i="10"/>
  <c r="V11" i="10" s="1"/>
  <c r="Z22" i="10"/>
  <c r="AA22" i="10" s="1"/>
  <c r="V28" i="10"/>
  <c r="V32" i="10"/>
  <c r="V36" i="10"/>
  <c r="V40" i="10"/>
  <c r="V44" i="10"/>
  <c r="V48" i="10"/>
  <c r="V52" i="10"/>
  <c r="V56" i="10"/>
  <c r="V60" i="10"/>
  <c r="V64" i="10"/>
  <c r="V68" i="10"/>
  <c r="V72" i="10"/>
  <c r="Z74" i="10"/>
  <c r="AA74" i="10" s="1"/>
  <c r="V76" i="10"/>
  <c r="Z78" i="10"/>
  <c r="AA78" i="10" s="1"/>
  <c r="V80" i="10"/>
  <c r="Z82" i="10"/>
  <c r="AA82" i="10" s="1"/>
  <c r="V84" i="10"/>
  <c r="Z86" i="10"/>
  <c r="AA86" i="10" s="1"/>
  <c r="V88" i="10"/>
  <c r="V92" i="10"/>
  <c r="Z94" i="10"/>
  <c r="AA94" i="10" s="1"/>
  <c r="V96" i="10"/>
  <c r="Z98" i="10"/>
  <c r="AA98" i="10" s="1"/>
  <c r="V100" i="10"/>
  <c r="Z102" i="10"/>
  <c r="AA102" i="10" s="1"/>
  <c r="V104" i="10"/>
  <c r="V108" i="10"/>
  <c r="Z110" i="10"/>
  <c r="AA110" i="10" s="1"/>
  <c r="V112" i="10"/>
  <c r="T118" i="10"/>
  <c r="V118" i="10" s="1"/>
  <c r="Z118" i="10"/>
  <c r="AA118" i="10" s="1"/>
  <c r="V124" i="10"/>
  <c r="Z190" i="10"/>
  <c r="AA190" i="10" s="1"/>
  <c r="U190" i="10"/>
  <c r="S18" i="10"/>
  <c r="V18" i="10" s="1"/>
  <c r="V31" i="10"/>
  <c r="Z33" i="10"/>
  <c r="AA33" i="10" s="1"/>
  <c r="V35" i="10"/>
  <c r="Z37" i="10"/>
  <c r="AA37" i="10" s="1"/>
  <c r="V39" i="10"/>
  <c r="V43" i="10"/>
  <c r="Z45" i="10"/>
  <c r="AA45" i="10" s="1"/>
  <c r="V47" i="10"/>
  <c r="V51" i="10"/>
  <c r="Z53" i="10"/>
  <c r="AA53" i="10" s="1"/>
  <c r="V55" i="10"/>
  <c r="V59" i="10"/>
  <c r="V63" i="10"/>
  <c r="Z65" i="10"/>
  <c r="AA65" i="10" s="1"/>
  <c r="V67" i="10"/>
  <c r="V71" i="10"/>
  <c r="Z73" i="10"/>
  <c r="AA73" i="10" s="1"/>
  <c r="V75" i="10"/>
  <c r="V79" i="10"/>
  <c r="V83" i="10"/>
  <c r="V87" i="10"/>
  <c r="V91" i="10"/>
  <c r="V111" i="10"/>
  <c r="U123" i="10"/>
  <c r="V123" i="10" s="1"/>
  <c r="Z123" i="10"/>
  <c r="AA123" i="10" s="1"/>
  <c r="Z125" i="10"/>
  <c r="AA125" i="10" s="1"/>
  <c r="S125" i="10"/>
  <c r="V125" i="10" s="1"/>
  <c r="Z138" i="10"/>
  <c r="AA138" i="10" s="1"/>
  <c r="S138" i="10"/>
  <c r="V138" i="10" s="1"/>
  <c r="S165" i="10"/>
  <c r="V165" i="10" s="1"/>
  <c r="Z165" i="10"/>
  <c r="AA165" i="10" s="1"/>
  <c r="U141" i="10"/>
  <c r="Z141" i="10"/>
  <c r="AA141" i="10" s="1"/>
  <c r="V142" i="10"/>
  <c r="Z144" i="10"/>
  <c r="AA144" i="10" s="1"/>
  <c r="S144" i="10"/>
  <c r="V144" i="10" s="1"/>
  <c r="Z146" i="10"/>
  <c r="AA146" i="10" s="1"/>
  <c r="S146" i="10"/>
  <c r="V146" i="10" s="1"/>
  <c r="Z148" i="10"/>
  <c r="AA148" i="10" s="1"/>
  <c r="S148" i="10"/>
  <c r="V148" i="10" s="1"/>
  <c r="Z150" i="10"/>
  <c r="AA150" i="10" s="1"/>
  <c r="S150" i="10"/>
  <c r="V150" i="10" s="1"/>
  <c r="Z152" i="10"/>
  <c r="AA152" i="10" s="1"/>
  <c r="S152" i="10"/>
  <c r="V152" i="10" s="1"/>
  <c r="U153" i="10"/>
  <c r="V153" i="10" s="1"/>
  <c r="Z153" i="10"/>
  <c r="AA153" i="10" s="1"/>
  <c r="V154" i="10"/>
  <c r="V179" i="10"/>
  <c r="Z182" i="10"/>
  <c r="AA182" i="10" s="1"/>
  <c r="U182" i="10"/>
  <c r="V182" i="10" s="1"/>
  <c r="Z127" i="10"/>
  <c r="AA127" i="10" s="1"/>
  <c r="S127" i="10"/>
  <c r="V127" i="10" s="1"/>
  <c r="Z132" i="10"/>
  <c r="AA132" i="10" s="1"/>
  <c r="S132" i="10"/>
  <c r="V132" i="10" s="1"/>
  <c r="V134" i="10"/>
  <c r="Z156" i="10"/>
  <c r="AA156" i="10" s="1"/>
  <c r="S156" i="10"/>
  <c r="V156" i="10" s="1"/>
  <c r="U157" i="10"/>
  <c r="V157" i="10" s="1"/>
  <c r="Z157" i="10"/>
  <c r="AA157" i="10" s="1"/>
  <c r="V158" i="10"/>
  <c r="T174" i="10"/>
  <c r="V174" i="10" s="1"/>
  <c r="Z174" i="10"/>
  <c r="AA174" i="10" s="1"/>
  <c r="S187" i="10"/>
  <c r="V187" i="10" s="1"/>
  <c r="Z187" i="10"/>
  <c r="AA187" i="10" s="1"/>
  <c r="V190" i="10"/>
  <c r="V191" i="10"/>
  <c r="Z122" i="10"/>
  <c r="AA122" i="10" s="1"/>
  <c r="S122" i="10"/>
  <c r="V122" i="10" s="1"/>
  <c r="Z124" i="10"/>
  <c r="AA124" i="10" s="1"/>
  <c r="U124" i="10"/>
  <c r="Z126" i="10"/>
  <c r="AA126" i="10" s="1"/>
  <c r="S126" i="10"/>
  <c r="V126" i="10" s="1"/>
  <c r="Z131" i="10"/>
  <c r="AA131" i="10" s="1"/>
  <c r="S131" i="10"/>
  <c r="V131" i="10" s="1"/>
  <c r="U135" i="10"/>
  <c r="V135" i="10" s="1"/>
  <c r="Z135" i="10"/>
  <c r="AA135" i="10" s="1"/>
  <c r="V136" i="10"/>
  <c r="S169" i="10"/>
  <c r="V169" i="10" s="1"/>
  <c r="Z169" i="10"/>
  <c r="AA169" i="10" s="1"/>
  <c r="Z178" i="10"/>
  <c r="AA178" i="10" s="1"/>
  <c r="U178" i="10"/>
  <c r="V178" i="10" s="1"/>
  <c r="V183" i="10"/>
  <c r="V185" i="10"/>
  <c r="S133" i="10"/>
  <c r="V133" i="10" s="1"/>
  <c r="S137" i="10"/>
  <c r="V137" i="10" s="1"/>
  <c r="S139" i="10"/>
  <c r="V139" i="10" s="1"/>
  <c r="U142" i="10"/>
  <c r="S145" i="10"/>
  <c r="V145" i="10" s="1"/>
  <c r="T159" i="10"/>
  <c r="V159" i="10" s="1"/>
  <c r="U168" i="10"/>
  <c r="V168" i="10" s="1"/>
  <c r="S181" i="10"/>
  <c r="V181" i="10" s="1"/>
  <c r="S189" i="10"/>
  <c r="V189" i="10" s="1"/>
  <c r="S193" i="10"/>
  <c r="V193" i="10" s="1"/>
  <c r="V198" i="10"/>
  <c r="U207" i="10"/>
  <c r="V207" i="10" s="1"/>
  <c r="Z207" i="10"/>
  <c r="AA207" i="10" s="1"/>
  <c r="Z216" i="10"/>
  <c r="AA216" i="10" s="1"/>
  <c r="T216" i="10"/>
  <c r="V216" i="10" s="1"/>
  <c r="V217" i="10"/>
  <c r="Z228" i="10"/>
  <c r="AA228" i="10" s="1"/>
  <c r="S228" i="10"/>
  <c r="V228" i="10" s="1"/>
  <c r="V247" i="10"/>
  <c r="T166" i="10"/>
  <c r="V166" i="10" s="1"/>
  <c r="Z166" i="10"/>
  <c r="AA166" i="10" s="1"/>
  <c r="Z206" i="10"/>
  <c r="AA206" i="10" s="1"/>
  <c r="T206" i="10"/>
  <c r="V206" i="10" s="1"/>
  <c r="Z250" i="10"/>
  <c r="AA250" i="10" s="1"/>
  <c r="T250" i="10"/>
  <c r="V250" i="10" s="1"/>
  <c r="U184" i="10"/>
  <c r="V184" i="10" s="1"/>
  <c r="T194" i="10"/>
  <c r="V194" i="10" s="1"/>
  <c r="Z194" i="10"/>
  <c r="AA194" i="10" s="1"/>
  <c r="V204" i="10"/>
  <c r="Z208" i="10"/>
  <c r="AA208" i="10" s="1"/>
  <c r="S208" i="10"/>
  <c r="V208" i="10" s="1"/>
  <c r="Z218" i="10"/>
  <c r="AA218" i="10" s="1"/>
  <c r="S218" i="10"/>
  <c r="V218" i="10" s="1"/>
  <c r="Z238" i="10"/>
  <c r="AA238" i="10" s="1"/>
  <c r="S238" i="10"/>
  <c r="V238" i="10" s="1"/>
  <c r="Z248" i="10"/>
  <c r="AA248" i="10" s="1"/>
  <c r="S248" i="10"/>
  <c r="V248" i="10" s="1"/>
  <c r="S180" i="10"/>
  <c r="V180" i="10" s="1"/>
  <c r="S186" i="10"/>
  <c r="V186" i="10" s="1"/>
  <c r="S188" i="10"/>
  <c r="V188" i="10" s="1"/>
  <c r="S192" i="10"/>
  <c r="V192" i="10" s="1"/>
  <c r="V196" i="10"/>
  <c r="Z202" i="10"/>
  <c r="AA202" i="10" s="1"/>
  <c r="S202" i="10"/>
  <c r="V202" i="10" s="1"/>
  <c r="V212" i="10"/>
  <c r="Z222" i="10"/>
  <c r="AA222" i="10" s="1"/>
  <c r="S222" i="10"/>
  <c r="V222" i="10" s="1"/>
  <c r="V226" i="10"/>
  <c r="V230" i="10"/>
  <c r="V236" i="10"/>
  <c r="Z242" i="10"/>
  <c r="AA242" i="10" s="1"/>
  <c r="S242" i="10"/>
  <c r="V242" i="10" s="1"/>
  <c r="V246" i="10"/>
  <c r="V200" i="10"/>
  <c r="V210" i="10"/>
  <c r="V220" i="10"/>
  <c r="T224" i="10"/>
  <c r="V224" i="10" s="1"/>
  <c r="V234" i="10"/>
  <c r="V240" i="10"/>
  <c r="T244" i="10"/>
  <c r="V244" i="10" s="1"/>
  <c r="V14" i="9"/>
  <c r="V20" i="9"/>
  <c r="V44" i="9"/>
  <c r="V15" i="9"/>
  <c r="V17" i="9"/>
  <c r="V45" i="9"/>
  <c r="V51" i="9"/>
  <c r="V55" i="9"/>
  <c r="V57" i="9"/>
  <c r="Z62" i="9"/>
  <c r="AA62" i="9" s="1"/>
  <c r="Z74" i="9"/>
  <c r="AA74" i="9" s="1"/>
  <c r="T78" i="9"/>
  <c r="Z78" i="9"/>
  <c r="AA78" i="9" s="1"/>
  <c r="T94" i="9"/>
  <c r="V94" i="9" s="1"/>
  <c r="Z94" i="9"/>
  <c r="AA94" i="9" s="1"/>
  <c r="T118" i="9"/>
  <c r="Z118" i="9"/>
  <c r="AA118" i="9" s="1"/>
  <c r="V132" i="9"/>
  <c r="T144" i="9"/>
  <c r="V144" i="9" s="1"/>
  <c r="Z144" i="9"/>
  <c r="AA144" i="9" s="1"/>
  <c r="Z224" i="9"/>
  <c r="AA224" i="9" s="1"/>
  <c r="T224" i="9"/>
  <c r="U12" i="9"/>
  <c r="V12" i="9" s="1"/>
  <c r="Z17" i="9"/>
  <c r="AA17" i="9" s="1"/>
  <c r="Z19" i="9"/>
  <c r="AA19" i="9" s="1"/>
  <c r="S21" i="9"/>
  <c r="V21" i="9" s="1"/>
  <c r="U22" i="9"/>
  <c r="V22" i="9" s="1"/>
  <c r="S27" i="9"/>
  <c r="V27" i="9" s="1"/>
  <c r="U28" i="9"/>
  <c r="V28" i="9" s="1"/>
  <c r="S29" i="9"/>
  <c r="V29" i="9" s="1"/>
  <c r="Z33" i="9"/>
  <c r="AA33" i="9" s="1"/>
  <c r="S35" i="9"/>
  <c r="V35" i="9" s="1"/>
  <c r="S39" i="9"/>
  <c r="V39" i="9" s="1"/>
  <c r="U40" i="9"/>
  <c r="V40" i="9" s="1"/>
  <c r="S41" i="9"/>
  <c r="V41" i="9" s="1"/>
  <c r="S43" i="9"/>
  <c r="V43" i="9" s="1"/>
  <c r="Z45" i="9"/>
  <c r="AA45" i="9" s="1"/>
  <c r="U46" i="9"/>
  <c r="V46" i="9" s="1"/>
  <c r="U48" i="9"/>
  <c r="V48" i="9" s="1"/>
  <c r="Z49" i="9"/>
  <c r="AA49" i="9" s="1"/>
  <c r="Z51" i="9"/>
  <c r="AA51" i="9" s="1"/>
  <c r="S53" i="9"/>
  <c r="V53" i="9" s="1"/>
  <c r="V63" i="9"/>
  <c r="V67" i="9"/>
  <c r="V71" i="9"/>
  <c r="V82" i="9"/>
  <c r="T84" i="9"/>
  <c r="V84" i="9" s="1"/>
  <c r="Z84" i="9"/>
  <c r="AA84" i="9" s="1"/>
  <c r="V88" i="9"/>
  <c r="V98" i="9"/>
  <c r="T100" i="9"/>
  <c r="V100" i="9" s="1"/>
  <c r="Z100" i="9"/>
  <c r="AA100" i="9" s="1"/>
  <c r="V112" i="9"/>
  <c r="T114" i="9"/>
  <c r="V114" i="9" s="1"/>
  <c r="Z114" i="9"/>
  <c r="AA114" i="9" s="1"/>
  <c r="T120" i="9"/>
  <c r="Z120" i="9"/>
  <c r="AA120" i="9" s="1"/>
  <c r="V124" i="9"/>
  <c r="T167" i="9"/>
  <c r="V167" i="9" s="1"/>
  <c r="Z167" i="9"/>
  <c r="AA167" i="9" s="1"/>
  <c r="S170" i="9"/>
  <c r="V170" i="9" s="1"/>
  <c r="Z170" i="9"/>
  <c r="AA170" i="9" s="1"/>
  <c r="Z204" i="9"/>
  <c r="AA204" i="9" s="1"/>
  <c r="T204" i="9"/>
  <c r="U229" i="9"/>
  <c r="V229" i="9" s="1"/>
  <c r="Z229" i="9"/>
  <c r="AA229" i="9" s="1"/>
  <c r="Z3" i="9"/>
  <c r="AA3" i="9" s="1"/>
  <c r="Z60" i="9"/>
  <c r="AA60" i="9" s="1"/>
  <c r="V62" i="9"/>
  <c r="V66" i="9"/>
  <c r="V70" i="9"/>
  <c r="Z72" i="9"/>
  <c r="AA72" i="9" s="1"/>
  <c r="V74" i="9"/>
  <c r="V78" i="9"/>
  <c r="V81" i="9"/>
  <c r="T86" i="9"/>
  <c r="V86" i="9" s="1"/>
  <c r="Z86" i="9"/>
  <c r="AA86" i="9" s="1"/>
  <c r="V87" i="9"/>
  <c r="V91" i="9"/>
  <c r="V97" i="9"/>
  <c r="V104" i="9"/>
  <c r="V108" i="9"/>
  <c r="T110" i="9"/>
  <c r="V110" i="9" s="1"/>
  <c r="Z110" i="9"/>
  <c r="AA110" i="9" s="1"/>
  <c r="V111" i="9"/>
  <c r="V118" i="9"/>
  <c r="T122" i="9"/>
  <c r="V122" i="9" s="1"/>
  <c r="Z122" i="9"/>
  <c r="AA122" i="9" s="1"/>
  <c r="V123" i="9"/>
  <c r="V127" i="9"/>
  <c r="T132" i="9"/>
  <c r="Z132" i="9"/>
  <c r="AA132" i="9" s="1"/>
  <c r="V133" i="9"/>
  <c r="V136" i="9"/>
  <c r="V140" i="9"/>
  <c r="V147" i="9"/>
  <c r="V149" i="9"/>
  <c r="T152" i="9"/>
  <c r="Z152" i="9"/>
  <c r="AA152" i="9" s="1"/>
  <c r="V153" i="9"/>
  <c r="S154" i="9"/>
  <c r="V154" i="9" s="1"/>
  <c r="Z154" i="9"/>
  <c r="AA154" i="9" s="1"/>
  <c r="V157" i="9"/>
  <c r="V161" i="9"/>
  <c r="V162" i="9"/>
  <c r="V164" i="9"/>
  <c r="V169" i="9"/>
  <c r="Z208" i="9"/>
  <c r="AA208" i="9" s="1"/>
  <c r="T208" i="9"/>
  <c r="V208" i="9" s="1"/>
  <c r="Z228" i="9"/>
  <c r="AA228" i="9" s="1"/>
  <c r="T228" i="9"/>
  <c r="Z7" i="9"/>
  <c r="AA7" i="9" s="1"/>
  <c r="S8" i="9"/>
  <c r="V8" i="9" s="1"/>
  <c r="S16" i="9"/>
  <c r="V16" i="9" s="1"/>
  <c r="S18" i="9"/>
  <c r="V18" i="9" s="1"/>
  <c r="S30" i="9"/>
  <c r="V30" i="9" s="1"/>
  <c r="S34" i="9"/>
  <c r="V34" i="9" s="1"/>
  <c r="S36" i="9"/>
  <c r="V36" i="9" s="1"/>
  <c r="S38" i="9"/>
  <c r="V38" i="9" s="1"/>
  <c r="S50" i="9"/>
  <c r="V50" i="9" s="1"/>
  <c r="S54" i="9"/>
  <c r="V54" i="9" s="1"/>
  <c r="S56" i="9"/>
  <c r="V56" i="9" s="1"/>
  <c r="Z59" i="9"/>
  <c r="AA59" i="9" s="1"/>
  <c r="V61" i="9"/>
  <c r="Z63" i="9"/>
  <c r="AA63" i="9" s="1"/>
  <c r="V69" i="9"/>
  <c r="V73" i="9"/>
  <c r="V77" i="9"/>
  <c r="V80" i="9"/>
  <c r="V90" i="9"/>
  <c r="T92" i="9"/>
  <c r="V92" i="9" s="1"/>
  <c r="Z92" i="9"/>
  <c r="AA92" i="9" s="1"/>
  <c r="V93" i="9"/>
  <c r="V96" i="9"/>
  <c r="V103" i="9"/>
  <c r="V107" i="9"/>
  <c r="V117" i="9"/>
  <c r="V120" i="9"/>
  <c r="V126" i="9"/>
  <c r="T128" i="9"/>
  <c r="V128" i="9" s="1"/>
  <c r="Z128" i="9"/>
  <c r="AA128" i="9" s="1"/>
  <c r="V129" i="9"/>
  <c r="T134" i="9"/>
  <c r="V134" i="9" s="1"/>
  <c r="Z134" i="9"/>
  <c r="AA134" i="9" s="1"/>
  <c r="V135" i="9"/>
  <c r="V139" i="9"/>
  <c r="V143" i="9"/>
  <c r="V146" i="9"/>
  <c r="T151" i="9"/>
  <c r="V151" i="9" s="1"/>
  <c r="Z151" i="9"/>
  <c r="AA151" i="9" s="1"/>
  <c r="Z165" i="9"/>
  <c r="AA165" i="9" s="1"/>
  <c r="Z185" i="9"/>
  <c r="AA185" i="9" s="1"/>
  <c r="Z191" i="9"/>
  <c r="AA191" i="9" s="1"/>
  <c r="U191" i="9"/>
  <c r="V191" i="9" s="1"/>
  <c r="Z212" i="9"/>
  <c r="AA212" i="9" s="1"/>
  <c r="T212" i="9"/>
  <c r="U225" i="9"/>
  <c r="V225" i="9" s="1"/>
  <c r="Z225" i="9"/>
  <c r="AA225" i="9" s="1"/>
  <c r="U155" i="9"/>
  <c r="V155" i="9" s="1"/>
  <c r="V174" i="9"/>
  <c r="V178" i="9"/>
  <c r="V182" i="9"/>
  <c r="Z184" i="9"/>
  <c r="AA184" i="9" s="1"/>
  <c r="V186" i="9"/>
  <c r="V190" i="9"/>
  <c r="Z192" i="9"/>
  <c r="AA192" i="9" s="1"/>
  <c r="S192" i="9"/>
  <c r="V192" i="9" s="1"/>
  <c r="T194" i="9"/>
  <c r="T198" i="9"/>
  <c r="Z236" i="9"/>
  <c r="AA236" i="9" s="1"/>
  <c r="T236" i="9"/>
  <c r="V245" i="9"/>
  <c r="V152" i="9"/>
  <c r="V168" i="9"/>
  <c r="Z171" i="9"/>
  <c r="AA171" i="9" s="1"/>
  <c r="V173" i="9"/>
  <c r="V177" i="9"/>
  <c r="V181" i="9"/>
  <c r="V185" i="9"/>
  <c r="V189" i="9"/>
  <c r="U193" i="9"/>
  <c r="V193" i="9" s="1"/>
  <c r="Z193" i="9"/>
  <c r="AA193" i="9" s="1"/>
  <c r="V172" i="9"/>
  <c r="V176" i="9"/>
  <c r="V180" i="9"/>
  <c r="Z182" i="9"/>
  <c r="AA182" i="9" s="1"/>
  <c r="V184" i="9"/>
  <c r="V188" i="9"/>
  <c r="U203" i="9"/>
  <c r="V203" i="9" s="1"/>
  <c r="Z203" i="9"/>
  <c r="AA203" i="9" s="1"/>
  <c r="V196" i="9"/>
  <c r="V200" i="9"/>
  <c r="V204" i="9"/>
  <c r="V212" i="9"/>
  <c r="V216" i="9"/>
  <c r="Z220" i="9"/>
  <c r="AA220" i="9" s="1"/>
  <c r="S220" i="9"/>
  <c r="V220" i="9" s="1"/>
  <c r="V224" i="9"/>
  <c r="T230" i="9"/>
  <c r="V230" i="9" s="1"/>
  <c r="Z232" i="9"/>
  <c r="AA232" i="9" s="1"/>
  <c r="S232" i="9"/>
  <c r="V232" i="9" s="1"/>
  <c r="Z240" i="9"/>
  <c r="AA240" i="9" s="1"/>
  <c r="S240" i="9"/>
  <c r="V240" i="9" s="1"/>
  <c r="Z238" i="9"/>
  <c r="AA238" i="9" s="1"/>
  <c r="S238" i="9"/>
  <c r="V238" i="9" s="1"/>
  <c r="V194" i="9"/>
  <c r="V198" i="9"/>
  <c r="Z202" i="9"/>
  <c r="AA202" i="9" s="1"/>
  <c r="S202" i="9"/>
  <c r="V202" i="9" s="1"/>
  <c r="Z206" i="9"/>
  <c r="AA206" i="9" s="1"/>
  <c r="S206" i="9"/>
  <c r="V206" i="9" s="1"/>
  <c r="Z210" i="9"/>
  <c r="AA210" i="9" s="1"/>
  <c r="S210" i="9"/>
  <c r="V210" i="9" s="1"/>
  <c r="V214" i="9"/>
  <c r="V218" i="9"/>
  <c r="V228" i="9"/>
  <c r="V236" i="9"/>
  <c r="AE5" i="9" l="1"/>
  <c r="AA242" i="9"/>
  <c r="AD4" i="10"/>
  <c r="AF4" i="10" s="1"/>
  <c r="AE9" i="10"/>
  <c r="AD7" i="10"/>
  <c r="AD10" i="10"/>
  <c r="AD11" i="10"/>
  <c r="W2" i="10"/>
  <c r="AE5" i="10"/>
  <c r="AA252" i="10"/>
  <c r="AE6" i="10"/>
  <c r="AE7" i="10"/>
  <c r="AD5" i="10"/>
  <c r="AF5" i="10" s="1"/>
  <c r="AD6" i="10"/>
  <c r="AD8" i="10"/>
  <c r="AE8" i="10"/>
  <c r="AE10" i="10"/>
  <c r="AE11" i="10"/>
  <c r="AD9" i="10"/>
  <c r="AD7" i="9"/>
  <c r="AE6" i="9"/>
  <c r="W2" i="9"/>
  <c r="AE10" i="9"/>
  <c r="AD6" i="9"/>
  <c r="AD4" i="9"/>
  <c r="AF4" i="9" s="1"/>
  <c r="AD11" i="9"/>
  <c r="AD5" i="9"/>
  <c r="AF5" i="9" s="1"/>
  <c r="AD8" i="9"/>
  <c r="AE9" i="9"/>
  <c r="AE11" i="9"/>
  <c r="AE8" i="9"/>
  <c r="AD9" i="9"/>
  <c r="AD10" i="9"/>
  <c r="AF10" i="9" s="1"/>
  <c r="AE7" i="9"/>
  <c r="AF9" i="9" l="1"/>
  <c r="AF6" i="9"/>
  <c r="AF8" i="10"/>
  <c r="AF9" i="10"/>
  <c r="AF11" i="10"/>
  <c r="AF6" i="10"/>
  <c r="AF10" i="10"/>
  <c r="AF7" i="10"/>
  <c r="AF11" i="9"/>
  <c r="AF8" i="9"/>
  <c r="AF7" i="9"/>
  <c r="R251" i="8" l="1"/>
  <c r="U251" i="8" s="1"/>
  <c r="Q251" i="8"/>
  <c r="P251" i="8"/>
  <c r="S251" i="8" s="1"/>
  <c r="L251" i="8"/>
  <c r="AA250" i="8"/>
  <c r="AB250" i="8" s="1"/>
  <c r="U250" i="8"/>
  <c r="R250" i="8"/>
  <c r="Q250" i="8"/>
  <c r="T250" i="8" s="1"/>
  <c r="P250" i="8"/>
  <c r="S250" i="8" s="1"/>
  <c r="L250" i="8"/>
  <c r="U249" i="8"/>
  <c r="S249" i="8"/>
  <c r="R249" i="8"/>
  <c r="Q249" i="8"/>
  <c r="P249" i="8"/>
  <c r="L249" i="8"/>
  <c r="AA248" i="8"/>
  <c r="AB248" i="8" s="1"/>
  <c r="U248" i="8"/>
  <c r="T248" i="8"/>
  <c r="S248" i="8"/>
  <c r="V248" i="8" s="1"/>
  <c r="R248" i="8"/>
  <c r="Q248" i="8"/>
  <c r="P248" i="8"/>
  <c r="L248" i="8"/>
  <c r="U247" i="8"/>
  <c r="S247" i="8"/>
  <c r="R247" i="8"/>
  <c r="AA247" i="8" s="1"/>
  <c r="AB247" i="8" s="1"/>
  <c r="Q247" i="8"/>
  <c r="T247" i="8" s="1"/>
  <c r="V247" i="8" s="1"/>
  <c r="P247" i="8"/>
  <c r="L247" i="8"/>
  <c r="AA246" i="8"/>
  <c r="AB246" i="8" s="1"/>
  <c r="S246" i="8"/>
  <c r="R246" i="8"/>
  <c r="U246" i="8" s="1"/>
  <c r="Q246" i="8"/>
  <c r="T246" i="8" s="1"/>
  <c r="P246" i="8"/>
  <c r="L246" i="8"/>
  <c r="R245" i="8"/>
  <c r="U245" i="8" s="1"/>
  <c r="Q245" i="8"/>
  <c r="T245" i="8" s="1"/>
  <c r="P245" i="8"/>
  <c r="AA245" i="8" s="1"/>
  <c r="AB245" i="8" s="1"/>
  <c r="L245" i="8"/>
  <c r="R244" i="8"/>
  <c r="AA244" i="8" s="1"/>
  <c r="AB244" i="8" s="1"/>
  <c r="Q244" i="8"/>
  <c r="T244" i="8" s="1"/>
  <c r="P244" i="8"/>
  <c r="S244" i="8" s="1"/>
  <c r="L244" i="8"/>
  <c r="R243" i="8"/>
  <c r="U243" i="8" s="1"/>
  <c r="Q243" i="8"/>
  <c r="P243" i="8"/>
  <c r="S243" i="8" s="1"/>
  <c r="L243" i="8"/>
  <c r="AA242" i="8"/>
  <c r="AB242" i="8" s="1"/>
  <c r="R242" i="8"/>
  <c r="U242" i="8" s="1"/>
  <c r="Q242" i="8"/>
  <c r="T242" i="8" s="1"/>
  <c r="P242" i="8"/>
  <c r="S242" i="8" s="1"/>
  <c r="L242" i="8"/>
  <c r="AA241" i="8"/>
  <c r="AB241" i="8" s="1"/>
  <c r="R241" i="8"/>
  <c r="U241" i="8" s="1"/>
  <c r="Q241" i="8"/>
  <c r="T241" i="8" s="1"/>
  <c r="P241" i="8"/>
  <c r="S241" i="8" s="1"/>
  <c r="L241" i="8"/>
  <c r="AA240" i="8"/>
  <c r="AB240" i="8" s="1"/>
  <c r="U240" i="8"/>
  <c r="R240" i="8"/>
  <c r="Q240" i="8"/>
  <c r="T240" i="8" s="1"/>
  <c r="P240" i="8"/>
  <c r="S240" i="8" s="1"/>
  <c r="V240" i="8" s="1"/>
  <c r="L240" i="8"/>
  <c r="AA239" i="8"/>
  <c r="AB239" i="8" s="1"/>
  <c r="U239" i="8"/>
  <c r="R239" i="8"/>
  <c r="Q239" i="8"/>
  <c r="T239" i="8" s="1"/>
  <c r="P239" i="8"/>
  <c r="S239" i="8" s="1"/>
  <c r="L239" i="8"/>
  <c r="AA238" i="8"/>
  <c r="AB238" i="8" s="1"/>
  <c r="U238" i="8"/>
  <c r="T238" i="8"/>
  <c r="R238" i="8"/>
  <c r="Q238" i="8"/>
  <c r="P238" i="8"/>
  <c r="S238" i="8" s="1"/>
  <c r="V238" i="8" s="1"/>
  <c r="L238" i="8"/>
  <c r="S237" i="8"/>
  <c r="R237" i="8"/>
  <c r="U237" i="8" s="1"/>
  <c r="Q237" i="8"/>
  <c r="P237" i="8"/>
  <c r="L237" i="8"/>
  <c r="AA236" i="8"/>
  <c r="AB236" i="8" s="1"/>
  <c r="T236" i="8"/>
  <c r="S236" i="8"/>
  <c r="R236" i="8"/>
  <c r="U236" i="8" s="1"/>
  <c r="Q236" i="8"/>
  <c r="P236" i="8"/>
  <c r="L236" i="8"/>
  <c r="AA235" i="8"/>
  <c r="AB235" i="8" s="1"/>
  <c r="U235" i="8"/>
  <c r="S235" i="8"/>
  <c r="R235" i="8"/>
  <c r="Q235" i="8"/>
  <c r="T235" i="8" s="1"/>
  <c r="V235" i="8" s="1"/>
  <c r="P235" i="8"/>
  <c r="L235" i="8"/>
  <c r="AA234" i="8"/>
  <c r="AB234" i="8" s="1"/>
  <c r="S234" i="8"/>
  <c r="R234" i="8"/>
  <c r="U234" i="8" s="1"/>
  <c r="Q234" i="8"/>
  <c r="T234" i="8" s="1"/>
  <c r="P234" i="8"/>
  <c r="L234" i="8"/>
  <c r="R233" i="8"/>
  <c r="U233" i="8" s="1"/>
  <c r="Q233" i="8"/>
  <c r="T233" i="8" s="1"/>
  <c r="P233" i="8"/>
  <c r="AA233" i="8" s="1"/>
  <c r="AB233" i="8" s="1"/>
  <c r="L233" i="8"/>
  <c r="R232" i="8"/>
  <c r="U232" i="8" s="1"/>
  <c r="Q232" i="8"/>
  <c r="T232" i="8" s="1"/>
  <c r="P232" i="8"/>
  <c r="AA232" i="8" s="1"/>
  <c r="AB232" i="8" s="1"/>
  <c r="L232" i="8"/>
  <c r="R231" i="8"/>
  <c r="AA231" i="8" s="1"/>
  <c r="AB231" i="8" s="1"/>
  <c r="Q231" i="8"/>
  <c r="T231" i="8" s="1"/>
  <c r="P231" i="8"/>
  <c r="S231" i="8" s="1"/>
  <c r="L231" i="8"/>
  <c r="AA230" i="8"/>
  <c r="AB230" i="8" s="1"/>
  <c r="R230" i="8"/>
  <c r="U230" i="8" s="1"/>
  <c r="Q230" i="8"/>
  <c r="T230" i="8" s="1"/>
  <c r="P230" i="8"/>
  <c r="S230" i="8" s="1"/>
  <c r="L230" i="8"/>
  <c r="AA229" i="8"/>
  <c r="AB229" i="8" s="1"/>
  <c r="R229" i="8"/>
  <c r="U229" i="8" s="1"/>
  <c r="Q229" i="8"/>
  <c r="T229" i="8" s="1"/>
  <c r="P229" i="8"/>
  <c r="S229" i="8" s="1"/>
  <c r="L229" i="8"/>
  <c r="AA228" i="8"/>
  <c r="AB228" i="8" s="1"/>
  <c r="U228" i="8"/>
  <c r="R228" i="8"/>
  <c r="Q228" i="8"/>
  <c r="T228" i="8" s="1"/>
  <c r="P228" i="8"/>
  <c r="S228" i="8" s="1"/>
  <c r="L228" i="8"/>
  <c r="U227" i="8"/>
  <c r="S227" i="8"/>
  <c r="R227" i="8"/>
  <c r="Q227" i="8"/>
  <c r="P227" i="8"/>
  <c r="L227" i="8"/>
  <c r="AA226" i="8"/>
  <c r="AB226" i="8" s="1"/>
  <c r="U226" i="8"/>
  <c r="T226" i="8"/>
  <c r="S226" i="8"/>
  <c r="V226" i="8" s="1"/>
  <c r="R226" i="8"/>
  <c r="Q226" i="8"/>
  <c r="P226" i="8"/>
  <c r="L226" i="8"/>
  <c r="U225" i="8"/>
  <c r="S225" i="8"/>
  <c r="R225" i="8"/>
  <c r="AA225" i="8" s="1"/>
  <c r="AB225" i="8" s="1"/>
  <c r="Q225" i="8"/>
  <c r="T225" i="8" s="1"/>
  <c r="V225" i="8" s="1"/>
  <c r="P225" i="8"/>
  <c r="L225" i="8"/>
  <c r="S224" i="8"/>
  <c r="R224" i="8"/>
  <c r="AA224" i="8" s="1"/>
  <c r="AB224" i="8" s="1"/>
  <c r="Q224" i="8"/>
  <c r="T224" i="8" s="1"/>
  <c r="P224" i="8"/>
  <c r="L224" i="8"/>
  <c r="R223" i="8"/>
  <c r="U223" i="8" s="1"/>
  <c r="Q223" i="8"/>
  <c r="P223" i="8"/>
  <c r="S223" i="8" s="1"/>
  <c r="L223" i="8"/>
  <c r="R222" i="8"/>
  <c r="U222" i="8" s="1"/>
  <c r="Q222" i="8"/>
  <c r="T222" i="8" s="1"/>
  <c r="P222" i="8"/>
  <c r="AA222" i="8" s="1"/>
  <c r="AB222" i="8" s="1"/>
  <c r="L222" i="8"/>
  <c r="R221" i="8"/>
  <c r="U221" i="8" s="1"/>
  <c r="Q221" i="8"/>
  <c r="P221" i="8"/>
  <c r="S221" i="8" s="1"/>
  <c r="L221" i="8"/>
  <c r="U220" i="8"/>
  <c r="R220" i="8"/>
  <c r="Q220" i="8"/>
  <c r="T220" i="8" s="1"/>
  <c r="P220" i="8"/>
  <c r="S220" i="8" s="1"/>
  <c r="V220" i="8" s="1"/>
  <c r="L220" i="8"/>
  <c r="AA219" i="8"/>
  <c r="AB219" i="8" s="1"/>
  <c r="U219" i="8"/>
  <c r="R219" i="8"/>
  <c r="Q219" i="8"/>
  <c r="T219" i="8" s="1"/>
  <c r="P219" i="8"/>
  <c r="S219" i="8" s="1"/>
  <c r="L219" i="8"/>
  <c r="AA218" i="8"/>
  <c r="AB218" i="8" s="1"/>
  <c r="U218" i="8"/>
  <c r="T218" i="8"/>
  <c r="R218" i="8"/>
  <c r="Q218" i="8"/>
  <c r="P218" i="8"/>
  <c r="S218" i="8" s="1"/>
  <c r="V218" i="8" s="1"/>
  <c r="L218" i="8"/>
  <c r="S217" i="8"/>
  <c r="R217" i="8"/>
  <c r="AA217" i="8" s="1"/>
  <c r="AB217" i="8" s="1"/>
  <c r="Q217" i="8"/>
  <c r="T217" i="8" s="1"/>
  <c r="P217" i="8"/>
  <c r="L217" i="8"/>
  <c r="AA216" i="8"/>
  <c r="AB216" i="8" s="1"/>
  <c r="T216" i="8"/>
  <c r="S216" i="8"/>
  <c r="R216" i="8"/>
  <c r="U216" i="8" s="1"/>
  <c r="Q216" i="8"/>
  <c r="P216" i="8"/>
  <c r="L216" i="8"/>
  <c r="R215" i="8"/>
  <c r="U215" i="8" s="1"/>
  <c r="Q215" i="8"/>
  <c r="P215" i="8"/>
  <c r="S215" i="8" s="1"/>
  <c r="L215" i="8"/>
  <c r="R214" i="8"/>
  <c r="U214" i="8" s="1"/>
  <c r="Q214" i="8"/>
  <c r="T214" i="8" s="1"/>
  <c r="P214" i="8"/>
  <c r="AA214" i="8" s="1"/>
  <c r="AB214" i="8" s="1"/>
  <c r="L214" i="8"/>
  <c r="R213" i="8"/>
  <c r="U213" i="8" s="1"/>
  <c r="Q213" i="8"/>
  <c r="T213" i="8" s="1"/>
  <c r="P213" i="8"/>
  <c r="AA213" i="8" s="1"/>
  <c r="AB213" i="8" s="1"/>
  <c r="L213" i="8"/>
  <c r="R212" i="8"/>
  <c r="U212" i="8" s="1"/>
  <c r="Q212" i="8"/>
  <c r="AA212" i="8" s="1"/>
  <c r="AB212" i="8" s="1"/>
  <c r="P212" i="8"/>
  <c r="S212" i="8" s="1"/>
  <c r="L212" i="8"/>
  <c r="U211" i="8"/>
  <c r="R211" i="8"/>
  <c r="Q211" i="8"/>
  <c r="P211" i="8"/>
  <c r="S211" i="8" s="1"/>
  <c r="L211" i="8"/>
  <c r="AA210" i="8"/>
  <c r="AB210" i="8" s="1"/>
  <c r="U210" i="8"/>
  <c r="R210" i="8"/>
  <c r="Q210" i="8"/>
  <c r="T210" i="8" s="1"/>
  <c r="P210" i="8"/>
  <c r="S210" i="8" s="1"/>
  <c r="V210" i="8" s="1"/>
  <c r="L210" i="8"/>
  <c r="U209" i="8"/>
  <c r="S209" i="8"/>
  <c r="R209" i="8"/>
  <c r="AA209" i="8" s="1"/>
  <c r="AB209" i="8" s="1"/>
  <c r="Q209" i="8"/>
  <c r="T209" i="8" s="1"/>
  <c r="P209" i="8"/>
  <c r="L209" i="8"/>
  <c r="AA208" i="8"/>
  <c r="AB208" i="8" s="1"/>
  <c r="U208" i="8"/>
  <c r="T208" i="8"/>
  <c r="S208" i="8"/>
  <c r="V208" i="8" s="1"/>
  <c r="R208" i="8"/>
  <c r="Q208" i="8"/>
  <c r="P208" i="8"/>
  <c r="L208" i="8"/>
  <c r="U207" i="8"/>
  <c r="S207" i="8"/>
  <c r="R207" i="8"/>
  <c r="Q207" i="8"/>
  <c r="P207" i="8"/>
  <c r="L207" i="8"/>
  <c r="S206" i="8"/>
  <c r="R206" i="8"/>
  <c r="U206" i="8" s="1"/>
  <c r="Q206" i="8"/>
  <c r="AA206" i="8" s="1"/>
  <c r="AB206" i="8" s="1"/>
  <c r="P206" i="8"/>
  <c r="L206" i="8"/>
  <c r="R205" i="8"/>
  <c r="U205" i="8" s="1"/>
  <c r="Q205" i="8"/>
  <c r="T205" i="8" s="1"/>
  <c r="P205" i="8"/>
  <c r="AA205" i="8" s="1"/>
  <c r="AB205" i="8" s="1"/>
  <c r="L205" i="8"/>
  <c r="R204" i="8"/>
  <c r="U204" i="8" s="1"/>
  <c r="Q204" i="8"/>
  <c r="T204" i="8" s="1"/>
  <c r="P204" i="8"/>
  <c r="S204" i="8" s="1"/>
  <c r="V204" i="8" s="1"/>
  <c r="L204" i="8"/>
  <c r="R203" i="8"/>
  <c r="U203" i="8" s="1"/>
  <c r="Q203" i="8"/>
  <c r="T203" i="8" s="1"/>
  <c r="P203" i="8"/>
  <c r="AA203" i="8" s="1"/>
  <c r="AB203" i="8" s="1"/>
  <c r="L203" i="8"/>
  <c r="AA202" i="8"/>
  <c r="AB202" i="8" s="1"/>
  <c r="U202" i="8"/>
  <c r="R202" i="8"/>
  <c r="Q202" i="8"/>
  <c r="T202" i="8" s="1"/>
  <c r="P202" i="8"/>
  <c r="S202" i="8" s="1"/>
  <c r="L202" i="8"/>
  <c r="R201" i="8"/>
  <c r="U201" i="8" s="1"/>
  <c r="Q201" i="8"/>
  <c r="P201" i="8"/>
  <c r="S201" i="8" s="1"/>
  <c r="L201" i="8"/>
  <c r="R200" i="8"/>
  <c r="U200" i="8" s="1"/>
  <c r="Q200" i="8"/>
  <c r="T200" i="8" s="1"/>
  <c r="P200" i="8"/>
  <c r="S200" i="8" s="1"/>
  <c r="L200" i="8"/>
  <c r="U199" i="8"/>
  <c r="R199" i="8"/>
  <c r="Q199" i="8"/>
  <c r="T199" i="8" s="1"/>
  <c r="P199" i="8"/>
  <c r="L199" i="8"/>
  <c r="AA198" i="8"/>
  <c r="AB198" i="8" s="1"/>
  <c r="S198" i="8"/>
  <c r="V198" i="8" s="1"/>
  <c r="R198" i="8"/>
  <c r="U198" i="8" s="1"/>
  <c r="Q198" i="8"/>
  <c r="T198" i="8" s="1"/>
  <c r="P198" i="8"/>
  <c r="L198" i="8"/>
  <c r="U197" i="8"/>
  <c r="R197" i="8"/>
  <c r="Q197" i="8"/>
  <c r="AA197" i="8" s="1"/>
  <c r="AB197" i="8" s="1"/>
  <c r="P197" i="8"/>
  <c r="S197" i="8" s="1"/>
  <c r="L197" i="8"/>
  <c r="R196" i="8"/>
  <c r="U196" i="8" s="1"/>
  <c r="Q196" i="8"/>
  <c r="T196" i="8" s="1"/>
  <c r="P196" i="8"/>
  <c r="AA196" i="8" s="1"/>
  <c r="AB196" i="8" s="1"/>
  <c r="L196" i="8"/>
  <c r="U195" i="8"/>
  <c r="R195" i="8"/>
  <c r="Q195" i="8"/>
  <c r="T195" i="8" s="1"/>
  <c r="P195" i="8"/>
  <c r="L195" i="8"/>
  <c r="AA194" i="8"/>
  <c r="AB194" i="8" s="1"/>
  <c r="S194" i="8"/>
  <c r="R194" i="8"/>
  <c r="U194" i="8" s="1"/>
  <c r="Q194" i="8"/>
  <c r="T194" i="8" s="1"/>
  <c r="P194" i="8"/>
  <c r="L194" i="8"/>
  <c r="T193" i="8"/>
  <c r="R193" i="8"/>
  <c r="U193" i="8" s="1"/>
  <c r="Q193" i="8"/>
  <c r="AA193" i="8" s="1"/>
  <c r="AB193" i="8" s="1"/>
  <c r="P193" i="8"/>
  <c r="S193" i="8" s="1"/>
  <c r="L193" i="8"/>
  <c r="R192" i="8"/>
  <c r="U192" i="8" s="1"/>
  <c r="Q192" i="8"/>
  <c r="T192" i="8" s="1"/>
  <c r="P192" i="8"/>
  <c r="S192" i="8" s="1"/>
  <c r="L192" i="8"/>
  <c r="U191" i="8"/>
  <c r="R191" i="8"/>
  <c r="Q191" i="8"/>
  <c r="AA191" i="8" s="1"/>
  <c r="AB191" i="8" s="1"/>
  <c r="P191" i="8"/>
  <c r="S191" i="8" s="1"/>
  <c r="L191" i="8"/>
  <c r="AA190" i="8"/>
  <c r="AB190" i="8" s="1"/>
  <c r="S190" i="8"/>
  <c r="R190" i="8"/>
  <c r="U190" i="8" s="1"/>
  <c r="Q190" i="8"/>
  <c r="T190" i="8" s="1"/>
  <c r="P190" i="8"/>
  <c r="L190" i="8"/>
  <c r="R189" i="8"/>
  <c r="U189" i="8" s="1"/>
  <c r="Q189" i="8"/>
  <c r="T189" i="8" s="1"/>
  <c r="P189" i="8"/>
  <c r="L189" i="8"/>
  <c r="R188" i="8"/>
  <c r="U188" i="8" s="1"/>
  <c r="Q188" i="8"/>
  <c r="T188" i="8" s="1"/>
  <c r="P188" i="8"/>
  <c r="AA188" i="8" s="1"/>
  <c r="AB188" i="8" s="1"/>
  <c r="L188" i="8"/>
  <c r="R187" i="8"/>
  <c r="U187" i="8" s="1"/>
  <c r="Q187" i="8"/>
  <c r="T187" i="8" s="1"/>
  <c r="P187" i="8"/>
  <c r="L187" i="8"/>
  <c r="R186" i="8"/>
  <c r="U186" i="8" s="1"/>
  <c r="Q186" i="8"/>
  <c r="T186" i="8" s="1"/>
  <c r="P186" i="8"/>
  <c r="S186" i="8" s="1"/>
  <c r="V186" i="8" s="1"/>
  <c r="L186" i="8"/>
  <c r="R185" i="8"/>
  <c r="U185" i="8" s="1"/>
  <c r="Q185" i="8"/>
  <c r="T185" i="8" s="1"/>
  <c r="P185" i="8"/>
  <c r="AA185" i="8" s="1"/>
  <c r="AB185" i="8" s="1"/>
  <c r="L185" i="8"/>
  <c r="R184" i="8"/>
  <c r="U184" i="8" s="1"/>
  <c r="Q184" i="8"/>
  <c r="T184" i="8" s="1"/>
  <c r="P184" i="8"/>
  <c r="AA184" i="8" s="1"/>
  <c r="AB184" i="8" s="1"/>
  <c r="L184" i="8"/>
  <c r="U183" i="8"/>
  <c r="T183" i="8"/>
  <c r="R183" i="8"/>
  <c r="Q183" i="8"/>
  <c r="AA183" i="8" s="1"/>
  <c r="AB183" i="8" s="1"/>
  <c r="P183" i="8"/>
  <c r="S183" i="8" s="1"/>
  <c r="L183" i="8"/>
  <c r="S182" i="8"/>
  <c r="R182" i="8"/>
  <c r="U182" i="8" s="1"/>
  <c r="Q182" i="8"/>
  <c r="T182" i="8" s="1"/>
  <c r="P182" i="8"/>
  <c r="L182" i="8"/>
  <c r="R181" i="8"/>
  <c r="U181" i="8" s="1"/>
  <c r="Q181" i="8"/>
  <c r="T181" i="8" s="1"/>
  <c r="P181" i="8"/>
  <c r="S181" i="8" s="1"/>
  <c r="L181" i="8"/>
  <c r="R180" i="8"/>
  <c r="U180" i="8" s="1"/>
  <c r="Q180" i="8"/>
  <c r="T180" i="8" s="1"/>
  <c r="P180" i="8"/>
  <c r="S180" i="8" s="1"/>
  <c r="L180" i="8"/>
  <c r="AA179" i="8"/>
  <c r="AB179" i="8" s="1"/>
  <c r="T179" i="8"/>
  <c r="S179" i="8"/>
  <c r="R179" i="8"/>
  <c r="U179" i="8" s="1"/>
  <c r="Q179" i="8"/>
  <c r="P179" i="8"/>
  <c r="L179" i="8"/>
  <c r="U178" i="8"/>
  <c r="R178" i="8"/>
  <c r="Q178" i="8"/>
  <c r="P178" i="8"/>
  <c r="S178" i="8" s="1"/>
  <c r="L178" i="8"/>
  <c r="R177" i="8"/>
  <c r="U177" i="8" s="1"/>
  <c r="Q177" i="8"/>
  <c r="T177" i="8" s="1"/>
  <c r="P177" i="8"/>
  <c r="S177" i="8" s="1"/>
  <c r="L177" i="8"/>
  <c r="U176" i="8"/>
  <c r="R176" i="8"/>
  <c r="Q176" i="8"/>
  <c r="P176" i="8"/>
  <c r="S176" i="8" s="1"/>
  <c r="L176" i="8"/>
  <c r="AA175" i="8"/>
  <c r="AB175" i="8" s="1"/>
  <c r="T175" i="8"/>
  <c r="S175" i="8"/>
  <c r="R175" i="8"/>
  <c r="U175" i="8" s="1"/>
  <c r="Q175" i="8"/>
  <c r="P175" i="8"/>
  <c r="L175" i="8"/>
  <c r="R174" i="8"/>
  <c r="U174" i="8" s="1"/>
  <c r="Q174" i="8"/>
  <c r="P174" i="8"/>
  <c r="S174" i="8" s="1"/>
  <c r="L174" i="8"/>
  <c r="R173" i="8"/>
  <c r="U173" i="8" s="1"/>
  <c r="Q173" i="8"/>
  <c r="T173" i="8" s="1"/>
  <c r="P173" i="8"/>
  <c r="AA173" i="8" s="1"/>
  <c r="AB173" i="8" s="1"/>
  <c r="L173" i="8"/>
  <c r="R172" i="8"/>
  <c r="U172" i="8" s="1"/>
  <c r="Q172" i="8"/>
  <c r="P172" i="8"/>
  <c r="S172" i="8" s="1"/>
  <c r="L172" i="8"/>
  <c r="T171" i="8"/>
  <c r="R171" i="8"/>
  <c r="U171" i="8" s="1"/>
  <c r="Q171" i="8"/>
  <c r="P171" i="8"/>
  <c r="S171" i="8" s="1"/>
  <c r="V171" i="8" s="1"/>
  <c r="L171" i="8"/>
  <c r="R170" i="8"/>
  <c r="U170" i="8" s="1"/>
  <c r="Q170" i="8"/>
  <c r="T170" i="8" s="1"/>
  <c r="P170" i="8"/>
  <c r="AA170" i="8" s="1"/>
  <c r="AB170" i="8" s="1"/>
  <c r="L170" i="8"/>
  <c r="T169" i="8"/>
  <c r="R169" i="8"/>
  <c r="U169" i="8" s="1"/>
  <c r="Q169" i="8"/>
  <c r="P169" i="8"/>
  <c r="S169" i="8" s="1"/>
  <c r="L169" i="8"/>
  <c r="R168" i="8"/>
  <c r="U168" i="8" s="1"/>
  <c r="Q168" i="8"/>
  <c r="T168" i="8" s="1"/>
  <c r="P168" i="8"/>
  <c r="AA168" i="8" s="1"/>
  <c r="AB168" i="8" s="1"/>
  <c r="L168" i="8"/>
  <c r="T167" i="8"/>
  <c r="R167" i="8"/>
  <c r="U167" i="8" s="1"/>
  <c r="Q167" i="8"/>
  <c r="P167" i="8"/>
  <c r="L167" i="8"/>
  <c r="R166" i="8"/>
  <c r="U166" i="8" s="1"/>
  <c r="Q166" i="8"/>
  <c r="P166" i="8"/>
  <c r="S166" i="8" s="1"/>
  <c r="L166" i="8"/>
  <c r="R165" i="8"/>
  <c r="U165" i="8" s="1"/>
  <c r="Q165" i="8"/>
  <c r="T165" i="8" s="1"/>
  <c r="P165" i="8"/>
  <c r="AA165" i="8" s="1"/>
  <c r="AB165" i="8" s="1"/>
  <c r="L165" i="8"/>
  <c r="R164" i="8"/>
  <c r="U164" i="8" s="1"/>
  <c r="Q164" i="8"/>
  <c r="T164" i="8" s="1"/>
  <c r="P164" i="8"/>
  <c r="AA164" i="8" s="1"/>
  <c r="AB164" i="8" s="1"/>
  <c r="L164" i="8"/>
  <c r="R163" i="8"/>
  <c r="U163" i="8" s="1"/>
  <c r="Q163" i="8"/>
  <c r="T163" i="8" s="1"/>
  <c r="P163" i="8"/>
  <c r="L163" i="8"/>
  <c r="R162" i="8"/>
  <c r="U162" i="8" s="1"/>
  <c r="Q162" i="8"/>
  <c r="T162" i="8" s="1"/>
  <c r="P162" i="8"/>
  <c r="AA162" i="8" s="1"/>
  <c r="AB162" i="8" s="1"/>
  <c r="L162" i="8"/>
  <c r="R161" i="8"/>
  <c r="U161" i="8" s="1"/>
  <c r="Q161" i="8"/>
  <c r="AA161" i="8" s="1"/>
  <c r="AB161" i="8" s="1"/>
  <c r="P161" i="8"/>
  <c r="S161" i="8" s="1"/>
  <c r="L161" i="8"/>
  <c r="R160" i="8"/>
  <c r="AA160" i="8" s="1"/>
  <c r="AB160" i="8" s="1"/>
  <c r="Q160" i="8"/>
  <c r="T160" i="8" s="1"/>
  <c r="P160" i="8"/>
  <c r="S160" i="8" s="1"/>
  <c r="L160" i="8"/>
  <c r="AA159" i="8"/>
  <c r="AB159" i="8" s="1"/>
  <c r="T159" i="8"/>
  <c r="R159" i="8"/>
  <c r="U159" i="8" s="1"/>
  <c r="Q159" i="8"/>
  <c r="P159" i="8"/>
  <c r="S159" i="8" s="1"/>
  <c r="L159" i="8"/>
  <c r="R158" i="8"/>
  <c r="U158" i="8" s="1"/>
  <c r="Q158" i="8"/>
  <c r="T158" i="8" s="1"/>
  <c r="P158" i="8"/>
  <c r="AA158" i="8" s="1"/>
  <c r="AB158" i="8" s="1"/>
  <c r="L158" i="8"/>
  <c r="R157" i="8"/>
  <c r="U157" i="8" s="1"/>
  <c r="Q157" i="8"/>
  <c r="T157" i="8" s="1"/>
  <c r="P157" i="8"/>
  <c r="AA157" i="8" s="1"/>
  <c r="AB157" i="8" s="1"/>
  <c r="L157" i="8"/>
  <c r="R156" i="8"/>
  <c r="U156" i="8" s="1"/>
  <c r="Q156" i="8"/>
  <c r="T156" i="8" s="1"/>
  <c r="P156" i="8"/>
  <c r="AA156" i="8" s="1"/>
  <c r="AB156" i="8" s="1"/>
  <c r="L156" i="8"/>
  <c r="AA155" i="8"/>
  <c r="AB155" i="8" s="1"/>
  <c r="T155" i="8"/>
  <c r="R155" i="8"/>
  <c r="U155" i="8" s="1"/>
  <c r="Q155" i="8"/>
  <c r="P155" i="8"/>
  <c r="S155" i="8" s="1"/>
  <c r="V155" i="8" s="1"/>
  <c r="L155" i="8"/>
  <c r="R154" i="8"/>
  <c r="U154" i="8" s="1"/>
  <c r="Q154" i="8"/>
  <c r="T154" i="8" s="1"/>
  <c r="P154" i="8"/>
  <c r="AA154" i="8" s="1"/>
  <c r="AB154" i="8" s="1"/>
  <c r="L154" i="8"/>
  <c r="R153" i="8"/>
  <c r="U153" i="8" s="1"/>
  <c r="Q153" i="8"/>
  <c r="T153" i="8" s="1"/>
  <c r="P153" i="8"/>
  <c r="AA153" i="8" s="1"/>
  <c r="AB153" i="8" s="1"/>
  <c r="L153" i="8"/>
  <c r="R152" i="8"/>
  <c r="U152" i="8" s="1"/>
  <c r="Q152" i="8"/>
  <c r="P152" i="8"/>
  <c r="S152" i="8" s="1"/>
  <c r="L152" i="8"/>
  <c r="AA151" i="8"/>
  <c r="AB151" i="8" s="1"/>
  <c r="T151" i="8"/>
  <c r="R151" i="8"/>
  <c r="U151" i="8" s="1"/>
  <c r="Q151" i="8"/>
  <c r="P151" i="8"/>
  <c r="S151" i="8" s="1"/>
  <c r="L151" i="8"/>
  <c r="R150" i="8"/>
  <c r="U150" i="8" s="1"/>
  <c r="Q150" i="8"/>
  <c r="P150" i="8"/>
  <c r="S150" i="8" s="1"/>
  <c r="L150" i="8"/>
  <c r="R149" i="8"/>
  <c r="U149" i="8" s="1"/>
  <c r="Q149" i="8"/>
  <c r="T149" i="8" s="1"/>
  <c r="P149" i="8"/>
  <c r="AA149" i="8" s="1"/>
  <c r="AB149" i="8" s="1"/>
  <c r="L149" i="8"/>
  <c r="R148" i="8"/>
  <c r="U148" i="8" s="1"/>
  <c r="Q148" i="8"/>
  <c r="T148" i="8" s="1"/>
  <c r="P148" i="8"/>
  <c r="AA148" i="8" s="1"/>
  <c r="AB148" i="8" s="1"/>
  <c r="L148" i="8"/>
  <c r="AA147" i="8"/>
  <c r="AB147" i="8" s="1"/>
  <c r="T147" i="8"/>
  <c r="R147" i="8"/>
  <c r="U147" i="8" s="1"/>
  <c r="Q147" i="8"/>
  <c r="P147" i="8"/>
  <c r="S147" i="8" s="1"/>
  <c r="V147" i="8" s="1"/>
  <c r="L147" i="8"/>
  <c r="R146" i="8"/>
  <c r="U146" i="8" s="1"/>
  <c r="Q146" i="8"/>
  <c r="T146" i="8" s="1"/>
  <c r="P146" i="8"/>
  <c r="L146" i="8"/>
  <c r="AA145" i="8"/>
  <c r="AB145" i="8" s="1"/>
  <c r="T145" i="8"/>
  <c r="R145" i="8"/>
  <c r="U145" i="8" s="1"/>
  <c r="Q145" i="8"/>
  <c r="P145" i="8"/>
  <c r="S145" i="8" s="1"/>
  <c r="L145" i="8"/>
  <c r="R144" i="8"/>
  <c r="U144" i="8" s="1"/>
  <c r="Q144" i="8"/>
  <c r="T144" i="8" s="1"/>
  <c r="P144" i="8"/>
  <c r="L144" i="8"/>
  <c r="S143" i="8"/>
  <c r="R143" i="8"/>
  <c r="U143" i="8" s="1"/>
  <c r="Q143" i="8"/>
  <c r="T143" i="8" s="1"/>
  <c r="P143" i="8"/>
  <c r="L143" i="8"/>
  <c r="R142" i="8"/>
  <c r="U142" i="8" s="1"/>
  <c r="Q142" i="8"/>
  <c r="T142" i="8" s="1"/>
  <c r="P142" i="8"/>
  <c r="L142" i="8"/>
  <c r="T141" i="8"/>
  <c r="R141" i="8"/>
  <c r="U141" i="8" s="1"/>
  <c r="Q141" i="8"/>
  <c r="P141" i="8"/>
  <c r="L141" i="8"/>
  <c r="U140" i="8"/>
  <c r="R140" i="8"/>
  <c r="AA140" i="8" s="1"/>
  <c r="AB140" i="8" s="1"/>
  <c r="Q140" i="8"/>
  <c r="T140" i="8" s="1"/>
  <c r="P140" i="8"/>
  <c r="S140" i="8" s="1"/>
  <c r="L140" i="8"/>
  <c r="AA139" i="8"/>
  <c r="AB139" i="8" s="1"/>
  <c r="T139" i="8"/>
  <c r="R139" i="8"/>
  <c r="U139" i="8" s="1"/>
  <c r="Q139" i="8"/>
  <c r="P139" i="8"/>
  <c r="S139" i="8" s="1"/>
  <c r="V139" i="8" s="1"/>
  <c r="L139" i="8"/>
  <c r="R138" i="8"/>
  <c r="U138" i="8" s="1"/>
  <c r="Q138" i="8"/>
  <c r="P138" i="8"/>
  <c r="S138" i="8" s="1"/>
  <c r="L138" i="8"/>
  <c r="AA137" i="8"/>
  <c r="AB137" i="8" s="1"/>
  <c r="T137" i="8"/>
  <c r="R137" i="8"/>
  <c r="U137" i="8" s="1"/>
  <c r="Q137" i="8"/>
  <c r="P137" i="8"/>
  <c r="S137" i="8" s="1"/>
  <c r="L137" i="8"/>
  <c r="R136" i="8"/>
  <c r="Q136" i="8"/>
  <c r="T136" i="8" s="1"/>
  <c r="P136" i="8"/>
  <c r="S136" i="8" s="1"/>
  <c r="L136" i="8"/>
  <c r="S135" i="8"/>
  <c r="R135" i="8"/>
  <c r="U135" i="8" s="1"/>
  <c r="Q135" i="8"/>
  <c r="T135" i="8" s="1"/>
  <c r="P135" i="8"/>
  <c r="AA135" i="8" s="1"/>
  <c r="AB135" i="8" s="1"/>
  <c r="L135" i="8"/>
  <c r="U134" i="8"/>
  <c r="R134" i="8"/>
  <c r="Q134" i="8"/>
  <c r="T134" i="8" s="1"/>
  <c r="P134" i="8"/>
  <c r="L134" i="8"/>
  <c r="AA133" i="8"/>
  <c r="AB133" i="8" s="1"/>
  <c r="T133" i="8"/>
  <c r="R133" i="8"/>
  <c r="U133" i="8" s="1"/>
  <c r="Q133" i="8"/>
  <c r="P133" i="8"/>
  <c r="S133" i="8" s="1"/>
  <c r="L133" i="8"/>
  <c r="R132" i="8"/>
  <c r="AA132" i="8" s="1"/>
  <c r="AB132" i="8" s="1"/>
  <c r="Q132" i="8"/>
  <c r="T132" i="8" s="1"/>
  <c r="P132" i="8"/>
  <c r="S132" i="8" s="1"/>
  <c r="L132" i="8"/>
  <c r="R131" i="8"/>
  <c r="U131" i="8" s="1"/>
  <c r="Q131" i="8"/>
  <c r="T131" i="8" s="1"/>
  <c r="P131" i="8"/>
  <c r="AA131" i="8" s="1"/>
  <c r="AB131" i="8" s="1"/>
  <c r="L131" i="8"/>
  <c r="R130" i="8"/>
  <c r="U130" i="8" s="1"/>
  <c r="Q130" i="8"/>
  <c r="T130" i="8" s="1"/>
  <c r="P130" i="8"/>
  <c r="L130" i="8"/>
  <c r="R129" i="8"/>
  <c r="U129" i="8" s="1"/>
  <c r="Q129" i="8"/>
  <c r="AA129" i="8" s="1"/>
  <c r="AB129" i="8" s="1"/>
  <c r="P129" i="8"/>
  <c r="S129" i="8" s="1"/>
  <c r="L129" i="8"/>
  <c r="R128" i="8"/>
  <c r="U128" i="8" s="1"/>
  <c r="Q128" i="8"/>
  <c r="T128" i="8" s="1"/>
  <c r="P128" i="8"/>
  <c r="L128" i="8"/>
  <c r="T127" i="8"/>
  <c r="R127" i="8"/>
  <c r="Q127" i="8"/>
  <c r="P127" i="8"/>
  <c r="S127" i="8" s="1"/>
  <c r="L127" i="8"/>
  <c r="T126" i="8"/>
  <c r="R126" i="8"/>
  <c r="U126" i="8" s="1"/>
  <c r="Q126" i="8"/>
  <c r="P126" i="8"/>
  <c r="L126" i="8"/>
  <c r="R125" i="8"/>
  <c r="U125" i="8" s="1"/>
  <c r="Q125" i="8"/>
  <c r="AA125" i="8" s="1"/>
  <c r="AB125" i="8" s="1"/>
  <c r="P125" i="8"/>
  <c r="S125" i="8" s="1"/>
  <c r="L125" i="8"/>
  <c r="T124" i="8"/>
  <c r="R124" i="8"/>
  <c r="U124" i="8" s="1"/>
  <c r="Q124" i="8"/>
  <c r="AA124" i="8" s="1"/>
  <c r="AB124" i="8" s="1"/>
  <c r="P124" i="8"/>
  <c r="S124" i="8" s="1"/>
  <c r="L124" i="8"/>
  <c r="AB123" i="8"/>
  <c r="AA123" i="8"/>
  <c r="T123" i="8"/>
  <c r="R123" i="8"/>
  <c r="U123" i="8" s="1"/>
  <c r="Q123" i="8"/>
  <c r="P123" i="8"/>
  <c r="S123" i="8" s="1"/>
  <c r="L123" i="8"/>
  <c r="T122" i="8"/>
  <c r="R122" i="8"/>
  <c r="U122" i="8" s="1"/>
  <c r="Q122" i="8"/>
  <c r="AA122" i="8" s="1"/>
  <c r="AB122" i="8" s="1"/>
  <c r="P122" i="8"/>
  <c r="S122" i="8" s="1"/>
  <c r="L122" i="8"/>
  <c r="R121" i="8"/>
  <c r="Q121" i="8"/>
  <c r="T121" i="8" s="1"/>
  <c r="P121" i="8"/>
  <c r="S121" i="8" s="1"/>
  <c r="L121" i="8"/>
  <c r="R120" i="8"/>
  <c r="U120" i="8" s="1"/>
  <c r="Q120" i="8"/>
  <c r="T120" i="8" s="1"/>
  <c r="P120" i="8"/>
  <c r="L120" i="8"/>
  <c r="R119" i="8"/>
  <c r="U119" i="8" s="1"/>
  <c r="Q119" i="8"/>
  <c r="AA119" i="8" s="1"/>
  <c r="AB119" i="8" s="1"/>
  <c r="P119" i="8"/>
  <c r="S119" i="8" s="1"/>
  <c r="L119" i="8"/>
  <c r="R118" i="8"/>
  <c r="U118" i="8" s="1"/>
  <c r="Q118" i="8"/>
  <c r="T118" i="8" s="1"/>
  <c r="P118" i="8"/>
  <c r="L118" i="8"/>
  <c r="T117" i="8"/>
  <c r="R117" i="8"/>
  <c r="Q117" i="8"/>
  <c r="P117" i="8"/>
  <c r="S117" i="8" s="1"/>
  <c r="L117" i="8"/>
  <c r="T116" i="8"/>
  <c r="R116" i="8"/>
  <c r="U116" i="8" s="1"/>
  <c r="Q116" i="8"/>
  <c r="P116" i="8"/>
  <c r="L116" i="8"/>
  <c r="R115" i="8"/>
  <c r="Q115" i="8"/>
  <c r="T115" i="8" s="1"/>
  <c r="P115" i="8"/>
  <c r="S115" i="8" s="1"/>
  <c r="L115" i="8"/>
  <c r="R114" i="8"/>
  <c r="U114" i="8" s="1"/>
  <c r="Q114" i="8"/>
  <c r="T114" i="8" s="1"/>
  <c r="P114" i="8"/>
  <c r="L114" i="8"/>
  <c r="R113" i="8"/>
  <c r="U113" i="8" s="1"/>
  <c r="Q113" i="8"/>
  <c r="AA113" i="8" s="1"/>
  <c r="AB113" i="8" s="1"/>
  <c r="P113" i="8"/>
  <c r="S113" i="8" s="1"/>
  <c r="L113" i="8"/>
  <c r="R112" i="8"/>
  <c r="U112" i="8" s="1"/>
  <c r="Q112" i="8"/>
  <c r="T112" i="8" s="1"/>
  <c r="P112" i="8"/>
  <c r="L112" i="8"/>
  <c r="T111" i="8"/>
  <c r="R111" i="8"/>
  <c r="U111" i="8" s="1"/>
  <c r="Q111" i="8"/>
  <c r="P111" i="8"/>
  <c r="L111" i="8"/>
  <c r="T110" i="8"/>
  <c r="R110" i="8"/>
  <c r="Q110" i="8"/>
  <c r="P110" i="8"/>
  <c r="S110" i="8" s="1"/>
  <c r="L110" i="8"/>
  <c r="R109" i="8"/>
  <c r="Q109" i="8"/>
  <c r="T109" i="8" s="1"/>
  <c r="P109" i="8"/>
  <c r="S109" i="8" s="1"/>
  <c r="L109" i="8"/>
  <c r="R108" i="8"/>
  <c r="U108" i="8" s="1"/>
  <c r="Q108" i="8"/>
  <c r="T108" i="8" s="1"/>
  <c r="P108" i="8"/>
  <c r="L108" i="8"/>
  <c r="R107" i="8"/>
  <c r="Q107" i="8"/>
  <c r="T107" i="8" s="1"/>
  <c r="P107" i="8"/>
  <c r="S107" i="8" s="1"/>
  <c r="L107" i="8"/>
  <c r="T106" i="8"/>
  <c r="R106" i="8"/>
  <c r="U106" i="8" s="1"/>
  <c r="Q106" i="8"/>
  <c r="P106" i="8"/>
  <c r="L106" i="8"/>
  <c r="AB105" i="8"/>
  <c r="AA105" i="8"/>
  <c r="T105" i="8"/>
  <c r="R105" i="8"/>
  <c r="U105" i="8" s="1"/>
  <c r="Q105" i="8"/>
  <c r="P105" i="8"/>
  <c r="S105" i="8" s="1"/>
  <c r="L105" i="8"/>
  <c r="T104" i="8"/>
  <c r="R104" i="8"/>
  <c r="U104" i="8" s="1"/>
  <c r="Q104" i="8"/>
  <c r="P104" i="8"/>
  <c r="L104" i="8"/>
  <c r="R103" i="8"/>
  <c r="U103" i="8" s="1"/>
  <c r="Q103" i="8"/>
  <c r="T103" i="8" s="1"/>
  <c r="P103" i="8"/>
  <c r="S103" i="8" s="1"/>
  <c r="L103" i="8"/>
  <c r="T102" i="8"/>
  <c r="R102" i="8"/>
  <c r="U102" i="8" s="1"/>
  <c r="Q102" i="8"/>
  <c r="P102" i="8"/>
  <c r="L102" i="8"/>
  <c r="AA101" i="8"/>
  <c r="AB101" i="8" s="1"/>
  <c r="T101" i="8"/>
  <c r="S101" i="8"/>
  <c r="V101" i="8" s="1"/>
  <c r="R101" i="8"/>
  <c r="U101" i="8" s="1"/>
  <c r="Q101" i="8"/>
  <c r="P101" i="8"/>
  <c r="L101" i="8"/>
  <c r="U100" i="8"/>
  <c r="R100" i="8"/>
  <c r="Q100" i="8"/>
  <c r="AA100" i="8" s="1"/>
  <c r="AB100" i="8" s="1"/>
  <c r="P100" i="8"/>
  <c r="S100" i="8" s="1"/>
  <c r="L100" i="8"/>
  <c r="R99" i="8"/>
  <c r="U99" i="8" s="1"/>
  <c r="Q99" i="8"/>
  <c r="T99" i="8" s="1"/>
  <c r="P99" i="8"/>
  <c r="L99" i="8"/>
  <c r="T98" i="8"/>
  <c r="R98" i="8"/>
  <c r="U98" i="8" s="1"/>
  <c r="Q98" i="8"/>
  <c r="P98" i="8"/>
  <c r="AA98" i="8" s="1"/>
  <c r="AB98" i="8" s="1"/>
  <c r="L98" i="8"/>
  <c r="T97" i="8"/>
  <c r="R97" i="8"/>
  <c r="U97" i="8" s="1"/>
  <c r="Q97" i="8"/>
  <c r="P97" i="8"/>
  <c r="L97" i="8"/>
  <c r="R96" i="8"/>
  <c r="Q96" i="8"/>
  <c r="T96" i="8" s="1"/>
  <c r="P96" i="8"/>
  <c r="S96" i="8" s="1"/>
  <c r="L96" i="8"/>
  <c r="R95" i="8"/>
  <c r="U95" i="8" s="1"/>
  <c r="Q95" i="8"/>
  <c r="T95" i="8" s="1"/>
  <c r="P95" i="8"/>
  <c r="L95" i="8"/>
  <c r="R94" i="8"/>
  <c r="U94" i="8" s="1"/>
  <c r="Q94" i="8"/>
  <c r="T94" i="8" s="1"/>
  <c r="P94" i="8"/>
  <c r="AA94" i="8" s="1"/>
  <c r="AB94" i="8" s="1"/>
  <c r="L94" i="8"/>
  <c r="T93" i="8"/>
  <c r="R93" i="8"/>
  <c r="U93" i="8" s="1"/>
  <c r="Q93" i="8"/>
  <c r="P93" i="8"/>
  <c r="L93" i="8"/>
  <c r="R92" i="8"/>
  <c r="U92" i="8" s="1"/>
  <c r="Q92" i="8"/>
  <c r="T92" i="8" s="1"/>
  <c r="P92" i="8"/>
  <c r="AA92" i="8" s="1"/>
  <c r="AB92" i="8" s="1"/>
  <c r="L92" i="8"/>
  <c r="R91" i="8"/>
  <c r="U91" i="8" s="1"/>
  <c r="Q91" i="8"/>
  <c r="T91" i="8" s="1"/>
  <c r="P91" i="8"/>
  <c r="L91" i="8"/>
  <c r="AB90" i="8"/>
  <c r="AA90" i="8"/>
  <c r="R90" i="8"/>
  <c r="U90" i="8" s="1"/>
  <c r="Q90" i="8"/>
  <c r="T90" i="8" s="1"/>
  <c r="P90" i="8"/>
  <c r="S90" i="8" s="1"/>
  <c r="L90" i="8"/>
  <c r="R89" i="8"/>
  <c r="U89" i="8" s="1"/>
  <c r="Q89" i="8"/>
  <c r="T89" i="8" s="1"/>
  <c r="P89" i="8"/>
  <c r="L89" i="8"/>
  <c r="R88" i="8"/>
  <c r="U88" i="8" s="1"/>
  <c r="Q88" i="8"/>
  <c r="T88" i="8" s="1"/>
  <c r="P88" i="8"/>
  <c r="AA88" i="8" s="1"/>
  <c r="AB88" i="8" s="1"/>
  <c r="L88" i="8"/>
  <c r="AB87" i="8"/>
  <c r="R87" i="8"/>
  <c r="U87" i="8" s="1"/>
  <c r="Q87" i="8"/>
  <c r="AA87" i="8" s="1"/>
  <c r="P87" i="8"/>
  <c r="S87" i="8" s="1"/>
  <c r="L87" i="8"/>
  <c r="AA86" i="8"/>
  <c r="AB86" i="8" s="1"/>
  <c r="T86" i="8"/>
  <c r="R86" i="8"/>
  <c r="U86" i="8" s="1"/>
  <c r="Q86" i="8"/>
  <c r="P86" i="8"/>
  <c r="S86" i="8" s="1"/>
  <c r="L86" i="8"/>
  <c r="AB85" i="8"/>
  <c r="R85" i="8"/>
  <c r="U85" i="8" s="1"/>
  <c r="Q85" i="8"/>
  <c r="AA85" i="8" s="1"/>
  <c r="P85" i="8"/>
  <c r="S85" i="8" s="1"/>
  <c r="L85" i="8"/>
  <c r="R84" i="8"/>
  <c r="Q84" i="8"/>
  <c r="T84" i="8" s="1"/>
  <c r="P84" i="8"/>
  <c r="S84" i="8" s="1"/>
  <c r="L84" i="8"/>
  <c r="T83" i="8"/>
  <c r="R83" i="8"/>
  <c r="U83" i="8" s="1"/>
  <c r="Q83" i="8"/>
  <c r="P83" i="8"/>
  <c r="L83" i="8"/>
  <c r="R82" i="8"/>
  <c r="U82" i="8" s="1"/>
  <c r="Q82" i="8"/>
  <c r="T82" i="8" s="1"/>
  <c r="P82" i="8"/>
  <c r="AA82" i="8" s="1"/>
  <c r="AB82" i="8" s="1"/>
  <c r="L82" i="8"/>
  <c r="R81" i="8"/>
  <c r="U81" i="8" s="1"/>
  <c r="Q81" i="8"/>
  <c r="T81" i="8" s="1"/>
  <c r="P81" i="8"/>
  <c r="L81" i="8"/>
  <c r="AB80" i="8"/>
  <c r="AA80" i="8"/>
  <c r="R80" i="8"/>
  <c r="U80" i="8" s="1"/>
  <c r="Q80" i="8"/>
  <c r="T80" i="8" s="1"/>
  <c r="P80" i="8"/>
  <c r="S80" i="8" s="1"/>
  <c r="L80" i="8"/>
  <c r="R79" i="8"/>
  <c r="Q79" i="8"/>
  <c r="T79" i="8" s="1"/>
  <c r="P79" i="8"/>
  <c r="S79" i="8" s="1"/>
  <c r="L79" i="8"/>
  <c r="R78" i="8"/>
  <c r="Q78" i="8"/>
  <c r="T78" i="8" s="1"/>
  <c r="P78" i="8"/>
  <c r="S78" i="8" s="1"/>
  <c r="L78" i="8"/>
  <c r="T77" i="8"/>
  <c r="R77" i="8"/>
  <c r="Q77" i="8"/>
  <c r="P77" i="8"/>
  <c r="S77" i="8" s="1"/>
  <c r="L77" i="8"/>
  <c r="T76" i="8"/>
  <c r="R76" i="8"/>
  <c r="U76" i="8" s="1"/>
  <c r="Q76" i="8"/>
  <c r="AA76" i="8" s="1"/>
  <c r="AB76" i="8" s="1"/>
  <c r="P76" i="8"/>
  <c r="S76" i="8" s="1"/>
  <c r="L76" i="8"/>
  <c r="T75" i="8"/>
  <c r="R75" i="8"/>
  <c r="U75" i="8" s="1"/>
  <c r="Q75" i="8"/>
  <c r="AA75" i="8" s="1"/>
  <c r="AB75" i="8" s="1"/>
  <c r="P75" i="8"/>
  <c r="S75" i="8" s="1"/>
  <c r="V75" i="8" s="1"/>
  <c r="L75" i="8"/>
  <c r="R74" i="8"/>
  <c r="U74" i="8" s="1"/>
  <c r="Q74" i="8"/>
  <c r="AA74" i="8" s="1"/>
  <c r="AB74" i="8" s="1"/>
  <c r="P74" i="8"/>
  <c r="S74" i="8" s="1"/>
  <c r="L74" i="8"/>
  <c r="T73" i="8"/>
  <c r="R73" i="8"/>
  <c r="U73" i="8" s="1"/>
  <c r="Q73" i="8"/>
  <c r="P73" i="8"/>
  <c r="L73" i="8"/>
  <c r="T72" i="8"/>
  <c r="R72" i="8"/>
  <c r="U72" i="8" s="1"/>
  <c r="Q72" i="8"/>
  <c r="AA72" i="8" s="1"/>
  <c r="AB72" i="8" s="1"/>
  <c r="P72" i="8"/>
  <c r="S72" i="8" s="1"/>
  <c r="L72" i="8"/>
  <c r="T71" i="8"/>
  <c r="R71" i="8"/>
  <c r="U71" i="8" s="1"/>
  <c r="Q71" i="8"/>
  <c r="P71" i="8"/>
  <c r="L71" i="8"/>
  <c r="R70" i="8"/>
  <c r="U70" i="8" s="1"/>
  <c r="Q70" i="8"/>
  <c r="T70" i="8" s="1"/>
  <c r="P70" i="8"/>
  <c r="L70" i="8"/>
  <c r="R69" i="8"/>
  <c r="U69" i="8" s="1"/>
  <c r="Q69" i="8"/>
  <c r="AA69" i="8" s="1"/>
  <c r="AB69" i="8" s="1"/>
  <c r="P69" i="8"/>
  <c r="S69" i="8" s="1"/>
  <c r="L69" i="8"/>
  <c r="R68" i="8"/>
  <c r="U68" i="8" s="1"/>
  <c r="Q68" i="8"/>
  <c r="AA68" i="8" s="1"/>
  <c r="AB68" i="8" s="1"/>
  <c r="P68" i="8"/>
  <c r="S68" i="8" s="1"/>
  <c r="L68" i="8"/>
  <c r="R67" i="8"/>
  <c r="U67" i="8" s="1"/>
  <c r="Q67" i="8"/>
  <c r="T67" i="8" s="1"/>
  <c r="P67" i="8"/>
  <c r="L67" i="8"/>
  <c r="T66" i="8"/>
  <c r="R66" i="8"/>
  <c r="U66" i="8" s="1"/>
  <c r="Q66" i="8"/>
  <c r="P66" i="8"/>
  <c r="L66" i="8"/>
  <c r="T65" i="8"/>
  <c r="R65" i="8"/>
  <c r="U65" i="8" s="1"/>
  <c r="Q65" i="8"/>
  <c r="AA65" i="8" s="1"/>
  <c r="AB65" i="8" s="1"/>
  <c r="P65" i="8"/>
  <c r="S65" i="8" s="1"/>
  <c r="V65" i="8" s="1"/>
  <c r="L65" i="8"/>
  <c r="R64" i="8"/>
  <c r="U64" i="8" s="1"/>
  <c r="Q64" i="8"/>
  <c r="AA64" i="8" s="1"/>
  <c r="AB64" i="8" s="1"/>
  <c r="P64" i="8"/>
  <c r="S64" i="8" s="1"/>
  <c r="L64" i="8"/>
  <c r="T63" i="8"/>
  <c r="R63" i="8"/>
  <c r="Q63" i="8"/>
  <c r="P63" i="8"/>
  <c r="S63" i="8" s="1"/>
  <c r="L63" i="8"/>
  <c r="R62" i="8"/>
  <c r="U62" i="8" s="1"/>
  <c r="Q62" i="8"/>
  <c r="T62" i="8" s="1"/>
  <c r="P62" i="8"/>
  <c r="L62" i="8"/>
  <c r="R61" i="8"/>
  <c r="U61" i="8" s="1"/>
  <c r="Q61" i="8"/>
  <c r="AA61" i="8" s="1"/>
  <c r="AB61" i="8" s="1"/>
  <c r="P61" i="8"/>
  <c r="S61" i="8" s="1"/>
  <c r="L61" i="8"/>
  <c r="AB60" i="8"/>
  <c r="AA60" i="8"/>
  <c r="R60" i="8"/>
  <c r="U60" i="8" s="1"/>
  <c r="Q60" i="8"/>
  <c r="T60" i="8" s="1"/>
  <c r="P60" i="8"/>
  <c r="S60" i="8" s="1"/>
  <c r="L60" i="8"/>
  <c r="R59" i="8"/>
  <c r="Q59" i="8"/>
  <c r="T59" i="8" s="1"/>
  <c r="P59" i="8"/>
  <c r="S59" i="8" s="1"/>
  <c r="L59" i="8"/>
  <c r="R58" i="8"/>
  <c r="U58" i="8" s="1"/>
  <c r="Q58" i="8"/>
  <c r="T58" i="8" s="1"/>
  <c r="P58" i="8"/>
  <c r="L58" i="8"/>
  <c r="T57" i="8"/>
  <c r="R57" i="8"/>
  <c r="U57" i="8" s="1"/>
  <c r="Q57" i="8"/>
  <c r="P57" i="8"/>
  <c r="L57" i="8"/>
  <c r="R56" i="8"/>
  <c r="Q56" i="8"/>
  <c r="T56" i="8" s="1"/>
  <c r="P56" i="8"/>
  <c r="S56" i="8" s="1"/>
  <c r="L56" i="8"/>
  <c r="R55" i="8"/>
  <c r="U55" i="8" s="1"/>
  <c r="Q55" i="8"/>
  <c r="AA55" i="8" s="1"/>
  <c r="AB55" i="8" s="1"/>
  <c r="P55" i="8"/>
  <c r="S55" i="8" s="1"/>
  <c r="L55" i="8"/>
  <c r="T54" i="8"/>
  <c r="R54" i="8"/>
  <c r="U54" i="8" s="1"/>
  <c r="Q54" i="8"/>
  <c r="P54" i="8"/>
  <c r="L54" i="8"/>
  <c r="T53" i="8"/>
  <c r="R53" i="8"/>
  <c r="U53" i="8" s="1"/>
  <c r="Q53" i="8"/>
  <c r="P53" i="8"/>
  <c r="L53" i="8"/>
  <c r="T52" i="8"/>
  <c r="R52" i="8"/>
  <c r="Q52" i="8"/>
  <c r="P52" i="8"/>
  <c r="S52" i="8" s="1"/>
  <c r="L52" i="8"/>
  <c r="R51" i="8"/>
  <c r="U51" i="8" s="1"/>
  <c r="Q51" i="8"/>
  <c r="AA51" i="8" s="1"/>
  <c r="AB51" i="8" s="1"/>
  <c r="P51" i="8"/>
  <c r="S51" i="8" s="1"/>
  <c r="L51" i="8"/>
  <c r="R50" i="8"/>
  <c r="U50" i="8" s="1"/>
  <c r="Q50" i="8"/>
  <c r="AA50" i="8" s="1"/>
  <c r="AB50" i="8" s="1"/>
  <c r="P50" i="8"/>
  <c r="S50" i="8" s="1"/>
  <c r="L50" i="8"/>
  <c r="R49" i="8"/>
  <c r="U49" i="8" s="1"/>
  <c r="Q49" i="8"/>
  <c r="AA49" i="8" s="1"/>
  <c r="AB49" i="8" s="1"/>
  <c r="P49" i="8"/>
  <c r="S49" i="8" s="1"/>
  <c r="L49" i="8"/>
  <c r="AB48" i="8"/>
  <c r="AA48" i="8"/>
  <c r="T48" i="8"/>
  <c r="R48" i="8"/>
  <c r="U48" i="8" s="1"/>
  <c r="Q48" i="8"/>
  <c r="P48" i="8"/>
  <c r="S48" i="8" s="1"/>
  <c r="V48" i="8" s="1"/>
  <c r="L48" i="8"/>
  <c r="R47" i="8"/>
  <c r="U47" i="8" s="1"/>
  <c r="Q47" i="8"/>
  <c r="AA47" i="8" s="1"/>
  <c r="AB47" i="8" s="1"/>
  <c r="P47" i="8"/>
  <c r="S47" i="8" s="1"/>
  <c r="L47" i="8"/>
  <c r="R46" i="8"/>
  <c r="U46" i="8" s="1"/>
  <c r="Q46" i="8"/>
  <c r="T46" i="8" s="1"/>
  <c r="P46" i="8"/>
  <c r="L46" i="8"/>
  <c r="T45" i="8"/>
  <c r="R45" i="8"/>
  <c r="U45" i="8" s="1"/>
  <c r="Q45" i="8"/>
  <c r="AA45" i="8" s="1"/>
  <c r="AB45" i="8" s="1"/>
  <c r="P45" i="8"/>
  <c r="S45" i="8" s="1"/>
  <c r="L45" i="8"/>
  <c r="R44" i="8"/>
  <c r="Q44" i="8"/>
  <c r="T44" i="8" s="1"/>
  <c r="P44" i="8"/>
  <c r="S44" i="8" s="1"/>
  <c r="L44" i="8"/>
  <c r="R43" i="8"/>
  <c r="U43" i="8" s="1"/>
  <c r="Q43" i="8"/>
  <c r="T43" i="8" s="1"/>
  <c r="P43" i="8"/>
  <c r="L43" i="8"/>
  <c r="AB42" i="8"/>
  <c r="AA42" i="8"/>
  <c r="T42" i="8"/>
  <c r="R42" i="8"/>
  <c r="U42" i="8" s="1"/>
  <c r="Q42" i="8"/>
  <c r="P42" i="8"/>
  <c r="S42" i="8" s="1"/>
  <c r="V42" i="8" s="1"/>
  <c r="L42" i="8"/>
  <c r="R41" i="8"/>
  <c r="U41" i="8" s="1"/>
  <c r="Q41" i="8"/>
  <c r="T41" i="8" s="1"/>
  <c r="P41" i="8"/>
  <c r="L41" i="8"/>
  <c r="R40" i="8"/>
  <c r="U40" i="8" s="1"/>
  <c r="Q40" i="8"/>
  <c r="T40" i="8" s="1"/>
  <c r="P40" i="8"/>
  <c r="S40" i="8" s="1"/>
  <c r="L40" i="8"/>
  <c r="R39" i="8"/>
  <c r="U39" i="8" s="1"/>
  <c r="Q39" i="8"/>
  <c r="T39" i="8" s="1"/>
  <c r="P39" i="8"/>
  <c r="L39" i="8"/>
  <c r="AB38" i="8"/>
  <c r="AA38" i="8"/>
  <c r="T38" i="8"/>
  <c r="R38" i="8"/>
  <c r="U38" i="8" s="1"/>
  <c r="Q38" i="8"/>
  <c r="P38" i="8"/>
  <c r="S38" i="8" s="1"/>
  <c r="V38" i="8" s="1"/>
  <c r="L38" i="8"/>
  <c r="R37" i="8"/>
  <c r="U37" i="8" s="1"/>
  <c r="Q37" i="8"/>
  <c r="T37" i="8" s="1"/>
  <c r="P37" i="8"/>
  <c r="L37" i="8"/>
  <c r="R36" i="8"/>
  <c r="U36" i="8" s="1"/>
  <c r="Q36" i="8"/>
  <c r="T36" i="8" s="1"/>
  <c r="P36" i="8"/>
  <c r="L36" i="8"/>
  <c r="T35" i="8"/>
  <c r="R35" i="8"/>
  <c r="U35" i="8" s="1"/>
  <c r="Q35" i="8"/>
  <c r="AA35" i="8" s="1"/>
  <c r="AB35" i="8" s="1"/>
  <c r="P35" i="8"/>
  <c r="S35" i="8" s="1"/>
  <c r="L35" i="8"/>
  <c r="R34" i="8"/>
  <c r="U34" i="8" s="1"/>
  <c r="Q34" i="8"/>
  <c r="T34" i="8" s="1"/>
  <c r="P34" i="8"/>
  <c r="L34" i="8"/>
  <c r="R33" i="8"/>
  <c r="U33" i="8" s="1"/>
  <c r="Q33" i="8"/>
  <c r="T33" i="8" s="1"/>
  <c r="P33" i="8"/>
  <c r="L33" i="8"/>
  <c r="T32" i="8"/>
  <c r="R32" i="8"/>
  <c r="U32" i="8" s="1"/>
  <c r="Q32" i="8"/>
  <c r="P32" i="8"/>
  <c r="L32" i="8"/>
  <c r="T31" i="8"/>
  <c r="R31" i="8"/>
  <c r="Q31" i="8"/>
  <c r="P31" i="8"/>
  <c r="S31" i="8" s="1"/>
  <c r="L31" i="8"/>
  <c r="R30" i="8"/>
  <c r="U30" i="8" s="1"/>
  <c r="Q30" i="8"/>
  <c r="AA30" i="8" s="1"/>
  <c r="AB30" i="8" s="1"/>
  <c r="P30" i="8"/>
  <c r="S30" i="8" s="1"/>
  <c r="L30" i="8"/>
  <c r="T29" i="8"/>
  <c r="R29" i="8"/>
  <c r="U29" i="8" s="1"/>
  <c r="Q29" i="8"/>
  <c r="AA29" i="8" s="1"/>
  <c r="AB29" i="8" s="1"/>
  <c r="P29" i="8"/>
  <c r="S29" i="8" s="1"/>
  <c r="L29" i="8"/>
  <c r="R28" i="8"/>
  <c r="U28" i="8" s="1"/>
  <c r="Q28" i="8"/>
  <c r="T28" i="8" s="1"/>
  <c r="P28" i="8"/>
  <c r="L28" i="8"/>
  <c r="R27" i="8"/>
  <c r="U27" i="8" s="1"/>
  <c r="Q27" i="8"/>
  <c r="T27" i="8" s="1"/>
  <c r="P27" i="8"/>
  <c r="L27" i="8"/>
  <c r="T26" i="8"/>
  <c r="R26" i="8"/>
  <c r="U26" i="8" s="1"/>
  <c r="Q26" i="8"/>
  <c r="P26" i="8"/>
  <c r="L26" i="8"/>
  <c r="T25" i="8"/>
  <c r="R25" i="8"/>
  <c r="U25" i="8" s="1"/>
  <c r="Q25" i="8"/>
  <c r="P25" i="8"/>
  <c r="L25" i="8"/>
  <c r="T24" i="8"/>
  <c r="R24" i="8"/>
  <c r="U24" i="8" s="1"/>
  <c r="Q24" i="8"/>
  <c r="P24" i="8"/>
  <c r="L24" i="8"/>
  <c r="R23" i="8"/>
  <c r="U23" i="8" s="1"/>
  <c r="Q23" i="8"/>
  <c r="T23" i="8" s="1"/>
  <c r="P23" i="8"/>
  <c r="L23" i="8"/>
  <c r="R22" i="8"/>
  <c r="U22" i="8" s="1"/>
  <c r="Q22" i="8"/>
  <c r="AA22" i="8" s="1"/>
  <c r="AB22" i="8" s="1"/>
  <c r="P22" i="8"/>
  <c r="S22" i="8" s="1"/>
  <c r="L22" i="8"/>
  <c r="R21" i="8"/>
  <c r="U21" i="8" s="1"/>
  <c r="Q21" i="8"/>
  <c r="T21" i="8" s="1"/>
  <c r="P21" i="8"/>
  <c r="L21" i="8"/>
  <c r="T20" i="8"/>
  <c r="R20" i="8"/>
  <c r="Q20" i="8"/>
  <c r="P20" i="8"/>
  <c r="S20" i="8" s="1"/>
  <c r="L20" i="8"/>
  <c r="T19" i="8"/>
  <c r="R19" i="8"/>
  <c r="U19" i="8" s="1"/>
  <c r="Q19" i="8"/>
  <c r="AA19" i="8" s="1"/>
  <c r="AB19" i="8" s="1"/>
  <c r="P19" i="8"/>
  <c r="S19" i="8" s="1"/>
  <c r="V19" i="8" s="1"/>
  <c r="L19" i="8"/>
  <c r="T18" i="8"/>
  <c r="R18" i="8"/>
  <c r="U18" i="8" s="1"/>
  <c r="Q18" i="8"/>
  <c r="P18" i="8"/>
  <c r="L18" i="8"/>
  <c r="R17" i="8"/>
  <c r="Q17" i="8"/>
  <c r="T17" i="8" s="1"/>
  <c r="P17" i="8"/>
  <c r="S17" i="8" s="1"/>
  <c r="L17" i="8"/>
  <c r="R16" i="8"/>
  <c r="Q16" i="8"/>
  <c r="T16" i="8" s="1"/>
  <c r="P16" i="8"/>
  <c r="S16" i="8" s="1"/>
  <c r="L16" i="8"/>
  <c r="T15" i="8"/>
  <c r="R15" i="8"/>
  <c r="U15" i="8" s="1"/>
  <c r="Q15" i="8"/>
  <c r="AA15" i="8" s="1"/>
  <c r="AB15" i="8" s="1"/>
  <c r="P15" i="8"/>
  <c r="S15" i="8" s="1"/>
  <c r="L15" i="8"/>
  <c r="R14" i="8"/>
  <c r="U14" i="8" s="1"/>
  <c r="Q14" i="8"/>
  <c r="T14" i="8" s="1"/>
  <c r="P14" i="8"/>
  <c r="L14" i="8"/>
  <c r="R13" i="8"/>
  <c r="U13" i="8" s="1"/>
  <c r="Q13" i="8"/>
  <c r="T13" i="8" s="1"/>
  <c r="P13" i="8"/>
  <c r="S13" i="8" s="1"/>
  <c r="L13" i="8"/>
  <c r="T12" i="8"/>
  <c r="R12" i="8"/>
  <c r="U12" i="8" s="1"/>
  <c r="Q12" i="8"/>
  <c r="P12" i="8"/>
  <c r="L12" i="8"/>
  <c r="U11" i="8"/>
  <c r="S11" i="8"/>
  <c r="R11" i="8"/>
  <c r="Q11" i="8"/>
  <c r="T11" i="8" s="1"/>
  <c r="P11" i="8"/>
  <c r="AA11" i="8" s="1"/>
  <c r="AB11" i="8" s="1"/>
  <c r="L11" i="8"/>
  <c r="R10" i="8"/>
  <c r="U10" i="8" s="1"/>
  <c r="Q10" i="8"/>
  <c r="T10" i="8" s="1"/>
  <c r="P10" i="8"/>
  <c r="L10" i="8"/>
  <c r="R9" i="8"/>
  <c r="U9" i="8" s="1"/>
  <c r="Q9" i="8"/>
  <c r="T9" i="8" s="1"/>
  <c r="P9" i="8"/>
  <c r="AA9" i="8" s="1"/>
  <c r="AB9" i="8" s="1"/>
  <c r="L9" i="8"/>
  <c r="T8" i="8"/>
  <c r="R8" i="8"/>
  <c r="Q8" i="8"/>
  <c r="P8" i="8"/>
  <c r="S8" i="8" s="1"/>
  <c r="L8" i="8"/>
  <c r="R7" i="8"/>
  <c r="U7" i="8" s="1"/>
  <c r="Q7" i="8"/>
  <c r="AA7" i="8" s="1"/>
  <c r="AB7" i="8" s="1"/>
  <c r="P7" i="8"/>
  <c r="S7" i="8" s="1"/>
  <c r="L7" i="8"/>
  <c r="U6" i="8"/>
  <c r="R6" i="8"/>
  <c r="Q6" i="8"/>
  <c r="T6" i="8" s="1"/>
  <c r="P6" i="8"/>
  <c r="AA6" i="8" s="1"/>
  <c r="AB6" i="8" s="1"/>
  <c r="L6" i="8"/>
  <c r="R5" i="8"/>
  <c r="U5" i="8" s="1"/>
  <c r="Q5" i="8"/>
  <c r="T5" i="8" s="1"/>
  <c r="P5" i="8"/>
  <c r="AA5" i="8" s="1"/>
  <c r="AB5" i="8" s="1"/>
  <c r="L5" i="8"/>
  <c r="S4" i="8"/>
  <c r="R4" i="8"/>
  <c r="U4" i="8" s="1"/>
  <c r="Q4" i="8"/>
  <c r="T4" i="8" s="1"/>
  <c r="P4" i="8"/>
  <c r="L4" i="8"/>
  <c r="AA3" i="8"/>
  <c r="AB3" i="8" s="1"/>
  <c r="U3" i="8"/>
  <c r="R3" i="8"/>
  <c r="Q3" i="8"/>
  <c r="T3" i="8" s="1"/>
  <c r="P3" i="8"/>
  <c r="S3" i="8" s="1"/>
  <c r="V3" i="8" s="1"/>
  <c r="L3" i="8"/>
  <c r="T2" i="8"/>
  <c r="R2" i="8"/>
  <c r="U2" i="8" s="1"/>
  <c r="Q2" i="8"/>
  <c r="P2" i="8"/>
  <c r="AA2" i="8" s="1"/>
  <c r="AB2" i="8" s="1"/>
  <c r="L2" i="8"/>
  <c r="V177" i="8" l="1"/>
  <c r="V230" i="8"/>
  <c r="V242" i="8"/>
  <c r="V244" i="8"/>
  <c r="V228" i="8"/>
  <c r="V250" i="8"/>
  <c r="V181" i="8"/>
  <c r="T7" i="8"/>
  <c r="T47" i="8"/>
  <c r="T51" i="8"/>
  <c r="V64" i="8"/>
  <c r="T69" i="8"/>
  <c r="V69" i="8" s="1"/>
  <c r="T85" i="8"/>
  <c r="V85" i="8" s="1"/>
  <c r="AA169" i="8"/>
  <c r="AB169" i="8" s="1"/>
  <c r="V194" i="8"/>
  <c r="V200" i="8"/>
  <c r="V216" i="8"/>
  <c r="AA220" i="8"/>
  <c r="AB220" i="8" s="1"/>
  <c r="V236" i="8"/>
  <c r="T22" i="8"/>
  <c r="V22" i="8" s="1"/>
  <c r="T68" i="8"/>
  <c r="T100" i="8"/>
  <c r="V100" i="8" s="1"/>
  <c r="T113" i="8"/>
  <c r="T119" i="8"/>
  <c r="V119" i="8" s="1"/>
  <c r="T129" i="8"/>
  <c r="V143" i="8"/>
  <c r="T161" i="8"/>
  <c r="V190" i="8"/>
  <c r="T197" i="8"/>
  <c r="U217" i="8"/>
  <c r="V217" i="8" s="1"/>
  <c r="V224" i="8"/>
  <c r="V234" i="8"/>
  <c r="V246" i="8"/>
  <c r="S6" i="8"/>
  <c r="T50" i="8"/>
  <c r="V61" i="8"/>
  <c r="S5" i="8"/>
  <c r="S9" i="8"/>
  <c r="V9" i="8" s="1"/>
  <c r="AA40" i="8"/>
  <c r="AB40" i="8" s="1"/>
  <c r="S205" i="8"/>
  <c r="V231" i="8"/>
  <c r="V15" i="8"/>
  <c r="V29" i="8"/>
  <c r="T30" i="8"/>
  <c r="V30" i="8" s="1"/>
  <c r="V35" i="8"/>
  <c r="V45" i="8"/>
  <c r="T64" i="8"/>
  <c r="T74" i="8"/>
  <c r="V74" i="8" s="1"/>
  <c r="V86" i="8"/>
  <c r="T125" i="8"/>
  <c r="V125" i="8" s="1"/>
  <c r="V135" i="8"/>
  <c r="V137" i="8"/>
  <c r="AA143" i="8"/>
  <c r="AB143" i="8" s="1"/>
  <c r="V151" i="8"/>
  <c r="V159" i="8"/>
  <c r="AA171" i="8"/>
  <c r="AB171" i="8" s="1"/>
  <c r="AA181" i="8"/>
  <c r="AB181" i="8" s="1"/>
  <c r="V183" i="8"/>
  <c r="S185" i="8"/>
  <c r="V185" i="8" s="1"/>
  <c r="AA186" i="8"/>
  <c r="AB186" i="8" s="1"/>
  <c r="S196" i="8"/>
  <c r="V196" i="8" s="1"/>
  <c r="AA200" i="8"/>
  <c r="AB200" i="8" s="1"/>
  <c r="S213" i="8"/>
  <c r="S222" i="8"/>
  <c r="V222" i="8" s="1"/>
  <c r="U224" i="8"/>
  <c r="V229" i="8"/>
  <c r="V241" i="8"/>
  <c r="V80" i="8"/>
  <c r="U132" i="8"/>
  <c r="T206" i="8"/>
  <c r="V206" i="8" s="1"/>
  <c r="S214" i="8"/>
  <c r="V214" i="8" s="1"/>
  <c r="S232" i="8"/>
  <c r="V232" i="8" s="1"/>
  <c r="S233" i="8"/>
  <c r="S245" i="8"/>
  <c r="AF6" i="8"/>
  <c r="V4" i="8"/>
  <c r="AA13" i="8"/>
  <c r="AB13" i="8" s="1"/>
  <c r="T49" i="8"/>
  <c r="V49" i="8" s="1"/>
  <c r="T55" i="8"/>
  <c r="V55" i="8" s="1"/>
  <c r="T61" i="8"/>
  <c r="V72" i="8"/>
  <c r="V76" i="8"/>
  <c r="V123" i="8"/>
  <c r="V133" i="8"/>
  <c r="AA177" i="8"/>
  <c r="AB177" i="8" s="1"/>
  <c r="S184" i="8"/>
  <c r="V184" i="8" s="1"/>
  <c r="S203" i="8"/>
  <c r="V203" i="8" s="1"/>
  <c r="T212" i="8"/>
  <c r="V212" i="8" s="1"/>
  <c r="U244" i="8"/>
  <c r="V60" i="8"/>
  <c r="V90" i="8"/>
  <c r="V192" i="8"/>
  <c r="AA4" i="8"/>
  <c r="AB4" i="8" s="1"/>
  <c r="V47" i="8"/>
  <c r="V51" i="8"/>
  <c r="T87" i="8"/>
  <c r="V87" i="8" s="1"/>
  <c r="AA103" i="8"/>
  <c r="AB103" i="8" s="1"/>
  <c r="AA180" i="8"/>
  <c r="AB180" i="8" s="1"/>
  <c r="S188" i="8"/>
  <c r="V188" i="8" s="1"/>
  <c r="AA192" i="8"/>
  <c r="AB192" i="8" s="1"/>
  <c r="AA204" i="8"/>
  <c r="AB204" i="8" s="1"/>
  <c r="U231" i="8"/>
  <c r="V40" i="8"/>
  <c r="V50" i="8"/>
  <c r="V68" i="8"/>
  <c r="V113" i="8"/>
  <c r="V129" i="8"/>
  <c r="V175" i="8"/>
  <c r="V179" i="8"/>
  <c r="V6" i="8"/>
  <c r="V7" i="8"/>
  <c r="V5" i="8"/>
  <c r="V11" i="8"/>
  <c r="AA21" i="8"/>
  <c r="AB21" i="8" s="1"/>
  <c r="S21" i="8"/>
  <c r="V21" i="8" s="1"/>
  <c r="AA26" i="8"/>
  <c r="AB26" i="8" s="1"/>
  <c r="S26" i="8"/>
  <c r="V26" i="8" s="1"/>
  <c r="AA41" i="8"/>
  <c r="AB41" i="8" s="1"/>
  <c r="S41" i="8"/>
  <c r="V41" i="8" s="1"/>
  <c r="U44" i="8"/>
  <c r="V44" i="8" s="1"/>
  <c r="AA44" i="8"/>
  <c r="AB44" i="8" s="1"/>
  <c r="AA46" i="8"/>
  <c r="AB46" i="8" s="1"/>
  <c r="S46" i="8"/>
  <c r="V46" i="8" s="1"/>
  <c r="AA63" i="8"/>
  <c r="AB63" i="8" s="1"/>
  <c r="U63" i="8"/>
  <c r="V63" i="8" s="1"/>
  <c r="AA66" i="8"/>
  <c r="AB66" i="8" s="1"/>
  <c r="S66" i="8"/>
  <c r="V66" i="8" s="1"/>
  <c r="AA71" i="8"/>
  <c r="AB71" i="8" s="1"/>
  <c r="S71" i="8"/>
  <c r="V71" i="8" s="1"/>
  <c r="AA89" i="8"/>
  <c r="AB89" i="8" s="1"/>
  <c r="S89" i="8"/>
  <c r="V89" i="8" s="1"/>
  <c r="AA108" i="8"/>
  <c r="AB108" i="8" s="1"/>
  <c r="S108" i="8"/>
  <c r="V108" i="8" s="1"/>
  <c r="AA138" i="8"/>
  <c r="AB138" i="8" s="1"/>
  <c r="T138" i="8"/>
  <c r="V138" i="8" s="1"/>
  <c r="S2" i="8"/>
  <c r="V2" i="8" s="1"/>
  <c r="AD2" i="8"/>
  <c r="AA10" i="8"/>
  <c r="AB10" i="8" s="1"/>
  <c r="S10" i="8"/>
  <c r="V10" i="8" s="1"/>
  <c r="V13" i="8"/>
  <c r="AA25" i="8"/>
  <c r="AB25" i="8" s="1"/>
  <c r="S25" i="8"/>
  <c r="V25" i="8" s="1"/>
  <c r="AA34" i="8"/>
  <c r="AB34" i="8" s="1"/>
  <c r="S34" i="8"/>
  <c r="V34" i="8" s="1"/>
  <c r="AA39" i="8"/>
  <c r="AB39" i="8" s="1"/>
  <c r="S39" i="8"/>
  <c r="V39" i="8" s="1"/>
  <c r="AA70" i="8"/>
  <c r="AB70" i="8" s="1"/>
  <c r="S70" i="8"/>
  <c r="V70" i="8" s="1"/>
  <c r="AA79" i="8"/>
  <c r="AB79" i="8" s="1"/>
  <c r="U79" i="8"/>
  <c r="V79" i="8" s="1"/>
  <c r="AA17" i="8"/>
  <c r="AB17" i="8" s="1"/>
  <c r="U17" i="8"/>
  <c r="V17" i="8" s="1"/>
  <c r="AA24" i="8"/>
  <c r="AB24" i="8" s="1"/>
  <c r="S24" i="8"/>
  <c r="V24" i="8" s="1"/>
  <c r="AA28" i="8"/>
  <c r="AB28" i="8" s="1"/>
  <c r="S28" i="8"/>
  <c r="V28" i="8" s="1"/>
  <c r="AA31" i="8"/>
  <c r="AB31" i="8" s="1"/>
  <c r="U31" i="8"/>
  <c r="V31" i="8" s="1"/>
  <c r="AA33" i="8"/>
  <c r="AB33" i="8" s="1"/>
  <c r="S33" i="8"/>
  <c r="V33" i="8" s="1"/>
  <c r="AA37" i="8"/>
  <c r="AB37" i="8" s="1"/>
  <c r="S37" i="8"/>
  <c r="V37" i="8" s="1"/>
  <c r="U52" i="8"/>
  <c r="V52" i="8" s="1"/>
  <c r="AA52" i="8"/>
  <c r="AB52" i="8" s="1"/>
  <c r="AA54" i="8"/>
  <c r="AB54" i="8" s="1"/>
  <c r="S54" i="8"/>
  <c r="V54" i="8" s="1"/>
  <c r="U56" i="8"/>
  <c r="V56" i="8" s="1"/>
  <c r="AA56" i="8"/>
  <c r="AB56" i="8" s="1"/>
  <c r="AA58" i="8"/>
  <c r="AB58" i="8" s="1"/>
  <c r="S58" i="8"/>
  <c r="V58" i="8" s="1"/>
  <c r="U78" i="8"/>
  <c r="V78" i="8" s="1"/>
  <c r="AA78" i="8"/>
  <c r="AB78" i="8" s="1"/>
  <c r="AA81" i="8"/>
  <c r="AB81" i="8" s="1"/>
  <c r="S81" i="8"/>
  <c r="V81" i="8" s="1"/>
  <c r="AA83" i="8"/>
  <c r="AB83" i="8" s="1"/>
  <c r="S83" i="8"/>
  <c r="V83" i="8" s="1"/>
  <c r="U84" i="8"/>
  <c r="V84" i="8" s="1"/>
  <c r="AA84" i="8"/>
  <c r="AB84" i="8" s="1"/>
  <c r="AA91" i="8"/>
  <c r="AB91" i="8" s="1"/>
  <c r="S91" i="8"/>
  <c r="V91" i="8" s="1"/>
  <c r="AA93" i="8"/>
  <c r="AB93" i="8" s="1"/>
  <c r="S93" i="8"/>
  <c r="V93" i="8" s="1"/>
  <c r="AA95" i="8"/>
  <c r="AB95" i="8" s="1"/>
  <c r="S95" i="8"/>
  <c r="V95" i="8" s="1"/>
  <c r="U96" i="8"/>
  <c r="V96" i="8" s="1"/>
  <c r="AA96" i="8"/>
  <c r="AB96" i="8" s="1"/>
  <c r="AA97" i="8"/>
  <c r="AB97" i="8" s="1"/>
  <c r="S97" i="8"/>
  <c r="V97" i="8" s="1"/>
  <c r="S99" i="8"/>
  <c r="V99" i="8" s="1"/>
  <c r="AA99" i="8"/>
  <c r="AB99" i="8" s="1"/>
  <c r="AA110" i="8"/>
  <c r="AB110" i="8" s="1"/>
  <c r="U110" i="8"/>
  <c r="V110" i="8" s="1"/>
  <c r="AA112" i="8"/>
  <c r="AB112" i="8" s="1"/>
  <c r="S112" i="8"/>
  <c r="V112" i="8" s="1"/>
  <c r="AA8" i="8"/>
  <c r="AB8" i="8" s="1"/>
  <c r="U8" i="8"/>
  <c r="V8" i="8" s="1"/>
  <c r="AA12" i="8"/>
  <c r="AB12" i="8" s="1"/>
  <c r="S12" i="8"/>
  <c r="V12" i="8" s="1"/>
  <c r="AA14" i="8"/>
  <c r="AB14" i="8" s="1"/>
  <c r="S14" i="8"/>
  <c r="V14" i="8" s="1"/>
  <c r="U16" i="8"/>
  <c r="V16" i="8" s="1"/>
  <c r="AA16" i="8"/>
  <c r="AB16" i="8" s="1"/>
  <c r="AA18" i="8"/>
  <c r="AB18" i="8" s="1"/>
  <c r="S18" i="8"/>
  <c r="V18" i="8" s="1"/>
  <c r="U20" i="8"/>
  <c r="V20" i="8" s="1"/>
  <c r="AA20" i="8"/>
  <c r="AB20" i="8" s="1"/>
  <c r="AA23" i="8"/>
  <c r="AB23" i="8" s="1"/>
  <c r="S23" i="8"/>
  <c r="V23" i="8" s="1"/>
  <c r="AA27" i="8"/>
  <c r="AB27" i="8" s="1"/>
  <c r="S27" i="8"/>
  <c r="V27" i="8" s="1"/>
  <c r="AA32" i="8"/>
  <c r="AB32" i="8" s="1"/>
  <c r="S32" i="8"/>
  <c r="V32" i="8" s="1"/>
  <c r="AA36" i="8"/>
  <c r="AB36" i="8" s="1"/>
  <c r="S36" i="8"/>
  <c r="V36" i="8" s="1"/>
  <c r="AA43" i="8"/>
  <c r="AB43" i="8" s="1"/>
  <c r="S43" i="8"/>
  <c r="V43" i="8" s="1"/>
  <c r="AA53" i="8"/>
  <c r="AB53" i="8" s="1"/>
  <c r="S53" i="8"/>
  <c r="V53" i="8" s="1"/>
  <c r="AA57" i="8"/>
  <c r="AB57" i="8" s="1"/>
  <c r="S57" i="8"/>
  <c r="V57" i="8" s="1"/>
  <c r="AA59" i="8"/>
  <c r="AB59" i="8" s="1"/>
  <c r="U59" i="8"/>
  <c r="V59" i="8" s="1"/>
  <c r="AA62" i="8"/>
  <c r="AB62" i="8" s="1"/>
  <c r="S62" i="8"/>
  <c r="V62" i="8" s="1"/>
  <c r="AA67" i="8"/>
  <c r="AB67" i="8" s="1"/>
  <c r="S67" i="8"/>
  <c r="V67" i="8" s="1"/>
  <c r="AA73" i="8"/>
  <c r="AB73" i="8" s="1"/>
  <c r="S73" i="8"/>
  <c r="V73" i="8" s="1"/>
  <c r="AA77" i="8"/>
  <c r="AB77" i="8" s="1"/>
  <c r="U77" i="8"/>
  <c r="V77" i="8" s="1"/>
  <c r="V103" i="8"/>
  <c r="V105" i="8"/>
  <c r="AA195" i="8"/>
  <c r="AB195" i="8" s="1"/>
  <c r="S195" i="8"/>
  <c r="V195" i="8" s="1"/>
  <c r="T207" i="8"/>
  <c r="V207" i="8" s="1"/>
  <c r="AA207" i="8"/>
  <c r="AB207" i="8" s="1"/>
  <c r="T211" i="8"/>
  <c r="V211" i="8" s="1"/>
  <c r="AA211" i="8"/>
  <c r="AB211" i="8" s="1"/>
  <c r="T221" i="8"/>
  <c r="V221" i="8" s="1"/>
  <c r="AA221" i="8"/>
  <c r="AB221" i="8" s="1"/>
  <c r="T251" i="8"/>
  <c r="V251" i="8" s="1"/>
  <c r="AA251" i="8"/>
  <c r="AB251" i="8" s="1"/>
  <c r="S82" i="8"/>
  <c r="V82" i="8" s="1"/>
  <c r="S88" i="8"/>
  <c r="V88" i="8" s="1"/>
  <c r="S92" i="8"/>
  <c r="V92" i="8" s="1"/>
  <c r="S94" i="8"/>
  <c r="V94" i="8" s="1"/>
  <c r="S98" i="8"/>
  <c r="V98" i="8" s="1"/>
  <c r="U109" i="8"/>
  <c r="V109" i="8" s="1"/>
  <c r="AA109" i="8"/>
  <c r="AB109" i="8" s="1"/>
  <c r="AA111" i="8"/>
  <c r="AB111" i="8" s="1"/>
  <c r="S111" i="8"/>
  <c r="V111" i="8" s="1"/>
  <c r="AA120" i="8"/>
  <c r="AB120" i="8" s="1"/>
  <c r="S120" i="8"/>
  <c r="V120" i="8" s="1"/>
  <c r="U121" i="8"/>
  <c r="V121" i="8" s="1"/>
  <c r="AA121" i="8"/>
  <c r="AB121" i="8" s="1"/>
  <c r="V122" i="8"/>
  <c r="AA126" i="8"/>
  <c r="AB126" i="8" s="1"/>
  <c r="S126" i="8"/>
  <c r="V126" i="8" s="1"/>
  <c r="U127" i="8"/>
  <c r="V127" i="8" s="1"/>
  <c r="AA127" i="8"/>
  <c r="AB127" i="8" s="1"/>
  <c r="AA128" i="8"/>
  <c r="AB128" i="8" s="1"/>
  <c r="S128" i="8"/>
  <c r="V128" i="8" s="1"/>
  <c r="AA136" i="8"/>
  <c r="AB136" i="8" s="1"/>
  <c r="U136" i="8"/>
  <c r="V140" i="8"/>
  <c r="S163" i="8"/>
  <c r="V163" i="8" s="1"/>
  <c r="AA163" i="8"/>
  <c r="AB163" i="8" s="1"/>
  <c r="S167" i="8"/>
  <c r="V167" i="8" s="1"/>
  <c r="AA167" i="8"/>
  <c r="AB167" i="8" s="1"/>
  <c r="AA102" i="8"/>
  <c r="AB102" i="8" s="1"/>
  <c r="S102" i="8"/>
  <c r="V102" i="8" s="1"/>
  <c r="AA106" i="8"/>
  <c r="AB106" i="8" s="1"/>
  <c r="S106" i="8"/>
  <c r="V106" i="8" s="1"/>
  <c r="S141" i="8"/>
  <c r="V141" i="8" s="1"/>
  <c r="AA141" i="8"/>
  <c r="AB141" i="8" s="1"/>
  <c r="V161" i="8"/>
  <c r="AA104" i="8"/>
  <c r="AB104" i="8" s="1"/>
  <c r="S104" i="8"/>
  <c r="V104" i="8" s="1"/>
  <c r="U107" i="8"/>
  <c r="V107" i="8" s="1"/>
  <c r="AA107" i="8"/>
  <c r="AB107" i="8" s="1"/>
  <c r="AA114" i="8"/>
  <c r="AB114" i="8" s="1"/>
  <c r="S114" i="8"/>
  <c r="V114" i="8" s="1"/>
  <c r="U115" i="8"/>
  <c r="V115" i="8" s="1"/>
  <c r="AA115" i="8"/>
  <c r="AB115" i="8" s="1"/>
  <c r="AA116" i="8"/>
  <c r="AB116" i="8" s="1"/>
  <c r="S116" i="8"/>
  <c r="V116" i="8" s="1"/>
  <c r="U117" i="8"/>
  <c r="V117" i="8" s="1"/>
  <c r="AA117" i="8"/>
  <c r="AB117" i="8" s="1"/>
  <c r="AA118" i="8"/>
  <c r="AB118" i="8" s="1"/>
  <c r="S118" i="8"/>
  <c r="V118" i="8" s="1"/>
  <c r="V124" i="8"/>
  <c r="AA130" i="8"/>
  <c r="AB130" i="8" s="1"/>
  <c r="S130" i="8"/>
  <c r="V130" i="8" s="1"/>
  <c r="V132" i="8"/>
  <c r="V136" i="8"/>
  <c r="V145" i="8"/>
  <c r="V169" i="8"/>
  <c r="V180" i="8"/>
  <c r="S131" i="8"/>
  <c r="V131" i="8" s="1"/>
  <c r="AA134" i="8"/>
  <c r="AB134" i="8" s="1"/>
  <c r="S134" i="8"/>
  <c r="V134" i="8" s="1"/>
  <c r="AA142" i="8"/>
  <c r="AB142" i="8" s="1"/>
  <c r="S142" i="8"/>
  <c r="V142" i="8" s="1"/>
  <c r="S149" i="8"/>
  <c r="V149" i="8" s="1"/>
  <c r="T152" i="8"/>
  <c r="V152" i="8" s="1"/>
  <c r="AA152" i="8"/>
  <c r="AB152" i="8" s="1"/>
  <c r="S153" i="8"/>
  <c r="V153" i="8" s="1"/>
  <c r="S157" i="8"/>
  <c r="V157" i="8" s="1"/>
  <c r="S165" i="8"/>
  <c r="V165" i="8" s="1"/>
  <c r="T172" i="8"/>
  <c r="V172" i="8" s="1"/>
  <c r="AA172" i="8"/>
  <c r="AB172" i="8" s="1"/>
  <c r="S173" i="8"/>
  <c r="V173" i="8" s="1"/>
  <c r="AA144" i="8"/>
  <c r="AB144" i="8" s="1"/>
  <c r="S144" i="8"/>
  <c r="V144" i="8" s="1"/>
  <c r="AA187" i="8"/>
  <c r="AB187" i="8" s="1"/>
  <c r="S187" i="8"/>
  <c r="V187" i="8" s="1"/>
  <c r="AA146" i="8"/>
  <c r="AB146" i="8" s="1"/>
  <c r="S146" i="8"/>
  <c r="V146" i="8" s="1"/>
  <c r="T150" i="8"/>
  <c r="V150" i="8" s="1"/>
  <c r="AA150" i="8"/>
  <c r="AB150" i="8" s="1"/>
  <c r="U160" i="8"/>
  <c r="V160" i="8" s="1"/>
  <c r="T166" i="8"/>
  <c r="V166" i="8" s="1"/>
  <c r="AA166" i="8"/>
  <c r="AB166" i="8" s="1"/>
  <c r="T174" i="8"/>
  <c r="V174" i="8" s="1"/>
  <c r="AA174" i="8"/>
  <c r="AB174" i="8" s="1"/>
  <c r="T176" i="8"/>
  <c r="V176" i="8" s="1"/>
  <c r="AA176" i="8"/>
  <c r="AB176" i="8" s="1"/>
  <c r="T178" i="8"/>
  <c r="V178" i="8" s="1"/>
  <c r="AA178" i="8"/>
  <c r="AB178" i="8" s="1"/>
  <c r="V182" i="8"/>
  <c r="AA199" i="8"/>
  <c r="AB199" i="8" s="1"/>
  <c r="S199" i="8"/>
  <c r="V199" i="8" s="1"/>
  <c r="T215" i="8"/>
  <c r="V215" i="8" s="1"/>
  <c r="AA215" i="8"/>
  <c r="AB215" i="8" s="1"/>
  <c r="V219" i="8"/>
  <c r="V233" i="8"/>
  <c r="V239" i="8"/>
  <c r="V245" i="8"/>
  <c r="S148" i="8"/>
  <c r="V148" i="8" s="1"/>
  <c r="S154" i="8"/>
  <c r="V154" i="8" s="1"/>
  <c r="S156" i="8"/>
  <c r="V156" i="8" s="1"/>
  <c r="S158" i="8"/>
  <c r="V158" i="8" s="1"/>
  <c r="S162" i="8"/>
  <c r="V162" i="8" s="1"/>
  <c r="S164" i="8"/>
  <c r="V164" i="8" s="1"/>
  <c r="S168" i="8"/>
  <c r="V168" i="8" s="1"/>
  <c r="S170" i="8"/>
  <c r="V170" i="8" s="1"/>
  <c r="AA182" i="8"/>
  <c r="AB182" i="8" s="1"/>
  <c r="AA189" i="8"/>
  <c r="AB189" i="8" s="1"/>
  <c r="S189" i="8"/>
  <c r="V189" i="8" s="1"/>
  <c r="V193" i="8"/>
  <c r="V197" i="8"/>
  <c r="V202" i="8"/>
  <c r="V209" i="8"/>
  <c r="V213" i="8"/>
  <c r="T223" i="8"/>
  <c r="V223" i="8" s="1"/>
  <c r="AA223" i="8"/>
  <c r="AB223" i="8" s="1"/>
  <c r="T227" i="8"/>
  <c r="V227" i="8" s="1"/>
  <c r="AA227" i="8"/>
  <c r="AB227" i="8" s="1"/>
  <c r="T249" i="8"/>
  <c r="V249" i="8" s="1"/>
  <c r="AA249" i="8"/>
  <c r="AB249" i="8" s="1"/>
  <c r="T191" i="8"/>
  <c r="V191" i="8" s="1"/>
  <c r="T201" i="8"/>
  <c r="V201" i="8" s="1"/>
  <c r="AA201" i="8"/>
  <c r="AB201" i="8" s="1"/>
  <c r="V205" i="8"/>
  <c r="T237" i="8"/>
  <c r="V237" i="8" s="1"/>
  <c r="AA237" i="8"/>
  <c r="AB237" i="8" s="1"/>
  <c r="T243" i="8"/>
  <c r="V243" i="8" s="1"/>
  <c r="AA243" i="8"/>
  <c r="AB243" i="8" s="1"/>
  <c r="AC2" i="8" l="1"/>
  <c r="AF13" i="8"/>
  <c r="AE10" i="8"/>
  <c r="AF9" i="8"/>
  <c r="AE12" i="8"/>
  <c r="AF11" i="8"/>
  <c r="AE8" i="8"/>
  <c r="AF7" i="8"/>
  <c r="AE11" i="8"/>
  <c r="AF10" i="8"/>
  <c r="AF2" i="8"/>
  <c r="AF8" i="8"/>
  <c r="AE2" i="8"/>
  <c r="AE9" i="8"/>
  <c r="AG9" i="8" s="1"/>
  <c r="AE7" i="8"/>
  <c r="X2" i="8"/>
  <c r="AE13" i="8"/>
  <c r="AG13" i="8" s="1"/>
  <c r="AF12" i="8"/>
  <c r="AE6" i="8"/>
  <c r="AG6" i="8" s="1"/>
  <c r="AG7" i="8" l="1"/>
  <c r="AG11" i="8"/>
  <c r="AG12" i="8"/>
  <c r="AG8" i="8"/>
  <c r="AG10" i="8"/>
  <c r="R251" i="7" l="1"/>
  <c r="U251" i="7" s="1"/>
  <c r="Q251" i="7"/>
  <c r="T251" i="7" s="1"/>
  <c r="P251" i="7"/>
  <c r="AA251" i="7" s="1"/>
  <c r="AB251" i="7" s="1"/>
  <c r="L251" i="7"/>
  <c r="AA250" i="7"/>
  <c r="AB250" i="7" s="1"/>
  <c r="R250" i="7"/>
  <c r="U250" i="7" s="1"/>
  <c r="Q250" i="7"/>
  <c r="T250" i="7" s="1"/>
  <c r="P250" i="7"/>
  <c r="S250" i="7" s="1"/>
  <c r="V250" i="7" s="1"/>
  <c r="L250" i="7"/>
  <c r="R249" i="7"/>
  <c r="U249" i="7" s="1"/>
  <c r="Q249" i="7"/>
  <c r="T249" i="7" s="1"/>
  <c r="P249" i="7"/>
  <c r="S249" i="7" s="1"/>
  <c r="L249" i="7"/>
  <c r="U248" i="7"/>
  <c r="R248" i="7"/>
  <c r="Q248" i="7"/>
  <c r="T248" i="7" s="1"/>
  <c r="P248" i="7"/>
  <c r="S248" i="7" s="1"/>
  <c r="L248" i="7"/>
  <c r="U247" i="7"/>
  <c r="R247" i="7"/>
  <c r="Q247" i="7"/>
  <c r="T247" i="7" s="1"/>
  <c r="P247" i="7"/>
  <c r="S247" i="7" s="1"/>
  <c r="L247" i="7"/>
  <c r="AA246" i="7"/>
  <c r="AB246" i="7" s="1"/>
  <c r="U246" i="7"/>
  <c r="T246" i="7"/>
  <c r="R246" i="7"/>
  <c r="Q246" i="7"/>
  <c r="P246" i="7"/>
  <c r="S246" i="7" s="1"/>
  <c r="L246" i="7"/>
  <c r="AA245" i="7"/>
  <c r="AB245" i="7" s="1"/>
  <c r="S245" i="7"/>
  <c r="R245" i="7"/>
  <c r="U245" i="7" s="1"/>
  <c r="Q245" i="7"/>
  <c r="T245" i="7" s="1"/>
  <c r="P245" i="7"/>
  <c r="L245" i="7"/>
  <c r="U244" i="7"/>
  <c r="T244" i="7"/>
  <c r="R244" i="7"/>
  <c r="Q244" i="7"/>
  <c r="P244" i="7"/>
  <c r="L244" i="7"/>
  <c r="R243" i="7"/>
  <c r="U243" i="7" s="1"/>
  <c r="Q243" i="7"/>
  <c r="P243" i="7"/>
  <c r="S243" i="7" s="1"/>
  <c r="L243" i="7"/>
  <c r="U242" i="7"/>
  <c r="R242" i="7"/>
  <c r="Q242" i="7"/>
  <c r="T242" i="7" s="1"/>
  <c r="P242" i="7"/>
  <c r="S242" i="7" s="1"/>
  <c r="L242" i="7"/>
  <c r="S241" i="7"/>
  <c r="R241" i="7"/>
  <c r="AA241" i="7" s="1"/>
  <c r="AB241" i="7" s="1"/>
  <c r="Q241" i="7"/>
  <c r="T241" i="7" s="1"/>
  <c r="P241" i="7"/>
  <c r="L241" i="7"/>
  <c r="AA240" i="7"/>
  <c r="AB240" i="7" s="1"/>
  <c r="T240" i="7"/>
  <c r="S240" i="7"/>
  <c r="R240" i="7"/>
  <c r="U240" i="7" s="1"/>
  <c r="Q240" i="7"/>
  <c r="P240" i="7"/>
  <c r="L240" i="7"/>
  <c r="R239" i="7"/>
  <c r="U239" i="7" s="1"/>
  <c r="Q239" i="7"/>
  <c r="T239" i="7" s="1"/>
  <c r="P239" i="7"/>
  <c r="AA239" i="7" s="1"/>
  <c r="AB239" i="7" s="1"/>
  <c r="L239" i="7"/>
  <c r="U238" i="7"/>
  <c r="T238" i="7"/>
  <c r="S238" i="7"/>
  <c r="R238" i="7"/>
  <c r="AA238" i="7" s="1"/>
  <c r="AB238" i="7" s="1"/>
  <c r="Q238" i="7"/>
  <c r="P238" i="7"/>
  <c r="L238" i="7"/>
  <c r="U237" i="7"/>
  <c r="S237" i="7"/>
  <c r="R237" i="7"/>
  <c r="Q237" i="7"/>
  <c r="T237" i="7" s="1"/>
  <c r="P237" i="7"/>
  <c r="AA237" i="7" s="1"/>
  <c r="AB237" i="7" s="1"/>
  <c r="L237" i="7"/>
  <c r="T236" i="7"/>
  <c r="R236" i="7"/>
  <c r="U236" i="7" s="1"/>
  <c r="Q236" i="7"/>
  <c r="AA236" i="7" s="1"/>
  <c r="AB236" i="7" s="1"/>
  <c r="P236" i="7"/>
  <c r="S236" i="7" s="1"/>
  <c r="L236" i="7"/>
  <c r="R235" i="7"/>
  <c r="U235" i="7" s="1"/>
  <c r="Q235" i="7"/>
  <c r="T235" i="7" s="1"/>
  <c r="P235" i="7"/>
  <c r="AA235" i="7" s="1"/>
  <c r="AB235" i="7" s="1"/>
  <c r="L235" i="7"/>
  <c r="AA234" i="7"/>
  <c r="AB234" i="7" s="1"/>
  <c r="R234" i="7"/>
  <c r="U234" i="7" s="1"/>
  <c r="Q234" i="7"/>
  <c r="T234" i="7" s="1"/>
  <c r="P234" i="7"/>
  <c r="S234" i="7" s="1"/>
  <c r="V234" i="7" s="1"/>
  <c r="L234" i="7"/>
  <c r="U233" i="7"/>
  <c r="R233" i="7"/>
  <c r="AA233" i="7" s="1"/>
  <c r="AB233" i="7" s="1"/>
  <c r="Q233" i="7"/>
  <c r="T233" i="7" s="1"/>
  <c r="P233" i="7"/>
  <c r="S233" i="7" s="1"/>
  <c r="L233" i="7"/>
  <c r="AA232" i="7"/>
  <c r="AB232" i="7" s="1"/>
  <c r="U232" i="7"/>
  <c r="T232" i="7"/>
  <c r="R232" i="7"/>
  <c r="Q232" i="7"/>
  <c r="P232" i="7"/>
  <c r="S232" i="7" s="1"/>
  <c r="V232" i="7" s="1"/>
  <c r="L232" i="7"/>
  <c r="AA231" i="7"/>
  <c r="AB231" i="7" s="1"/>
  <c r="S231" i="7"/>
  <c r="R231" i="7"/>
  <c r="U231" i="7" s="1"/>
  <c r="Q231" i="7"/>
  <c r="T231" i="7" s="1"/>
  <c r="P231" i="7"/>
  <c r="L231" i="7"/>
  <c r="AA230" i="7"/>
  <c r="AB230" i="7" s="1"/>
  <c r="U230" i="7"/>
  <c r="T230" i="7"/>
  <c r="S230" i="7"/>
  <c r="R230" i="7"/>
  <c r="Q230" i="7"/>
  <c r="P230" i="7"/>
  <c r="L230" i="7"/>
  <c r="S229" i="7"/>
  <c r="R229" i="7"/>
  <c r="U229" i="7" s="1"/>
  <c r="Q229" i="7"/>
  <c r="T229" i="7" s="1"/>
  <c r="P229" i="7"/>
  <c r="AA229" i="7" s="1"/>
  <c r="AB229" i="7" s="1"/>
  <c r="L229" i="7"/>
  <c r="U228" i="7"/>
  <c r="S228" i="7"/>
  <c r="R228" i="7"/>
  <c r="Q228" i="7"/>
  <c r="AA228" i="7" s="1"/>
  <c r="AB228" i="7" s="1"/>
  <c r="P228" i="7"/>
  <c r="L228" i="7"/>
  <c r="R227" i="7"/>
  <c r="U227" i="7" s="1"/>
  <c r="Q227" i="7"/>
  <c r="P227" i="7"/>
  <c r="S227" i="7" s="1"/>
  <c r="L227" i="7"/>
  <c r="AB226" i="7"/>
  <c r="R226" i="7"/>
  <c r="U226" i="7" s="1"/>
  <c r="Q226" i="7"/>
  <c r="T226" i="7" s="1"/>
  <c r="P226" i="7"/>
  <c r="AA226" i="7" s="1"/>
  <c r="L226" i="7"/>
  <c r="R225" i="7"/>
  <c r="U225" i="7" s="1"/>
  <c r="Q225" i="7"/>
  <c r="T225" i="7" s="1"/>
  <c r="P225" i="7"/>
  <c r="S225" i="7" s="1"/>
  <c r="L225" i="7"/>
  <c r="U224" i="7"/>
  <c r="T224" i="7"/>
  <c r="R224" i="7"/>
  <c r="Q224" i="7"/>
  <c r="P224" i="7"/>
  <c r="L224" i="7"/>
  <c r="U223" i="7"/>
  <c r="S223" i="7"/>
  <c r="R223" i="7"/>
  <c r="Q223" i="7"/>
  <c r="P223" i="7"/>
  <c r="L223" i="7"/>
  <c r="U222" i="7"/>
  <c r="T222" i="7"/>
  <c r="R222" i="7"/>
  <c r="Q222" i="7"/>
  <c r="AA222" i="7" s="1"/>
  <c r="AB222" i="7" s="1"/>
  <c r="P222" i="7"/>
  <c r="S222" i="7" s="1"/>
  <c r="V222" i="7" s="1"/>
  <c r="L222" i="7"/>
  <c r="S221" i="7"/>
  <c r="R221" i="7"/>
  <c r="U221" i="7" s="1"/>
  <c r="Q221" i="7"/>
  <c r="T221" i="7" s="1"/>
  <c r="P221" i="7"/>
  <c r="AA221" i="7" s="1"/>
  <c r="AB221" i="7" s="1"/>
  <c r="L221" i="7"/>
  <c r="R220" i="7"/>
  <c r="U220" i="7" s="1"/>
  <c r="Q220" i="7"/>
  <c r="AA220" i="7" s="1"/>
  <c r="AB220" i="7" s="1"/>
  <c r="P220" i="7"/>
  <c r="S220" i="7" s="1"/>
  <c r="L220" i="7"/>
  <c r="R219" i="7"/>
  <c r="AA219" i="7" s="1"/>
  <c r="AB219" i="7" s="1"/>
  <c r="Q219" i="7"/>
  <c r="T219" i="7" s="1"/>
  <c r="P219" i="7"/>
  <c r="S219" i="7" s="1"/>
  <c r="L219" i="7"/>
  <c r="AA218" i="7"/>
  <c r="AB218" i="7" s="1"/>
  <c r="R218" i="7"/>
  <c r="U218" i="7" s="1"/>
  <c r="Q218" i="7"/>
  <c r="T218" i="7" s="1"/>
  <c r="P218" i="7"/>
  <c r="S218" i="7" s="1"/>
  <c r="L218" i="7"/>
  <c r="S217" i="7"/>
  <c r="R217" i="7"/>
  <c r="U217" i="7" s="1"/>
  <c r="Q217" i="7"/>
  <c r="P217" i="7"/>
  <c r="L217" i="7"/>
  <c r="AA216" i="7"/>
  <c r="AB216" i="7" s="1"/>
  <c r="U216" i="7"/>
  <c r="R216" i="7"/>
  <c r="Q216" i="7"/>
  <c r="T216" i="7" s="1"/>
  <c r="P216" i="7"/>
  <c r="S216" i="7" s="1"/>
  <c r="L216" i="7"/>
  <c r="S215" i="7"/>
  <c r="R215" i="7"/>
  <c r="U215" i="7" s="1"/>
  <c r="Q215" i="7"/>
  <c r="T215" i="7" s="1"/>
  <c r="P215" i="7"/>
  <c r="AA215" i="7" s="1"/>
  <c r="AB215" i="7" s="1"/>
  <c r="L215" i="7"/>
  <c r="R214" i="7"/>
  <c r="U214" i="7" s="1"/>
  <c r="Q214" i="7"/>
  <c r="T214" i="7" s="1"/>
  <c r="P214" i="7"/>
  <c r="AA214" i="7" s="1"/>
  <c r="AB214" i="7" s="1"/>
  <c r="L214" i="7"/>
  <c r="AA213" i="7"/>
  <c r="AB213" i="7" s="1"/>
  <c r="R213" i="7"/>
  <c r="U213" i="7" s="1"/>
  <c r="Q213" i="7"/>
  <c r="T213" i="7" s="1"/>
  <c r="P213" i="7"/>
  <c r="S213" i="7" s="1"/>
  <c r="L213" i="7"/>
  <c r="AA212" i="7"/>
  <c r="AB212" i="7" s="1"/>
  <c r="U212" i="7"/>
  <c r="R212" i="7"/>
  <c r="Q212" i="7"/>
  <c r="T212" i="7" s="1"/>
  <c r="P212" i="7"/>
  <c r="S212" i="7" s="1"/>
  <c r="L212" i="7"/>
  <c r="S211" i="7"/>
  <c r="R211" i="7"/>
  <c r="Q211" i="7"/>
  <c r="T211" i="7" s="1"/>
  <c r="P211" i="7"/>
  <c r="L211" i="7"/>
  <c r="S210" i="7"/>
  <c r="R210" i="7"/>
  <c r="U210" i="7" s="1"/>
  <c r="Q210" i="7"/>
  <c r="T210" i="7" s="1"/>
  <c r="P210" i="7"/>
  <c r="L210" i="7"/>
  <c r="S209" i="7"/>
  <c r="R209" i="7"/>
  <c r="U209" i="7" s="1"/>
  <c r="Q209" i="7"/>
  <c r="T209" i="7" s="1"/>
  <c r="P209" i="7"/>
  <c r="L209" i="7"/>
  <c r="R208" i="7"/>
  <c r="U208" i="7" s="1"/>
  <c r="Q208" i="7"/>
  <c r="P208" i="7"/>
  <c r="S208" i="7" s="1"/>
  <c r="L208" i="7"/>
  <c r="AA207" i="7"/>
  <c r="AB207" i="7" s="1"/>
  <c r="R207" i="7"/>
  <c r="U207" i="7" s="1"/>
  <c r="Q207" i="7"/>
  <c r="T207" i="7" s="1"/>
  <c r="P207" i="7"/>
  <c r="S207" i="7" s="1"/>
  <c r="L207" i="7"/>
  <c r="U206" i="7"/>
  <c r="R206" i="7"/>
  <c r="AA206" i="7" s="1"/>
  <c r="AB206" i="7" s="1"/>
  <c r="Q206" i="7"/>
  <c r="T206" i="7" s="1"/>
  <c r="P206" i="7"/>
  <c r="S206" i="7" s="1"/>
  <c r="L206" i="7"/>
  <c r="R205" i="7"/>
  <c r="Q205" i="7"/>
  <c r="T205" i="7" s="1"/>
  <c r="P205" i="7"/>
  <c r="S205" i="7" s="1"/>
  <c r="L205" i="7"/>
  <c r="U204" i="7"/>
  <c r="R204" i="7"/>
  <c r="Q204" i="7"/>
  <c r="P204" i="7"/>
  <c r="S204" i="7" s="1"/>
  <c r="L204" i="7"/>
  <c r="U203" i="7"/>
  <c r="R203" i="7"/>
  <c r="Q203" i="7"/>
  <c r="T203" i="7" s="1"/>
  <c r="P203" i="7"/>
  <c r="AA203" i="7" s="1"/>
  <c r="AB203" i="7" s="1"/>
  <c r="L203" i="7"/>
  <c r="U202" i="7"/>
  <c r="R202" i="7"/>
  <c r="Q202" i="7"/>
  <c r="P202" i="7"/>
  <c r="S202" i="7" s="1"/>
  <c r="L202" i="7"/>
  <c r="AA201" i="7"/>
  <c r="AB201" i="7" s="1"/>
  <c r="R201" i="7"/>
  <c r="U201" i="7" s="1"/>
  <c r="Q201" i="7"/>
  <c r="T201" i="7" s="1"/>
  <c r="P201" i="7"/>
  <c r="S201" i="7" s="1"/>
  <c r="L201" i="7"/>
  <c r="AA200" i="7"/>
  <c r="AB200" i="7" s="1"/>
  <c r="U200" i="7"/>
  <c r="R200" i="7"/>
  <c r="Q200" i="7"/>
  <c r="T200" i="7" s="1"/>
  <c r="P200" i="7"/>
  <c r="S200" i="7" s="1"/>
  <c r="L200" i="7"/>
  <c r="AA199" i="7"/>
  <c r="AB199" i="7" s="1"/>
  <c r="S199" i="7"/>
  <c r="R199" i="7"/>
  <c r="U199" i="7" s="1"/>
  <c r="Q199" i="7"/>
  <c r="T199" i="7" s="1"/>
  <c r="P199" i="7"/>
  <c r="L199" i="7"/>
  <c r="U198" i="7"/>
  <c r="S198" i="7"/>
  <c r="V198" i="7" s="1"/>
  <c r="R198" i="7"/>
  <c r="Q198" i="7"/>
  <c r="T198" i="7" s="1"/>
  <c r="P198" i="7"/>
  <c r="AA198" i="7" s="1"/>
  <c r="AB198" i="7" s="1"/>
  <c r="L198" i="7"/>
  <c r="AA197" i="7"/>
  <c r="AB197" i="7" s="1"/>
  <c r="R197" i="7"/>
  <c r="U197" i="7" s="1"/>
  <c r="Q197" i="7"/>
  <c r="T197" i="7" s="1"/>
  <c r="P197" i="7"/>
  <c r="S197" i="7" s="1"/>
  <c r="L197" i="7"/>
  <c r="U196" i="7"/>
  <c r="R196" i="7"/>
  <c r="Q196" i="7"/>
  <c r="P196" i="7"/>
  <c r="S196" i="7" s="1"/>
  <c r="L196" i="7"/>
  <c r="AA195" i="7"/>
  <c r="AB195" i="7" s="1"/>
  <c r="U195" i="7"/>
  <c r="R195" i="7"/>
  <c r="Q195" i="7"/>
  <c r="T195" i="7" s="1"/>
  <c r="P195" i="7"/>
  <c r="S195" i="7" s="1"/>
  <c r="L195" i="7"/>
  <c r="AA194" i="7"/>
  <c r="AB194" i="7" s="1"/>
  <c r="U194" i="7"/>
  <c r="R194" i="7"/>
  <c r="Q194" i="7"/>
  <c r="T194" i="7" s="1"/>
  <c r="P194" i="7"/>
  <c r="S194" i="7" s="1"/>
  <c r="L194" i="7"/>
  <c r="R193" i="7"/>
  <c r="U193" i="7" s="1"/>
  <c r="Q193" i="7"/>
  <c r="P193" i="7"/>
  <c r="S193" i="7" s="1"/>
  <c r="L193" i="7"/>
  <c r="U192" i="7"/>
  <c r="R192" i="7"/>
  <c r="AA192" i="7" s="1"/>
  <c r="AB192" i="7" s="1"/>
  <c r="Q192" i="7"/>
  <c r="T192" i="7" s="1"/>
  <c r="P192" i="7"/>
  <c r="S192" i="7" s="1"/>
  <c r="L192" i="7"/>
  <c r="R191" i="7"/>
  <c r="U191" i="7" s="1"/>
  <c r="Q191" i="7"/>
  <c r="P191" i="7"/>
  <c r="S191" i="7" s="1"/>
  <c r="L191" i="7"/>
  <c r="U190" i="7"/>
  <c r="R190" i="7"/>
  <c r="AA190" i="7" s="1"/>
  <c r="AB190" i="7" s="1"/>
  <c r="Q190" i="7"/>
  <c r="T190" i="7" s="1"/>
  <c r="P190" i="7"/>
  <c r="S190" i="7" s="1"/>
  <c r="L190" i="7"/>
  <c r="R189" i="7"/>
  <c r="U189" i="7" s="1"/>
  <c r="Q189" i="7"/>
  <c r="P189" i="7"/>
  <c r="S189" i="7" s="1"/>
  <c r="L189" i="7"/>
  <c r="U188" i="7"/>
  <c r="S188" i="7"/>
  <c r="R188" i="7"/>
  <c r="AA188" i="7" s="1"/>
  <c r="AB188" i="7" s="1"/>
  <c r="Q188" i="7"/>
  <c r="T188" i="7" s="1"/>
  <c r="P188" i="7"/>
  <c r="L188" i="7"/>
  <c r="U187" i="7"/>
  <c r="R187" i="7"/>
  <c r="Q187" i="7"/>
  <c r="P187" i="7"/>
  <c r="S187" i="7" s="1"/>
  <c r="L187" i="7"/>
  <c r="U186" i="7"/>
  <c r="S186" i="7"/>
  <c r="V186" i="7" s="1"/>
  <c r="R186" i="7"/>
  <c r="AA186" i="7" s="1"/>
  <c r="AB186" i="7" s="1"/>
  <c r="Q186" i="7"/>
  <c r="T186" i="7" s="1"/>
  <c r="P186" i="7"/>
  <c r="L186" i="7"/>
  <c r="U185" i="7"/>
  <c r="R185" i="7"/>
  <c r="Q185" i="7"/>
  <c r="P185" i="7"/>
  <c r="S185" i="7" s="1"/>
  <c r="L185" i="7"/>
  <c r="U184" i="7"/>
  <c r="R184" i="7"/>
  <c r="Q184" i="7"/>
  <c r="T184" i="7" s="1"/>
  <c r="P184" i="7"/>
  <c r="S184" i="7" s="1"/>
  <c r="V184" i="7" s="1"/>
  <c r="L184" i="7"/>
  <c r="U183" i="7"/>
  <c r="S183" i="7"/>
  <c r="R183" i="7"/>
  <c r="Q183" i="7"/>
  <c r="P183" i="7"/>
  <c r="L183" i="7"/>
  <c r="R182" i="7"/>
  <c r="U182" i="7" s="1"/>
  <c r="Q182" i="7"/>
  <c r="T182" i="7" s="1"/>
  <c r="P182" i="7"/>
  <c r="S182" i="7" s="1"/>
  <c r="L182" i="7"/>
  <c r="AA181" i="7"/>
  <c r="AB181" i="7" s="1"/>
  <c r="U181" i="7"/>
  <c r="R181" i="7"/>
  <c r="Q181" i="7"/>
  <c r="T181" i="7" s="1"/>
  <c r="P181" i="7"/>
  <c r="S181" i="7" s="1"/>
  <c r="L181" i="7"/>
  <c r="U180" i="7"/>
  <c r="S180" i="7"/>
  <c r="V180" i="7" s="1"/>
  <c r="R180" i="7"/>
  <c r="Q180" i="7"/>
  <c r="T180" i="7" s="1"/>
  <c r="P180" i="7"/>
  <c r="AA180" i="7" s="1"/>
  <c r="AB180" i="7" s="1"/>
  <c r="L180" i="7"/>
  <c r="U179" i="7"/>
  <c r="R179" i="7"/>
  <c r="Q179" i="7"/>
  <c r="P179" i="7"/>
  <c r="S179" i="7" s="1"/>
  <c r="L179" i="7"/>
  <c r="U178" i="7"/>
  <c r="S178" i="7"/>
  <c r="V178" i="7" s="1"/>
  <c r="R178" i="7"/>
  <c r="Q178" i="7"/>
  <c r="T178" i="7" s="1"/>
  <c r="P178" i="7"/>
  <c r="AA178" i="7" s="1"/>
  <c r="AB178" i="7" s="1"/>
  <c r="L178" i="7"/>
  <c r="U177" i="7"/>
  <c r="S177" i="7"/>
  <c r="R177" i="7"/>
  <c r="Q177" i="7"/>
  <c r="P177" i="7"/>
  <c r="L177" i="7"/>
  <c r="AA176" i="7"/>
  <c r="AB176" i="7" s="1"/>
  <c r="R176" i="7"/>
  <c r="U176" i="7" s="1"/>
  <c r="Q176" i="7"/>
  <c r="T176" i="7" s="1"/>
  <c r="P176" i="7"/>
  <c r="S176" i="7" s="1"/>
  <c r="L176" i="7"/>
  <c r="AA175" i="7"/>
  <c r="AB175" i="7" s="1"/>
  <c r="U175" i="7"/>
  <c r="R175" i="7"/>
  <c r="Q175" i="7"/>
  <c r="T175" i="7" s="1"/>
  <c r="P175" i="7"/>
  <c r="S175" i="7" s="1"/>
  <c r="L175" i="7"/>
  <c r="U174" i="7"/>
  <c r="R174" i="7"/>
  <c r="Q174" i="7"/>
  <c r="T174" i="7" s="1"/>
  <c r="P174" i="7"/>
  <c r="S174" i="7" s="1"/>
  <c r="V174" i="7" s="1"/>
  <c r="L174" i="7"/>
  <c r="AA173" i="7"/>
  <c r="AB173" i="7" s="1"/>
  <c r="R173" i="7"/>
  <c r="U173" i="7" s="1"/>
  <c r="Q173" i="7"/>
  <c r="T173" i="7" s="1"/>
  <c r="P173" i="7"/>
  <c r="S173" i="7" s="1"/>
  <c r="L173" i="7"/>
  <c r="U172" i="7"/>
  <c r="R172" i="7"/>
  <c r="Q172" i="7"/>
  <c r="P172" i="7"/>
  <c r="S172" i="7" s="1"/>
  <c r="L172" i="7"/>
  <c r="U171" i="7"/>
  <c r="R171" i="7"/>
  <c r="Q171" i="7"/>
  <c r="P171" i="7"/>
  <c r="S171" i="7" s="1"/>
  <c r="L171" i="7"/>
  <c r="U170" i="7"/>
  <c r="S170" i="7"/>
  <c r="R170" i="7"/>
  <c r="Q170" i="7"/>
  <c r="P170" i="7"/>
  <c r="L170" i="7"/>
  <c r="AA169" i="7"/>
  <c r="AB169" i="7" s="1"/>
  <c r="R169" i="7"/>
  <c r="U169" i="7" s="1"/>
  <c r="Q169" i="7"/>
  <c r="T169" i="7" s="1"/>
  <c r="P169" i="7"/>
  <c r="S169" i="7" s="1"/>
  <c r="L169" i="7"/>
  <c r="AA168" i="7"/>
  <c r="AB168" i="7" s="1"/>
  <c r="U168" i="7"/>
  <c r="R168" i="7"/>
  <c r="Q168" i="7"/>
  <c r="T168" i="7" s="1"/>
  <c r="P168" i="7"/>
  <c r="S168" i="7" s="1"/>
  <c r="L168" i="7"/>
  <c r="U167" i="7"/>
  <c r="R167" i="7"/>
  <c r="Q167" i="7"/>
  <c r="T167" i="7" s="1"/>
  <c r="P167" i="7"/>
  <c r="AA167" i="7" s="1"/>
  <c r="AB167" i="7" s="1"/>
  <c r="L167" i="7"/>
  <c r="AA166" i="7"/>
  <c r="AB166" i="7" s="1"/>
  <c r="R166" i="7"/>
  <c r="U166" i="7" s="1"/>
  <c r="Q166" i="7"/>
  <c r="T166" i="7" s="1"/>
  <c r="P166" i="7"/>
  <c r="S166" i="7" s="1"/>
  <c r="L166" i="7"/>
  <c r="AA165" i="7"/>
  <c r="AB165" i="7" s="1"/>
  <c r="U165" i="7"/>
  <c r="R165" i="7"/>
  <c r="Q165" i="7"/>
  <c r="T165" i="7" s="1"/>
  <c r="P165" i="7"/>
  <c r="S165" i="7" s="1"/>
  <c r="L165" i="7"/>
  <c r="AA164" i="7"/>
  <c r="AB164" i="7" s="1"/>
  <c r="U164" i="7"/>
  <c r="R164" i="7"/>
  <c r="Q164" i="7"/>
  <c r="T164" i="7" s="1"/>
  <c r="P164" i="7"/>
  <c r="S164" i="7" s="1"/>
  <c r="V164" i="7" s="1"/>
  <c r="L164" i="7"/>
  <c r="U163" i="7"/>
  <c r="R163" i="7"/>
  <c r="AA163" i="7" s="1"/>
  <c r="AB163" i="7" s="1"/>
  <c r="Q163" i="7"/>
  <c r="T163" i="7" s="1"/>
  <c r="P163" i="7"/>
  <c r="S163" i="7" s="1"/>
  <c r="L163" i="7"/>
  <c r="AA162" i="7"/>
  <c r="AB162" i="7" s="1"/>
  <c r="U162" i="7"/>
  <c r="S162" i="7"/>
  <c r="R162" i="7"/>
  <c r="Q162" i="7"/>
  <c r="T162" i="7" s="1"/>
  <c r="P162" i="7"/>
  <c r="L162" i="7"/>
  <c r="U161" i="7"/>
  <c r="R161" i="7"/>
  <c r="Q161" i="7"/>
  <c r="T161" i="7" s="1"/>
  <c r="P161" i="7"/>
  <c r="S161" i="7" s="1"/>
  <c r="L161" i="7"/>
  <c r="U160" i="7"/>
  <c r="R160" i="7"/>
  <c r="Q160" i="7"/>
  <c r="T160" i="7" s="1"/>
  <c r="P160" i="7"/>
  <c r="AA160" i="7" s="1"/>
  <c r="AB160" i="7" s="1"/>
  <c r="L160" i="7"/>
  <c r="AA159" i="7"/>
  <c r="AB159" i="7" s="1"/>
  <c r="R159" i="7"/>
  <c r="U159" i="7" s="1"/>
  <c r="Q159" i="7"/>
  <c r="T159" i="7" s="1"/>
  <c r="P159" i="7"/>
  <c r="S159" i="7" s="1"/>
  <c r="L159" i="7"/>
  <c r="AA158" i="7"/>
  <c r="AB158" i="7" s="1"/>
  <c r="U158" i="7"/>
  <c r="R158" i="7"/>
  <c r="Q158" i="7"/>
  <c r="T158" i="7" s="1"/>
  <c r="P158" i="7"/>
  <c r="S158" i="7" s="1"/>
  <c r="L158" i="7"/>
  <c r="U157" i="7"/>
  <c r="S157" i="7"/>
  <c r="R157" i="7"/>
  <c r="Q157" i="7"/>
  <c r="T157" i="7" s="1"/>
  <c r="P157" i="7"/>
  <c r="AA157" i="7" s="1"/>
  <c r="AB157" i="7" s="1"/>
  <c r="L157" i="7"/>
  <c r="U156" i="7"/>
  <c r="R156" i="7"/>
  <c r="AA156" i="7" s="1"/>
  <c r="AB156" i="7" s="1"/>
  <c r="Q156" i="7"/>
  <c r="T156" i="7" s="1"/>
  <c r="P156" i="7"/>
  <c r="S156" i="7" s="1"/>
  <c r="L156" i="7"/>
  <c r="R155" i="7"/>
  <c r="U155" i="7" s="1"/>
  <c r="Q155" i="7"/>
  <c r="T155" i="7" s="1"/>
  <c r="P155" i="7"/>
  <c r="L155" i="7"/>
  <c r="U154" i="7"/>
  <c r="R154" i="7"/>
  <c r="AA154" i="7" s="1"/>
  <c r="AB154" i="7" s="1"/>
  <c r="Q154" i="7"/>
  <c r="T154" i="7" s="1"/>
  <c r="P154" i="7"/>
  <c r="S154" i="7" s="1"/>
  <c r="L154" i="7"/>
  <c r="U153" i="7"/>
  <c r="S153" i="7"/>
  <c r="R153" i="7"/>
  <c r="Q153" i="7"/>
  <c r="T153" i="7" s="1"/>
  <c r="P153" i="7"/>
  <c r="AA153" i="7" s="1"/>
  <c r="AB153" i="7" s="1"/>
  <c r="L153" i="7"/>
  <c r="U152" i="7"/>
  <c r="R152" i="7"/>
  <c r="Q152" i="7"/>
  <c r="T152" i="7" s="1"/>
  <c r="P152" i="7"/>
  <c r="AA152" i="7" s="1"/>
  <c r="AB152" i="7" s="1"/>
  <c r="L152" i="7"/>
  <c r="U151" i="7"/>
  <c r="R151" i="7"/>
  <c r="Q151" i="7"/>
  <c r="P151" i="7"/>
  <c r="S151" i="7" s="1"/>
  <c r="L151" i="7"/>
  <c r="AA150" i="7"/>
  <c r="AB150" i="7" s="1"/>
  <c r="U150" i="7"/>
  <c r="T150" i="7"/>
  <c r="R150" i="7"/>
  <c r="Q150" i="7"/>
  <c r="P150" i="7"/>
  <c r="S150" i="7" s="1"/>
  <c r="L150" i="7"/>
  <c r="R149" i="7"/>
  <c r="U149" i="7" s="1"/>
  <c r="Q149" i="7"/>
  <c r="T149" i="7" s="1"/>
  <c r="P149" i="7"/>
  <c r="S149" i="7" s="1"/>
  <c r="L149" i="7"/>
  <c r="AA148" i="7"/>
  <c r="AB148" i="7" s="1"/>
  <c r="U148" i="7"/>
  <c r="R148" i="7"/>
  <c r="Q148" i="7"/>
  <c r="T148" i="7" s="1"/>
  <c r="P148" i="7"/>
  <c r="S148" i="7" s="1"/>
  <c r="L148" i="7"/>
  <c r="U147" i="7"/>
  <c r="R147" i="7"/>
  <c r="AA147" i="7" s="1"/>
  <c r="AB147" i="7" s="1"/>
  <c r="Q147" i="7"/>
  <c r="T147" i="7" s="1"/>
  <c r="P147" i="7"/>
  <c r="S147" i="7" s="1"/>
  <c r="V147" i="7" s="1"/>
  <c r="L147" i="7"/>
  <c r="AA146" i="7"/>
  <c r="AB146" i="7" s="1"/>
  <c r="R146" i="7"/>
  <c r="U146" i="7" s="1"/>
  <c r="Q146" i="7"/>
  <c r="T146" i="7" s="1"/>
  <c r="P146" i="7"/>
  <c r="S146" i="7" s="1"/>
  <c r="L146" i="7"/>
  <c r="U145" i="7"/>
  <c r="S145" i="7"/>
  <c r="R145" i="7"/>
  <c r="Q145" i="7"/>
  <c r="P145" i="7"/>
  <c r="L145" i="7"/>
  <c r="U144" i="7"/>
  <c r="R144" i="7"/>
  <c r="AA144" i="7" s="1"/>
  <c r="AB144" i="7" s="1"/>
  <c r="Q144" i="7"/>
  <c r="T144" i="7" s="1"/>
  <c r="P144" i="7"/>
  <c r="S144" i="7" s="1"/>
  <c r="V144" i="7" s="1"/>
  <c r="L144" i="7"/>
  <c r="AA143" i="7"/>
  <c r="AB143" i="7" s="1"/>
  <c r="U143" i="7"/>
  <c r="S143" i="7"/>
  <c r="R143" i="7"/>
  <c r="Q143" i="7"/>
  <c r="T143" i="7" s="1"/>
  <c r="P143" i="7"/>
  <c r="L143" i="7"/>
  <c r="R142" i="7"/>
  <c r="U142" i="7" s="1"/>
  <c r="Q142" i="7"/>
  <c r="T142" i="7" s="1"/>
  <c r="P142" i="7"/>
  <c r="S142" i="7" s="1"/>
  <c r="L142" i="7"/>
  <c r="AA141" i="7"/>
  <c r="AB141" i="7" s="1"/>
  <c r="U141" i="7"/>
  <c r="R141" i="7"/>
  <c r="Q141" i="7"/>
  <c r="T141" i="7" s="1"/>
  <c r="P141" i="7"/>
  <c r="S141" i="7" s="1"/>
  <c r="L141" i="7"/>
  <c r="U140" i="7"/>
  <c r="R140" i="7"/>
  <c r="Q140" i="7"/>
  <c r="T140" i="7" s="1"/>
  <c r="P140" i="7"/>
  <c r="S140" i="7" s="1"/>
  <c r="V140" i="7" s="1"/>
  <c r="L140" i="7"/>
  <c r="AA139" i="7"/>
  <c r="AB139" i="7" s="1"/>
  <c r="R139" i="7"/>
  <c r="U139" i="7" s="1"/>
  <c r="Q139" i="7"/>
  <c r="T139" i="7" s="1"/>
  <c r="P139" i="7"/>
  <c r="S139" i="7" s="1"/>
  <c r="L139" i="7"/>
  <c r="AA138" i="7"/>
  <c r="AB138" i="7" s="1"/>
  <c r="U138" i="7"/>
  <c r="R138" i="7"/>
  <c r="Q138" i="7"/>
  <c r="T138" i="7" s="1"/>
  <c r="P138" i="7"/>
  <c r="S138" i="7" s="1"/>
  <c r="L138" i="7"/>
  <c r="U137" i="7"/>
  <c r="S137" i="7"/>
  <c r="R137" i="7"/>
  <c r="Q137" i="7"/>
  <c r="T137" i="7" s="1"/>
  <c r="P137" i="7"/>
  <c r="AA137" i="7" s="1"/>
  <c r="AB137" i="7" s="1"/>
  <c r="L137" i="7"/>
  <c r="AA136" i="7"/>
  <c r="AB136" i="7" s="1"/>
  <c r="U136" i="7"/>
  <c r="R136" i="7"/>
  <c r="Q136" i="7"/>
  <c r="T136" i="7" s="1"/>
  <c r="P136" i="7"/>
  <c r="S136" i="7" s="1"/>
  <c r="V136" i="7" s="1"/>
  <c r="L136" i="7"/>
  <c r="U135" i="7"/>
  <c r="S135" i="7"/>
  <c r="R135" i="7"/>
  <c r="AA135" i="7" s="1"/>
  <c r="AB135" i="7" s="1"/>
  <c r="Q135" i="7"/>
  <c r="T135" i="7" s="1"/>
  <c r="P135" i="7"/>
  <c r="L135" i="7"/>
  <c r="AA134" i="7"/>
  <c r="AB134" i="7" s="1"/>
  <c r="R134" i="7"/>
  <c r="U134" i="7" s="1"/>
  <c r="Q134" i="7"/>
  <c r="T134" i="7" s="1"/>
  <c r="P134" i="7"/>
  <c r="S134" i="7" s="1"/>
  <c r="L134" i="7"/>
  <c r="AA133" i="7"/>
  <c r="AB133" i="7" s="1"/>
  <c r="U133" i="7"/>
  <c r="R133" i="7"/>
  <c r="Q133" i="7"/>
  <c r="T133" i="7" s="1"/>
  <c r="P133" i="7"/>
  <c r="S133" i="7" s="1"/>
  <c r="L133" i="7"/>
  <c r="U132" i="7"/>
  <c r="R132" i="7"/>
  <c r="Q132" i="7"/>
  <c r="T132" i="7" s="1"/>
  <c r="P132" i="7"/>
  <c r="AA132" i="7" s="1"/>
  <c r="AB132" i="7" s="1"/>
  <c r="L132" i="7"/>
  <c r="AA131" i="7"/>
  <c r="AB131" i="7" s="1"/>
  <c r="R131" i="7"/>
  <c r="U131" i="7" s="1"/>
  <c r="Q131" i="7"/>
  <c r="T131" i="7" s="1"/>
  <c r="P131" i="7"/>
  <c r="S131" i="7" s="1"/>
  <c r="L131" i="7"/>
  <c r="U130" i="7"/>
  <c r="R130" i="7"/>
  <c r="AA130" i="7" s="1"/>
  <c r="AB130" i="7" s="1"/>
  <c r="Q130" i="7"/>
  <c r="T130" i="7" s="1"/>
  <c r="P130" i="7"/>
  <c r="S130" i="7" s="1"/>
  <c r="L130" i="7"/>
  <c r="AA129" i="7"/>
  <c r="AB129" i="7" s="1"/>
  <c r="U129" i="7"/>
  <c r="R129" i="7"/>
  <c r="Q129" i="7"/>
  <c r="T129" i="7" s="1"/>
  <c r="P129" i="7"/>
  <c r="S129" i="7" s="1"/>
  <c r="L129" i="7"/>
  <c r="AA128" i="7"/>
  <c r="AB128" i="7" s="1"/>
  <c r="U128" i="7"/>
  <c r="R128" i="7"/>
  <c r="Q128" i="7"/>
  <c r="T128" i="7" s="1"/>
  <c r="P128" i="7"/>
  <c r="S128" i="7" s="1"/>
  <c r="L128" i="7"/>
  <c r="AA127" i="7"/>
  <c r="AB127" i="7" s="1"/>
  <c r="U127" i="7"/>
  <c r="S127" i="7"/>
  <c r="V127" i="7" s="1"/>
  <c r="R127" i="7"/>
  <c r="Q127" i="7"/>
  <c r="T127" i="7" s="1"/>
  <c r="P127" i="7"/>
  <c r="L127" i="7"/>
  <c r="AA126" i="7"/>
  <c r="AB126" i="7" s="1"/>
  <c r="R126" i="7"/>
  <c r="U126" i="7" s="1"/>
  <c r="Q126" i="7"/>
  <c r="T126" i="7" s="1"/>
  <c r="P126" i="7"/>
  <c r="S126" i="7" s="1"/>
  <c r="L126" i="7"/>
  <c r="U125" i="7"/>
  <c r="R125" i="7"/>
  <c r="Q125" i="7"/>
  <c r="P125" i="7"/>
  <c r="S125" i="7" s="1"/>
  <c r="L125" i="7"/>
  <c r="R124" i="7"/>
  <c r="U124" i="7" s="1"/>
  <c r="Q124" i="7"/>
  <c r="T124" i="7" s="1"/>
  <c r="P124" i="7"/>
  <c r="S124" i="7" s="1"/>
  <c r="L124" i="7"/>
  <c r="U123" i="7"/>
  <c r="R123" i="7"/>
  <c r="Q123" i="7"/>
  <c r="T123" i="7" s="1"/>
  <c r="P123" i="7"/>
  <c r="AA123" i="7" s="1"/>
  <c r="AB123" i="7" s="1"/>
  <c r="L123" i="7"/>
  <c r="AA122" i="7"/>
  <c r="AB122" i="7" s="1"/>
  <c r="U122" i="7"/>
  <c r="R122" i="7"/>
  <c r="Q122" i="7"/>
  <c r="T122" i="7" s="1"/>
  <c r="P122" i="7"/>
  <c r="S122" i="7" s="1"/>
  <c r="L122" i="7"/>
  <c r="AA121" i="7"/>
  <c r="AB121" i="7" s="1"/>
  <c r="U121" i="7"/>
  <c r="R121" i="7"/>
  <c r="Q121" i="7"/>
  <c r="T121" i="7" s="1"/>
  <c r="P121" i="7"/>
  <c r="S121" i="7" s="1"/>
  <c r="V121" i="7" s="1"/>
  <c r="L121" i="7"/>
  <c r="U120" i="7"/>
  <c r="S120" i="7"/>
  <c r="V120" i="7" s="1"/>
  <c r="R120" i="7"/>
  <c r="AA120" i="7" s="1"/>
  <c r="AB120" i="7" s="1"/>
  <c r="Q120" i="7"/>
  <c r="T120" i="7" s="1"/>
  <c r="P120" i="7"/>
  <c r="L120" i="7"/>
  <c r="AA119" i="7"/>
  <c r="AB119" i="7" s="1"/>
  <c r="R119" i="7"/>
  <c r="U119" i="7" s="1"/>
  <c r="Q119" i="7"/>
  <c r="T119" i="7" s="1"/>
  <c r="P119" i="7"/>
  <c r="S119" i="7" s="1"/>
  <c r="L119" i="7"/>
  <c r="AA118" i="7"/>
  <c r="AB118" i="7" s="1"/>
  <c r="U118" i="7"/>
  <c r="R118" i="7"/>
  <c r="Q118" i="7"/>
  <c r="T118" i="7" s="1"/>
  <c r="P118" i="7"/>
  <c r="S118" i="7" s="1"/>
  <c r="L118" i="7"/>
  <c r="U117" i="7"/>
  <c r="S117" i="7"/>
  <c r="V117" i="7" s="1"/>
  <c r="R117" i="7"/>
  <c r="AA117" i="7" s="1"/>
  <c r="AB117" i="7" s="1"/>
  <c r="Q117" i="7"/>
  <c r="T117" i="7" s="1"/>
  <c r="P117" i="7"/>
  <c r="L117" i="7"/>
  <c r="AA116" i="7"/>
  <c r="AB116" i="7" s="1"/>
  <c r="R116" i="7"/>
  <c r="U116" i="7" s="1"/>
  <c r="Q116" i="7"/>
  <c r="T116" i="7" s="1"/>
  <c r="P116" i="7"/>
  <c r="S116" i="7" s="1"/>
  <c r="V116" i="7" s="1"/>
  <c r="L116" i="7"/>
  <c r="U115" i="7"/>
  <c r="R115" i="7"/>
  <c r="AA115" i="7" s="1"/>
  <c r="AB115" i="7" s="1"/>
  <c r="Q115" i="7"/>
  <c r="T115" i="7" s="1"/>
  <c r="P115" i="7"/>
  <c r="S115" i="7" s="1"/>
  <c r="L115" i="7"/>
  <c r="AA114" i="7"/>
  <c r="AB114" i="7" s="1"/>
  <c r="U114" i="7"/>
  <c r="R114" i="7"/>
  <c r="Q114" i="7"/>
  <c r="T114" i="7" s="1"/>
  <c r="P114" i="7"/>
  <c r="S114" i="7" s="1"/>
  <c r="L114" i="7"/>
  <c r="AA113" i="7"/>
  <c r="AB113" i="7" s="1"/>
  <c r="R113" i="7"/>
  <c r="U113" i="7" s="1"/>
  <c r="Q113" i="7"/>
  <c r="T113" i="7" s="1"/>
  <c r="P113" i="7"/>
  <c r="S113" i="7" s="1"/>
  <c r="L113" i="7"/>
  <c r="U112" i="7"/>
  <c r="S112" i="7"/>
  <c r="V112" i="7" s="1"/>
  <c r="R112" i="7"/>
  <c r="AA112" i="7" s="1"/>
  <c r="AB112" i="7" s="1"/>
  <c r="Q112" i="7"/>
  <c r="T112" i="7" s="1"/>
  <c r="P112" i="7"/>
  <c r="L112" i="7"/>
  <c r="R111" i="7"/>
  <c r="U111" i="7" s="1"/>
  <c r="Q111" i="7"/>
  <c r="T111" i="7" s="1"/>
  <c r="P111" i="7"/>
  <c r="S111" i="7" s="1"/>
  <c r="L111" i="7"/>
  <c r="U110" i="7"/>
  <c r="R110" i="7"/>
  <c r="AA110" i="7" s="1"/>
  <c r="AB110" i="7" s="1"/>
  <c r="Q110" i="7"/>
  <c r="T110" i="7" s="1"/>
  <c r="P110" i="7"/>
  <c r="S110" i="7" s="1"/>
  <c r="L110" i="7"/>
  <c r="U109" i="7"/>
  <c r="S109" i="7"/>
  <c r="V109" i="7" s="1"/>
  <c r="R109" i="7"/>
  <c r="Q109" i="7"/>
  <c r="T109" i="7" s="1"/>
  <c r="P109" i="7"/>
  <c r="AA109" i="7" s="1"/>
  <c r="AB109" i="7" s="1"/>
  <c r="L109" i="7"/>
  <c r="AA108" i="7"/>
  <c r="AB108" i="7" s="1"/>
  <c r="R108" i="7"/>
  <c r="U108" i="7" s="1"/>
  <c r="Q108" i="7"/>
  <c r="T108" i="7" s="1"/>
  <c r="P108" i="7"/>
  <c r="S108" i="7" s="1"/>
  <c r="V108" i="7" s="1"/>
  <c r="L108" i="7"/>
  <c r="AA107" i="7"/>
  <c r="AB107" i="7" s="1"/>
  <c r="U107" i="7"/>
  <c r="R107" i="7"/>
  <c r="Q107" i="7"/>
  <c r="T107" i="7" s="1"/>
  <c r="P107" i="7"/>
  <c r="S107" i="7" s="1"/>
  <c r="L107" i="7"/>
  <c r="AA106" i="7"/>
  <c r="AB106" i="7" s="1"/>
  <c r="U106" i="7"/>
  <c r="S106" i="7"/>
  <c r="R106" i="7"/>
  <c r="Q106" i="7"/>
  <c r="T106" i="7" s="1"/>
  <c r="P106" i="7"/>
  <c r="L106" i="7"/>
  <c r="R105" i="7"/>
  <c r="AA105" i="7" s="1"/>
  <c r="AB105" i="7" s="1"/>
  <c r="Q105" i="7"/>
  <c r="T105" i="7" s="1"/>
  <c r="P105" i="7"/>
  <c r="S105" i="7" s="1"/>
  <c r="L105" i="7"/>
  <c r="U104" i="7"/>
  <c r="S104" i="7"/>
  <c r="R104" i="7"/>
  <c r="Q104" i="7"/>
  <c r="T104" i="7" s="1"/>
  <c r="P104" i="7"/>
  <c r="AA104" i="7" s="1"/>
  <c r="AB104" i="7" s="1"/>
  <c r="L104" i="7"/>
  <c r="U103" i="7"/>
  <c r="R103" i="7"/>
  <c r="Q103" i="7"/>
  <c r="P103" i="7"/>
  <c r="S103" i="7" s="1"/>
  <c r="L103" i="7"/>
  <c r="U102" i="7"/>
  <c r="S102" i="7"/>
  <c r="V102" i="7" s="1"/>
  <c r="R102" i="7"/>
  <c r="Q102" i="7"/>
  <c r="T102" i="7" s="1"/>
  <c r="P102" i="7"/>
  <c r="L102" i="7"/>
  <c r="AA101" i="7"/>
  <c r="AB101" i="7" s="1"/>
  <c r="R101" i="7"/>
  <c r="U101" i="7" s="1"/>
  <c r="Q101" i="7"/>
  <c r="T101" i="7" s="1"/>
  <c r="P101" i="7"/>
  <c r="S101" i="7" s="1"/>
  <c r="V101" i="7" s="1"/>
  <c r="L101" i="7"/>
  <c r="AA100" i="7"/>
  <c r="AB100" i="7" s="1"/>
  <c r="U100" i="7"/>
  <c r="R100" i="7"/>
  <c r="Q100" i="7"/>
  <c r="T100" i="7" s="1"/>
  <c r="P100" i="7"/>
  <c r="S100" i="7" s="1"/>
  <c r="L100" i="7"/>
  <c r="AA99" i="7"/>
  <c r="AB99" i="7" s="1"/>
  <c r="U99" i="7"/>
  <c r="S99" i="7"/>
  <c r="R99" i="7"/>
  <c r="Q99" i="7"/>
  <c r="T99" i="7" s="1"/>
  <c r="P99" i="7"/>
  <c r="L99" i="7"/>
  <c r="AA98" i="7"/>
  <c r="AB98" i="7" s="1"/>
  <c r="U98" i="7"/>
  <c r="R98" i="7"/>
  <c r="Q98" i="7"/>
  <c r="T98" i="7" s="1"/>
  <c r="P98" i="7"/>
  <c r="S98" i="7" s="1"/>
  <c r="L98" i="7"/>
  <c r="U97" i="7"/>
  <c r="S97" i="7"/>
  <c r="R97" i="7"/>
  <c r="AA97" i="7" s="1"/>
  <c r="AB97" i="7" s="1"/>
  <c r="Q97" i="7"/>
  <c r="T97" i="7" s="1"/>
  <c r="P97" i="7"/>
  <c r="L97" i="7"/>
  <c r="AA96" i="7"/>
  <c r="AB96" i="7" s="1"/>
  <c r="R96" i="7"/>
  <c r="U96" i="7" s="1"/>
  <c r="Q96" i="7"/>
  <c r="T96" i="7" s="1"/>
  <c r="P96" i="7"/>
  <c r="S96" i="7" s="1"/>
  <c r="L96" i="7"/>
  <c r="U95" i="7"/>
  <c r="R95" i="7"/>
  <c r="AA95" i="7" s="1"/>
  <c r="AB95" i="7" s="1"/>
  <c r="Q95" i="7"/>
  <c r="T95" i="7" s="1"/>
  <c r="P95" i="7"/>
  <c r="S95" i="7" s="1"/>
  <c r="L95" i="7"/>
  <c r="U94" i="7"/>
  <c r="R94" i="7"/>
  <c r="Q94" i="7"/>
  <c r="T94" i="7" s="1"/>
  <c r="P94" i="7"/>
  <c r="S94" i="7" s="1"/>
  <c r="V94" i="7" s="1"/>
  <c r="L94" i="7"/>
  <c r="AA93" i="7"/>
  <c r="AB93" i="7" s="1"/>
  <c r="R93" i="7"/>
  <c r="U93" i="7" s="1"/>
  <c r="Q93" i="7"/>
  <c r="T93" i="7" s="1"/>
  <c r="P93" i="7"/>
  <c r="S93" i="7" s="1"/>
  <c r="L93" i="7"/>
  <c r="U92" i="7"/>
  <c r="R92" i="7"/>
  <c r="AA92" i="7" s="1"/>
  <c r="AB92" i="7" s="1"/>
  <c r="Q92" i="7"/>
  <c r="T92" i="7" s="1"/>
  <c r="P92" i="7"/>
  <c r="S92" i="7" s="1"/>
  <c r="L92" i="7"/>
  <c r="AA91" i="7"/>
  <c r="AB91" i="7" s="1"/>
  <c r="U91" i="7"/>
  <c r="S91" i="7"/>
  <c r="R91" i="7"/>
  <c r="Q91" i="7"/>
  <c r="T91" i="7" s="1"/>
  <c r="P91" i="7"/>
  <c r="L91" i="7"/>
  <c r="U90" i="7"/>
  <c r="R90" i="7"/>
  <c r="AA90" i="7" s="1"/>
  <c r="AB90" i="7" s="1"/>
  <c r="Q90" i="7"/>
  <c r="T90" i="7" s="1"/>
  <c r="P90" i="7"/>
  <c r="S90" i="7" s="1"/>
  <c r="V90" i="7" s="1"/>
  <c r="L90" i="7"/>
  <c r="U89" i="7"/>
  <c r="S89" i="7"/>
  <c r="V89" i="7" s="1"/>
  <c r="R89" i="7"/>
  <c r="Q89" i="7"/>
  <c r="T89" i="7" s="1"/>
  <c r="P89" i="7"/>
  <c r="AA89" i="7" s="1"/>
  <c r="AB89" i="7" s="1"/>
  <c r="L89" i="7"/>
  <c r="AA88" i="7"/>
  <c r="AB88" i="7" s="1"/>
  <c r="R88" i="7"/>
  <c r="U88" i="7" s="1"/>
  <c r="Q88" i="7"/>
  <c r="T88" i="7" s="1"/>
  <c r="P88" i="7"/>
  <c r="S88" i="7" s="1"/>
  <c r="L88" i="7"/>
  <c r="AA87" i="7"/>
  <c r="AB87" i="7" s="1"/>
  <c r="U87" i="7"/>
  <c r="R87" i="7"/>
  <c r="Q87" i="7"/>
  <c r="T87" i="7" s="1"/>
  <c r="P87" i="7"/>
  <c r="S87" i="7" s="1"/>
  <c r="L87" i="7"/>
  <c r="U86" i="7"/>
  <c r="S86" i="7"/>
  <c r="V86" i="7" s="1"/>
  <c r="R86" i="7"/>
  <c r="Q86" i="7"/>
  <c r="T86" i="7" s="1"/>
  <c r="P86" i="7"/>
  <c r="L86" i="7"/>
  <c r="U85" i="7"/>
  <c r="R85" i="7"/>
  <c r="Q85" i="7"/>
  <c r="P85" i="7"/>
  <c r="S85" i="7" s="1"/>
  <c r="L85" i="7"/>
  <c r="AA84" i="7"/>
  <c r="AB84" i="7" s="1"/>
  <c r="U84" i="7"/>
  <c r="S84" i="7"/>
  <c r="R84" i="7"/>
  <c r="Q84" i="7"/>
  <c r="T84" i="7" s="1"/>
  <c r="P84" i="7"/>
  <c r="L84" i="7"/>
  <c r="AA83" i="7"/>
  <c r="AB83" i="7" s="1"/>
  <c r="U83" i="7"/>
  <c r="R83" i="7"/>
  <c r="Q83" i="7"/>
  <c r="T83" i="7" s="1"/>
  <c r="P83" i="7"/>
  <c r="S83" i="7" s="1"/>
  <c r="V83" i="7" s="1"/>
  <c r="L83" i="7"/>
  <c r="U82" i="7"/>
  <c r="S82" i="7"/>
  <c r="R82" i="7"/>
  <c r="Q82" i="7"/>
  <c r="P82" i="7"/>
  <c r="L82" i="7"/>
  <c r="AA81" i="7"/>
  <c r="AB81" i="7" s="1"/>
  <c r="R81" i="7"/>
  <c r="U81" i="7" s="1"/>
  <c r="Q81" i="7"/>
  <c r="T81" i="7" s="1"/>
  <c r="P81" i="7"/>
  <c r="S81" i="7" s="1"/>
  <c r="L81" i="7"/>
  <c r="U80" i="7"/>
  <c r="R80" i="7"/>
  <c r="AA80" i="7" s="1"/>
  <c r="AB80" i="7" s="1"/>
  <c r="Q80" i="7"/>
  <c r="T80" i="7" s="1"/>
  <c r="P80" i="7"/>
  <c r="S80" i="7" s="1"/>
  <c r="L80" i="7"/>
  <c r="AA79" i="7"/>
  <c r="AB79" i="7" s="1"/>
  <c r="U79" i="7"/>
  <c r="R79" i="7"/>
  <c r="Q79" i="7"/>
  <c r="T79" i="7" s="1"/>
  <c r="P79" i="7"/>
  <c r="S79" i="7" s="1"/>
  <c r="V79" i="7" s="1"/>
  <c r="L79" i="7"/>
  <c r="R78" i="7"/>
  <c r="U78" i="7" s="1"/>
  <c r="Q78" i="7"/>
  <c r="T78" i="7" s="1"/>
  <c r="P78" i="7"/>
  <c r="S78" i="7" s="1"/>
  <c r="L78" i="7"/>
  <c r="U77" i="7"/>
  <c r="S77" i="7"/>
  <c r="R77" i="7"/>
  <c r="Q77" i="7"/>
  <c r="P77" i="7"/>
  <c r="L77" i="7"/>
  <c r="AA76" i="7"/>
  <c r="AB76" i="7" s="1"/>
  <c r="U76" i="7"/>
  <c r="R76" i="7"/>
  <c r="Q76" i="7"/>
  <c r="T76" i="7" s="1"/>
  <c r="P76" i="7"/>
  <c r="S76" i="7" s="1"/>
  <c r="V76" i="7" s="1"/>
  <c r="L76" i="7"/>
  <c r="U75" i="7"/>
  <c r="S75" i="7"/>
  <c r="V75" i="7" s="1"/>
  <c r="R75" i="7"/>
  <c r="AA75" i="7" s="1"/>
  <c r="AB75" i="7" s="1"/>
  <c r="Q75" i="7"/>
  <c r="T75" i="7" s="1"/>
  <c r="P75" i="7"/>
  <c r="L75" i="7"/>
  <c r="AA74" i="7"/>
  <c r="AB74" i="7" s="1"/>
  <c r="R74" i="7"/>
  <c r="U74" i="7" s="1"/>
  <c r="Q74" i="7"/>
  <c r="T74" i="7" s="1"/>
  <c r="P74" i="7"/>
  <c r="S74" i="7" s="1"/>
  <c r="L74" i="7"/>
  <c r="AA73" i="7"/>
  <c r="AB73" i="7" s="1"/>
  <c r="U73" i="7"/>
  <c r="R73" i="7"/>
  <c r="Q73" i="7"/>
  <c r="T73" i="7" s="1"/>
  <c r="P73" i="7"/>
  <c r="S73" i="7" s="1"/>
  <c r="L73" i="7"/>
  <c r="U72" i="7"/>
  <c r="R72" i="7"/>
  <c r="Q72" i="7"/>
  <c r="T72" i="7" s="1"/>
  <c r="P72" i="7"/>
  <c r="AA72" i="7" s="1"/>
  <c r="AB72" i="7" s="1"/>
  <c r="L72" i="7"/>
  <c r="U71" i="7"/>
  <c r="S71" i="7"/>
  <c r="R71" i="7"/>
  <c r="Q71" i="7"/>
  <c r="P71" i="7"/>
  <c r="L71" i="7"/>
  <c r="AA70" i="7"/>
  <c r="AB70" i="7" s="1"/>
  <c r="U70" i="7"/>
  <c r="R70" i="7"/>
  <c r="Q70" i="7"/>
  <c r="T70" i="7" s="1"/>
  <c r="P70" i="7"/>
  <c r="S70" i="7" s="1"/>
  <c r="L70" i="7"/>
  <c r="AA69" i="7"/>
  <c r="AB69" i="7" s="1"/>
  <c r="R69" i="7"/>
  <c r="U69" i="7" s="1"/>
  <c r="Q69" i="7"/>
  <c r="T69" i="7" s="1"/>
  <c r="P69" i="7"/>
  <c r="S69" i="7" s="1"/>
  <c r="L69" i="7"/>
  <c r="U68" i="7"/>
  <c r="S68" i="7"/>
  <c r="R68" i="7"/>
  <c r="Q68" i="7"/>
  <c r="T68" i="7" s="1"/>
  <c r="P68" i="7"/>
  <c r="AA68" i="7" s="1"/>
  <c r="AB68" i="7" s="1"/>
  <c r="L68" i="7"/>
  <c r="R67" i="7"/>
  <c r="U67" i="7" s="1"/>
  <c r="Q67" i="7"/>
  <c r="T67" i="7" s="1"/>
  <c r="P67" i="7"/>
  <c r="S67" i="7" s="1"/>
  <c r="L67" i="7"/>
  <c r="U66" i="7"/>
  <c r="R66" i="7"/>
  <c r="AA66" i="7" s="1"/>
  <c r="AB66" i="7" s="1"/>
  <c r="Q66" i="7"/>
  <c r="T66" i="7" s="1"/>
  <c r="P66" i="7"/>
  <c r="S66" i="7" s="1"/>
  <c r="L66" i="7"/>
  <c r="U65" i="7"/>
  <c r="R65" i="7"/>
  <c r="Q65" i="7"/>
  <c r="T65" i="7" s="1"/>
  <c r="P65" i="7"/>
  <c r="AA65" i="7" s="1"/>
  <c r="AB65" i="7" s="1"/>
  <c r="L65" i="7"/>
  <c r="R64" i="7"/>
  <c r="U64" i="7" s="1"/>
  <c r="Q64" i="7"/>
  <c r="T64" i="7" s="1"/>
  <c r="P64" i="7"/>
  <c r="S64" i="7" s="1"/>
  <c r="L64" i="7"/>
  <c r="U63" i="7"/>
  <c r="R63" i="7"/>
  <c r="AA63" i="7" s="1"/>
  <c r="AB63" i="7" s="1"/>
  <c r="Q63" i="7"/>
  <c r="T63" i="7" s="1"/>
  <c r="P63" i="7"/>
  <c r="S63" i="7" s="1"/>
  <c r="L63" i="7"/>
  <c r="AA62" i="7"/>
  <c r="AB62" i="7" s="1"/>
  <c r="U62" i="7"/>
  <c r="R62" i="7"/>
  <c r="Q62" i="7"/>
  <c r="T62" i="7" s="1"/>
  <c r="P62" i="7"/>
  <c r="S62" i="7" s="1"/>
  <c r="L62" i="7"/>
  <c r="AA61" i="7"/>
  <c r="AB61" i="7" s="1"/>
  <c r="R61" i="7"/>
  <c r="U61" i="7" s="1"/>
  <c r="Q61" i="7"/>
  <c r="T61" i="7" s="1"/>
  <c r="P61" i="7"/>
  <c r="S61" i="7" s="1"/>
  <c r="L61" i="7"/>
  <c r="R60" i="7"/>
  <c r="U60" i="7" s="1"/>
  <c r="Q60" i="7"/>
  <c r="T60" i="7" s="1"/>
  <c r="P60" i="7"/>
  <c r="S60" i="7" s="1"/>
  <c r="V60" i="7" s="1"/>
  <c r="L60" i="7"/>
  <c r="R59" i="7"/>
  <c r="AA59" i="7" s="1"/>
  <c r="AB59" i="7" s="1"/>
  <c r="Q59" i="7"/>
  <c r="T59" i="7" s="1"/>
  <c r="P59" i="7"/>
  <c r="S59" i="7" s="1"/>
  <c r="L59" i="7"/>
  <c r="U58" i="7"/>
  <c r="R58" i="7"/>
  <c r="Q58" i="7"/>
  <c r="T58" i="7" s="1"/>
  <c r="P58" i="7"/>
  <c r="AA58" i="7" s="1"/>
  <c r="AB58" i="7" s="1"/>
  <c r="L58" i="7"/>
  <c r="U57" i="7"/>
  <c r="R57" i="7"/>
  <c r="Q57" i="7"/>
  <c r="T57" i="7" s="1"/>
  <c r="P57" i="7"/>
  <c r="S57" i="7" s="1"/>
  <c r="L57" i="7"/>
  <c r="AA56" i="7"/>
  <c r="AB56" i="7" s="1"/>
  <c r="U56" i="7"/>
  <c r="S56" i="7"/>
  <c r="V56" i="7" s="1"/>
  <c r="R56" i="7"/>
  <c r="Q56" i="7"/>
  <c r="T56" i="7" s="1"/>
  <c r="P56" i="7"/>
  <c r="L56" i="7"/>
  <c r="AA55" i="7"/>
  <c r="AB55" i="7" s="1"/>
  <c r="R55" i="7"/>
  <c r="U55" i="7" s="1"/>
  <c r="Q55" i="7"/>
  <c r="T55" i="7" s="1"/>
  <c r="P55" i="7"/>
  <c r="S55" i="7" s="1"/>
  <c r="L55" i="7"/>
  <c r="U54" i="7"/>
  <c r="S54" i="7"/>
  <c r="R54" i="7"/>
  <c r="Q54" i="7"/>
  <c r="T54" i="7" s="1"/>
  <c r="P54" i="7"/>
  <c r="AA54" i="7" s="1"/>
  <c r="AB54" i="7" s="1"/>
  <c r="L54" i="7"/>
  <c r="S53" i="7"/>
  <c r="R53" i="7"/>
  <c r="U53" i="7" s="1"/>
  <c r="Q53" i="7"/>
  <c r="T53" i="7" s="1"/>
  <c r="P53" i="7"/>
  <c r="L53" i="7"/>
  <c r="R52" i="7"/>
  <c r="AA52" i="7" s="1"/>
  <c r="AB52" i="7" s="1"/>
  <c r="Q52" i="7"/>
  <c r="T52" i="7" s="1"/>
  <c r="P52" i="7"/>
  <c r="S52" i="7" s="1"/>
  <c r="L52" i="7"/>
  <c r="U51" i="7"/>
  <c r="R51" i="7"/>
  <c r="Q51" i="7"/>
  <c r="T51" i="7" s="1"/>
  <c r="P51" i="7"/>
  <c r="AA51" i="7" s="1"/>
  <c r="AB51" i="7" s="1"/>
  <c r="L51" i="7"/>
  <c r="U50" i="7"/>
  <c r="R50" i="7"/>
  <c r="Q50" i="7"/>
  <c r="P50" i="7"/>
  <c r="S50" i="7" s="1"/>
  <c r="L50" i="7"/>
  <c r="S49" i="7"/>
  <c r="R49" i="7"/>
  <c r="U49" i="7" s="1"/>
  <c r="Q49" i="7"/>
  <c r="P49" i="7"/>
  <c r="L49" i="7"/>
  <c r="AA48" i="7"/>
  <c r="AB48" i="7" s="1"/>
  <c r="R48" i="7"/>
  <c r="U48" i="7" s="1"/>
  <c r="Q48" i="7"/>
  <c r="T48" i="7" s="1"/>
  <c r="P48" i="7"/>
  <c r="S48" i="7" s="1"/>
  <c r="L48" i="7"/>
  <c r="R47" i="7"/>
  <c r="U47" i="7" s="1"/>
  <c r="Q47" i="7"/>
  <c r="P47" i="7"/>
  <c r="S47" i="7" s="1"/>
  <c r="L47" i="7"/>
  <c r="S46" i="7"/>
  <c r="V46" i="7" s="1"/>
  <c r="R46" i="7"/>
  <c r="U46" i="7" s="1"/>
  <c r="Q46" i="7"/>
  <c r="T46" i="7" s="1"/>
  <c r="P46" i="7"/>
  <c r="AA46" i="7" s="1"/>
  <c r="AB46" i="7" s="1"/>
  <c r="L46" i="7"/>
  <c r="R45" i="7"/>
  <c r="U45" i="7" s="1"/>
  <c r="Q45" i="7"/>
  <c r="P45" i="7"/>
  <c r="S45" i="7" s="1"/>
  <c r="L45" i="7"/>
  <c r="AA44" i="7"/>
  <c r="AB44" i="7" s="1"/>
  <c r="T44" i="7"/>
  <c r="R44" i="7"/>
  <c r="U44" i="7" s="1"/>
  <c r="Q44" i="7"/>
  <c r="P44" i="7"/>
  <c r="S44" i="7" s="1"/>
  <c r="L44" i="7"/>
  <c r="R43" i="7"/>
  <c r="AA43" i="7" s="1"/>
  <c r="AB43" i="7" s="1"/>
  <c r="Q43" i="7"/>
  <c r="T43" i="7" s="1"/>
  <c r="P43" i="7"/>
  <c r="S43" i="7" s="1"/>
  <c r="L43" i="7"/>
  <c r="AA42" i="7"/>
  <c r="AB42" i="7" s="1"/>
  <c r="R42" i="7"/>
  <c r="U42" i="7" s="1"/>
  <c r="Q42" i="7"/>
  <c r="T42" i="7" s="1"/>
  <c r="P42" i="7"/>
  <c r="S42" i="7" s="1"/>
  <c r="V42" i="7" s="1"/>
  <c r="L42" i="7"/>
  <c r="R41" i="7"/>
  <c r="U41" i="7" s="1"/>
  <c r="Q41" i="7"/>
  <c r="T41" i="7" s="1"/>
  <c r="P41" i="7"/>
  <c r="AA41" i="7" s="1"/>
  <c r="AB41" i="7" s="1"/>
  <c r="L41" i="7"/>
  <c r="T40" i="7"/>
  <c r="R40" i="7"/>
  <c r="U40" i="7" s="1"/>
  <c r="Q40" i="7"/>
  <c r="P40" i="7"/>
  <c r="S40" i="7" s="1"/>
  <c r="L40" i="7"/>
  <c r="R39" i="7"/>
  <c r="Q39" i="7"/>
  <c r="T39" i="7" s="1"/>
  <c r="P39" i="7"/>
  <c r="S39" i="7" s="1"/>
  <c r="L39" i="7"/>
  <c r="AA38" i="7"/>
  <c r="AB38" i="7" s="1"/>
  <c r="R38" i="7"/>
  <c r="U38" i="7" s="1"/>
  <c r="Q38" i="7"/>
  <c r="T38" i="7" s="1"/>
  <c r="P38" i="7"/>
  <c r="S38" i="7" s="1"/>
  <c r="V38" i="7" s="1"/>
  <c r="L38" i="7"/>
  <c r="R37" i="7"/>
  <c r="U37" i="7" s="1"/>
  <c r="Q37" i="7"/>
  <c r="P37" i="7"/>
  <c r="S37" i="7" s="1"/>
  <c r="L37" i="7"/>
  <c r="AA36" i="7"/>
  <c r="AB36" i="7" s="1"/>
  <c r="T36" i="7"/>
  <c r="R36" i="7"/>
  <c r="U36" i="7" s="1"/>
  <c r="Q36" i="7"/>
  <c r="P36" i="7"/>
  <c r="S36" i="7" s="1"/>
  <c r="V36" i="7" s="1"/>
  <c r="L36" i="7"/>
  <c r="R35" i="7"/>
  <c r="U35" i="7" s="1"/>
  <c r="Q35" i="7"/>
  <c r="P35" i="7"/>
  <c r="S35" i="7" s="1"/>
  <c r="L35" i="7"/>
  <c r="AA34" i="7"/>
  <c r="AB34" i="7" s="1"/>
  <c r="R34" i="7"/>
  <c r="U34" i="7" s="1"/>
  <c r="Q34" i="7"/>
  <c r="T34" i="7" s="1"/>
  <c r="P34" i="7"/>
  <c r="S34" i="7" s="1"/>
  <c r="V34" i="7" s="1"/>
  <c r="L34" i="7"/>
  <c r="U33" i="7"/>
  <c r="R33" i="7"/>
  <c r="Q33" i="7"/>
  <c r="P33" i="7"/>
  <c r="S33" i="7" s="1"/>
  <c r="L33" i="7"/>
  <c r="AA32" i="7"/>
  <c r="AB32" i="7" s="1"/>
  <c r="R32" i="7"/>
  <c r="U32" i="7" s="1"/>
  <c r="Q32" i="7"/>
  <c r="T32" i="7" s="1"/>
  <c r="P32" i="7"/>
  <c r="S32" i="7" s="1"/>
  <c r="L32" i="7"/>
  <c r="R31" i="7"/>
  <c r="U31" i="7" s="1"/>
  <c r="Q31" i="7"/>
  <c r="P31" i="7"/>
  <c r="S31" i="7" s="1"/>
  <c r="L31" i="7"/>
  <c r="AA30" i="7"/>
  <c r="AB30" i="7" s="1"/>
  <c r="S30" i="7"/>
  <c r="V30" i="7" s="1"/>
  <c r="R30" i="7"/>
  <c r="U30" i="7" s="1"/>
  <c r="Q30" i="7"/>
  <c r="T30" i="7" s="1"/>
  <c r="P30" i="7"/>
  <c r="L30" i="7"/>
  <c r="U29" i="7"/>
  <c r="R29" i="7"/>
  <c r="AA29" i="7" s="1"/>
  <c r="AB29" i="7" s="1"/>
  <c r="Q29" i="7"/>
  <c r="T29" i="7" s="1"/>
  <c r="P29" i="7"/>
  <c r="S29" i="7" s="1"/>
  <c r="V29" i="7" s="1"/>
  <c r="L29" i="7"/>
  <c r="R28" i="7"/>
  <c r="U28" i="7" s="1"/>
  <c r="Q28" i="7"/>
  <c r="AA28" i="7" s="1"/>
  <c r="AB28" i="7" s="1"/>
  <c r="P28" i="7"/>
  <c r="S28" i="7" s="1"/>
  <c r="L28" i="7"/>
  <c r="R27" i="7"/>
  <c r="Q27" i="7"/>
  <c r="T27" i="7" s="1"/>
  <c r="P27" i="7"/>
  <c r="S27" i="7" s="1"/>
  <c r="L27" i="7"/>
  <c r="AA26" i="7"/>
  <c r="AB26" i="7" s="1"/>
  <c r="R26" i="7"/>
  <c r="U26" i="7" s="1"/>
  <c r="Q26" i="7"/>
  <c r="T26" i="7" s="1"/>
  <c r="P26" i="7"/>
  <c r="S26" i="7" s="1"/>
  <c r="V26" i="7" s="1"/>
  <c r="L26" i="7"/>
  <c r="R25" i="7"/>
  <c r="U25" i="7" s="1"/>
  <c r="Q25" i="7"/>
  <c r="T25" i="7" s="1"/>
  <c r="P25" i="7"/>
  <c r="AA25" i="7" s="1"/>
  <c r="AB25" i="7" s="1"/>
  <c r="L25" i="7"/>
  <c r="T24" i="7"/>
  <c r="R24" i="7"/>
  <c r="U24" i="7" s="1"/>
  <c r="Q24" i="7"/>
  <c r="P24" i="7"/>
  <c r="AA24" i="7" s="1"/>
  <c r="AB24" i="7" s="1"/>
  <c r="L24" i="7"/>
  <c r="R23" i="7"/>
  <c r="U23" i="7" s="1"/>
  <c r="Q23" i="7"/>
  <c r="T23" i="7" s="1"/>
  <c r="P23" i="7"/>
  <c r="AA23" i="7" s="1"/>
  <c r="AB23" i="7" s="1"/>
  <c r="L23" i="7"/>
  <c r="T22" i="7"/>
  <c r="R22" i="7"/>
  <c r="U22" i="7" s="1"/>
  <c r="Q22" i="7"/>
  <c r="P22" i="7"/>
  <c r="L22" i="7"/>
  <c r="R21" i="7"/>
  <c r="U21" i="7" s="1"/>
  <c r="Q21" i="7"/>
  <c r="T21" i="7" s="1"/>
  <c r="P21" i="7"/>
  <c r="AA21" i="7" s="1"/>
  <c r="AB21" i="7" s="1"/>
  <c r="L21" i="7"/>
  <c r="R20" i="7"/>
  <c r="U20" i="7" s="1"/>
  <c r="Q20" i="7"/>
  <c r="T20" i="7" s="1"/>
  <c r="P20" i="7"/>
  <c r="S20" i="7" s="1"/>
  <c r="L20" i="7"/>
  <c r="R19" i="7"/>
  <c r="U19" i="7" s="1"/>
  <c r="Q19" i="7"/>
  <c r="P19" i="7"/>
  <c r="S19" i="7" s="1"/>
  <c r="L19" i="7"/>
  <c r="T18" i="7"/>
  <c r="R18" i="7"/>
  <c r="U18" i="7" s="1"/>
  <c r="Q18" i="7"/>
  <c r="P18" i="7"/>
  <c r="AA18" i="7" s="1"/>
  <c r="AB18" i="7" s="1"/>
  <c r="L18" i="7"/>
  <c r="R17" i="7"/>
  <c r="U17" i="7" s="1"/>
  <c r="Q17" i="7"/>
  <c r="P17" i="7"/>
  <c r="S17" i="7" s="1"/>
  <c r="L17" i="7"/>
  <c r="T16" i="7"/>
  <c r="R16" i="7"/>
  <c r="Q16" i="7"/>
  <c r="P16" i="7"/>
  <c r="S16" i="7" s="1"/>
  <c r="L16" i="7"/>
  <c r="R15" i="7"/>
  <c r="AA15" i="7" s="1"/>
  <c r="AB15" i="7" s="1"/>
  <c r="Q15" i="7"/>
  <c r="T15" i="7" s="1"/>
  <c r="P15" i="7"/>
  <c r="S15" i="7" s="1"/>
  <c r="L15" i="7"/>
  <c r="R14" i="7"/>
  <c r="U14" i="7" s="1"/>
  <c r="Q14" i="7"/>
  <c r="T14" i="7" s="1"/>
  <c r="P14" i="7"/>
  <c r="L14" i="7"/>
  <c r="U13" i="7"/>
  <c r="T13" i="7"/>
  <c r="R13" i="7"/>
  <c r="Q13" i="7"/>
  <c r="P13" i="7"/>
  <c r="L13" i="7"/>
  <c r="AA12" i="7"/>
  <c r="AB12" i="7" s="1"/>
  <c r="S12" i="7"/>
  <c r="R12" i="7"/>
  <c r="U12" i="7" s="1"/>
  <c r="Q12" i="7"/>
  <c r="T12" i="7" s="1"/>
  <c r="P12" i="7"/>
  <c r="L12" i="7"/>
  <c r="R11" i="7"/>
  <c r="U11" i="7" s="1"/>
  <c r="Q11" i="7"/>
  <c r="T11" i="7" s="1"/>
  <c r="P11" i="7"/>
  <c r="S11" i="7" s="1"/>
  <c r="V11" i="7" s="1"/>
  <c r="L11" i="7"/>
  <c r="AA10" i="7"/>
  <c r="AB10" i="7" s="1"/>
  <c r="S10" i="7"/>
  <c r="R10" i="7"/>
  <c r="U10" i="7" s="1"/>
  <c r="Q10" i="7"/>
  <c r="T10" i="7" s="1"/>
  <c r="P10" i="7"/>
  <c r="L10" i="7"/>
  <c r="AA9" i="7"/>
  <c r="AB9" i="7" s="1"/>
  <c r="R9" i="7"/>
  <c r="U9" i="7" s="1"/>
  <c r="Q9" i="7"/>
  <c r="T9" i="7" s="1"/>
  <c r="P9" i="7"/>
  <c r="S9" i="7" s="1"/>
  <c r="L9" i="7"/>
  <c r="U8" i="7"/>
  <c r="T8" i="7"/>
  <c r="R8" i="7"/>
  <c r="Q8" i="7"/>
  <c r="P8" i="7"/>
  <c r="AA8" i="7" s="1"/>
  <c r="AB8" i="7" s="1"/>
  <c r="L8" i="7"/>
  <c r="R7" i="7"/>
  <c r="U7" i="7" s="1"/>
  <c r="Q7" i="7"/>
  <c r="AA7" i="7" s="1"/>
  <c r="AB7" i="7" s="1"/>
  <c r="P7" i="7"/>
  <c r="S7" i="7" s="1"/>
  <c r="L7" i="7"/>
  <c r="AA6" i="7"/>
  <c r="AB6" i="7" s="1"/>
  <c r="R6" i="7"/>
  <c r="U6" i="7" s="1"/>
  <c r="Q6" i="7"/>
  <c r="T6" i="7" s="1"/>
  <c r="P6" i="7"/>
  <c r="S6" i="7" s="1"/>
  <c r="L6" i="7"/>
  <c r="R5" i="7"/>
  <c r="AA5" i="7" s="1"/>
  <c r="AB5" i="7" s="1"/>
  <c r="Q5" i="7"/>
  <c r="T5" i="7" s="1"/>
  <c r="P5" i="7"/>
  <c r="S5" i="7" s="1"/>
  <c r="L5" i="7"/>
  <c r="AA4" i="7"/>
  <c r="AB4" i="7" s="1"/>
  <c r="R4" i="7"/>
  <c r="U4" i="7" s="1"/>
  <c r="Q4" i="7"/>
  <c r="T4" i="7" s="1"/>
  <c r="P4" i="7"/>
  <c r="S4" i="7" s="1"/>
  <c r="L4" i="7"/>
  <c r="R3" i="7"/>
  <c r="U3" i="7" s="1"/>
  <c r="Q3" i="7"/>
  <c r="T3" i="7" s="1"/>
  <c r="P3" i="7"/>
  <c r="AA3" i="7" s="1"/>
  <c r="AB3" i="7" s="1"/>
  <c r="L3" i="7"/>
  <c r="AA2" i="7"/>
  <c r="AB2" i="7" s="1"/>
  <c r="R2" i="7"/>
  <c r="U2" i="7" s="1"/>
  <c r="Q2" i="7"/>
  <c r="T2" i="7" s="1"/>
  <c r="P2" i="7"/>
  <c r="S2" i="7" s="1"/>
  <c r="V2" i="7" s="1"/>
  <c r="L2" i="7"/>
  <c r="AA27" i="7" l="1"/>
  <c r="AB27" i="7" s="1"/>
  <c r="U27" i="7"/>
  <c r="AA155" i="7"/>
  <c r="AB155" i="7" s="1"/>
  <c r="S155" i="7"/>
  <c r="V155" i="7" s="1"/>
  <c r="V4" i="7"/>
  <c r="V40" i="7"/>
  <c r="V52" i="7"/>
  <c r="V53" i="7"/>
  <c r="AA64" i="7"/>
  <c r="AB64" i="7" s="1"/>
  <c r="AA67" i="7"/>
  <c r="AB67" i="7" s="1"/>
  <c r="V69" i="7"/>
  <c r="V105" i="7"/>
  <c r="AA124" i="7"/>
  <c r="AB124" i="7" s="1"/>
  <c r="V148" i="7"/>
  <c r="T172" i="7"/>
  <c r="V172" i="7" s="1"/>
  <c r="AA172" i="7"/>
  <c r="AB172" i="7" s="1"/>
  <c r="AA184" i="7"/>
  <c r="AB184" i="7" s="1"/>
  <c r="AA205" i="7"/>
  <c r="AB205" i="7" s="1"/>
  <c r="U205" i="7"/>
  <c r="V205" i="7" s="1"/>
  <c r="V220" i="7"/>
  <c r="V98" i="7"/>
  <c r="V194" i="7"/>
  <c r="AD2" i="7"/>
  <c r="U16" i="7"/>
  <c r="AA16" i="7"/>
  <c r="AB16" i="7" s="1"/>
  <c r="U5" i="7"/>
  <c r="V12" i="7"/>
  <c r="V28" i="7"/>
  <c r="AA53" i="7"/>
  <c r="AB53" i="7" s="1"/>
  <c r="AA78" i="7"/>
  <c r="AB78" i="7" s="1"/>
  <c r="AA142" i="7"/>
  <c r="AB142" i="7" s="1"/>
  <c r="AA149" i="7"/>
  <c r="AB149" i="7" s="1"/>
  <c r="V168" i="7"/>
  <c r="V197" i="7"/>
  <c r="AA210" i="7"/>
  <c r="AB210" i="7" s="1"/>
  <c r="AA204" i="7"/>
  <c r="AB204" i="7" s="1"/>
  <c r="T204" i="7"/>
  <c r="U52" i="7"/>
  <c r="U105" i="7"/>
  <c r="AA182" i="7"/>
  <c r="AB182" i="7" s="1"/>
  <c r="V48" i="7"/>
  <c r="AA22" i="7"/>
  <c r="AB22" i="7" s="1"/>
  <c r="S22" i="7"/>
  <c r="V22" i="7" s="1"/>
  <c r="V61" i="7"/>
  <c r="V6" i="7"/>
  <c r="T28" i="7"/>
  <c r="AA40" i="7"/>
  <c r="AB40" i="7" s="1"/>
  <c r="U59" i="7"/>
  <c r="V93" i="7"/>
  <c r="V97" i="7"/>
  <c r="V128" i="7"/>
  <c r="V163" i="7"/>
  <c r="V242" i="7"/>
  <c r="S18" i="7"/>
  <c r="V5" i="7"/>
  <c r="V10" i="7"/>
  <c r="AA14" i="7"/>
  <c r="AB14" i="7" s="1"/>
  <c r="S14" i="7"/>
  <c r="AA20" i="7"/>
  <c r="AB20" i="7" s="1"/>
  <c r="V44" i="7"/>
  <c r="S51" i="7"/>
  <c r="V64" i="7"/>
  <c r="S65" i="7"/>
  <c r="V65" i="7" s="1"/>
  <c r="V68" i="7"/>
  <c r="T82" i="7"/>
  <c r="V82" i="7" s="1"/>
  <c r="AA82" i="7"/>
  <c r="AB82" i="7" s="1"/>
  <c r="V104" i="7"/>
  <c r="AA111" i="7"/>
  <c r="AB111" i="7" s="1"/>
  <c r="V113" i="7"/>
  <c r="V124" i="7"/>
  <c r="V159" i="7"/>
  <c r="S160" i="7"/>
  <c r="T170" i="7"/>
  <c r="AA170" i="7"/>
  <c r="AB170" i="7" s="1"/>
  <c r="AA196" i="7"/>
  <c r="AB196" i="7" s="1"/>
  <c r="T196" i="7"/>
  <c r="V196" i="7" s="1"/>
  <c r="AA208" i="7"/>
  <c r="AB208" i="7" s="1"/>
  <c r="T208" i="7"/>
  <c r="AA211" i="7"/>
  <c r="AB211" i="7" s="1"/>
  <c r="U211" i="7"/>
  <c r="T228" i="7"/>
  <c r="S239" i="7"/>
  <c r="S244" i="7"/>
  <c r="V244" i="7" s="1"/>
  <c r="AA244" i="7"/>
  <c r="AB244" i="7" s="1"/>
  <c r="V248" i="7"/>
  <c r="AA249" i="7"/>
  <c r="AB249" i="7" s="1"/>
  <c r="AA11" i="7"/>
  <c r="AB11" i="7" s="1"/>
  <c r="V16" i="7"/>
  <c r="V32" i="7"/>
  <c r="AA39" i="7"/>
  <c r="AB39" i="7" s="1"/>
  <c r="U39" i="7"/>
  <c r="V39" i="7" s="1"/>
  <c r="V57" i="7"/>
  <c r="S58" i="7"/>
  <c r="V58" i="7" s="1"/>
  <c r="S72" i="7"/>
  <c r="V72" i="7" s="1"/>
  <c r="V78" i="7"/>
  <c r="S132" i="7"/>
  <c r="V132" i="7" s="1"/>
  <c r="S167" i="7"/>
  <c r="V167" i="7" s="1"/>
  <c r="V192" i="7"/>
  <c r="S203" i="7"/>
  <c r="V213" i="7"/>
  <c r="AA225" i="7"/>
  <c r="AB225" i="7" s="1"/>
  <c r="V230" i="7"/>
  <c r="V236" i="7"/>
  <c r="V237" i="7"/>
  <c r="V240" i="7"/>
  <c r="AA242" i="7"/>
  <c r="AB242" i="7" s="1"/>
  <c r="V245" i="7"/>
  <c r="AA247" i="7"/>
  <c r="AB247" i="7" s="1"/>
  <c r="AA248" i="7"/>
  <c r="AB248" i="7" s="1"/>
  <c r="V27" i="7"/>
  <c r="V43" i="7"/>
  <c r="V208" i="7"/>
  <c r="V209" i="7"/>
  <c r="V221" i="7"/>
  <c r="V228" i="7"/>
  <c r="V238" i="7"/>
  <c r="V225" i="7"/>
  <c r="V249" i="7"/>
  <c r="V20" i="7"/>
  <c r="U43" i="7"/>
  <c r="AA86" i="7"/>
  <c r="AB86" i="7" s="1"/>
  <c r="AA94" i="7"/>
  <c r="AB94" i="7" s="1"/>
  <c r="AA102" i="7"/>
  <c r="AB102" i="7" s="1"/>
  <c r="S123" i="7"/>
  <c r="AA140" i="7"/>
  <c r="AB140" i="7" s="1"/>
  <c r="V150" i="7"/>
  <c r="S152" i="7"/>
  <c r="V152" i="7" s="1"/>
  <c r="AA174" i="7"/>
  <c r="AB174" i="7" s="1"/>
  <c r="V200" i="7"/>
  <c r="V201" i="7"/>
  <c r="S214" i="7"/>
  <c r="V214" i="7" s="1"/>
  <c r="T220" i="7"/>
  <c r="S226" i="7"/>
  <c r="V226" i="7" s="1"/>
  <c r="V233" i="7"/>
  <c r="S235" i="7"/>
  <c r="V235" i="7" s="1"/>
  <c r="V246" i="7"/>
  <c r="S251" i="7"/>
  <c r="V251" i="7" s="1"/>
  <c r="V211" i="7"/>
  <c r="V216" i="7"/>
  <c r="U219" i="7"/>
  <c r="V219" i="7" s="1"/>
  <c r="V9" i="7"/>
  <c r="AF6" i="7"/>
  <c r="S3" i="7"/>
  <c r="V3" i="7" s="1"/>
  <c r="T7" i="7"/>
  <c r="V7" i="7" s="1"/>
  <c r="S8" i="7"/>
  <c r="V8" i="7" s="1"/>
  <c r="AA19" i="7"/>
  <c r="AB19" i="7" s="1"/>
  <c r="T19" i="7"/>
  <c r="V19" i="7" s="1"/>
  <c r="S24" i="7"/>
  <c r="V24" i="7" s="1"/>
  <c r="AA50" i="7"/>
  <c r="AB50" i="7" s="1"/>
  <c r="T50" i="7"/>
  <c r="V50" i="7" s="1"/>
  <c r="V14" i="7"/>
  <c r="U15" i="7"/>
  <c r="V15" i="7" s="1"/>
  <c r="AA17" i="7"/>
  <c r="AB17" i="7" s="1"/>
  <c r="T17" i="7"/>
  <c r="V17" i="7" s="1"/>
  <c r="V18" i="7"/>
  <c r="AA31" i="7"/>
  <c r="AB31" i="7" s="1"/>
  <c r="T31" i="7"/>
  <c r="V31" i="7" s="1"/>
  <c r="AA33" i="7"/>
  <c r="AB33" i="7" s="1"/>
  <c r="T33" i="7"/>
  <c r="V33" i="7" s="1"/>
  <c r="AA35" i="7"/>
  <c r="AB35" i="7" s="1"/>
  <c r="T35" i="7"/>
  <c r="V35" i="7" s="1"/>
  <c r="AA37" i="7"/>
  <c r="AB37" i="7" s="1"/>
  <c r="T37" i="7"/>
  <c r="V37" i="7" s="1"/>
  <c r="AA45" i="7"/>
  <c r="AB45" i="7" s="1"/>
  <c r="T45" i="7"/>
  <c r="V45" i="7" s="1"/>
  <c r="AA47" i="7"/>
  <c r="AB47" i="7" s="1"/>
  <c r="T47" i="7"/>
  <c r="V47" i="7" s="1"/>
  <c r="T49" i="7"/>
  <c r="V49" i="7" s="1"/>
  <c r="AA49" i="7"/>
  <c r="AB49" i="7" s="1"/>
  <c r="AA13" i="7"/>
  <c r="AB13" i="7" s="1"/>
  <c r="S13" i="7"/>
  <c r="V13" i="7" s="1"/>
  <c r="V54" i="7"/>
  <c r="AA60" i="7"/>
  <c r="AB60" i="7" s="1"/>
  <c r="V62" i="7"/>
  <c r="V66" i="7"/>
  <c r="V70" i="7"/>
  <c r="V73" i="7"/>
  <c r="V80" i="7"/>
  <c r="V84" i="7"/>
  <c r="V87" i="7"/>
  <c r="V91" i="7"/>
  <c r="V95" i="7"/>
  <c r="V99" i="7"/>
  <c r="V106" i="7"/>
  <c r="V110" i="7"/>
  <c r="V114" i="7"/>
  <c r="V118" i="7"/>
  <c r="V122" i="7"/>
  <c r="V129" i="7"/>
  <c r="V133" i="7"/>
  <c r="V137" i="7"/>
  <c r="V141" i="7"/>
  <c r="T71" i="7"/>
  <c r="AA71" i="7"/>
  <c r="AB71" i="7" s="1"/>
  <c r="T85" i="7"/>
  <c r="AA85" i="7"/>
  <c r="AB85" i="7" s="1"/>
  <c r="T77" i="7"/>
  <c r="V77" i="7" s="1"/>
  <c r="AA77" i="7"/>
  <c r="AB77" i="7" s="1"/>
  <c r="T103" i="7"/>
  <c r="V103" i="7" s="1"/>
  <c r="AA103" i="7"/>
  <c r="AB103" i="7" s="1"/>
  <c r="V131" i="7"/>
  <c r="V135" i="7"/>
  <c r="V139" i="7"/>
  <c r="V143" i="7"/>
  <c r="T145" i="7"/>
  <c r="V145" i="7" s="1"/>
  <c r="AA145" i="7"/>
  <c r="AB145" i="7" s="1"/>
  <c r="V146" i="7"/>
  <c r="V149" i="7"/>
  <c r="V153" i="7"/>
  <c r="V154" i="7"/>
  <c r="S21" i="7"/>
  <c r="V21" i="7" s="1"/>
  <c r="S23" i="7"/>
  <c r="V23" i="7" s="1"/>
  <c r="S25" i="7"/>
  <c r="V25" i="7" s="1"/>
  <c r="S41" i="7"/>
  <c r="V41" i="7" s="1"/>
  <c r="V51" i="7"/>
  <c r="V55" i="7"/>
  <c r="AA57" i="7"/>
  <c r="AB57" i="7" s="1"/>
  <c r="V59" i="7"/>
  <c r="V63" i="7"/>
  <c r="V67" i="7"/>
  <c r="V71" i="7"/>
  <c r="V74" i="7"/>
  <c r="V81" i="7"/>
  <c r="V85" i="7"/>
  <c r="V88" i="7"/>
  <c r="V92" i="7"/>
  <c r="V96" i="7"/>
  <c r="V100" i="7"/>
  <c r="V107" i="7"/>
  <c r="V111" i="7"/>
  <c r="V115" i="7"/>
  <c r="V119" i="7"/>
  <c r="V123" i="7"/>
  <c r="T125" i="7"/>
  <c r="V125" i="7" s="1"/>
  <c r="AA125" i="7"/>
  <c r="AB125" i="7" s="1"/>
  <c r="V126" i="7"/>
  <c r="V130" i="7"/>
  <c r="V134" i="7"/>
  <c r="V138" i="7"/>
  <c r="V142" i="7"/>
  <c r="T151" i="7"/>
  <c r="V151" i="7" s="1"/>
  <c r="AA151" i="7"/>
  <c r="AB151" i="7" s="1"/>
  <c r="AA161" i="7"/>
  <c r="AB161" i="7" s="1"/>
  <c r="T179" i="7"/>
  <c r="AA179" i="7"/>
  <c r="AB179" i="7" s="1"/>
  <c r="T185" i="7"/>
  <c r="AA185" i="7"/>
  <c r="AB185" i="7" s="1"/>
  <c r="T193" i="7"/>
  <c r="V193" i="7" s="1"/>
  <c r="AA193" i="7"/>
  <c r="AB193" i="7" s="1"/>
  <c r="V231" i="7"/>
  <c r="V158" i="7"/>
  <c r="V162" i="7"/>
  <c r="V166" i="7"/>
  <c r="V170" i="7"/>
  <c r="V173" i="7"/>
  <c r="T187" i="7"/>
  <c r="AA187" i="7"/>
  <c r="AB187" i="7" s="1"/>
  <c r="V188" i="7"/>
  <c r="T202" i="7"/>
  <c r="AA202" i="7"/>
  <c r="AB202" i="7" s="1"/>
  <c r="V204" i="7"/>
  <c r="V206" i="7"/>
  <c r="V207" i="7"/>
  <c r="S224" i="7"/>
  <c r="V224" i="7" s="1"/>
  <c r="AA224" i="7"/>
  <c r="AB224" i="7" s="1"/>
  <c r="V229" i="7"/>
  <c r="V157" i="7"/>
  <c r="V161" i="7"/>
  <c r="V165" i="7"/>
  <c r="V169" i="7"/>
  <c r="T171" i="7"/>
  <c r="V171" i="7" s="1"/>
  <c r="AA171" i="7"/>
  <c r="AB171" i="7" s="1"/>
  <c r="V176" i="7"/>
  <c r="V179" i="7"/>
  <c r="V182" i="7"/>
  <c r="V185" i="7"/>
  <c r="T189" i="7"/>
  <c r="V189" i="7" s="1"/>
  <c r="AA189" i="7"/>
  <c r="AB189" i="7" s="1"/>
  <c r="V190" i="7"/>
  <c r="T217" i="7"/>
  <c r="V217" i="7" s="1"/>
  <c r="AA217" i="7"/>
  <c r="AB217" i="7" s="1"/>
  <c r="V239" i="7"/>
  <c r="T243" i="7"/>
  <c r="V243" i="7" s="1"/>
  <c r="AA243" i="7"/>
  <c r="AB243" i="7" s="1"/>
  <c r="V156" i="7"/>
  <c r="V160" i="7"/>
  <c r="V175" i="7"/>
  <c r="T177" i="7"/>
  <c r="V177" i="7" s="1"/>
  <c r="AA177" i="7"/>
  <c r="AB177" i="7" s="1"/>
  <c r="V181" i="7"/>
  <c r="T183" i="7"/>
  <c r="V183" i="7" s="1"/>
  <c r="AA183" i="7"/>
  <c r="AB183" i="7" s="1"/>
  <c r="V187" i="7"/>
  <c r="T191" i="7"/>
  <c r="V191" i="7" s="1"/>
  <c r="AA191" i="7"/>
  <c r="AB191" i="7" s="1"/>
  <c r="V195" i="7"/>
  <c r="V199" i="7"/>
  <c r="V203" i="7"/>
  <c r="V212" i="7"/>
  <c r="V215" i="7"/>
  <c r="AA209" i="7"/>
  <c r="AB209" i="7" s="1"/>
  <c r="V247" i="7"/>
  <c r="V202" i="7"/>
  <c r="V210" i="7"/>
  <c r="V218" i="7"/>
  <c r="T223" i="7"/>
  <c r="V223" i="7" s="1"/>
  <c r="AA223" i="7"/>
  <c r="AB223" i="7" s="1"/>
  <c r="T227" i="7"/>
  <c r="V227" i="7" s="1"/>
  <c r="AA227" i="7"/>
  <c r="AB227" i="7" s="1"/>
  <c r="U241" i="7"/>
  <c r="V241" i="7" s="1"/>
  <c r="AE6" i="7" l="1"/>
  <c r="AG6" i="7" s="1"/>
  <c r="AF11" i="7"/>
  <c r="AE9" i="7"/>
  <c r="AE12" i="7"/>
  <c r="AF7" i="7"/>
  <c r="AE2" i="7"/>
  <c r="AE11" i="7"/>
  <c r="AF12" i="7"/>
  <c r="AE8" i="7"/>
  <c r="AF2" i="7"/>
  <c r="AE10" i="7"/>
  <c r="AC2" i="7"/>
  <c r="AF9" i="7"/>
  <c r="X2" i="7"/>
  <c r="AF8" i="7"/>
  <c r="AF13" i="7"/>
  <c r="AF10" i="7"/>
  <c r="AE7" i="7"/>
  <c r="AG7" i="7" s="1"/>
  <c r="AE13" i="7"/>
  <c r="AG13" i="7" l="1"/>
  <c r="AG8" i="7"/>
  <c r="AG12" i="7"/>
  <c r="AG10" i="7"/>
  <c r="AG11" i="7"/>
  <c r="AG9" i="7"/>
  <c r="M251" i="6" l="1"/>
  <c r="D251" i="6"/>
  <c r="P251" i="6" s="1"/>
  <c r="S251" i="6" s="1"/>
  <c r="V251" i="6" s="1"/>
  <c r="M250" i="6"/>
  <c r="D250" i="6"/>
  <c r="P250" i="6" s="1"/>
  <c r="S250" i="6" s="1"/>
  <c r="V250" i="6" s="1"/>
  <c r="M249" i="6"/>
  <c r="D249" i="6"/>
  <c r="P249" i="6" s="1"/>
  <c r="S249" i="6" s="1"/>
  <c r="V249" i="6" s="1"/>
  <c r="M248" i="6"/>
  <c r="D248" i="6"/>
  <c r="P248" i="6" s="1"/>
  <c r="S248" i="6" s="1"/>
  <c r="V248" i="6" s="1"/>
  <c r="M247" i="6"/>
  <c r="D247" i="6"/>
  <c r="P247" i="6" s="1"/>
  <c r="S247" i="6" s="1"/>
  <c r="V247" i="6" s="1"/>
  <c r="P246" i="6"/>
  <c r="S246" i="6" s="1"/>
  <c r="V246" i="6" s="1"/>
  <c r="M246" i="6"/>
  <c r="D246" i="6"/>
  <c r="M245" i="6"/>
  <c r="D245" i="6"/>
  <c r="P245" i="6" s="1"/>
  <c r="S245" i="6" s="1"/>
  <c r="V245" i="6" s="1"/>
  <c r="P244" i="6"/>
  <c r="S244" i="6" s="1"/>
  <c r="V244" i="6" s="1"/>
  <c r="M244" i="6"/>
  <c r="D244" i="6"/>
  <c r="M243" i="6"/>
  <c r="D243" i="6"/>
  <c r="P243" i="6" s="1"/>
  <c r="S243" i="6" s="1"/>
  <c r="AI243" i="6" s="1"/>
  <c r="AJ243" i="6" s="1"/>
  <c r="M242" i="6"/>
  <c r="D242" i="6"/>
  <c r="P242" i="6" s="1"/>
  <c r="S242" i="6" s="1"/>
  <c r="V242" i="6" s="1"/>
  <c r="M241" i="6"/>
  <c r="D241" i="6"/>
  <c r="P241" i="6" s="1"/>
  <c r="S241" i="6" s="1"/>
  <c r="V241" i="6" s="1"/>
  <c r="P240" i="6"/>
  <c r="S240" i="6" s="1"/>
  <c r="V240" i="6" s="1"/>
  <c r="M240" i="6"/>
  <c r="D240" i="6"/>
  <c r="M239" i="6"/>
  <c r="D239" i="6"/>
  <c r="N239" i="6" s="1"/>
  <c r="Q239" i="6" s="1"/>
  <c r="P238" i="6"/>
  <c r="S238" i="6" s="1"/>
  <c r="V238" i="6" s="1"/>
  <c r="N238" i="6"/>
  <c r="Q238" i="6" s="1"/>
  <c r="T238" i="6" s="1"/>
  <c r="M238" i="6"/>
  <c r="D238" i="6"/>
  <c r="O238" i="6" s="1"/>
  <c r="R238" i="6" s="1"/>
  <c r="AI238" i="6" s="1"/>
  <c r="AJ238" i="6" s="1"/>
  <c r="N237" i="6"/>
  <c r="Q237" i="6" s="1"/>
  <c r="T237" i="6" s="1"/>
  <c r="M237" i="6"/>
  <c r="D237" i="6"/>
  <c r="P237" i="6" s="1"/>
  <c r="S237" i="6" s="1"/>
  <c r="V237" i="6" s="1"/>
  <c r="M236" i="6"/>
  <c r="D236" i="6"/>
  <c r="N236" i="6" s="1"/>
  <c r="Q236" i="6" s="1"/>
  <c r="T236" i="6" s="1"/>
  <c r="T235" i="6"/>
  <c r="M235" i="6"/>
  <c r="D235" i="6"/>
  <c r="N235" i="6" s="1"/>
  <c r="Q235" i="6" s="1"/>
  <c r="AI235" i="6" s="1"/>
  <c r="AJ235" i="6" s="1"/>
  <c r="U234" i="6"/>
  <c r="P234" i="6"/>
  <c r="S234" i="6" s="1"/>
  <c r="AI234" i="6" s="1"/>
  <c r="AJ234" i="6" s="1"/>
  <c r="N234" i="6"/>
  <c r="Q234" i="6" s="1"/>
  <c r="T234" i="6" s="1"/>
  <c r="M234" i="6"/>
  <c r="D234" i="6"/>
  <c r="O234" i="6" s="1"/>
  <c r="R234" i="6" s="1"/>
  <c r="O233" i="6"/>
  <c r="R233" i="6" s="1"/>
  <c r="U233" i="6" s="1"/>
  <c r="M233" i="6"/>
  <c r="D233" i="6"/>
  <c r="P233" i="6" s="1"/>
  <c r="S233" i="6" s="1"/>
  <c r="V233" i="6" s="1"/>
  <c r="M232" i="6"/>
  <c r="D232" i="6"/>
  <c r="M231" i="6"/>
  <c r="D231" i="6"/>
  <c r="N231" i="6" s="1"/>
  <c r="Q231" i="6" s="1"/>
  <c r="T231" i="6" s="1"/>
  <c r="M230" i="6"/>
  <c r="D230" i="6"/>
  <c r="O230" i="6" s="1"/>
  <c r="R230" i="6" s="1"/>
  <c r="U230" i="6" s="1"/>
  <c r="O229" i="6"/>
  <c r="R229" i="6" s="1"/>
  <c r="U229" i="6" s="1"/>
  <c r="N229" i="6"/>
  <c r="Q229" i="6" s="1"/>
  <c r="T229" i="6" s="1"/>
  <c r="M229" i="6"/>
  <c r="D229" i="6"/>
  <c r="P229" i="6" s="1"/>
  <c r="S229" i="6" s="1"/>
  <c r="V229" i="6" s="1"/>
  <c r="N228" i="6"/>
  <c r="Q228" i="6" s="1"/>
  <c r="T228" i="6" s="1"/>
  <c r="M228" i="6"/>
  <c r="D228" i="6"/>
  <c r="P227" i="6"/>
  <c r="S227" i="6" s="1"/>
  <c r="AI227" i="6" s="1"/>
  <c r="AJ227" i="6" s="1"/>
  <c r="O227" i="6"/>
  <c r="R227" i="6" s="1"/>
  <c r="U227" i="6" s="1"/>
  <c r="M227" i="6"/>
  <c r="D227" i="6"/>
  <c r="N227" i="6" s="1"/>
  <c r="Q227" i="6" s="1"/>
  <c r="T227" i="6" s="1"/>
  <c r="M226" i="6"/>
  <c r="D226" i="6"/>
  <c r="O226" i="6" s="1"/>
  <c r="R226" i="6" s="1"/>
  <c r="U226" i="6" s="1"/>
  <c r="O225" i="6"/>
  <c r="R225" i="6" s="1"/>
  <c r="U225" i="6" s="1"/>
  <c r="M225" i="6"/>
  <c r="D225" i="6"/>
  <c r="P225" i="6" s="1"/>
  <c r="S225" i="6" s="1"/>
  <c r="V225" i="6" s="1"/>
  <c r="N224" i="6"/>
  <c r="Q224" i="6" s="1"/>
  <c r="M224" i="6"/>
  <c r="D224" i="6"/>
  <c r="O223" i="6"/>
  <c r="R223" i="6" s="1"/>
  <c r="M223" i="6"/>
  <c r="D223" i="6"/>
  <c r="P223" i="6" s="1"/>
  <c r="S223" i="6" s="1"/>
  <c r="V223" i="6" s="1"/>
  <c r="M222" i="6"/>
  <c r="D222" i="6"/>
  <c r="N222" i="6" s="1"/>
  <c r="Q222" i="6" s="1"/>
  <c r="T222" i="6" s="1"/>
  <c r="S221" i="6"/>
  <c r="O221" i="6"/>
  <c r="R221" i="6" s="1"/>
  <c r="U221" i="6" s="1"/>
  <c r="N221" i="6"/>
  <c r="Q221" i="6" s="1"/>
  <c r="T221" i="6" s="1"/>
  <c r="M221" i="6"/>
  <c r="D221" i="6"/>
  <c r="P221" i="6" s="1"/>
  <c r="M220" i="6"/>
  <c r="D220" i="6"/>
  <c r="N220" i="6" s="1"/>
  <c r="Q220" i="6" s="1"/>
  <c r="T220" i="6" s="1"/>
  <c r="N219" i="6"/>
  <c r="Q219" i="6" s="1"/>
  <c r="T219" i="6" s="1"/>
  <c r="M219" i="6"/>
  <c r="D219" i="6"/>
  <c r="P219" i="6" s="1"/>
  <c r="S219" i="6" s="1"/>
  <c r="AI219" i="6" s="1"/>
  <c r="AJ219" i="6" s="1"/>
  <c r="P218" i="6"/>
  <c r="S218" i="6" s="1"/>
  <c r="O218" i="6"/>
  <c r="R218" i="6" s="1"/>
  <c r="U218" i="6" s="1"/>
  <c r="M218" i="6"/>
  <c r="D218" i="6"/>
  <c r="N218" i="6" s="1"/>
  <c r="Q218" i="6" s="1"/>
  <c r="T218" i="6" s="1"/>
  <c r="M217" i="6"/>
  <c r="D217" i="6"/>
  <c r="P217" i="6" s="1"/>
  <c r="S217" i="6" s="1"/>
  <c r="V217" i="6" s="1"/>
  <c r="M216" i="6"/>
  <c r="D216" i="6"/>
  <c r="N216" i="6" s="1"/>
  <c r="Q216" i="6" s="1"/>
  <c r="T216" i="6" s="1"/>
  <c r="O215" i="6"/>
  <c r="R215" i="6" s="1"/>
  <c r="M215" i="6"/>
  <c r="D215" i="6"/>
  <c r="P215" i="6" s="1"/>
  <c r="S215" i="6" s="1"/>
  <c r="V215" i="6" s="1"/>
  <c r="M214" i="6"/>
  <c r="D214" i="6"/>
  <c r="N214" i="6" s="1"/>
  <c r="Q214" i="6" s="1"/>
  <c r="T214" i="6" s="1"/>
  <c r="S213" i="6"/>
  <c r="O213" i="6"/>
  <c r="R213" i="6" s="1"/>
  <c r="U213" i="6" s="1"/>
  <c r="N213" i="6"/>
  <c r="Q213" i="6" s="1"/>
  <c r="T213" i="6" s="1"/>
  <c r="M213" i="6"/>
  <c r="D213" i="6"/>
  <c r="P213" i="6" s="1"/>
  <c r="M212" i="6"/>
  <c r="D212" i="6"/>
  <c r="N212" i="6" s="1"/>
  <c r="Q212" i="6" s="1"/>
  <c r="T212" i="6" s="1"/>
  <c r="N211" i="6"/>
  <c r="Q211" i="6" s="1"/>
  <c r="T211" i="6" s="1"/>
  <c r="M211" i="6"/>
  <c r="D211" i="6"/>
  <c r="P211" i="6" s="1"/>
  <c r="S211" i="6" s="1"/>
  <c r="AI211" i="6" s="1"/>
  <c r="AJ211" i="6" s="1"/>
  <c r="P210" i="6"/>
  <c r="S210" i="6" s="1"/>
  <c r="V210" i="6" s="1"/>
  <c r="O210" i="6"/>
  <c r="R210" i="6" s="1"/>
  <c r="U210" i="6" s="1"/>
  <c r="M210" i="6"/>
  <c r="D210" i="6"/>
  <c r="N210" i="6" s="1"/>
  <c r="Q210" i="6" s="1"/>
  <c r="S209" i="6"/>
  <c r="V209" i="6" s="1"/>
  <c r="N209" i="6"/>
  <c r="Q209" i="6" s="1"/>
  <c r="T209" i="6" s="1"/>
  <c r="M209" i="6"/>
  <c r="D209" i="6"/>
  <c r="P209" i="6" s="1"/>
  <c r="M208" i="6"/>
  <c r="D208" i="6"/>
  <c r="N208" i="6" s="1"/>
  <c r="Q208" i="6" s="1"/>
  <c r="M207" i="6"/>
  <c r="D207" i="6"/>
  <c r="P207" i="6" s="1"/>
  <c r="S207" i="6" s="1"/>
  <c r="AJ206" i="6"/>
  <c r="P206" i="6"/>
  <c r="S206" i="6" s="1"/>
  <c r="V206" i="6" s="1"/>
  <c r="O206" i="6"/>
  <c r="R206" i="6" s="1"/>
  <c r="U206" i="6" s="1"/>
  <c r="M206" i="6"/>
  <c r="D206" i="6"/>
  <c r="N206" i="6" s="1"/>
  <c r="Q206" i="6" s="1"/>
  <c r="AI206" i="6" s="1"/>
  <c r="M205" i="6"/>
  <c r="D205" i="6"/>
  <c r="P205" i="6" s="1"/>
  <c r="S205" i="6" s="1"/>
  <c r="V205" i="6" s="1"/>
  <c r="M204" i="6"/>
  <c r="D204" i="6"/>
  <c r="O203" i="6"/>
  <c r="R203" i="6" s="1"/>
  <c r="U203" i="6" s="1"/>
  <c r="M203" i="6"/>
  <c r="D203" i="6"/>
  <c r="P203" i="6" s="1"/>
  <c r="S203" i="6" s="1"/>
  <c r="AI203" i="6" s="1"/>
  <c r="AJ203" i="6" s="1"/>
  <c r="P202" i="6"/>
  <c r="S202" i="6" s="1"/>
  <c r="V202" i="6" s="1"/>
  <c r="M202" i="6"/>
  <c r="D202" i="6"/>
  <c r="N202" i="6" s="1"/>
  <c r="Q202" i="6" s="1"/>
  <c r="T202" i="6" s="1"/>
  <c r="S201" i="6"/>
  <c r="V201" i="6" s="1"/>
  <c r="N201" i="6"/>
  <c r="Q201" i="6" s="1"/>
  <c r="M201" i="6"/>
  <c r="D201" i="6"/>
  <c r="P201" i="6" s="1"/>
  <c r="M200" i="6"/>
  <c r="D200" i="6"/>
  <c r="M199" i="6"/>
  <c r="D199" i="6"/>
  <c r="P199" i="6" s="1"/>
  <c r="S199" i="6" s="1"/>
  <c r="AI199" i="6" s="1"/>
  <c r="AJ199" i="6" s="1"/>
  <c r="O198" i="6"/>
  <c r="R198" i="6" s="1"/>
  <c r="U198" i="6" s="1"/>
  <c r="M198" i="6"/>
  <c r="D198" i="6"/>
  <c r="N198" i="6" s="1"/>
  <c r="Q198" i="6" s="1"/>
  <c r="AI198" i="6" s="1"/>
  <c r="AJ198" i="6" s="1"/>
  <c r="O197" i="6"/>
  <c r="R197" i="6" s="1"/>
  <c r="M197" i="6"/>
  <c r="D197" i="6"/>
  <c r="P197" i="6" s="1"/>
  <c r="S197" i="6" s="1"/>
  <c r="V197" i="6" s="1"/>
  <c r="M196" i="6"/>
  <c r="D196" i="6"/>
  <c r="O196" i="6" s="1"/>
  <c r="R196" i="6" s="1"/>
  <c r="O195" i="6"/>
  <c r="R195" i="6" s="1"/>
  <c r="U195" i="6" s="1"/>
  <c r="N195" i="6"/>
  <c r="Q195" i="6" s="1"/>
  <c r="M195" i="6"/>
  <c r="D195" i="6"/>
  <c r="P195" i="6" s="1"/>
  <c r="S195" i="6" s="1"/>
  <c r="V195" i="6" s="1"/>
  <c r="P194" i="6"/>
  <c r="S194" i="6" s="1"/>
  <c r="V194" i="6" s="1"/>
  <c r="M194" i="6"/>
  <c r="D194" i="6"/>
  <c r="N194" i="6" s="1"/>
  <c r="Q194" i="6" s="1"/>
  <c r="T194" i="6" s="1"/>
  <c r="O193" i="6"/>
  <c r="R193" i="6" s="1"/>
  <c r="U193" i="6" s="1"/>
  <c r="M193" i="6"/>
  <c r="D193" i="6"/>
  <c r="P193" i="6" s="1"/>
  <c r="S193" i="6" s="1"/>
  <c r="V193" i="6" s="1"/>
  <c r="O192" i="6"/>
  <c r="R192" i="6" s="1"/>
  <c r="U192" i="6" s="1"/>
  <c r="M192" i="6"/>
  <c r="D192" i="6"/>
  <c r="M191" i="6"/>
  <c r="D191" i="6"/>
  <c r="P191" i="6" s="1"/>
  <c r="S191" i="6" s="1"/>
  <c r="V191" i="6" s="1"/>
  <c r="M190" i="6"/>
  <c r="D190" i="6"/>
  <c r="N190" i="6" s="1"/>
  <c r="Q190" i="6" s="1"/>
  <c r="M189" i="6"/>
  <c r="D189" i="6"/>
  <c r="P189" i="6" s="1"/>
  <c r="S189" i="6" s="1"/>
  <c r="V189" i="6" s="1"/>
  <c r="M188" i="6"/>
  <c r="D188" i="6"/>
  <c r="O188" i="6" s="1"/>
  <c r="R188" i="6" s="1"/>
  <c r="U188" i="6" s="1"/>
  <c r="V187" i="6"/>
  <c r="N187" i="6"/>
  <c r="Q187" i="6" s="1"/>
  <c r="M187" i="6"/>
  <c r="D187" i="6"/>
  <c r="P187" i="6" s="1"/>
  <c r="S187" i="6" s="1"/>
  <c r="M186" i="6"/>
  <c r="D186" i="6"/>
  <c r="N186" i="6" s="1"/>
  <c r="Q186" i="6" s="1"/>
  <c r="T186" i="6" s="1"/>
  <c r="S185" i="6"/>
  <c r="O185" i="6"/>
  <c r="R185" i="6" s="1"/>
  <c r="U185" i="6" s="1"/>
  <c r="N185" i="6"/>
  <c r="Q185" i="6" s="1"/>
  <c r="T185" i="6" s="1"/>
  <c r="M185" i="6"/>
  <c r="D185" i="6"/>
  <c r="P185" i="6" s="1"/>
  <c r="O184" i="6"/>
  <c r="R184" i="6" s="1"/>
  <c r="U184" i="6" s="1"/>
  <c r="M184" i="6"/>
  <c r="D184" i="6"/>
  <c r="M183" i="6"/>
  <c r="D183" i="6"/>
  <c r="O183" i="6" s="1"/>
  <c r="R183" i="6" s="1"/>
  <c r="U183" i="6" s="1"/>
  <c r="N182" i="6"/>
  <c r="Q182" i="6" s="1"/>
  <c r="M182" i="6"/>
  <c r="D182" i="6"/>
  <c r="P182" i="6" s="1"/>
  <c r="S182" i="6" s="1"/>
  <c r="V182" i="6" s="1"/>
  <c r="M181" i="6"/>
  <c r="D181" i="6"/>
  <c r="N181" i="6" s="1"/>
  <c r="Q181" i="6" s="1"/>
  <c r="T181" i="6" s="1"/>
  <c r="O180" i="6"/>
  <c r="R180" i="6" s="1"/>
  <c r="U180" i="6" s="1"/>
  <c r="M180" i="6"/>
  <c r="D180" i="6"/>
  <c r="P180" i="6" s="1"/>
  <c r="S180" i="6" s="1"/>
  <c r="V180" i="6" s="1"/>
  <c r="P179" i="6"/>
  <c r="S179" i="6" s="1"/>
  <c r="M179" i="6"/>
  <c r="D179" i="6"/>
  <c r="N179" i="6" s="1"/>
  <c r="Q179" i="6" s="1"/>
  <c r="T179" i="6" s="1"/>
  <c r="S178" i="6"/>
  <c r="V178" i="6" s="1"/>
  <c r="N178" i="6"/>
  <c r="Q178" i="6" s="1"/>
  <c r="M178" i="6"/>
  <c r="D178" i="6"/>
  <c r="P178" i="6" s="1"/>
  <c r="M177" i="6"/>
  <c r="D177" i="6"/>
  <c r="N176" i="6"/>
  <c r="Q176" i="6" s="1"/>
  <c r="M176" i="6"/>
  <c r="D176" i="6"/>
  <c r="P176" i="6" s="1"/>
  <c r="S176" i="6" s="1"/>
  <c r="V176" i="6" s="1"/>
  <c r="O175" i="6"/>
  <c r="R175" i="6" s="1"/>
  <c r="U175" i="6" s="1"/>
  <c r="M175" i="6"/>
  <c r="D175" i="6"/>
  <c r="N175" i="6" s="1"/>
  <c r="Q175" i="6" s="1"/>
  <c r="T175" i="6" s="1"/>
  <c r="O174" i="6"/>
  <c r="R174" i="6" s="1"/>
  <c r="U174" i="6" s="1"/>
  <c r="M174" i="6"/>
  <c r="D174" i="6"/>
  <c r="P174" i="6" s="1"/>
  <c r="S174" i="6" s="1"/>
  <c r="V174" i="6" s="1"/>
  <c r="M173" i="6"/>
  <c r="D173" i="6"/>
  <c r="O172" i="6"/>
  <c r="R172" i="6" s="1"/>
  <c r="U172" i="6" s="1"/>
  <c r="M172" i="6"/>
  <c r="D172" i="6"/>
  <c r="P172" i="6" s="1"/>
  <c r="S172" i="6" s="1"/>
  <c r="AI172" i="6" s="1"/>
  <c r="AJ172" i="6" s="1"/>
  <c r="AJ171" i="6"/>
  <c r="O171" i="6"/>
  <c r="R171" i="6" s="1"/>
  <c r="AI171" i="6" s="1"/>
  <c r="M171" i="6"/>
  <c r="D171" i="6"/>
  <c r="N171" i="6" s="1"/>
  <c r="Q171" i="6" s="1"/>
  <c r="T171" i="6" s="1"/>
  <c r="M170" i="6"/>
  <c r="D170" i="6"/>
  <c r="P170" i="6" s="1"/>
  <c r="S170" i="6" s="1"/>
  <c r="V170" i="6" s="1"/>
  <c r="M169" i="6"/>
  <c r="D169" i="6"/>
  <c r="O169" i="6" s="1"/>
  <c r="R169" i="6" s="1"/>
  <c r="U169" i="6" s="1"/>
  <c r="M168" i="6"/>
  <c r="D168" i="6"/>
  <c r="N168" i="6" s="1"/>
  <c r="Q168" i="6" s="1"/>
  <c r="P167" i="6"/>
  <c r="S167" i="6" s="1"/>
  <c r="V167" i="6" s="1"/>
  <c r="M167" i="6"/>
  <c r="D167" i="6"/>
  <c r="O167" i="6" s="1"/>
  <c r="R167" i="6" s="1"/>
  <c r="U167" i="6" s="1"/>
  <c r="S166" i="6"/>
  <c r="V166" i="6" s="1"/>
  <c r="M166" i="6"/>
  <c r="D166" i="6"/>
  <c r="P166" i="6" s="1"/>
  <c r="M165" i="6"/>
  <c r="D165" i="6"/>
  <c r="O165" i="6" s="1"/>
  <c r="R165" i="6" s="1"/>
  <c r="M164" i="6"/>
  <c r="D164" i="6"/>
  <c r="N164" i="6" s="1"/>
  <c r="Q164" i="6" s="1"/>
  <c r="T164" i="6" s="1"/>
  <c r="P163" i="6"/>
  <c r="S163" i="6" s="1"/>
  <c r="V163" i="6" s="1"/>
  <c r="N163" i="6"/>
  <c r="Q163" i="6" s="1"/>
  <c r="T163" i="6" s="1"/>
  <c r="M163" i="6"/>
  <c r="D163" i="6"/>
  <c r="O163" i="6" s="1"/>
  <c r="R163" i="6" s="1"/>
  <c r="AI163" i="6" s="1"/>
  <c r="AJ163" i="6" s="1"/>
  <c r="O162" i="6"/>
  <c r="R162" i="6" s="1"/>
  <c r="U162" i="6" s="1"/>
  <c r="M162" i="6"/>
  <c r="D162" i="6"/>
  <c r="P162" i="6" s="1"/>
  <c r="S162" i="6" s="1"/>
  <c r="M161" i="6"/>
  <c r="D161" i="6"/>
  <c r="M160" i="6"/>
  <c r="D160" i="6"/>
  <c r="N160" i="6" s="1"/>
  <c r="Q160" i="6" s="1"/>
  <c r="T160" i="6" s="1"/>
  <c r="U159" i="6"/>
  <c r="N159" i="6"/>
  <c r="Q159" i="6" s="1"/>
  <c r="AI159" i="6" s="1"/>
  <c r="AJ159" i="6" s="1"/>
  <c r="M159" i="6"/>
  <c r="D159" i="6"/>
  <c r="O159" i="6" s="1"/>
  <c r="R159" i="6" s="1"/>
  <c r="O158" i="6"/>
  <c r="R158" i="6" s="1"/>
  <c r="U158" i="6" s="1"/>
  <c r="N158" i="6"/>
  <c r="Q158" i="6" s="1"/>
  <c r="T158" i="6" s="1"/>
  <c r="M158" i="6"/>
  <c r="D158" i="6"/>
  <c r="P158" i="6" s="1"/>
  <c r="S158" i="6" s="1"/>
  <c r="M157" i="6"/>
  <c r="D157" i="6"/>
  <c r="M156" i="6"/>
  <c r="D156" i="6"/>
  <c r="N156" i="6" s="1"/>
  <c r="Q156" i="6" s="1"/>
  <c r="AI156" i="6" s="1"/>
  <c r="AJ156" i="6" s="1"/>
  <c r="U155" i="6"/>
  <c r="N155" i="6"/>
  <c r="Q155" i="6" s="1"/>
  <c r="T155" i="6" s="1"/>
  <c r="M155" i="6"/>
  <c r="D155" i="6"/>
  <c r="O155" i="6" s="1"/>
  <c r="R155" i="6" s="1"/>
  <c r="M154" i="6"/>
  <c r="D154" i="6"/>
  <c r="P154" i="6" s="1"/>
  <c r="S154" i="6" s="1"/>
  <c r="V154" i="6" s="1"/>
  <c r="M153" i="6"/>
  <c r="D153" i="6"/>
  <c r="N153" i="6" s="1"/>
  <c r="Q153" i="6" s="1"/>
  <c r="T153" i="6" s="1"/>
  <c r="M152" i="6"/>
  <c r="D152" i="6"/>
  <c r="N152" i="6" s="1"/>
  <c r="Q152" i="6" s="1"/>
  <c r="AI152" i="6" s="1"/>
  <c r="AJ152" i="6" s="1"/>
  <c r="M151" i="6"/>
  <c r="D151" i="6"/>
  <c r="O151" i="6" s="1"/>
  <c r="R151" i="6" s="1"/>
  <c r="AI151" i="6" s="1"/>
  <c r="AJ151" i="6" s="1"/>
  <c r="M150" i="6"/>
  <c r="D150" i="6"/>
  <c r="P150" i="6" s="1"/>
  <c r="S150" i="6" s="1"/>
  <c r="M149" i="6"/>
  <c r="D149" i="6"/>
  <c r="N149" i="6" s="1"/>
  <c r="Q149" i="6" s="1"/>
  <c r="T149" i="6" s="1"/>
  <c r="O148" i="6"/>
  <c r="R148" i="6" s="1"/>
  <c r="U148" i="6" s="1"/>
  <c r="M148" i="6"/>
  <c r="D148" i="6"/>
  <c r="N148" i="6" s="1"/>
  <c r="Q148" i="6" s="1"/>
  <c r="AI148" i="6" s="1"/>
  <c r="AJ148" i="6" s="1"/>
  <c r="P147" i="6"/>
  <c r="S147" i="6" s="1"/>
  <c r="V147" i="6" s="1"/>
  <c r="N147" i="6"/>
  <c r="Q147" i="6" s="1"/>
  <c r="M147" i="6"/>
  <c r="D147" i="6"/>
  <c r="O147" i="6" s="1"/>
  <c r="R147" i="6" s="1"/>
  <c r="U147" i="6" s="1"/>
  <c r="O146" i="6"/>
  <c r="R146" i="6" s="1"/>
  <c r="N146" i="6"/>
  <c r="Q146" i="6" s="1"/>
  <c r="T146" i="6" s="1"/>
  <c r="M146" i="6"/>
  <c r="D146" i="6"/>
  <c r="P146" i="6" s="1"/>
  <c r="S146" i="6" s="1"/>
  <c r="V146" i="6" s="1"/>
  <c r="M145" i="6"/>
  <c r="D145" i="6"/>
  <c r="M144" i="6"/>
  <c r="D144" i="6"/>
  <c r="N144" i="6" s="1"/>
  <c r="Q144" i="6" s="1"/>
  <c r="T144" i="6" s="1"/>
  <c r="P143" i="6"/>
  <c r="S143" i="6" s="1"/>
  <c r="V143" i="6" s="1"/>
  <c r="M143" i="6"/>
  <c r="D143" i="6"/>
  <c r="O143" i="6" s="1"/>
  <c r="R143" i="6" s="1"/>
  <c r="U143" i="6" s="1"/>
  <c r="O142" i="6"/>
  <c r="R142" i="6" s="1"/>
  <c r="U142" i="6" s="1"/>
  <c r="M142" i="6"/>
  <c r="D142" i="6"/>
  <c r="P142" i="6" s="1"/>
  <c r="S142" i="6" s="1"/>
  <c r="M141" i="6"/>
  <c r="D141" i="6"/>
  <c r="M140" i="6"/>
  <c r="D140" i="6"/>
  <c r="N140" i="6" s="1"/>
  <c r="Q140" i="6" s="1"/>
  <c r="T140" i="6" s="1"/>
  <c r="M139" i="6"/>
  <c r="D139" i="6"/>
  <c r="O139" i="6" s="1"/>
  <c r="R139" i="6" s="1"/>
  <c r="AI139" i="6" s="1"/>
  <c r="AJ139" i="6" s="1"/>
  <c r="O138" i="6"/>
  <c r="R138" i="6" s="1"/>
  <c r="U138" i="6" s="1"/>
  <c r="M138" i="6"/>
  <c r="D138" i="6"/>
  <c r="P138" i="6" s="1"/>
  <c r="S138" i="6" s="1"/>
  <c r="V138" i="6" s="1"/>
  <c r="N137" i="6"/>
  <c r="Q137" i="6" s="1"/>
  <c r="M137" i="6"/>
  <c r="D137" i="6"/>
  <c r="P136" i="6"/>
  <c r="S136" i="6" s="1"/>
  <c r="AI136" i="6" s="1"/>
  <c r="AJ136" i="6" s="1"/>
  <c r="M136" i="6"/>
  <c r="D136" i="6"/>
  <c r="N136" i="6" s="1"/>
  <c r="Q136" i="6" s="1"/>
  <c r="T136" i="6" s="1"/>
  <c r="P135" i="6"/>
  <c r="S135" i="6" s="1"/>
  <c r="V135" i="6" s="1"/>
  <c r="M135" i="6"/>
  <c r="D135" i="6"/>
  <c r="O135" i="6" s="1"/>
  <c r="R135" i="6" s="1"/>
  <c r="U135" i="6" s="1"/>
  <c r="M134" i="6"/>
  <c r="D134" i="6"/>
  <c r="P134" i="6" s="1"/>
  <c r="S134" i="6" s="1"/>
  <c r="V134" i="6" s="1"/>
  <c r="M133" i="6"/>
  <c r="D133" i="6"/>
  <c r="N133" i="6" s="1"/>
  <c r="Q133" i="6" s="1"/>
  <c r="T133" i="6" s="1"/>
  <c r="O132" i="6"/>
  <c r="R132" i="6" s="1"/>
  <c r="U132" i="6" s="1"/>
  <c r="M132" i="6"/>
  <c r="D132" i="6"/>
  <c r="N132" i="6" s="1"/>
  <c r="Q132" i="6" s="1"/>
  <c r="T132" i="6" s="1"/>
  <c r="U131" i="6"/>
  <c r="P131" i="6"/>
  <c r="S131" i="6" s="1"/>
  <c r="V131" i="6" s="1"/>
  <c r="N131" i="6"/>
  <c r="Q131" i="6" s="1"/>
  <c r="T131" i="6" s="1"/>
  <c r="W131" i="6" s="1"/>
  <c r="M131" i="6"/>
  <c r="D131" i="6"/>
  <c r="O131" i="6" s="1"/>
  <c r="R131" i="6" s="1"/>
  <c r="AI131" i="6" s="1"/>
  <c r="AJ131" i="6" s="1"/>
  <c r="R130" i="6"/>
  <c r="U130" i="6" s="1"/>
  <c r="P130" i="6"/>
  <c r="S130" i="6" s="1"/>
  <c r="V130" i="6" s="1"/>
  <c r="M130" i="6"/>
  <c r="D130" i="6"/>
  <c r="O130" i="6" s="1"/>
  <c r="M129" i="6"/>
  <c r="D129" i="6"/>
  <c r="O129" i="6" s="1"/>
  <c r="R129" i="6" s="1"/>
  <c r="U129" i="6" s="1"/>
  <c r="M128" i="6"/>
  <c r="D128" i="6"/>
  <c r="O128" i="6" s="1"/>
  <c r="R128" i="6" s="1"/>
  <c r="U128" i="6" s="1"/>
  <c r="M127" i="6"/>
  <c r="D127" i="6"/>
  <c r="P127" i="6" s="1"/>
  <c r="S127" i="6" s="1"/>
  <c r="N126" i="6"/>
  <c r="Q126" i="6" s="1"/>
  <c r="T126" i="6" s="1"/>
  <c r="M126" i="6"/>
  <c r="D126" i="6"/>
  <c r="O126" i="6" s="1"/>
  <c r="R126" i="6" s="1"/>
  <c r="U126" i="6" s="1"/>
  <c r="M125" i="6"/>
  <c r="D125" i="6"/>
  <c r="O125" i="6" s="1"/>
  <c r="R125" i="6" s="1"/>
  <c r="U125" i="6" s="1"/>
  <c r="M124" i="6"/>
  <c r="D124" i="6"/>
  <c r="O124" i="6" s="1"/>
  <c r="R124" i="6" s="1"/>
  <c r="U124" i="6" s="1"/>
  <c r="O123" i="6"/>
  <c r="R123" i="6" s="1"/>
  <c r="U123" i="6" s="1"/>
  <c r="N123" i="6"/>
  <c r="Q123" i="6" s="1"/>
  <c r="AI123" i="6" s="1"/>
  <c r="AJ123" i="6" s="1"/>
  <c r="M123" i="6"/>
  <c r="D123" i="6"/>
  <c r="P123" i="6" s="1"/>
  <c r="S123" i="6" s="1"/>
  <c r="V123" i="6" s="1"/>
  <c r="N122" i="6"/>
  <c r="Q122" i="6" s="1"/>
  <c r="T122" i="6" s="1"/>
  <c r="M122" i="6"/>
  <c r="D122" i="6"/>
  <c r="O122" i="6" s="1"/>
  <c r="R122" i="6" s="1"/>
  <c r="U122" i="6" s="1"/>
  <c r="M121" i="6"/>
  <c r="D121" i="6"/>
  <c r="O121" i="6" s="1"/>
  <c r="R121" i="6" s="1"/>
  <c r="M120" i="6"/>
  <c r="D120" i="6"/>
  <c r="O120" i="6" s="1"/>
  <c r="R120" i="6" s="1"/>
  <c r="U120" i="6" s="1"/>
  <c r="O119" i="6"/>
  <c r="R119" i="6" s="1"/>
  <c r="U119" i="6" s="1"/>
  <c r="N119" i="6"/>
  <c r="Q119" i="6" s="1"/>
  <c r="T119" i="6" s="1"/>
  <c r="M119" i="6"/>
  <c r="D119" i="6"/>
  <c r="P119" i="6" s="1"/>
  <c r="S119" i="6" s="1"/>
  <c r="P118" i="6"/>
  <c r="S118" i="6" s="1"/>
  <c r="V118" i="6" s="1"/>
  <c r="M118" i="6"/>
  <c r="D118" i="6"/>
  <c r="O118" i="6" s="1"/>
  <c r="R118" i="6" s="1"/>
  <c r="U118" i="6" s="1"/>
  <c r="M117" i="6"/>
  <c r="D117" i="6"/>
  <c r="O117" i="6" s="1"/>
  <c r="R117" i="6" s="1"/>
  <c r="U117" i="6" s="1"/>
  <c r="M116" i="6"/>
  <c r="D116" i="6"/>
  <c r="O116" i="6" s="1"/>
  <c r="R116" i="6" s="1"/>
  <c r="U116" i="6" s="1"/>
  <c r="M115" i="6"/>
  <c r="D115" i="6"/>
  <c r="P115" i="6" s="1"/>
  <c r="S115" i="6" s="1"/>
  <c r="V115" i="6" s="1"/>
  <c r="P114" i="6"/>
  <c r="S114" i="6" s="1"/>
  <c r="V114" i="6" s="1"/>
  <c r="M114" i="6"/>
  <c r="D114" i="6"/>
  <c r="O114" i="6" s="1"/>
  <c r="R114" i="6" s="1"/>
  <c r="U114" i="6" s="1"/>
  <c r="R113" i="6"/>
  <c r="U113" i="6" s="1"/>
  <c r="M113" i="6"/>
  <c r="D113" i="6"/>
  <c r="O113" i="6" s="1"/>
  <c r="M112" i="6"/>
  <c r="D112" i="6"/>
  <c r="N111" i="6"/>
  <c r="Q111" i="6" s="1"/>
  <c r="AI111" i="6" s="1"/>
  <c r="AJ111" i="6" s="1"/>
  <c r="M111" i="6"/>
  <c r="D111" i="6"/>
  <c r="P111" i="6" s="1"/>
  <c r="S111" i="6" s="1"/>
  <c r="V111" i="6" s="1"/>
  <c r="R110" i="6"/>
  <c r="U110" i="6" s="1"/>
  <c r="P110" i="6"/>
  <c r="S110" i="6" s="1"/>
  <c r="V110" i="6" s="1"/>
  <c r="N110" i="6"/>
  <c r="Q110" i="6" s="1"/>
  <c r="AI110" i="6" s="1"/>
  <c r="AJ110" i="6" s="1"/>
  <c r="M110" i="6"/>
  <c r="D110" i="6"/>
  <c r="O110" i="6" s="1"/>
  <c r="R109" i="6"/>
  <c r="U109" i="6" s="1"/>
  <c r="M109" i="6"/>
  <c r="D109" i="6"/>
  <c r="O109" i="6" s="1"/>
  <c r="M108" i="6"/>
  <c r="D108" i="6"/>
  <c r="M107" i="6"/>
  <c r="D107" i="6"/>
  <c r="P107" i="6" s="1"/>
  <c r="S107" i="6" s="1"/>
  <c r="V107" i="6" s="1"/>
  <c r="R106" i="6"/>
  <c r="U106" i="6" s="1"/>
  <c r="N106" i="6"/>
  <c r="Q106" i="6" s="1"/>
  <c r="AI106" i="6" s="1"/>
  <c r="AJ106" i="6" s="1"/>
  <c r="M106" i="6"/>
  <c r="D106" i="6"/>
  <c r="O106" i="6" s="1"/>
  <c r="M105" i="6"/>
  <c r="D105" i="6"/>
  <c r="O105" i="6" s="1"/>
  <c r="R105" i="6" s="1"/>
  <c r="U105" i="6" s="1"/>
  <c r="M104" i="6"/>
  <c r="D104" i="6"/>
  <c r="O103" i="6"/>
  <c r="R103" i="6" s="1"/>
  <c r="U103" i="6" s="1"/>
  <c r="M103" i="6"/>
  <c r="D103" i="6"/>
  <c r="P103" i="6" s="1"/>
  <c r="S103" i="6" s="1"/>
  <c r="R102" i="6"/>
  <c r="U102" i="6" s="1"/>
  <c r="M102" i="6"/>
  <c r="D102" i="6"/>
  <c r="O102" i="6" s="1"/>
  <c r="M101" i="6"/>
  <c r="D101" i="6"/>
  <c r="O101" i="6" s="1"/>
  <c r="R101" i="6" s="1"/>
  <c r="U101" i="6" s="1"/>
  <c r="M100" i="6"/>
  <c r="D100" i="6"/>
  <c r="O99" i="6"/>
  <c r="R99" i="6" s="1"/>
  <c r="N99" i="6"/>
  <c r="Q99" i="6" s="1"/>
  <c r="T99" i="6" s="1"/>
  <c r="M99" i="6"/>
  <c r="D99" i="6"/>
  <c r="P99" i="6" s="1"/>
  <c r="S99" i="6" s="1"/>
  <c r="V99" i="6" s="1"/>
  <c r="R98" i="6"/>
  <c r="U98" i="6" s="1"/>
  <c r="P98" i="6"/>
  <c r="S98" i="6" s="1"/>
  <c r="V98" i="6" s="1"/>
  <c r="M98" i="6"/>
  <c r="D98" i="6"/>
  <c r="O98" i="6" s="1"/>
  <c r="R97" i="6"/>
  <c r="M97" i="6"/>
  <c r="D97" i="6"/>
  <c r="O97" i="6" s="1"/>
  <c r="M96" i="6"/>
  <c r="D96" i="6"/>
  <c r="M95" i="6"/>
  <c r="D95" i="6"/>
  <c r="P95" i="6" s="1"/>
  <c r="S95" i="6" s="1"/>
  <c r="V95" i="6" s="1"/>
  <c r="P94" i="6"/>
  <c r="S94" i="6" s="1"/>
  <c r="V94" i="6" s="1"/>
  <c r="N94" i="6"/>
  <c r="Q94" i="6" s="1"/>
  <c r="T94" i="6" s="1"/>
  <c r="M94" i="6"/>
  <c r="D94" i="6"/>
  <c r="O94" i="6" s="1"/>
  <c r="R94" i="6" s="1"/>
  <c r="U94" i="6" s="1"/>
  <c r="P93" i="6"/>
  <c r="S93" i="6" s="1"/>
  <c r="V93" i="6" s="1"/>
  <c r="M93" i="6"/>
  <c r="D93" i="6"/>
  <c r="M92" i="6"/>
  <c r="D92" i="6"/>
  <c r="M91" i="6"/>
  <c r="D91" i="6"/>
  <c r="P91" i="6" s="1"/>
  <c r="S91" i="6" s="1"/>
  <c r="V91" i="6" s="1"/>
  <c r="P90" i="6"/>
  <c r="S90" i="6" s="1"/>
  <c r="V90" i="6" s="1"/>
  <c r="N90" i="6"/>
  <c r="Q90" i="6" s="1"/>
  <c r="AI90" i="6" s="1"/>
  <c r="AJ90" i="6" s="1"/>
  <c r="M90" i="6"/>
  <c r="D90" i="6"/>
  <c r="O90" i="6" s="1"/>
  <c r="R90" i="6" s="1"/>
  <c r="U90" i="6" s="1"/>
  <c r="M89" i="6"/>
  <c r="D89" i="6"/>
  <c r="M88" i="6"/>
  <c r="D88" i="6"/>
  <c r="P88" i="6" s="1"/>
  <c r="S88" i="6" s="1"/>
  <c r="M87" i="6"/>
  <c r="D87" i="6"/>
  <c r="P87" i="6" s="1"/>
  <c r="S87" i="6" s="1"/>
  <c r="V87" i="6" s="1"/>
  <c r="P86" i="6"/>
  <c r="S86" i="6" s="1"/>
  <c r="V86" i="6" s="1"/>
  <c r="N86" i="6"/>
  <c r="Q86" i="6" s="1"/>
  <c r="T86" i="6" s="1"/>
  <c r="M86" i="6"/>
  <c r="D86" i="6"/>
  <c r="O86" i="6" s="1"/>
  <c r="R86" i="6" s="1"/>
  <c r="U86" i="6" s="1"/>
  <c r="M85" i="6"/>
  <c r="D85" i="6"/>
  <c r="M84" i="6"/>
  <c r="D84" i="6"/>
  <c r="P84" i="6" s="1"/>
  <c r="S84" i="6" s="1"/>
  <c r="V84" i="6" s="1"/>
  <c r="M83" i="6"/>
  <c r="D83" i="6"/>
  <c r="P83" i="6" s="1"/>
  <c r="S83" i="6" s="1"/>
  <c r="V83" i="6" s="1"/>
  <c r="P82" i="6"/>
  <c r="S82" i="6" s="1"/>
  <c r="V82" i="6" s="1"/>
  <c r="N82" i="6"/>
  <c r="Q82" i="6" s="1"/>
  <c r="AI82" i="6" s="1"/>
  <c r="AJ82" i="6" s="1"/>
  <c r="M82" i="6"/>
  <c r="D82" i="6"/>
  <c r="O82" i="6" s="1"/>
  <c r="R82" i="6" s="1"/>
  <c r="U82" i="6" s="1"/>
  <c r="P81" i="6"/>
  <c r="S81" i="6" s="1"/>
  <c r="V81" i="6" s="1"/>
  <c r="M81" i="6"/>
  <c r="D81" i="6"/>
  <c r="M80" i="6"/>
  <c r="D80" i="6"/>
  <c r="M79" i="6"/>
  <c r="D79" i="6"/>
  <c r="P79" i="6" s="1"/>
  <c r="S79" i="6" s="1"/>
  <c r="V79" i="6" s="1"/>
  <c r="N78" i="6"/>
  <c r="Q78" i="6" s="1"/>
  <c r="AI78" i="6" s="1"/>
  <c r="AJ78" i="6" s="1"/>
  <c r="M78" i="6"/>
  <c r="D78" i="6"/>
  <c r="O78" i="6" s="1"/>
  <c r="R78" i="6" s="1"/>
  <c r="U78" i="6" s="1"/>
  <c r="M77" i="6"/>
  <c r="D77" i="6"/>
  <c r="P77" i="6" s="1"/>
  <c r="S77" i="6" s="1"/>
  <c r="V77" i="6" s="1"/>
  <c r="M76" i="6"/>
  <c r="D76" i="6"/>
  <c r="O75" i="6"/>
  <c r="R75" i="6" s="1"/>
  <c r="U75" i="6" s="1"/>
  <c r="M75" i="6"/>
  <c r="D75" i="6"/>
  <c r="P75" i="6" s="1"/>
  <c r="S75" i="6" s="1"/>
  <c r="V75" i="6" s="1"/>
  <c r="T74" i="6"/>
  <c r="N74" i="6"/>
  <c r="Q74" i="6" s="1"/>
  <c r="AI74" i="6" s="1"/>
  <c r="AJ74" i="6" s="1"/>
  <c r="M74" i="6"/>
  <c r="D74" i="6"/>
  <c r="O74" i="6" s="1"/>
  <c r="R74" i="6" s="1"/>
  <c r="U74" i="6" s="1"/>
  <c r="M73" i="6"/>
  <c r="D73" i="6"/>
  <c r="M72" i="6"/>
  <c r="D72" i="6"/>
  <c r="P72" i="6" s="1"/>
  <c r="S72" i="6" s="1"/>
  <c r="V72" i="6" s="1"/>
  <c r="O71" i="6"/>
  <c r="R71" i="6" s="1"/>
  <c r="U71" i="6" s="1"/>
  <c r="M71" i="6"/>
  <c r="D71" i="6"/>
  <c r="P71" i="6" s="1"/>
  <c r="S71" i="6" s="1"/>
  <c r="N70" i="6"/>
  <c r="Q70" i="6" s="1"/>
  <c r="T70" i="6" s="1"/>
  <c r="M70" i="6"/>
  <c r="D70" i="6"/>
  <c r="O70" i="6" s="1"/>
  <c r="R70" i="6" s="1"/>
  <c r="N69" i="6"/>
  <c r="Q69" i="6" s="1"/>
  <c r="T69" i="6" s="1"/>
  <c r="M69" i="6"/>
  <c r="D69" i="6"/>
  <c r="O69" i="6" s="1"/>
  <c r="R69" i="6" s="1"/>
  <c r="U69" i="6" s="1"/>
  <c r="M68" i="6"/>
  <c r="D68" i="6"/>
  <c r="P68" i="6" s="1"/>
  <c r="S68" i="6" s="1"/>
  <c r="V68" i="6" s="1"/>
  <c r="M67" i="6"/>
  <c r="D67" i="6"/>
  <c r="N67" i="6" s="1"/>
  <c r="Q67" i="6" s="1"/>
  <c r="T66" i="6"/>
  <c r="N66" i="6"/>
  <c r="Q66" i="6" s="1"/>
  <c r="AI66" i="6" s="1"/>
  <c r="AJ66" i="6" s="1"/>
  <c r="M66" i="6"/>
  <c r="D66" i="6"/>
  <c r="O66" i="6" s="1"/>
  <c r="R66" i="6" s="1"/>
  <c r="U66" i="6" s="1"/>
  <c r="M65" i="6"/>
  <c r="D65" i="6"/>
  <c r="O65" i="6" s="1"/>
  <c r="R65" i="6" s="1"/>
  <c r="U65" i="6" s="1"/>
  <c r="M64" i="6"/>
  <c r="D64" i="6"/>
  <c r="P64" i="6" s="1"/>
  <c r="S64" i="6" s="1"/>
  <c r="AI64" i="6" s="1"/>
  <c r="AJ64" i="6" s="1"/>
  <c r="O63" i="6"/>
  <c r="R63" i="6" s="1"/>
  <c r="U63" i="6" s="1"/>
  <c r="M63" i="6"/>
  <c r="D63" i="6"/>
  <c r="P63" i="6" s="1"/>
  <c r="S63" i="6" s="1"/>
  <c r="M62" i="6"/>
  <c r="D62" i="6"/>
  <c r="O62" i="6" s="1"/>
  <c r="R62" i="6" s="1"/>
  <c r="U62" i="6" s="1"/>
  <c r="M61" i="6"/>
  <c r="D61" i="6"/>
  <c r="O61" i="6" s="1"/>
  <c r="R61" i="6" s="1"/>
  <c r="U61" i="6" s="1"/>
  <c r="M60" i="6"/>
  <c r="D60" i="6"/>
  <c r="N59" i="6"/>
  <c r="Q59" i="6" s="1"/>
  <c r="T59" i="6" s="1"/>
  <c r="M59" i="6"/>
  <c r="D59" i="6"/>
  <c r="P59" i="6" s="1"/>
  <c r="S59" i="6" s="1"/>
  <c r="V59" i="6" s="1"/>
  <c r="T58" i="6"/>
  <c r="N58" i="6"/>
  <c r="Q58" i="6" s="1"/>
  <c r="M58" i="6"/>
  <c r="D58" i="6"/>
  <c r="O58" i="6" s="1"/>
  <c r="R58" i="6" s="1"/>
  <c r="M57" i="6"/>
  <c r="D57" i="6"/>
  <c r="O57" i="6" s="1"/>
  <c r="R57" i="6" s="1"/>
  <c r="M56" i="6"/>
  <c r="D56" i="6"/>
  <c r="M55" i="6"/>
  <c r="D55" i="6"/>
  <c r="N55" i="6" s="1"/>
  <c r="Q55" i="6" s="1"/>
  <c r="T55" i="6" s="1"/>
  <c r="U54" i="6"/>
  <c r="R54" i="6"/>
  <c r="P54" i="6"/>
  <c r="S54" i="6" s="1"/>
  <c r="V54" i="6" s="1"/>
  <c r="N54" i="6"/>
  <c r="Q54" i="6" s="1"/>
  <c r="T54" i="6" s="1"/>
  <c r="W54" i="6" s="1"/>
  <c r="M54" i="6"/>
  <c r="D54" i="6"/>
  <c r="O54" i="6" s="1"/>
  <c r="P53" i="6"/>
  <c r="S53" i="6" s="1"/>
  <c r="V53" i="6" s="1"/>
  <c r="N53" i="6"/>
  <c r="Q53" i="6" s="1"/>
  <c r="T53" i="6" s="1"/>
  <c r="M53" i="6"/>
  <c r="D53" i="6"/>
  <c r="O53" i="6" s="1"/>
  <c r="R53" i="6" s="1"/>
  <c r="P52" i="6"/>
  <c r="S52" i="6" s="1"/>
  <c r="V52" i="6" s="1"/>
  <c r="M52" i="6"/>
  <c r="D52" i="6"/>
  <c r="M51" i="6"/>
  <c r="D51" i="6"/>
  <c r="N51" i="6" s="1"/>
  <c r="Q51" i="6" s="1"/>
  <c r="R50" i="6"/>
  <c r="U50" i="6" s="1"/>
  <c r="P50" i="6"/>
  <c r="S50" i="6" s="1"/>
  <c r="V50" i="6" s="1"/>
  <c r="N50" i="6"/>
  <c r="Q50" i="6" s="1"/>
  <c r="T50" i="6" s="1"/>
  <c r="M50" i="6"/>
  <c r="D50" i="6"/>
  <c r="O50" i="6" s="1"/>
  <c r="N49" i="6"/>
  <c r="Q49" i="6" s="1"/>
  <c r="T49" i="6" s="1"/>
  <c r="M49" i="6"/>
  <c r="D49" i="6"/>
  <c r="O49" i="6" s="1"/>
  <c r="R49" i="6" s="1"/>
  <c r="U49" i="6" s="1"/>
  <c r="O48" i="6"/>
  <c r="R48" i="6" s="1"/>
  <c r="U48" i="6" s="1"/>
  <c r="M48" i="6"/>
  <c r="D48" i="6"/>
  <c r="N48" i="6" s="1"/>
  <c r="Q48" i="6" s="1"/>
  <c r="M47" i="6"/>
  <c r="D47" i="6"/>
  <c r="O47" i="6" s="1"/>
  <c r="R47" i="6" s="1"/>
  <c r="M46" i="6"/>
  <c r="D46" i="6"/>
  <c r="P46" i="6" s="1"/>
  <c r="S46" i="6" s="1"/>
  <c r="M45" i="6"/>
  <c r="D45" i="6"/>
  <c r="O45" i="6" s="1"/>
  <c r="R45" i="6" s="1"/>
  <c r="M44" i="6"/>
  <c r="D44" i="6"/>
  <c r="N44" i="6" s="1"/>
  <c r="Q44" i="6" s="1"/>
  <c r="M43" i="6"/>
  <c r="D43" i="6"/>
  <c r="O43" i="6" s="1"/>
  <c r="R43" i="6" s="1"/>
  <c r="U43" i="6" s="1"/>
  <c r="O42" i="6"/>
  <c r="R42" i="6" s="1"/>
  <c r="U42" i="6" s="1"/>
  <c r="N42" i="6"/>
  <c r="Q42" i="6" s="1"/>
  <c r="T42" i="6" s="1"/>
  <c r="M42" i="6"/>
  <c r="D42" i="6"/>
  <c r="P42" i="6" s="1"/>
  <c r="S42" i="6" s="1"/>
  <c r="N41" i="6"/>
  <c r="Q41" i="6" s="1"/>
  <c r="M41" i="6"/>
  <c r="D41" i="6"/>
  <c r="O41" i="6" s="1"/>
  <c r="R41" i="6" s="1"/>
  <c r="U41" i="6" s="1"/>
  <c r="O40" i="6"/>
  <c r="R40" i="6" s="1"/>
  <c r="U40" i="6" s="1"/>
  <c r="M40" i="6"/>
  <c r="D40" i="6"/>
  <c r="N40" i="6" s="1"/>
  <c r="Q40" i="6" s="1"/>
  <c r="M39" i="6"/>
  <c r="D39" i="6"/>
  <c r="O39" i="6" s="1"/>
  <c r="R39" i="6" s="1"/>
  <c r="U39" i="6" s="1"/>
  <c r="M38" i="6"/>
  <c r="D38" i="6"/>
  <c r="P38" i="6" s="1"/>
  <c r="S38" i="6" s="1"/>
  <c r="M37" i="6"/>
  <c r="D37" i="6"/>
  <c r="O37" i="6" s="1"/>
  <c r="R37" i="6" s="1"/>
  <c r="M36" i="6"/>
  <c r="D36" i="6"/>
  <c r="N36" i="6" s="1"/>
  <c r="Q36" i="6" s="1"/>
  <c r="M35" i="6"/>
  <c r="D35" i="6"/>
  <c r="O35" i="6" s="1"/>
  <c r="R35" i="6" s="1"/>
  <c r="U35" i="6" s="1"/>
  <c r="O34" i="6"/>
  <c r="R34" i="6" s="1"/>
  <c r="U34" i="6" s="1"/>
  <c r="N34" i="6"/>
  <c r="Q34" i="6" s="1"/>
  <c r="T34" i="6" s="1"/>
  <c r="M34" i="6"/>
  <c r="D34" i="6"/>
  <c r="P34" i="6" s="1"/>
  <c r="S34" i="6" s="1"/>
  <c r="N33" i="6"/>
  <c r="Q33" i="6" s="1"/>
  <c r="M33" i="6"/>
  <c r="D33" i="6"/>
  <c r="O33" i="6" s="1"/>
  <c r="R33" i="6" s="1"/>
  <c r="U33" i="6" s="1"/>
  <c r="O32" i="6"/>
  <c r="R32" i="6" s="1"/>
  <c r="U32" i="6" s="1"/>
  <c r="M32" i="6"/>
  <c r="D32" i="6"/>
  <c r="N32" i="6" s="1"/>
  <c r="Q32" i="6" s="1"/>
  <c r="T32" i="6" s="1"/>
  <c r="M31" i="6"/>
  <c r="D31" i="6"/>
  <c r="O31" i="6" s="1"/>
  <c r="R31" i="6" s="1"/>
  <c r="U31" i="6" s="1"/>
  <c r="M30" i="6"/>
  <c r="D30" i="6"/>
  <c r="P30" i="6" s="1"/>
  <c r="S30" i="6" s="1"/>
  <c r="V30" i="6" s="1"/>
  <c r="M29" i="6"/>
  <c r="D29" i="6"/>
  <c r="O29" i="6" s="1"/>
  <c r="R29" i="6" s="1"/>
  <c r="U29" i="6" s="1"/>
  <c r="M28" i="6"/>
  <c r="D28" i="6"/>
  <c r="N28" i="6" s="1"/>
  <c r="Q28" i="6" s="1"/>
  <c r="T28" i="6" s="1"/>
  <c r="M27" i="6"/>
  <c r="D27" i="6"/>
  <c r="O27" i="6" s="1"/>
  <c r="R27" i="6" s="1"/>
  <c r="U27" i="6" s="1"/>
  <c r="O26" i="6"/>
  <c r="R26" i="6" s="1"/>
  <c r="U26" i="6" s="1"/>
  <c r="N26" i="6"/>
  <c r="Q26" i="6" s="1"/>
  <c r="AI26" i="6" s="1"/>
  <c r="AJ26" i="6" s="1"/>
  <c r="M26" i="6"/>
  <c r="D26" i="6"/>
  <c r="P26" i="6" s="1"/>
  <c r="S26" i="6" s="1"/>
  <c r="V26" i="6" s="1"/>
  <c r="N25" i="6"/>
  <c r="Q25" i="6" s="1"/>
  <c r="T25" i="6" s="1"/>
  <c r="M25" i="6"/>
  <c r="D25" i="6"/>
  <c r="O25" i="6" s="1"/>
  <c r="R25" i="6" s="1"/>
  <c r="O24" i="6"/>
  <c r="R24" i="6" s="1"/>
  <c r="U24" i="6" s="1"/>
  <c r="M24" i="6"/>
  <c r="D24" i="6"/>
  <c r="N24" i="6" s="1"/>
  <c r="Q24" i="6" s="1"/>
  <c r="T24" i="6" s="1"/>
  <c r="M23" i="6"/>
  <c r="D23" i="6"/>
  <c r="O23" i="6" s="1"/>
  <c r="R23" i="6" s="1"/>
  <c r="M22" i="6"/>
  <c r="D22" i="6"/>
  <c r="P22" i="6" s="1"/>
  <c r="S22" i="6" s="1"/>
  <c r="M21" i="6"/>
  <c r="D21" i="6"/>
  <c r="O21" i="6" s="1"/>
  <c r="R21" i="6" s="1"/>
  <c r="U21" i="6" s="1"/>
  <c r="M20" i="6"/>
  <c r="D20" i="6"/>
  <c r="N20" i="6" s="1"/>
  <c r="Q20" i="6" s="1"/>
  <c r="T20" i="6" s="1"/>
  <c r="M19" i="6"/>
  <c r="D19" i="6"/>
  <c r="O19" i="6" s="1"/>
  <c r="R19" i="6" s="1"/>
  <c r="O18" i="6"/>
  <c r="R18" i="6" s="1"/>
  <c r="U18" i="6" s="1"/>
  <c r="N18" i="6"/>
  <c r="Q18" i="6" s="1"/>
  <c r="T18" i="6" s="1"/>
  <c r="M18" i="6"/>
  <c r="D18" i="6"/>
  <c r="P18" i="6" s="1"/>
  <c r="S18" i="6" s="1"/>
  <c r="N17" i="6"/>
  <c r="Q17" i="6" s="1"/>
  <c r="T17" i="6" s="1"/>
  <c r="M17" i="6"/>
  <c r="D17" i="6"/>
  <c r="O17" i="6" s="1"/>
  <c r="R17" i="6" s="1"/>
  <c r="O16" i="6"/>
  <c r="R16" i="6" s="1"/>
  <c r="U16" i="6" s="1"/>
  <c r="M16" i="6"/>
  <c r="D16" i="6"/>
  <c r="N16" i="6" s="1"/>
  <c r="Q16" i="6" s="1"/>
  <c r="M15" i="6"/>
  <c r="D15" i="6"/>
  <c r="M14" i="6"/>
  <c r="D14" i="6"/>
  <c r="P14" i="6" s="1"/>
  <c r="S14" i="6" s="1"/>
  <c r="M13" i="6"/>
  <c r="D13" i="6"/>
  <c r="O13" i="6" s="1"/>
  <c r="R13" i="6" s="1"/>
  <c r="U13" i="6" s="1"/>
  <c r="S12" i="6"/>
  <c r="V12" i="6" s="1"/>
  <c r="N12" i="6"/>
  <c r="Q12" i="6" s="1"/>
  <c r="M12" i="6"/>
  <c r="D12" i="6"/>
  <c r="P12" i="6" s="1"/>
  <c r="O11" i="6"/>
  <c r="R11" i="6" s="1"/>
  <c r="M11" i="6"/>
  <c r="D11" i="6"/>
  <c r="N11" i="6" s="1"/>
  <c r="Q11" i="6" s="1"/>
  <c r="T11" i="6" s="1"/>
  <c r="O10" i="6"/>
  <c r="R10" i="6" s="1"/>
  <c r="U10" i="6" s="1"/>
  <c r="M10" i="6"/>
  <c r="D10" i="6"/>
  <c r="N10" i="6" s="1"/>
  <c r="Q10" i="6" s="1"/>
  <c r="N9" i="6"/>
  <c r="Q9" i="6" s="1"/>
  <c r="T9" i="6" s="1"/>
  <c r="M9" i="6"/>
  <c r="D9" i="6"/>
  <c r="O9" i="6" s="1"/>
  <c r="R9" i="6" s="1"/>
  <c r="U9" i="6" s="1"/>
  <c r="O8" i="6"/>
  <c r="R8" i="6" s="1"/>
  <c r="U8" i="6" s="1"/>
  <c r="N8" i="6"/>
  <c r="Q8" i="6" s="1"/>
  <c r="T8" i="6" s="1"/>
  <c r="M8" i="6"/>
  <c r="D8" i="6"/>
  <c r="P8" i="6" s="1"/>
  <c r="S8" i="6" s="1"/>
  <c r="M7" i="6"/>
  <c r="D7" i="6"/>
  <c r="O7" i="6" s="1"/>
  <c r="R7" i="6" s="1"/>
  <c r="U7" i="6" s="1"/>
  <c r="M6" i="6"/>
  <c r="D6" i="6"/>
  <c r="N6" i="6" s="1"/>
  <c r="Q6" i="6" s="1"/>
  <c r="T6" i="6" s="1"/>
  <c r="O5" i="6"/>
  <c r="R5" i="6" s="1"/>
  <c r="AI5" i="6" s="1"/>
  <c r="AJ5" i="6" s="1"/>
  <c r="M5" i="6"/>
  <c r="D5" i="6"/>
  <c r="P5" i="6" s="1"/>
  <c r="S5" i="6" s="1"/>
  <c r="V5" i="6" s="1"/>
  <c r="M4" i="6"/>
  <c r="D4" i="6"/>
  <c r="N4" i="6" s="1"/>
  <c r="Q4" i="6" s="1"/>
  <c r="T4" i="6" s="1"/>
  <c r="M3" i="6"/>
  <c r="D3" i="6"/>
  <c r="P3" i="6" s="1"/>
  <c r="S3" i="6" s="1"/>
  <c r="V3" i="6" s="1"/>
  <c r="N2" i="6"/>
  <c r="Q2" i="6" s="1"/>
  <c r="AI2" i="6" s="1"/>
  <c r="AJ2" i="6" s="1"/>
  <c r="M2" i="6"/>
  <c r="D2" i="6"/>
  <c r="O2" i="6" s="1"/>
  <c r="R2" i="6" s="1"/>
  <c r="U2" i="6" s="1"/>
  <c r="U58" i="6" l="1"/>
  <c r="AI58" i="6"/>
  <c r="AJ58" i="6" s="1"/>
  <c r="U70" i="6"/>
  <c r="AI70" i="6"/>
  <c r="AJ70" i="6" s="1"/>
  <c r="AI88" i="6"/>
  <c r="AJ88" i="6" s="1"/>
  <c r="V88" i="6"/>
  <c r="U165" i="6"/>
  <c r="AI165" i="6"/>
  <c r="AJ165" i="6" s="1"/>
  <c r="W94" i="6"/>
  <c r="AN6" i="6"/>
  <c r="V136" i="6"/>
  <c r="N3" i="6"/>
  <c r="Q3" i="6" s="1"/>
  <c r="O6" i="6"/>
  <c r="R6" i="6" s="1"/>
  <c r="U6" i="6" s="1"/>
  <c r="O12" i="6"/>
  <c r="R12" i="6" s="1"/>
  <c r="U12" i="6" s="1"/>
  <c r="N14" i="6"/>
  <c r="Q14" i="6" s="1"/>
  <c r="T14" i="6" s="1"/>
  <c r="N30" i="6"/>
  <c r="Q30" i="6" s="1"/>
  <c r="T30" i="6" s="1"/>
  <c r="N46" i="6"/>
  <c r="Q46" i="6" s="1"/>
  <c r="T46" i="6" s="1"/>
  <c r="P61" i="6"/>
  <c r="S61" i="6" s="1"/>
  <c r="V61" i="6" s="1"/>
  <c r="N65" i="6"/>
  <c r="Q65" i="6" s="1"/>
  <c r="T65" i="6" s="1"/>
  <c r="P69" i="6"/>
  <c r="S69" i="6" s="1"/>
  <c r="V69" i="6" s="1"/>
  <c r="N79" i="6"/>
  <c r="Q79" i="6" s="1"/>
  <c r="T79" i="6" s="1"/>
  <c r="N83" i="6"/>
  <c r="Q83" i="6" s="1"/>
  <c r="N87" i="6"/>
  <c r="Q87" i="6" s="1"/>
  <c r="AI87" i="6" s="1"/>
  <c r="AJ87" i="6" s="1"/>
  <c r="N91" i="6"/>
  <c r="Q91" i="6" s="1"/>
  <c r="N95" i="6"/>
  <c r="Q95" i="6" s="1"/>
  <c r="AI95" i="6" s="1"/>
  <c r="AJ95" i="6" s="1"/>
  <c r="N102" i="6"/>
  <c r="Q102" i="6" s="1"/>
  <c r="T102" i="6" s="1"/>
  <c r="P106" i="6"/>
  <c r="S106" i="6" s="1"/>
  <c r="V106" i="6" s="1"/>
  <c r="AI114" i="6"/>
  <c r="AJ114" i="6" s="1"/>
  <c r="N127" i="6"/>
  <c r="Q127" i="6" s="1"/>
  <c r="T127" i="6" s="1"/>
  <c r="P148" i="6"/>
  <c r="S148" i="6" s="1"/>
  <c r="V148" i="6" s="1"/>
  <c r="N150" i="6"/>
  <c r="Q150" i="6" s="1"/>
  <c r="T150" i="6" s="1"/>
  <c r="O152" i="6"/>
  <c r="R152" i="6" s="1"/>
  <c r="U152" i="6" s="1"/>
  <c r="N154" i="6"/>
  <c r="Q154" i="6" s="1"/>
  <c r="T154" i="6" s="1"/>
  <c r="P155" i="6"/>
  <c r="S155" i="6" s="1"/>
  <c r="P159" i="6"/>
  <c r="S159" i="6" s="1"/>
  <c r="V159" i="6" s="1"/>
  <c r="N170" i="6"/>
  <c r="Q170" i="6" s="1"/>
  <c r="AI170" i="6" s="1"/>
  <c r="AJ170" i="6" s="1"/>
  <c r="P175" i="6"/>
  <c r="S175" i="6" s="1"/>
  <c r="O187" i="6"/>
  <c r="R187" i="6" s="1"/>
  <c r="U187" i="6" s="1"/>
  <c r="N189" i="6"/>
  <c r="Q189" i="6" s="1"/>
  <c r="AI189" i="6" s="1"/>
  <c r="AJ189" i="6" s="1"/>
  <c r="N191" i="6"/>
  <c r="Q191" i="6" s="1"/>
  <c r="P198" i="6"/>
  <c r="S198" i="6" s="1"/>
  <c r="V198" i="6" s="1"/>
  <c r="N207" i="6"/>
  <c r="Q207" i="6" s="1"/>
  <c r="T207" i="6" s="1"/>
  <c r="O209" i="6"/>
  <c r="R209" i="6" s="1"/>
  <c r="AI209" i="6" s="1"/>
  <c r="AJ209" i="6" s="1"/>
  <c r="O214" i="6"/>
  <c r="R214" i="6" s="1"/>
  <c r="O219" i="6"/>
  <c r="R219" i="6" s="1"/>
  <c r="U219" i="6" s="1"/>
  <c r="O3" i="6"/>
  <c r="R3" i="6" s="1"/>
  <c r="U3" i="6" s="1"/>
  <c r="N5" i="6"/>
  <c r="Q5" i="6" s="1"/>
  <c r="T5" i="6" s="1"/>
  <c r="O14" i="6"/>
  <c r="R14" i="6" s="1"/>
  <c r="U14" i="6" s="1"/>
  <c r="N21" i="6"/>
  <c r="Q21" i="6" s="1"/>
  <c r="T21" i="6" s="1"/>
  <c r="O28" i="6"/>
  <c r="R28" i="6" s="1"/>
  <c r="U28" i="6" s="1"/>
  <c r="O30" i="6"/>
  <c r="R30" i="6" s="1"/>
  <c r="N37" i="6"/>
  <c r="Q37" i="6" s="1"/>
  <c r="T37" i="6" s="1"/>
  <c r="O44" i="6"/>
  <c r="R44" i="6" s="1"/>
  <c r="U44" i="6" s="1"/>
  <c r="O46" i="6"/>
  <c r="R46" i="6" s="1"/>
  <c r="U46" i="6" s="1"/>
  <c r="W46" i="6" s="1"/>
  <c r="N63" i="6"/>
  <c r="Q63" i="6" s="1"/>
  <c r="T63" i="6" s="1"/>
  <c r="N71" i="6"/>
  <c r="Q71" i="6" s="1"/>
  <c r="T71" i="6" s="1"/>
  <c r="N75" i="6"/>
  <c r="Q75" i="6" s="1"/>
  <c r="T75" i="6" s="1"/>
  <c r="O79" i="6"/>
  <c r="R79" i="6" s="1"/>
  <c r="O83" i="6"/>
  <c r="R83" i="6" s="1"/>
  <c r="U83" i="6" s="1"/>
  <c r="O87" i="6"/>
  <c r="R87" i="6" s="1"/>
  <c r="U87" i="6" s="1"/>
  <c r="O91" i="6"/>
  <c r="R91" i="6" s="1"/>
  <c r="U91" i="6" s="1"/>
  <c r="O95" i="6"/>
  <c r="R95" i="6" s="1"/>
  <c r="U95" i="6" s="1"/>
  <c r="N98" i="6"/>
  <c r="Q98" i="6" s="1"/>
  <c r="AI98" i="6" s="1"/>
  <c r="AJ98" i="6" s="1"/>
  <c r="P102" i="6"/>
  <c r="S102" i="6" s="1"/>
  <c r="V102" i="6" s="1"/>
  <c r="O127" i="6"/>
  <c r="R127" i="6" s="1"/>
  <c r="U127" i="6" s="1"/>
  <c r="N130" i="6"/>
  <c r="Q130" i="6" s="1"/>
  <c r="N142" i="6"/>
  <c r="Q142" i="6" s="1"/>
  <c r="T142" i="6" s="1"/>
  <c r="T148" i="6"/>
  <c r="W148" i="6" s="1"/>
  <c r="O150" i="6"/>
  <c r="R150" i="6" s="1"/>
  <c r="U150" i="6" s="1"/>
  <c r="P152" i="6"/>
  <c r="S152" i="6" s="1"/>
  <c r="V152" i="6" s="1"/>
  <c r="O154" i="6"/>
  <c r="R154" i="6" s="1"/>
  <c r="N162" i="6"/>
  <c r="Q162" i="6" s="1"/>
  <c r="T162" i="6" s="1"/>
  <c r="N166" i="6"/>
  <c r="Q166" i="6" s="1"/>
  <c r="T166" i="6" s="1"/>
  <c r="N172" i="6"/>
  <c r="Q172" i="6" s="1"/>
  <c r="T172" i="6" s="1"/>
  <c r="N174" i="6"/>
  <c r="Q174" i="6" s="1"/>
  <c r="O179" i="6"/>
  <c r="R179" i="6" s="1"/>
  <c r="U179" i="6" s="1"/>
  <c r="O189" i="6"/>
  <c r="R189" i="6" s="1"/>
  <c r="U189" i="6" s="1"/>
  <c r="O191" i="6"/>
  <c r="R191" i="6" s="1"/>
  <c r="U191" i="6" s="1"/>
  <c r="N193" i="6"/>
  <c r="Q193" i="6" s="1"/>
  <c r="N197" i="6"/>
  <c r="Q197" i="6" s="1"/>
  <c r="T197" i="6" s="1"/>
  <c r="O202" i="6"/>
  <c r="R202" i="6" s="1"/>
  <c r="AI202" i="6" s="1"/>
  <c r="AJ202" i="6" s="1"/>
  <c r="O207" i="6"/>
  <c r="R207" i="6" s="1"/>
  <c r="U207" i="6" s="1"/>
  <c r="P214" i="6"/>
  <c r="S214" i="6" s="1"/>
  <c r="V214" i="6" s="1"/>
  <c r="N223" i="6"/>
  <c r="Q223" i="6" s="1"/>
  <c r="T223" i="6" s="1"/>
  <c r="N225" i="6"/>
  <c r="Q225" i="6" s="1"/>
  <c r="W86" i="6"/>
  <c r="U238" i="6"/>
  <c r="W238" i="6" s="1"/>
  <c r="P2" i="6"/>
  <c r="S2" i="6" s="1"/>
  <c r="V2" i="6" s="1"/>
  <c r="N22" i="6"/>
  <c r="Q22" i="6" s="1"/>
  <c r="T22" i="6" s="1"/>
  <c r="T26" i="6"/>
  <c r="N38" i="6"/>
  <c r="Q38" i="6" s="1"/>
  <c r="T38" i="6" s="1"/>
  <c r="O55" i="6"/>
  <c r="R55" i="6" s="1"/>
  <c r="U55" i="6" s="1"/>
  <c r="P58" i="6"/>
  <c r="S58" i="6" s="1"/>
  <c r="V58" i="6" s="1"/>
  <c r="N62" i="6"/>
  <c r="Q62" i="6" s="1"/>
  <c r="T62" i="6" s="1"/>
  <c r="W62" i="6" s="1"/>
  <c r="P66" i="6"/>
  <c r="S66" i="6" s="1"/>
  <c r="V66" i="6" s="1"/>
  <c r="P70" i="6"/>
  <c r="S70" i="6" s="1"/>
  <c r="V70" i="6" s="1"/>
  <c r="P74" i="6"/>
  <c r="S74" i="6" s="1"/>
  <c r="V74" i="6" s="1"/>
  <c r="P78" i="6"/>
  <c r="S78" i="6" s="1"/>
  <c r="V78" i="6" s="1"/>
  <c r="N107" i="6"/>
  <c r="Q107" i="6" s="1"/>
  <c r="O111" i="6"/>
  <c r="R111" i="6" s="1"/>
  <c r="U111" i="6" s="1"/>
  <c r="W111" i="6" s="1"/>
  <c r="N115" i="6"/>
  <c r="Q115" i="6" s="1"/>
  <c r="P122" i="6"/>
  <c r="S122" i="6" s="1"/>
  <c r="T123" i="6"/>
  <c r="P126" i="6"/>
  <c r="S126" i="6" s="1"/>
  <c r="V126" i="6" s="1"/>
  <c r="P128" i="6"/>
  <c r="S128" i="6" s="1"/>
  <c r="V128" i="6" s="1"/>
  <c r="P132" i="6"/>
  <c r="S132" i="6" s="1"/>
  <c r="N134" i="6"/>
  <c r="Q134" i="6" s="1"/>
  <c r="P140" i="6"/>
  <c r="S140" i="6" s="1"/>
  <c r="AI140" i="6" s="1"/>
  <c r="AJ140" i="6" s="1"/>
  <c r="O156" i="6"/>
  <c r="R156" i="6" s="1"/>
  <c r="U156" i="6" s="1"/>
  <c r="P160" i="6"/>
  <c r="S160" i="6" s="1"/>
  <c r="V160" i="6" s="1"/>
  <c r="P171" i="6"/>
  <c r="S171" i="6" s="1"/>
  <c r="V171" i="6" s="1"/>
  <c r="V172" i="6"/>
  <c r="O176" i="6"/>
  <c r="R176" i="6" s="1"/>
  <c r="U176" i="6" s="1"/>
  <c r="O178" i="6"/>
  <c r="R178" i="6" s="1"/>
  <c r="U178" i="6" s="1"/>
  <c r="O182" i="6"/>
  <c r="R182" i="6" s="1"/>
  <c r="U182" i="6" s="1"/>
  <c r="N199" i="6"/>
  <c r="Q199" i="6" s="1"/>
  <c r="T199" i="6" s="1"/>
  <c r="W199" i="6" s="1"/>
  <c r="O201" i="6"/>
  <c r="R201" i="6" s="1"/>
  <c r="U201" i="6" s="1"/>
  <c r="N205" i="6"/>
  <c r="Q205" i="6" s="1"/>
  <c r="O211" i="6"/>
  <c r="R211" i="6" s="1"/>
  <c r="U211" i="6" s="1"/>
  <c r="N217" i="6"/>
  <c r="Q217" i="6" s="1"/>
  <c r="O222" i="6"/>
  <c r="R222" i="6" s="1"/>
  <c r="O237" i="6"/>
  <c r="R237" i="6" s="1"/>
  <c r="U237" i="6" s="1"/>
  <c r="W237" i="6" s="1"/>
  <c r="N243" i="6"/>
  <c r="Q243" i="6" s="1"/>
  <c r="T243" i="6" s="1"/>
  <c r="N245" i="6"/>
  <c r="Q245" i="6" s="1"/>
  <c r="AI245" i="6" s="1"/>
  <c r="AJ245" i="6" s="1"/>
  <c r="N247" i="6"/>
  <c r="Q247" i="6" s="1"/>
  <c r="T247" i="6" s="1"/>
  <c r="W70" i="6"/>
  <c r="O4" i="6"/>
  <c r="R4" i="6" s="1"/>
  <c r="AI4" i="6" s="1"/>
  <c r="AJ4" i="6" s="1"/>
  <c r="U5" i="6"/>
  <c r="W5" i="6" s="1"/>
  <c r="N13" i="6"/>
  <c r="Q13" i="6" s="1"/>
  <c r="T13" i="6" s="1"/>
  <c r="O20" i="6"/>
  <c r="R20" i="6" s="1"/>
  <c r="U20" i="6" s="1"/>
  <c r="O22" i="6"/>
  <c r="R22" i="6" s="1"/>
  <c r="U22" i="6" s="1"/>
  <c r="N29" i="6"/>
  <c r="Q29" i="6" s="1"/>
  <c r="T29" i="6" s="1"/>
  <c r="O36" i="6"/>
  <c r="R36" i="6" s="1"/>
  <c r="U36" i="6" s="1"/>
  <c r="O38" i="6"/>
  <c r="R38" i="6" s="1"/>
  <c r="U38" i="6" s="1"/>
  <c r="W38" i="6" s="1"/>
  <c r="N45" i="6"/>
  <c r="Q45" i="6" s="1"/>
  <c r="T45" i="6" s="1"/>
  <c r="P62" i="6"/>
  <c r="S62" i="6" s="1"/>
  <c r="V62" i="6" s="1"/>
  <c r="T82" i="6"/>
  <c r="W82" i="6" s="1"/>
  <c r="AI86" i="6"/>
  <c r="AJ86" i="6" s="1"/>
  <c r="T90" i="6"/>
  <c r="AI94" i="6"/>
  <c r="AJ94" i="6" s="1"/>
  <c r="N103" i="6"/>
  <c r="Q103" i="6" s="1"/>
  <c r="T103" i="6" s="1"/>
  <c r="O107" i="6"/>
  <c r="R107" i="6" s="1"/>
  <c r="U107" i="6" s="1"/>
  <c r="T111" i="6"/>
  <c r="N114" i="6"/>
  <c r="Q114" i="6" s="1"/>
  <c r="T114" i="6" s="1"/>
  <c r="W114" i="6" s="1"/>
  <c r="O115" i="6"/>
  <c r="R115" i="6" s="1"/>
  <c r="U115" i="6" s="1"/>
  <c r="N118" i="6"/>
  <c r="Q118" i="6" s="1"/>
  <c r="T118" i="6" s="1"/>
  <c r="W118" i="6" s="1"/>
  <c r="O134" i="6"/>
  <c r="R134" i="6" s="1"/>
  <c r="U134" i="6" s="1"/>
  <c r="O136" i="6"/>
  <c r="R136" i="6" s="1"/>
  <c r="U136" i="6" s="1"/>
  <c r="W136" i="6" s="1"/>
  <c r="N138" i="6"/>
  <c r="Q138" i="6" s="1"/>
  <c r="AI138" i="6" s="1"/>
  <c r="AJ138" i="6" s="1"/>
  <c r="N143" i="6"/>
  <c r="Q143" i="6" s="1"/>
  <c r="P151" i="6"/>
  <c r="S151" i="6" s="1"/>
  <c r="V151" i="6" s="1"/>
  <c r="P156" i="6"/>
  <c r="S156" i="6" s="1"/>
  <c r="V156" i="6" s="1"/>
  <c r="N167" i="6"/>
  <c r="Q167" i="6" s="1"/>
  <c r="N180" i="6"/>
  <c r="Q180" i="6" s="1"/>
  <c r="O199" i="6"/>
  <c r="R199" i="6" s="1"/>
  <c r="U199" i="6" s="1"/>
  <c r="N203" i="6"/>
  <c r="Q203" i="6" s="1"/>
  <c r="T203" i="6" s="1"/>
  <c r="W203" i="6" s="1"/>
  <c r="O205" i="6"/>
  <c r="R205" i="6" s="1"/>
  <c r="U205" i="6" s="1"/>
  <c r="N215" i="6"/>
  <c r="Q215" i="6" s="1"/>
  <c r="T215" i="6" s="1"/>
  <c r="O217" i="6"/>
  <c r="R217" i="6" s="1"/>
  <c r="U217" i="6" s="1"/>
  <c r="P222" i="6"/>
  <c r="S222" i="6" s="1"/>
  <c r="V222" i="6" s="1"/>
  <c r="N233" i="6"/>
  <c r="Q233" i="6" s="1"/>
  <c r="T233" i="6" s="1"/>
  <c r="O239" i="6"/>
  <c r="R239" i="6" s="1"/>
  <c r="U239" i="6" s="1"/>
  <c r="N241" i="6"/>
  <c r="Q241" i="6" s="1"/>
  <c r="O243" i="6"/>
  <c r="R243" i="6" s="1"/>
  <c r="U243" i="6" s="1"/>
  <c r="O245" i="6"/>
  <c r="R245" i="6" s="1"/>
  <c r="U245" i="6" s="1"/>
  <c r="O247" i="6"/>
  <c r="R247" i="6" s="1"/>
  <c r="N249" i="6"/>
  <c r="Q249" i="6" s="1"/>
  <c r="N251" i="6"/>
  <c r="Q251" i="6" s="1"/>
  <c r="T251" i="6" s="1"/>
  <c r="P239" i="6"/>
  <c r="S239" i="6" s="1"/>
  <c r="V239" i="6" s="1"/>
  <c r="O241" i="6"/>
  <c r="R241" i="6" s="1"/>
  <c r="U241" i="6" s="1"/>
  <c r="V243" i="6"/>
  <c r="O249" i="6"/>
  <c r="R249" i="6" s="1"/>
  <c r="U249" i="6" s="1"/>
  <c r="O251" i="6"/>
  <c r="R251" i="6" s="1"/>
  <c r="AI52" i="6"/>
  <c r="AJ52" i="6" s="1"/>
  <c r="AI8" i="6"/>
  <c r="AJ8" i="6" s="1"/>
  <c r="V8" i="6"/>
  <c r="W8" i="6" s="1"/>
  <c r="AI10" i="6"/>
  <c r="AJ10" i="6" s="1"/>
  <c r="T10" i="6"/>
  <c r="U11" i="6"/>
  <c r="AI11" i="6"/>
  <c r="AJ11" i="6" s="1"/>
  <c r="O15" i="6"/>
  <c r="R15" i="6" s="1"/>
  <c r="U15" i="6" s="1"/>
  <c r="N15" i="6"/>
  <c r="Q15" i="6" s="1"/>
  <c r="T15" i="6" s="1"/>
  <c r="P15" i="6"/>
  <c r="S15" i="6" s="1"/>
  <c r="AI16" i="6"/>
  <c r="AJ16" i="6" s="1"/>
  <c r="T16" i="6"/>
  <c r="V18" i="6"/>
  <c r="W18" i="6" s="1"/>
  <c r="AI18" i="6"/>
  <c r="AJ18" i="6" s="1"/>
  <c r="W26" i="6"/>
  <c r="V34" i="6"/>
  <c r="W34" i="6" s="1"/>
  <c r="AI34" i="6"/>
  <c r="AJ34" i="6" s="1"/>
  <c r="V42" i="6"/>
  <c r="W42" i="6" s="1"/>
  <c r="AI42" i="6"/>
  <c r="AJ42" i="6" s="1"/>
  <c r="U53" i="6"/>
  <c r="W53" i="6" s="1"/>
  <c r="AI53" i="6"/>
  <c r="AJ53" i="6" s="1"/>
  <c r="T67" i="6"/>
  <c r="AI67" i="6"/>
  <c r="AJ67" i="6" s="1"/>
  <c r="N7" i="6"/>
  <c r="Q7" i="6" s="1"/>
  <c r="AI12" i="6"/>
  <c r="AJ12" i="6" s="1"/>
  <c r="T12" i="6"/>
  <c r="W12" i="6" s="1"/>
  <c r="U17" i="6"/>
  <c r="AI17" i="6"/>
  <c r="AJ17" i="6" s="1"/>
  <c r="AI19" i="6"/>
  <c r="AJ19" i="6" s="1"/>
  <c r="U19" i="6"/>
  <c r="U25" i="6"/>
  <c r="AI25" i="6"/>
  <c r="AJ25" i="6" s="1"/>
  <c r="U30" i="6"/>
  <c r="W30" i="6" s="1"/>
  <c r="AI30" i="6"/>
  <c r="AJ30" i="6" s="1"/>
  <c r="T40" i="6"/>
  <c r="AI40" i="6"/>
  <c r="AJ40" i="6" s="1"/>
  <c r="T48" i="6"/>
  <c r="AI48" i="6"/>
  <c r="AJ48" i="6" s="1"/>
  <c r="W69" i="6"/>
  <c r="W71" i="6"/>
  <c r="AI3" i="6"/>
  <c r="AJ3" i="6" s="1"/>
  <c r="T3" i="6"/>
  <c r="T2" i="6"/>
  <c r="W2" i="6" s="1"/>
  <c r="AM2" i="6"/>
  <c r="U4" i="6"/>
  <c r="P7" i="6"/>
  <c r="S7" i="6" s="1"/>
  <c r="V7" i="6" s="1"/>
  <c r="V22" i="6"/>
  <c r="W22" i="6" s="1"/>
  <c r="AI22" i="6"/>
  <c r="AJ22" i="6" s="1"/>
  <c r="V38" i="6"/>
  <c r="AI38" i="6"/>
  <c r="AJ38" i="6" s="1"/>
  <c r="V46" i="6"/>
  <c r="AI46" i="6"/>
  <c r="AJ46" i="6" s="1"/>
  <c r="T51" i="6"/>
  <c r="AI51" i="6"/>
  <c r="AJ51" i="6" s="1"/>
  <c r="V14" i="6"/>
  <c r="AI14" i="6"/>
  <c r="AJ14" i="6" s="1"/>
  <c r="AI23" i="6"/>
  <c r="AJ23" i="6" s="1"/>
  <c r="U23" i="6"/>
  <c r="T33" i="6"/>
  <c r="AI33" i="6"/>
  <c r="AJ33" i="6" s="1"/>
  <c r="T36" i="6"/>
  <c r="AI36" i="6"/>
  <c r="AJ36" i="6" s="1"/>
  <c r="U37" i="6"/>
  <c r="AI37" i="6"/>
  <c r="AJ37" i="6" s="1"/>
  <c r="T41" i="6"/>
  <c r="AI41" i="6"/>
  <c r="AJ41" i="6" s="1"/>
  <c r="T44" i="6"/>
  <c r="AI44" i="6"/>
  <c r="AJ44" i="6" s="1"/>
  <c r="U45" i="6"/>
  <c r="AI45" i="6"/>
  <c r="AJ45" i="6" s="1"/>
  <c r="AI47" i="6"/>
  <c r="AJ47" i="6" s="1"/>
  <c r="U47" i="6"/>
  <c r="U57" i="6"/>
  <c r="AI57" i="6"/>
  <c r="AJ57" i="6" s="1"/>
  <c r="AI63" i="6"/>
  <c r="AJ63" i="6" s="1"/>
  <c r="V63" i="6"/>
  <c r="W63" i="6" s="1"/>
  <c r="V71" i="6"/>
  <c r="AI71" i="6"/>
  <c r="AJ71" i="6" s="1"/>
  <c r="P9" i="6"/>
  <c r="S9" i="6" s="1"/>
  <c r="P4" i="6"/>
  <c r="S4" i="6" s="1"/>
  <c r="V4" i="6" s="1"/>
  <c r="P6" i="6"/>
  <c r="S6" i="6" s="1"/>
  <c r="P10" i="6"/>
  <c r="S10" i="6" s="1"/>
  <c r="V10" i="6" s="1"/>
  <c r="P11" i="6"/>
  <c r="S11" i="6" s="1"/>
  <c r="V11" i="6" s="1"/>
  <c r="W11" i="6" s="1"/>
  <c r="P16" i="6"/>
  <c r="S16" i="6" s="1"/>
  <c r="V16" i="6" s="1"/>
  <c r="P19" i="6"/>
  <c r="S19" i="6" s="1"/>
  <c r="V19" i="6" s="1"/>
  <c r="P20" i="6"/>
  <c r="S20" i="6" s="1"/>
  <c r="P23" i="6"/>
  <c r="S23" i="6" s="1"/>
  <c r="V23" i="6" s="1"/>
  <c r="P24" i="6"/>
  <c r="S24" i="6" s="1"/>
  <c r="V24" i="6" s="1"/>
  <c r="W24" i="6" s="1"/>
  <c r="P27" i="6"/>
  <c r="S27" i="6" s="1"/>
  <c r="V27" i="6" s="1"/>
  <c r="P28" i="6"/>
  <c r="S28" i="6" s="1"/>
  <c r="V28" i="6" s="1"/>
  <c r="W28" i="6" s="1"/>
  <c r="P31" i="6"/>
  <c r="S31" i="6" s="1"/>
  <c r="P32" i="6"/>
  <c r="S32" i="6" s="1"/>
  <c r="V32" i="6" s="1"/>
  <c r="W32" i="6" s="1"/>
  <c r="P35" i="6"/>
  <c r="S35" i="6" s="1"/>
  <c r="P36" i="6"/>
  <c r="S36" i="6" s="1"/>
  <c r="V36" i="6" s="1"/>
  <c r="P39" i="6"/>
  <c r="S39" i="6" s="1"/>
  <c r="V39" i="6" s="1"/>
  <c r="P40" i="6"/>
  <c r="S40" i="6" s="1"/>
  <c r="V40" i="6" s="1"/>
  <c r="P43" i="6"/>
  <c r="S43" i="6" s="1"/>
  <c r="V43" i="6" s="1"/>
  <c r="P44" i="6"/>
  <c r="S44" i="6" s="1"/>
  <c r="V44" i="6" s="1"/>
  <c r="P47" i="6"/>
  <c r="S47" i="6" s="1"/>
  <c r="V47" i="6" s="1"/>
  <c r="P48" i="6"/>
  <c r="S48" i="6" s="1"/>
  <c r="V48" i="6" s="1"/>
  <c r="O51" i="6"/>
  <c r="R51" i="6" s="1"/>
  <c r="U51" i="6" s="1"/>
  <c r="P55" i="6"/>
  <c r="S55" i="6" s="1"/>
  <c r="V55" i="6" s="1"/>
  <c r="P57" i="6"/>
  <c r="S57" i="6" s="1"/>
  <c r="V57" i="6" s="1"/>
  <c r="O60" i="6"/>
  <c r="R60" i="6" s="1"/>
  <c r="U60" i="6" s="1"/>
  <c r="N60" i="6"/>
  <c r="Q60" i="6" s="1"/>
  <c r="T60" i="6" s="1"/>
  <c r="AI61" i="6"/>
  <c r="AJ61" i="6" s="1"/>
  <c r="AI62" i="6"/>
  <c r="AJ62" i="6" s="1"/>
  <c r="O67" i="6"/>
  <c r="R67" i="6" s="1"/>
  <c r="U67" i="6" s="1"/>
  <c r="O73" i="6"/>
  <c r="R73" i="6" s="1"/>
  <c r="U73" i="6" s="1"/>
  <c r="N73" i="6"/>
  <c r="Q73" i="6" s="1"/>
  <c r="T73" i="6" s="1"/>
  <c r="AI75" i="6"/>
  <c r="AJ75" i="6" s="1"/>
  <c r="O80" i="6"/>
  <c r="R80" i="6" s="1"/>
  <c r="U80" i="6" s="1"/>
  <c r="N80" i="6"/>
  <c r="Q80" i="6" s="1"/>
  <c r="O89" i="6"/>
  <c r="R89" i="6" s="1"/>
  <c r="U89" i="6" s="1"/>
  <c r="N89" i="6"/>
  <c r="Q89" i="6" s="1"/>
  <c r="T98" i="6"/>
  <c r="W98" i="6" s="1"/>
  <c r="T106" i="6"/>
  <c r="W106" i="6" s="1"/>
  <c r="T110" i="6"/>
  <c r="W110" i="6" s="1"/>
  <c r="V119" i="6"/>
  <c r="W119" i="6" s="1"/>
  <c r="AI119" i="6"/>
  <c r="AJ119" i="6" s="1"/>
  <c r="W123" i="6"/>
  <c r="V158" i="6"/>
  <c r="AI158" i="6"/>
  <c r="AJ158" i="6" s="1"/>
  <c r="P51" i="6"/>
  <c r="S51" i="6" s="1"/>
  <c r="V51" i="6" s="1"/>
  <c r="V64" i="6"/>
  <c r="O85" i="6"/>
  <c r="R85" i="6" s="1"/>
  <c r="N85" i="6"/>
  <c r="Q85" i="6" s="1"/>
  <c r="T85" i="6" s="1"/>
  <c r="O92" i="6"/>
  <c r="R92" i="6" s="1"/>
  <c r="U92" i="6" s="1"/>
  <c r="N92" i="6"/>
  <c r="Q92" i="6" s="1"/>
  <c r="U97" i="6"/>
  <c r="AI97" i="6"/>
  <c r="AJ97" i="6" s="1"/>
  <c r="U99" i="6"/>
  <c r="AI99" i="6"/>
  <c r="AJ99" i="6" s="1"/>
  <c r="T130" i="6"/>
  <c r="W130" i="6" s="1"/>
  <c r="AI130" i="6"/>
  <c r="AJ130" i="6" s="1"/>
  <c r="AI143" i="6"/>
  <c r="AJ143" i="6" s="1"/>
  <c r="T143" i="6"/>
  <c r="W143" i="6" s="1"/>
  <c r="W50" i="6"/>
  <c r="O56" i="6"/>
  <c r="R56" i="6" s="1"/>
  <c r="U56" i="6" s="1"/>
  <c r="N56" i="6"/>
  <c r="Q56" i="6" s="1"/>
  <c r="W66" i="6"/>
  <c r="P67" i="6"/>
  <c r="S67" i="6" s="1"/>
  <c r="V67" i="6" s="1"/>
  <c r="O76" i="6"/>
  <c r="R76" i="6" s="1"/>
  <c r="U76" i="6" s="1"/>
  <c r="N76" i="6"/>
  <c r="Q76" i="6" s="1"/>
  <c r="P13" i="6"/>
  <c r="S13" i="6" s="1"/>
  <c r="P17" i="6"/>
  <c r="S17" i="6" s="1"/>
  <c r="V17" i="6" s="1"/>
  <c r="W17" i="6" s="1"/>
  <c r="P21" i="6"/>
  <c r="S21" i="6" s="1"/>
  <c r="AI24" i="6"/>
  <c r="AJ24" i="6" s="1"/>
  <c r="P25" i="6"/>
  <c r="S25" i="6" s="1"/>
  <c r="V25" i="6" s="1"/>
  <c r="W25" i="6" s="1"/>
  <c r="AI28" i="6"/>
  <c r="AJ28" i="6" s="1"/>
  <c r="P29" i="6"/>
  <c r="S29" i="6" s="1"/>
  <c r="V29" i="6" s="1"/>
  <c r="AI32" i="6"/>
  <c r="AJ32" i="6" s="1"/>
  <c r="P33" i="6"/>
  <c r="S33" i="6" s="1"/>
  <c r="V33" i="6" s="1"/>
  <c r="P37" i="6"/>
  <c r="S37" i="6" s="1"/>
  <c r="V37" i="6" s="1"/>
  <c r="W37" i="6" s="1"/>
  <c r="P41" i="6"/>
  <c r="S41" i="6" s="1"/>
  <c r="V41" i="6" s="1"/>
  <c r="P45" i="6"/>
  <c r="S45" i="6" s="1"/>
  <c r="V45" i="6" s="1"/>
  <c r="P49" i="6"/>
  <c r="S49" i="6" s="1"/>
  <c r="O52" i="6"/>
  <c r="R52" i="6" s="1"/>
  <c r="U52" i="6" s="1"/>
  <c r="N52" i="6"/>
  <c r="Q52" i="6" s="1"/>
  <c r="T52" i="6" s="1"/>
  <c r="W52" i="6" s="1"/>
  <c r="AI54" i="6"/>
  <c r="AJ54" i="6" s="1"/>
  <c r="O59" i="6"/>
  <c r="R59" i="6" s="1"/>
  <c r="P60" i="6"/>
  <c r="S60" i="6" s="1"/>
  <c r="N61" i="6"/>
  <c r="Q61" i="6" s="1"/>
  <c r="T61" i="6" s="1"/>
  <c r="W61" i="6" s="1"/>
  <c r="P65" i="6"/>
  <c r="S65" i="6" s="1"/>
  <c r="V65" i="6" s="1"/>
  <c r="W65" i="6" s="1"/>
  <c r="O68" i="6"/>
  <c r="R68" i="6" s="1"/>
  <c r="U68" i="6" s="1"/>
  <c r="N68" i="6"/>
  <c r="Q68" i="6" s="1"/>
  <c r="AI69" i="6"/>
  <c r="AJ69" i="6" s="1"/>
  <c r="O72" i="6"/>
  <c r="R72" i="6" s="1"/>
  <c r="N72" i="6"/>
  <c r="Q72" i="6" s="1"/>
  <c r="T72" i="6" s="1"/>
  <c r="P73" i="6"/>
  <c r="S73" i="6" s="1"/>
  <c r="T78" i="6"/>
  <c r="W78" i="6" s="1"/>
  <c r="P80" i="6"/>
  <c r="S80" i="6" s="1"/>
  <c r="V80" i="6" s="1"/>
  <c r="O81" i="6"/>
  <c r="R81" i="6" s="1"/>
  <c r="N81" i="6"/>
  <c r="Q81" i="6" s="1"/>
  <c r="T81" i="6" s="1"/>
  <c r="O88" i="6"/>
  <c r="R88" i="6" s="1"/>
  <c r="U88" i="6" s="1"/>
  <c r="N88" i="6"/>
  <c r="Q88" i="6" s="1"/>
  <c r="T88" i="6" s="1"/>
  <c r="P89" i="6"/>
  <c r="S89" i="6" s="1"/>
  <c r="V89" i="6" s="1"/>
  <c r="T95" i="6"/>
  <c r="W99" i="6"/>
  <c r="V103" i="6"/>
  <c r="W103" i="6" s="1"/>
  <c r="AI103" i="6"/>
  <c r="AJ103" i="6" s="1"/>
  <c r="V127" i="6"/>
  <c r="W127" i="6" s="1"/>
  <c r="AI127" i="6"/>
  <c r="AJ127" i="6" s="1"/>
  <c r="T137" i="6"/>
  <c r="AI137" i="6"/>
  <c r="AJ137" i="6" s="1"/>
  <c r="AI147" i="6"/>
  <c r="AJ147" i="6" s="1"/>
  <c r="T147" i="6"/>
  <c r="W147" i="6" s="1"/>
  <c r="V150" i="6"/>
  <c r="AI150" i="6"/>
  <c r="AJ150" i="6" s="1"/>
  <c r="W158" i="6"/>
  <c r="N19" i="6"/>
  <c r="Q19" i="6" s="1"/>
  <c r="T19" i="6" s="1"/>
  <c r="W19" i="6" s="1"/>
  <c r="N23" i="6"/>
  <c r="Q23" i="6" s="1"/>
  <c r="T23" i="6" s="1"/>
  <c r="N27" i="6"/>
  <c r="Q27" i="6" s="1"/>
  <c r="N31" i="6"/>
  <c r="Q31" i="6" s="1"/>
  <c r="T31" i="6" s="1"/>
  <c r="N35" i="6"/>
  <c r="Q35" i="6" s="1"/>
  <c r="T35" i="6" s="1"/>
  <c r="N39" i="6"/>
  <c r="Q39" i="6" s="1"/>
  <c r="N43" i="6"/>
  <c r="Q43" i="6" s="1"/>
  <c r="N47" i="6"/>
  <c r="Q47" i="6" s="1"/>
  <c r="T47" i="6" s="1"/>
  <c r="AI50" i="6"/>
  <c r="AJ50" i="6" s="1"/>
  <c r="P56" i="6"/>
  <c r="S56" i="6" s="1"/>
  <c r="V56" i="6" s="1"/>
  <c r="N57" i="6"/>
  <c r="Q57" i="6" s="1"/>
  <c r="T57" i="6" s="1"/>
  <c r="W58" i="6"/>
  <c r="O64" i="6"/>
  <c r="R64" i="6" s="1"/>
  <c r="U64" i="6" s="1"/>
  <c r="N64" i="6"/>
  <c r="Q64" i="6" s="1"/>
  <c r="T64" i="6" s="1"/>
  <c r="W64" i="6" s="1"/>
  <c r="AI65" i="6"/>
  <c r="AJ65" i="6" s="1"/>
  <c r="W74" i="6"/>
  <c r="W75" i="6"/>
  <c r="P76" i="6"/>
  <c r="S76" i="6" s="1"/>
  <c r="V76" i="6" s="1"/>
  <c r="O77" i="6"/>
  <c r="R77" i="6" s="1"/>
  <c r="N77" i="6"/>
  <c r="Q77" i="6" s="1"/>
  <c r="T77" i="6" s="1"/>
  <c r="O84" i="6"/>
  <c r="R84" i="6" s="1"/>
  <c r="U84" i="6" s="1"/>
  <c r="N84" i="6"/>
  <c r="Q84" i="6" s="1"/>
  <c r="P85" i="6"/>
  <c r="S85" i="6" s="1"/>
  <c r="V85" i="6" s="1"/>
  <c r="W90" i="6"/>
  <c r="P92" i="6"/>
  <c r="S92" i="6" s="1"/>
  <c r="V92" i="6" s="1"/>
  <c r="O93" i="6"/>
  <c r="R93" i="6" s="1"/>
  <c r="U93" i="6" s="1"/>
  <c r="N93" i="6"/>
  <c r="Q93" i="6" s="1"/>
  <c r="O96" i="6"/>
  <c r="R96" i="6" s="1"/>
  <c r="U96" i="6" s="1"/>
  <c r="N96" i="6"/>
  <c r="Q96" i="6" s="1"/>
  <c r="P96" i="6"/>
  <c r="S96" i="6" s="1"/>
  <c r="V96" i="6" s="1"/>
  <c r="O100" i="6"/>
  <c r="R100" i="6" s="1"/>
  <c r="U100" i="6" s="1"/>
  <c r="N100" i="6"/>
  <c r="Q100" i="6" s="1"/>
  <c r="P100" i="6"/>
  <c r="S100" i="6" s="1"/>
  <c r="V100" i="6" s="1"/>
  <c r="O104" i="6"/>
  <c r="R104" i="6" s="1"/>
  <c r="N104" i="6"/>
  <c r="Q104" i="6" s="1"/>
  <c r="T104" i="6" s="1"/>
  <c r="P104" i="6"/>
  <c r="S104" i="6" s="1"/>
  <c r="V104" i="6" s="1"/>
  <c r="O108" i="6"/>
  <c r="R108" i="6" s="1"/>
  <c r="N108" i="6"/>
  <c r="Q108" i="6" s="1"/>
  <c r="T108" i="6" s="1"/>
  <c r="P108" i="6"/>
  <c r="S108" i="6" s="1"/>
  <c r="V108" i="6" s="1"/>
  <c r="O112" i="6"/>
  <c r="R112" i="6" s="1"/>
  <c r="U112" i="6" s="1"/>
  <c r="N112" i="6"/>
  <c r="Q112" i="6" s="1"/>
  <c r="P112" i="6"/>
  <c r="S112" i="6" s="1"/>
  <c r="V112" i="6" s="1"/>
  <c r="U121" i="6"/>
  <c r="AI121" i="6"/>
  <c r="AJ121" i="6" s="1"/>
  <c r="W126" i="6"/>
  <c r="V142" i="6"/>
  <c r="W142" i="6" s="1"/>
  <c r="AI142" i="6"/>
  <c r="AJ142" i="6" s="1"/>
  <c r="U146" i="6"/>
  <c r="W146" i="6" s="1"/>
  <c r="AI146" i="6"/>
  <c r="AJ146" i="6" s="1"/>
  <c r="V162" i="6"/>
  <c r="W162" i="6" s="1"/>
  <c r="AI162" i="6"/>
  <c r="AJ162" i="6" s="1"/>
  <c r="P97" i="6"/>
  <c r="S97" i="6" s="1"/>
  <c r="V97" i="6" s="1"/>
  <c r="P101" i="6"/>
  <c r="S101" i="6" s="1"/>
  <c r="AI102" i="6"/>
  <c r="AJ102" i="6" s="1"/>
  <c r="P105" i="6"/>
  <c r="S105" i="6" s="1"/>
  <c r="V105" i="6" s="1"/>
  <c r="P109" i="6"/>
  <c r="S109" i="6" s="1"/>
  <c r="V109" i="6" s="1"/>
  <c r="P113" i="6"/>
  <c r="S113" i="6" s="1"/>
  <c r="V113" i="6" s="1"/>
  <c r="P116" i="6"/>
  <c r="S116" i="6" s="1"/>
  <c r="P117" i="6"/>
  <c r="S117" i="6" s="1"/>
  <c r="V117" i="6" s="1"/>
  <c r="AI118" i="6"/>
  <c r="AJ118" i="6" s="1"/>
  <c r="P120" i="6"/>
  <c r="S120" i="6" s="1"/>
  <c r="V120" i="6" s="1"/>
  <c r="P121" i="6"/>
  <c r="S121" i="6" s="1"/>
  <c r="V121" i="6" s="1"/>
  <c r="P124" i="6"/>
  <c r="S124" i="6" s="1"/>
  <c r="V124" i="6" s="1"/>
  <c r="P125" i="6"/>
  <c r="S125" i="6" s="1"/>
  <c r="V125" i="6" s="1"/>
  <c r="AI126" i="6"/>
  <c r="AJ126" i="6" s="1"/>
  <c r="P129" i="6"/>
  <c r="S129" i="6" s="1"/>
  <c r="O145" i="6"/>
  <c r="R145" i="6" s="1"/>
  <c r="U145" i="6" s="1"/>
  <c r="P145" i="6"/>
  <c r="S145" i="6" s="1"/>
  <c r="V145" i="6" s="1"/>
  <c r="O157" i="6"/>
  <c r="R157" i="6" s="1"/>
  <c r="U157" i="6" s="1"/>
  <c r="P157" i="6"/>
  <c r="S157" i="6" s="1"/>
  <c r="V157" i="6" s="1"/>
  <c r="N157" i="6"/>
  <c r="Q157" i="6" s="1"/>
  <c r="T138" i="6"/>
  <c r="W138" i="6" s="1"/>
  <c r="O141" i="6"/>
  <c r="R141" i="6" s="1"/>
  <c r="U141" i="6" s="1"/>
  <c r="P141" i="6"/>
  <c r="S141" i="6" s="1"/>
  <c r="AI167" i="6"/>
  <c r="AJ167" i="6" s="1"/>
  <c r="T167" i="6"/>
  <c r="W167" i="6" s="1"/>
  <c r="AI168" i="6"/>
  <c r="AJ168" i="6" s="1"/>
  <c r="T168" i="6"/>
  <c r="N97" i="6"/>
  <c r="Q97" i="6" s="1"/>
  <c r="T97" i="6" s="1"/>
  <c r="W97" i="6" s="1"/>
  <c r="N101" i="6"/>
  <c r="Q101" i="6" s="1"/>
  <c r="T101" i="6" s="1"/>
  <c r="N105" i="6"/>
  <c r="Q105" i="6" s="1"/>
  <c r="N109" i="6"/>
  <c r="Q109" i="6" s="1"/>
  <c r="N113" i="6"/>
  <c r="Q113" i="6" s="1"/>
  <c r="N117" i="6"/>
  <c r="Q117" i="6" s="1"/>
  <c r="N121" i="6"/>
  <c r="Q121" i="6" s="1"/>
  <c r="T121" i="6" s="1"/>
  <c r="N125" i="6"/>
  <c r="Q125" i="6" s="1"/>
  <c r="N129" i="6"/>
  <c r="Q129" i="6" s="1"/>
  <c r="T129" i="6" s="1"/>
  <c r="O137" i="6"/>
  <c r="R137" i="6" s="1"/>
  <c r="U137" i="6" s="1"/>
  <c r="P137" i="6"/>
  <c r="S137" i="6" s="1"/>
  <c r="V137" i="6" s="1"/>
  <c r="N139" i="6"/>
  <c r="Q139" i="6" s="1"/>
  <c r="T139" i="6" s="1"/>
  <c r="U139" i="6"/>
  <c r="O144" i="6"/>
  <c r="R144" i="6" s="1"/>
  <c r="U144" i="6" s="1"/>
  <c r="N145" i="6"/>
  <c r="Q145" i="6" s="1"/>
  <c r="O153" i="6"/>
  <c r="R153" i="6" s="1"/>
  <c r="U153" i="6" s="1"/>
  <c r="P153" i="6"/>
  <c r="S153" i="6" s="1"/>
  <c r="AI155" i="6"/>
  <c r="AJ155" i="6" s="1"/>
  <c r="V155" i="6"/>
  <c r="W155" i="6" s="1"/>
  <c r="T156" i="6"/>
  <c r="W156" i="6" s="1"/>
  <c r="T159" i="6"/>
  <c r="W159" i="6" s="1"/>
  <c r="U163" i="6"/>
  <c r="W163" i="6" s="1"/>
  <c r="O164" i="6"/>
  <c r="R164" i="6" s="1"/>
  <c r="N116" i="6"/>
  <c r="Q116" i="6" s="1"/>
  <c r="T116" i="6" s="1"/>
  <c r="N120" i="6"/>
  <c r="Q120" i="6" s="1"/>
  <c r="N124" i="6"/>
  <c r="Q124" i="6" s="1"/>
  <c r="N128" i="6"/>
  <c r="Q128" i="6" s="1"/>
  <c r="O133" i="6"/>
  <c r="R133" i="6" s="1"/>
  <c r="U133" i="6" s="1"/>
  <c r="P133" i="6"/>
  <c r="S133" i="6" s="1"/>
  <c r="N135" i="6"/>
  <c r="Q135" i="6" s="1"/>
  <c r="P139" i="6"/>
  <c r="S139" i="6" s="1"/>
  <c r="V139" i="6" s="1"/>
  <c r="O140" i="6"/>
  <c r="R140" i="6" s="1"/>
  <c r="U140" i="6" s="1"/>
  <c r="N141" i="6"/>
  <c r="Q141" i="6" s="1"/>
  <c r="T141" i="6" s="1"/>
  <c r="P144" i="6"/>
  <c r="S144" i="6" s="1"/>
  <c r="O149" i="6"/>
  <c r="R149" i="6" s="1"/>
  <c r="P149" i="6"/>
  <c r="S149" i="6" s="1"/>
  <c r="V149" i="6" s="1"/>
  <c r="N151" i="6"/>
  <c r="Q151" i="6" s="1"/>
  <c r="T151" i="6" s="1"/>
  <c r="W151" i="6" s="1"/>
  <c r="U151" i="6"/>
  <c r="T152" i="6"/>
  <c r="O160" i="6"/>
  <c r="R160" i="6" s="1"/>
  <c r="O161" i="6"/>
  <c r="R161" i="6" s="1"/>
  <c r="U161" i="6" s="1"/>
  <c r="P161" i="6"/>
  <c r="S161" i="6" s="1"/>
  <c r="N161" i="6"/>
  <c r="Q161" i="6" s="1"/>
  <c r="T161" i="6" s="1"/>
  <c r="P164" i="6"/>
  <c r="S164" i="6" s="1"/>
  <c r="V164" i="6" s="1"/>
  <c r="O168" i="6"/>
  <c r="R168" i="6" s="1"/>
  <c r="U168" i="6" s="1"/>
  <c r="U171" i="6"/>
  <c r="W171" i="6" s="1"/>
  <c r="AI178" i="6"/>
  <c r="AJ178" i="6" s="1"/>
  <c r="T178" i="6"/>
  <c r="W178" i="6" s="1"/>
  <c r="V179" i="6"/>
  <c r="W179" i="6" s="1"/>
  <c r="AI179" i="6"/>
  <c r="AJ179" i="6" s="1"/>
  <c r="AI190" i="6"/>
  <c r="AJ190" i="6" s="1"/>
  <c r="T190" i="6"/>
  <c r="P168" i="6"/>
  <c r="S168" i="6" s="1"/>
  <c r="V168" i="6" s="1"/>
  <c r="N173" i="6"/>
  <c r="Q173" i="6" s="1"/>
  <c r="T173" i="6" s="1"/>
  <c r="P173" i="6"/>
  <c r="S173" i="6" s="1"/>
  <c r="O173" i="6"/>
  <c r="R173" i="6" s="1"/>
  <c r="U173" i="6" s="1"/>
  <c r="AI174" i="6"/>
  <c r="AJ174" i="6" s="1"/>
  <c r="T174" i="6"/>
  <c r="W174" i="6" s="1"/>
  <c r="V175" i="6"/>
  <c r="W175" i="6" s="1"/>
  <c r="AI175" i="6"/>
  <c r="AJ175" i="6" s="1"/>
  <c r="AI180" i="6"/>
  <c r="AJ180" i="6" s="1"/>
  <c r="T180" i="6"/>
  <c r="W180" i="6" s="1"/>
  <c r="U196" i="6"/>
  <c r="AI196" i="6"/>
  <c r="AJ196" i="6" s="1"/>
  <c r="N165" i="6"/>
  <c r="Q165" i="6" s="1"/>
  <c r="T165" i="6" s="1"/>
  <c r="O166" i="6"/>
  <c r="R166" i="6" s="1"/>
  <c r="N169" i="6"/>
  <c r="Q169" i="6" s="1"/>
  <c r="O170" i="6"/>
  <c r="R170" i="6" s="1"/>
  <c r="U170" i="6" s="1"/>
  <c r="T170" i="6"/>
  <c r="W170" i="6" s="1"/>
  <c r="W172" i="6"/>
  <c r="N177" i="6"/>
  <c r="Q177" i="6" s="1"/>
  <c r="T177" i="6" s="1"/>
  <c r="P177" i="6"/>
  <c r="S177" i="6" s="1"/>
  <c r="O177" i="6"/>
  <c r="R177" i="6" s="1"/>
  <c r="U177" i="6" s="1"/>
  <c r="P165" i="6"/>
  <c r="S165" i="6" s="1"/>
  <c r="V165" i="6" s="1"/>
  <c r="P169" i="6"/>
  <c r="S169" i="6" s="1"/>
  <c r="V169" i="6" s="1"/>
  <c r="AI182" i="6"/>
  <c r="AJ182" i="6" s="1"/>
  <c r="T182" i="6"/>
  <c r="W182" i="6" s="1"/>
  <c r="AI185" i="6"/>
  <c r="AJ185" i="6" s="1"/>
  <c r="V185" i="6"/>
  <c r="W185" i="6" s="1"/>
  <c r="T198" i="6"/>
  <c r="W198" i="6" s="1"/>
  <c r="V199" i="6"/>
  <c r="AI201" i="6"/>
  <c r="AJ201" i="6" s="1"/>
  <c r="T201" i="6"/>
  <c r="W201" i="6" s="1"/>
  <c r="V203" i="6"/>
  <c r="AI176" i="6"/>
  <c r="AJ176" i="6" s="1"/>
  <c r="T176" i="6"/>
  <c r="W176" i="6" s="1"/>
  <c r="AI187" i="6"/>
  <c r="AJ187" i="6" s="1"/>
  <c r="T187" i="6"/>
  <c r="W187" i="6" s="1"/>
  <c r="T189" i="6"/>
  <c r="W189" i="6" s="1"/>
  <c r="AI191" i="6"/>
  <c r="AJ191" i="6" s="1"/>
  <c r="T191" i="6"/>
  <c r="AI193" i="6"/>
  <c r="AJ193" i="6" s="1"/>
  <c r="T193" i="6"/>
  <c r="W193" i="6" s="1"/>
  <c r="AI195" i="6"/>
  <c r="AJ195" i="6" s="1"/>
  <c r="T195" i="6"/>
  <c r="W195" i="6" s="1"/>
  <c r="N200" i="6"/>
  <c r="Q200" i="6" s="1"/>
  <c r="T200" i="6" s="1"/>
  <c r="P200" i="6"/>
  <c r="S200" i="6" s="1"/>
  <c r="V200" i="6" s="1"/>
  <c r="O200" i="6"/>
  <c r="R200" i="6" s="1"/>
  <c r="O181" i="6"/>
  <c r="R181" i="6" s="1"/>
  <c r="U181" i="6" s="1"/>
  <c r="P183" i="6"/>
  <c r="S183" i="6" s="1"/>
  <c r="V183" i="6" s="1"/>
  <c r="N183" i="6"/>
  <c r="Q183" i="6" s="1"/>
  <c r="N184" i="6"/>
  <c r="Q184" i="6" s="1"/>
  <c r="T184" i="6" s="1"/>
  <c r="P184" i="6"/>
  <c r="S184" i="6" s="1"/>
  <c r="O186" i="6"/>
  <c r="R186" i="6" s="1"/>
  <c r="N188" i="6"/>
  <c r="Q188" i="6" s="1"/>
  <c r="T188" i="6" s="1"/>
  <c r="P188" i="6"/>
  <c r="S188" i="6" s="1"/>
  <c r="O190" i="6"/>
  <c r="R190" i="6" s="1"/>
  <c r="U190" i="6" s="1"/>
  <c r="N192" i="6"/>
  <c r="Q192" i="6" s="1"/>
  <c r="P192" i="6"/>
  <c r="S192" i="6" s="1"/>
  <c r="V192" i="6" s="1"/>
  <c r="O194" i="6"/>
  <c r="R194" i="6" s="1"/>
  <c r="N196" i="6"/>
  <c r="Q196" i="6" s="1"/>
  <c r="T196" i="6" s="1"/>
  <c r="P196" i="6"/>
  <c r="S196" i="6" s="1"/>
  <c r="V196" i="6" s="1"/>
  <c r="W202" i="6"/>
  <c r="U202" i="6"/>
  <c r="AI207" i="6"/>
  <c r="AJ207" i="6" s="1"/>
  <c r="V207" i="6"/>
  <c r="W207" i="6" s="1"/>
  <c r="P181" i="6"/>
  <c r="S181" i="6" s="1"/>
  <c r="P186" i="6"/>
  <c r="S186" i="6" s="1"/>
  <c r="V186" i="6" s="1"/>
  <c r="P190" i="6"/>
  <c r="S190" i="6" s="1"/>
  <c r="V190" i="6" s="1"/>
  <c r="AI197" i="6"/>
  <c r="AJ197" i="6" s="1"/>
  <c r="U197" i="6"/>
  <c r="W197" i="6" s="1"/>
  <c r="T208" i="6"/>
  <c r="AI208" i="6"/>
  <c r="AJ208" i="6" s="1"/>
  <c r="N204" i="6"/>
  <c r="Q204" i="6" s="1"/>
  <c r="P204" i="6"/>
  <c r="S204" i="6" s="1"/>
  <c r="V204" i="6" s="1"/>
  <c r="O204" i="6"/>
  <c r="R204" i="6" s="1"/>
  <c r="U204" i="6" s="1"/>
  <c r="AI205" i="6"/>
  <c r="AJ205" i="6" s="1"/>
  <c r="T205" i="6"/>
  <c r="W205" i="6" s="1"/>
  <c r="V211" i="6"/>
  <c r="AI215" i="6"/>
  <c r="AJ215" i="6" s="1"/>
  <c r="U215" i="6"/>
  <c r="W215" i="6" s="1"/>
  <c r="V219" i="6"/>
  <c r="W219" i="6" s="1"/>
  <c r="AI223" i="6"/>
  <c r="AJ223" i="6" s="1"/>
  <c r="U223" i="6"/>
  <c r="W223" i="6" s="1"/>
  <c r="AI217" i="6"/>
  <c r="AJ217" i="6" s="1"/>
  <c r="T217" i="6"/>
  <c r="W217" i="6" s="1"/>
  <c r="V218" i="6"/>
  <c r="W218" i="6" s="1"/>
  <c r="AI218" i="6"/>
  <c r="AJ218" i="6" s="1"/>
  <c r="T224" i="6"/>
  <c r="AI224" i="6"/>
  <c r="AJ224" i="6" s="1"/>
  <c r="W233" i="6"/>
  <c r="T206" i="6"/>
  <c r="W206" i="6" s="1"/>
  <c r="T210" i="6"/>
  <c r="W210" i="6" s="1"/>
  <c r="AI210" i="6"/>
  <c r="AJ210" i="6" s="1"/>
  <c r="AI213" i="6"/>
  <c r="AJ213" i="6" s="1"/>
  <c r="V213" i="6"/>
  <c r="W213" i="6" s="1"/>
  <c r="AI221" i="6"/>
  <c r="AJ221" i="6" s="1"/>
  <c r="V221" i="6"/>
  <c r="W229" i="6"/>
  <c r="W211" i="6"/>
  <c r="W221" i="6"/>
  <c r="O232" i="6"/>
  <c r="R232" i="6" s="1"/>
  <c r="U232" i="6" s="1"/>
  <c r="P232" i="6"/>
  <c r="S232" i="6" s="1"/>
  <c r="V232" i="6" s="1"/>
  <c r="AI237" i="6"/>
  <c r="AJ237" i="6" s="1"/>
  <c r="O208" i="6"/>
  <c r="R208" i="6" s="1"/>
  <c r="U208" i="6" s="1"/>
  <c r="U209" i="6"/>
  <c r="W209" i="6" s="1"/>
  <c r="O212" i="6"/>
  <c r="R212" i="6" s="1"/>
  <c r="U212" i="6" s="1"/>
  <c r="O216" i="6"/>
  <c r="R216" i="6" s="1"/>
  <c r="U216" i="6" s="1"/>
  <c r="O220" i="6"/>
  <c r="R220" i="6" s="1"/>
  <c r="O228" i="6"/>
  <c r="R228" i="6" s="1"/>
  <c r="U228" i="6" s="1"/>
  <c r="P228" i="6"/>
  <c r="S228" i="6" s="1"/>
  <c r="N230" i="6"/>
  <c r="Q230" i="6" s="1"/>
  <c r="AI233" i="6"/>
  <c r="AJ233" i="6" s="1"/>
  <c r="V234" i="6"/>
  <c r="W234" i="6" s="1"/>
  <c r="O235" i="6"/>
  <c r="R235" i="6" s="1"/>
  <c r="U235" i="6" s="1"/>
  <c r="O240" i="6"/>
  <c r="R240" i="6" s="1"/>
  <c r="N240" i="6"/>
  <c r="Q240" i="6" s="1"/>
  <c r="T240" i="6" s="1"/>
  <c r="O244" i="6"/>
  <c r="R244" i="6" s="1"/>
  <c r="U244" i="6" s="1"/>
  <c r="N244" i="6"/>
  <c r="Q244" i="6" s="1"/>
  <c r="P208" i="6"/>
  <c r="S208" i="6" s="1"/>
  <c r="V208" i="6" s="1"/>
  <c r="P212" i="6"/>
  <c r="S212" i="6" s="1"/>
  <c r="P216" i="6"/>
  <c r="S216" i="6" s="1"/>
  <c r="P220" i="6"/>
  <c r="S220" i="6" s="1"/>
  <c r="V220" i="6" s="1"/>
  <c r="O224" i="6"/>
  <c r="R224" i="6" s="1"/>
  <c r="U224" i="6" s="1"/>
  <c r="P224" i="6"/>
  <c r="S224" i="6" s="1"/>
  <c r="V224" i="6" s="1"/>
  <c r="N226" i="6"/>
  <c r="Q226" i="6" s="1"/>
  <c r="AI229" i="6"/>
  <c r="AJ229" i="6" s="1"/>
  <c r="P230" i="6"/>
  <c r="S230" i="6" s="1"/>
  <c r="V230" i="6" s="1"/>
  <c r="O231" i="6"/>
  <c r="R231" i="6" s="1"/>
  <c r="N232" i="6"/>
  <c r="Q232" i="6" s="1"/>
  <c r="P235" i="6"/>
  <c r="S235" i="6" s="1"/>
  <c r="V235" i="6" s="1"/>
  <c r="AI239" i="6"/>
  <c r="AJ239" i="6" s="1"/>
  <c r="T239" i="6"/>
  <c r="W239" i="6" s="1"/>
  <c r="AI241" i="6"/>
  <c r="AJ241" i="6" s="1"/>
  <c r="T241" i="6"/>
  <c r="W241" i="6" s="1"/>
  <c r="O246" i="6"/>
  <c r="R246" i="6" s="1"/>
  <c r="U246" i="6" s="1"/>
  <c r="N246" i="6"/>
  <c r="Q246" i="6" s="1"/>
  <c r="P226" i="6"/>
  <c r="S226" i="6" s="1"/>
  <c r="V226" i="6" s="1"/>
  <c r="V227" i="6"/>
  <c r="W227" i="6" s="1"/>
  <c r="P231" i="6"/>
  <c r="S231" i="6" s="1"/>
  <c r="V231" i="6" s="1"/>
  <c r="O236" i="6"/>
  <c r="R236" i="6" s="1"/>
  <c r="U236" i="6" s="1"/>
  <c r="P236" i="6"/>
  <c r="S236" i="6" s="1"/>
  <c r="O242" i="6"/>
  <c r="R242" i="6" s="1"/>
  <c r="N242" i="6"/>
  <c r="Q242" i="6" s="1"/>
  <c r="T242" i="6" s="1"/>
  <c r="AI249" i="6"/>
  <c r="AJ249" i="6" s="1"/>
  <c r="T249" i="6"/>
  <c r="W249" i="6" s="1"/>
  <c r="U247" i="6"/>
  <c r="W247" i="6" s="1"/>
  <c r="AI247" i="6"/>
  <c r="AJ247" i="6" s="1"/>
  <c r="O248" i="6"/>
  <c r="R248" i="6" s="1"/>
  <c r="U248" i="6" s="1"/>
  <c r="N248" i="6"/>
  <c r="Q248" i="6" s="1"/>
  <c r="O250" i="6"/>
  <c r="R250" i="6" s="1"/>
  <c r="U250" i="6" s="1"/>
  <c r="N250" i="6"/>
  <c r="Q250" i="6" s="1"/>
  <c r="U251" i="6"/>
  <c r="W251" i="6" s="1"/>
  <c r="AI251" i="6"/>
  <c r="AJ251" i="6" s="1"/>
  <c r="W57" i="6" l="1"/>
  <c r="W243" i="6"/>
  <c r="T134" i="6"/>
  <c r="W134" i="6" s="1"/>
  <c r="AI134" i="6"/>
  <c r="AJ134" i="6" s="1"/>
  <c r="AI107" i="6"/>
  <c r="AJ107" i="6" s="1"/>
  <c r="T107" i="6"/>
  <c r="W107" i="6" s="1"/>
  <c r="T225" i="6"/>
  <c r="W225" i="6" s="1"/>
  <c r="AI225" i="6"/>
  <c r="AJ225" i="6" s="1"/>
  <c r="AI83" i="6"/>
  <c r="AJ83" i="6" s="1"/>
  <c r="T83" i="6"/>
  <c r="W83" i="6" s="1"/>
  <c r="T245" i="6"/>
  <c r="W245" i="6" s="1"/>
  <c r="V140" i="6"/>
  <c r="W23" i="6"/>
  <c r="AI55" i="6"/>
  <c r="AJ55" i="6" s="1"/>
  <c r="W10" i="6"/>
  <c r="AI132" i="6"/>
  <c r="AJ132" i="6" s="1"/>
  <c r="V132" i="6"/>
  <c r="W132" i="6" s="1"/>
  <c r="W152" i="6"/>
  <c r="W140" i="6"/>
  <c r="W95" i="6"/>
  <c r="W55" i="6"/>
  <c r="W14" i="6"/>
  <c r="W3" i="6"/>
  <c r="AI222" i="6"/>
  <c r="AJ222" i="6" s="1"/>
  <c r="U222" i="6"/>
  <c r="W222" i="6" s="1"/>
  <c r="AI214" i="6"/>
  <c r="AJ214" i="6" s="1"/>
  <c r="U214" i="6"/>
  <c r="W214" i="6" s="1"/>
  <c r="W235" i="6"/>
  <c r="W191" i="6"/>
  <c r="W47" i="6"/>
  <c r="W45" i="6"/>
  <c r="W36" i="6"/>
  <c r="U79" i="6"/>
  <c r="W79" i="6" s="1"/>
  <c r="AI79" i="6"/>
  <c r="AJ79" i="6" s="1"/>
  <c r="W88" i="6"/>
  <c r="AI29" i="6"/>
  <c r="AJ29" i="6" s="1"/>
  <c r="W102" i="6"/>
  <c r="W150" i="6"/>
  <c r="T87" i="6"/>
  <c r="W87" i="6" s="1"/>
  <c r="V122" i="6"/>
  <c r="W122" i="6" s="1"/>
  <c r="AI122" i="6"/>
  <c r="AJ122" i="6" s="1"/>
  <c r="AI115" i="6"/>
  <c r="AJ115" i="6" s="1"/>
  <c r="T115" i="6"/>
  <c r="W115" i="6" s="1"/>
  <c r="U154" i="6"/>
  <c r="W154" i="6" s="1"/>
  <c r="AI154" i="6"/>
  <c r="AJ154" i="6" s="1"/>
  <c r="AI91" i="6"/>
  <c r="AJ91" i="6" s="1"/>
  <c r="T91" i="6"/>
  <c r="W91" i="6" s="1"/>
  <c r="T248" i="6"/>
  <c r="W248" i="6" s="1"/>
  <c r="AI248" i="6"/>
  <c r="AJ248" i="6" s="1"/>
  <c r="AI236" i="6"/>
  <c r="AJ236" i="6" s="1"/>
  <c r="V236" i="6"/>
  <c r="W236" i="6" s="1"/>
  <c r="AI246" i="6"/>
  <c r="AJ246" i="6" s="1"/>
  <c r="T246" i="6"/>
  <c r="W246" i="6" s="1"/>
  <c r="U220" i="6"/>
  <c r="W220" i="6" s="1"/>
  <c r="AI220" i="6"/>
  <c r="AJ220" i="6" s="1"/>
  <c r="W196" i="6"/>
  <c r="V184" i="6"/>
  <c r="W184" i="6" s="1"/>
  <c r="AI184" i="6"/>
  <c r="AJ184" i="6" s="1"/>
  <c r="W165" i="6"/>
  <c r="U149" i="6"/>
  <c r="W149" i="6" s="1"/>
  <c r="AI149" i="6"/>
  <c r="AJ149" i="6" s="1"/>
  <c r="W139" i="6"/>
  <c r="T125" i="6"/>
  <c r="W125" i="6" s="1"/>
  <c r="AI125" i="6"/>
  <c r="AJ125" i="6" s="1"/>
  <c r="T109" i="6"/>
  <c r="W109" i="6" s="1"/>
  <c r="AI109" i="6"/>
  <c r="AJ109" i="6" s="1"/>
  <c r="AI101" i="6"/>
  <c r="AJ101" i="6" s="1"/>
  <c r="V101" i="6"/>
  <c r="W101" i="6" s="1"/>
  <c r="T100" i="6"/>
  <c r="W100" i="6" s="1"/>
  <c r="AI100" i="6"/>
  <c r="AJ100" i="6" s="1"/>
  <c r="AI73" i="6"/>
  <c r="AJ73" i="6" s="1"/>
  <c r="V73" i="6"/>
  <c r="W73" i="6" s="1"/>
  <c r="T68" i="6"/>
  <c r="W68" i="6" s="1"/>
  <c r="AI68" i="6"/>
  <c r="AJ68" i="6" s="1"/>
  <c r="AI60" i="6"/>
  <c r="AJ60" i="6" s="1"/>
  <c r="V60" i="6"/>
  <c r="W60" i="6" s="1"/>
  <c r="AI31" i="6"/>
  <c r="AJ31" i="6" s="1"/>
  <c r="V31" i="6"/>
  <c r="AI9" i="6"/>
  <c r="AJ9" i="6" s="1"/>
  <c r="V9" i="6"/>
  <c r="W9" i="6" s="1"/>
  <c r="W41" i="6"/>
  <c r="W48" i="6"/>
  <c r="AI7" i="6"/>
  <c r="AJ7" i="6" s="1"/>
  <c r="T7" i="6"/>
  <c r="W7" i="6" s="1"/>
  <c r="W16" i="6"/>
  <c r="T250" i="6"/>
  <c r="W250" i="6" s="1"/>
  <c r="Y2" i="6" s="1"/>
  <c r="AI250" i="6"/>
  <c r="AJ250" i="6" s="1"/>
  <c r="AI232" i="6"/>
  <c r="AJ232" i="6" s="1"/>
  <c r="T232" i="6"/>
  <c r="W232" i="6" s="1"/>
  <c r="AI226" i="6"/>
  <c r="AJ226" i="6" s="1"/>
  <c r="T226" i="6"/>
  <c r="W226" i="6" s="1"/>
  <c r="V216" i="6"/>
  <c r="W216" i="6" s="1"/>
  <c r="AI216" i="6"/>
  <c r="AJ216" i="6" s="1"/>
  <c r="U240" i="6"/>
  <c r="W240" i="6" s="1"/>
  <c r="AI240" i="6"/>
  <c r="AJ240" i="6" s="1"/>
  <c r="AI230" i="6"/>
  <c r="AJ230" i="6" s="1"/>
  <c r="T230" i="6"/>
  <c r="W230" i="6" s="1"/>
  <c r="T204" i="6"/>
  <c r="W204" i="6" s="1"/>
  <c r="AI204" i="6"/>
  <c r="AJ204" i="6" s="1"/>
  <c r="AI194" i="6"/>
  <c r="AJ194" i="6" s="1"/>
  <c r="U194" i="6"/>
  <c r="W194" i="6" s="1"/>
  <c r="V188" i="6"/>
  <c r="AI188" i="6"/>
  <c r="AJ188" i="6" s="1"/>
  <c r="U200" i="6"/>
  <c r="W200" i="6" s="1"/>
  <c r="AI200" i="6"/>
  <c r="AJ200" i="6" s="1"/>
  <c r="V177" i="6"/>
  <c r="AI177" i="6"/>
  <c r="AJ177" i="6" s="1"/>
  <c r="V161" i="6"/>
  <c r="W161" i="6" s="1"/>
  <c r="AI161" i="6"/>
  <c r="AJ161" i="6" s="1"/>
  <c r="AI144" i="6"/>
  <c r="AJ144" i="6" s="1"/>
  <c r="V144" i="6"/>
  <c r="W144" i="6" s="1"/>
  <c r="T128" i="6"/>
  <c r="W128" i="6" s="1"/>
  <c r="AI128" i="6"/>
  <c r="AJ128" i="6" s="1"/>
  <c r="U164" i="6"/>
  <c r="W164" i="6" s="1"/>
  <c r="AI164" i="6"/>
  <c r="AJ164" i="6" s="1"/>
  <c r="AI145" i="6"/>
  <c r="AJ145" i="6" s="1"/>
  <c r="T145" i="6"/>
  <c r="W145" i="6" s="1"/>
  <c r="W121" i="6"/>
  <c r="T105" i="6"/>
  <c r="W105" i="6" s="1"/>
  <c r="AI105" i="6"/>
  <c r="AJ105" i="6" s="1"/>
  <c r="W168" i="6"/>
  <c r="T93" i="6"/>
  <c r="W93" i="6" s="1"/>
  <c r="AI93" i="6"/>
  <c r="AJ93" i="6" s="1"/>
  <c r="W31" i="6"/>
  <c r="U81" i="6"/>
  <c r="W81" i="6" s="1"/>
  <c r="AI81" i="6"/>
  <c r="AJ81" i="6" s="1"/>
  <c r="U59" i="6"/>
  <c r="W59" i="6" s="1"/>
  <c r="AI59" i="6"/>
  <c r="AJ59" i="6" s="1"/>
  <c r="AI49" i="6"/>
  <c r="AJ49" i="6" s="1"/>
  <c r="V49" i="6"/>
  <c r="W49" i="6" s="1"/>
  <c r="V13" i="6"/>
  <c r="W13" i="6" s="1"/>
  <c r="AI13" i="6"/>
  <c r="AJ13" i="6" s="1"/>
  <c r="T80" i="6"/>
  <c r="W80" i="6" s="1"/>
  <c r="AI80" i="6"/>
  <c r="AJ80" i="6" s="1"/>
  <c r="AI20" i="6"/>
  <c r="AJ20" i="6" s="1"/>
  <c r="V20" i="6"/>
  <c r="W20" i="6" s="1"/>
  <c r="W29" i="6"/>
  <c r="U242" i="6"/>
  <c r="W242" i="6" s="1"/>
  <c r="AI242" i="6"/>
  <c r="AJ242" i="6" s="1"/>
  <c r="U231" i="6"/>
  <c r="W231" i="6" s="1"/>
  <c r="AI231" i="6"/>
  <c r="AJ231" i="6" s="1"/>
  <c r="V212" i="6"/>
  <c r="W212" i="6" s="1"/>
  <c r="AI212" i="6"/>
  <c r="AJ212" i="6" s="1"/>
  <c r="AI244" i="6"/>
  <c r="AJ244" i="6" s="1"/>
  <c r="T244" i="6"/>
  <c r="W244" i="6" s="1"/>
  <c r="V228" i="6"/>
  <c r="W228" i="6" s="1"/>
  <c r="AI228" i="6"/>
  <c r="AJ228" i="6" s="1"/>
  <c r="W224" i="6"/>
  <c r="V181" i="6"/>
  <c r="W181" i="6" s="1"/>
  <c r="AI181" i="6"/>
  <c r="AJ181" i="6" s="1"/>
  <c r="W188" i="6"/>
  <c r="AI183" i="6"/>
  <c r="AJ183" i="6" s="1"/>
  <c r="T183" i="6"/>
  <c r="W183" i="6" s="1"/>
  <c r="W177" i="6"/>
  <c r="T169" i="6"/>
  <c r="W169" i="6" s="1"/>
  <c r="AI169" i="6"/>
  <c r="AJ169" i="6" s="1"/>
  <c r="W190" i="6"/>
  <c r="AI135" i="6"/>
  <c r="AJ135" i="6" s="1"/>
  <c r="T135" i="6"/>
  <c r="W135" i="6" s="1"/>
  <c r="T124" i="6"/>
  <c r="W124" i="6" s="1"/>
  <c r="AI124" i="6"/>
  <c r="AJ124" i="6" s="1"/>
  <c r="T117" i="6"/>
  <c r="W117" i="6" s="1"/>
  <c r="AI117" i="6"/>
  <c r="AJ117" i="6" s="1"/>
  <c r="V141" i="6"/>
  <c r="W141" i="6" s="1"/>
  <c r="AI141" i="6"/>
  <c r="AJ141" i="6" s="1"/>
  <c r="T157" i="6"/>
  <c r="W157" i="6" s="1"/>
  <c r="AI157" i="6"/>
  <c r="AJ157" i="6" s="1"/>
  <c r="AI104" i="6"/>
  <c r="AJ104" i="6" s="1"/>
  <c r="U104" i="6"/>
  <c r="W104" i="6" s="1"/>
  <c r="U77" i="6"/>
  <c r="W77" i="6" s="1"/>
  <c r="AI77" i="6"/>
  <c r="AJ77" i="6" s="1"/>
  <c r="T43" i="6"/>
  <c r="W43" i="6" s="1"/>
  <c r="AI43" i="6"/>
  <c r="AJ43" i="6" s="1"/>
  <c r="T27" i="6"/>
  <c r="W27" i="6" s="1"/>
  <c r="AI27" i="6"/>
  <c r="AJ27" i="6" s="1"/>
  <c r="W137" i="6"/>
  <c r="AI72" i="6"/>
  <c r="AJ72" i="6" s="1"/>
  <c r="U72" i="6"/>
  <c r="W72" i="6" s="1"/>
  <c r="T76" i="6"/>
  <c r="W76" i="6" s="1"/>
  <c r="AI76" i="6"/>
  <c r="AJ76" i="6" s="1"/>
  <c r="T56" i="6"/>
  <c r="W56" i="6" s="1"/>
  <c r="AI56" i="6"/>
  <c r="AJ56" i="6" s="1"/>
  <c r="U85" i="6"/>
  <c r="W85" i="6" s="1"/>
  <c r="AI85" i="6"/>
  <c r="AJ85" i="6" s="1"/>
  <c r="T89" i="6"/>
  <c r="W89" i="6" s="1"/>
  <c r="AI89" i="6"/>
  <c r="AJ89" i="6" s="1"/>
  <c r="AI35" i="6"/>
  <c r="AJ35" i="6" s="1"/>
  <c r="V35" i="6"/>
  <c r="W35" i="6" s="1"/>
  <c r="V6" i="6"/>
  <c r="W6" i="6" s="1"/>
  <c r="AI6" i="6"/>
  <c r="AJ6" i="6" s="1"/>
  <c r="W44" i="6"/>
  <c r="W33" i="6"/>
  <c r="W67" i="6"/>
  <c r="AI15" i="6"/>
  <c r="AJ15" i="6" s="1"/>
  <c r="V15" i="6"/>
  <c r="W208" i="6"/>
  <c r="T192" i="6"/>
  <c r="W192" i="6" s="1"/>
  <c r="AI192" i="6"/>
  <c r="AJ192" i="6" s="1"/>
  <c r="AI186" i="6"/>
  <c r="AJ186" i="6" s="1"/>
  <c r="U186" i="6"/>
  <c r="W186" i="6" s="1"/>
  <c r="U166" i="6"/>
  <c r="W166" i="6" s="1"/>
  <c r="AI166" i="6"/>
  <c r="AJ166" i="6" s="1"/>
  <c r="V173" i="6"/>
  <c r="W173" i="6" s="1"/>
  <c r="AI173" i="6"/>
  <c r="AJ173" i="6" s="1"/>
  <c r="U160" i="6"/>
  <c r="W160" i="6" s="1"/>
  <c r="AI160" i="6"/>
  <c r="AJ160" i="6" s="1"/>
  <c r="AI133" i="6"/>
  <c r="AJ133" i="6" s="1"/>
  <c r="V133" i="6"/>
  <c r="W133" i="6" s="1"/>
  <c r="T120" i="6"/>
  <c r="W120" i="6" s="1"/>
  <c r="AI120" i="6"/>
  <c r="AJ120" i="6" s="1"/>
  <c r="AI153" i="6"/>
  <c r="AJ153" i="6" s="1"/>
  <c r="V153" i="6"/>
  <c r="W153" i="6" s="1"/>
  <c r="T113" i="6"/>
  <c r="W113" i="6" s="1"/>
  <c r="AI113" i="6"/>
  <c r="AJ113" i="6" s="1"/>
  <c r="AI129" i="6"/>
  <c r="AJ129" i="6" s="1"/>
  <c r="V129" i="6"/>
  <c r="W129" i="6" s="1"/>
  <c r="AI116" i="6"/>
  <c r="AJ116" i="6" s="1"/>
  <c r="V116" i="6"/>
  <c r="W116" i="6" s="1"/>
  <c r="T112" i="6"/>
  <c r="W112" i="6" s="1"/>
  <c r="AI112" i="6"/>
  <c r="AJ112" i="6" s="1"/>
  <c r="AI108" i="6"/>
  <c r="AJ108" i="6" s="1"/>
  <c r="U108" i="6"/>
  <c r="W108" i="6" s="1"/>
  <c r="T96" i="6"/>
  <c r="W96" i="6" s="1"/>
  <c r="AI96" i="6"/>
  <c r="AJ96" i="6" s="1"/>
  <c r="T84" i="6"/>
  <c r="W84" i="6" s="1"/>
  <c r="AI84" i="6"/>
  <c r="AJ84" i="6" s="1"/>
  <c r="T39" i="6"/>
  <c r="W39" i="6" s="1"/>
  <c r="AI39" i="6"/>
  <c r="AJ39" i="6" s="1"/>
  <c r="V21" i="6"/>
  <c r="W21" i="6" s="1"/>
  <c r="AI21" i="6"/>
  <c r="AJ21" i="6" s="1"/>
  <c r="T92" i="6"/>
  <c r="W92" i="6" s="1"/>
  <c r="AI92" i="6"/>
  <c r="AJ92" i="6" s="1"/>
  <c r="W51" i="6"/>
  <c r="W4" i="6"/>
  <c r="W40" i="6"/>
  <c r="W15" i="6"/>
  <c r="AL2" i="6" l="1"/>
  <c r="AM10" i="6"/>
  <c r="AN12" i="6"/>
  <c r="AM12" i="6"/>
  <c r="AO12" i="6" s="1"/>
  <c r="AN7" i="6"/>
  <c r="AN10" i="6"/>
  <c r="AM9" i="6"/>
  <c r="AM8" i="6"/>
  <c r="AO8" i="6" s="1"/>
  <c r="AN8" i="6"/>
  <c r="AM7" i="6"/>
  <c r="AN11" i="6"/>
  <c r="AM11" i="6"/>
  <c r="AO11" i="6" s="1"/>
  <c r="AM6" i="6"/>
  <c r="AO6" i="6" s="1"/>
  <c r="AO2" i="6"/>
  <c r="AN2" i="6"/>
  <c r="AN9" i="6"/>
  <c r="AO10" i="6" l="1"/>
  <c r="AO7" i="6"/>
  <c r="AO9" i="6"/>
  <c r="AB381" i="5" l="1"/>
  <c r="AC381" i="5" s="1"/>
  <c r="AB380" i="5"/>
  <c r="AC380" i="5" s="1"/>
  <c r="AB379" i="5"/>
  <c r="AC379" i="5" s="1"/>
  <c r="AB378" i="5"/>
  <c r="AC378" i="5" s="1"/>
  <c r="AB377" i="5"/>
  <c r="AC377" i="5" s="1"/>
  <c r="AB376" i="5"/>
  <c r="AC376" i="5" s="1"/>
  <c r="AB375" i="5"/>
  <c r="AC375" i="5" s="1"/>
  <c r="AB374" i="5"/>
  <c r="AC374" i="5" s="1"/>
  <c r="AB373" i="5"/>
  <c r="AC373" i="5" s="1"/>
  <c r="AB372" i="5"/>
  <c r="AC372" i="5" s="1"/>
  <c r="AB371" i="5"/>
  <c r="AC371" i="5" s="1"/>
  <c r="AB370" i="5"/>
  <c r="AC370" i="5" s="1"/>
  <c r="AB369" i="5"/>
  <c r="AC369" i="5" s="1"/>
  <c r="AB368" i="5"/>
  <c r="AC368" i="5" s="1"/>
  <c r="AB367" i="5"/>
  <c r="AC367" i="5" s="1"/>
  <c r="AB366" i="5"/>
  <c r="AC366" i="5" s="1"/>
  <c r="AB365" i="5"/>
  <c r="AC365" i="5" s="1"/>
  <c r="AB364" i="5"/>
  <c r="AC364" i="5" s="1"/>
  <c r="AB363" i="5"/>
  <c r="AC363" i="5" s="1"/>
  <c r="AB362" i="5"/>
  <c r="AC362" i="5" s="1"/>
  <c r="AB361" i="5"/>
  <c r="AC361" i="5" s="1"/>
  <c r="AC360" i="5"/>
  <c r="AB360" i="5"/>
  <c r="AB359" i="5"/>
  <c r="AC359" i="5" s="1"/>
  <c r="AB358" i="5"/>
  <c r="AC358" i="5" s="1"/>
  <c r="AB357" i="5"/>
  <c r="AC357" i="5" s="1"/>
  <c r="AB356" i="5"/>
  <c r="AC356" i="5" s="1"/>
  <c r="AB355" i="5"/>
  <c r="AC355" i="5" s="1"/>
  <c r="AB354" i="5"/>
  <c r="AC354" i="5" s="1"/>
  <c r="AB353" i="5"/>
  <c r="AC353" i="5" s="1"/>
  <c r="AB352" i="5"/>
  <c r="AC352" i="5" s="1"/>
  <c r="AB351" i="5"/>
  <c r="AC351" i="5" s="1"/>
  <c r="AB350" i="5"/>
  <c r="AC350" i="5" s="1"/>
  <c r="AB349" i="5"/>
  <c r="AC349" i="5" s="1"/>
  <c r="AB348" i="5"/>
  <c r="AC348" i="5" s="1"/>
  <c r="AB347" i="5"/>
  <c r="AC347" i="5" s="1"/>
  <c r="AB346" i="5"/>
  <c r="AC346" i="5" s="1"/>
  <c r="AB345" i="5"/>
  <c r="AC345" i="5" s="1"/>
  <c r="AC344" i="5"/>
  <c r="AB344" i="5"/>
  <c r="AB343" i="5"/>
  <c r="AC343" i="5" s="1"/>
  <c r="AB342" i="5"/>
  <c r="AC342" i="5" s="1"/>
  <c r="AB341" i="5"/>
  <c r="AC341" i="5" s="1"/>
  <c r="AB340" i="5"/>
  <c r="AC340" i="5" s="1"/>
  <c r="AB339" i="5"/>
  <c r="AC339" i="5" s="1"/>
  <c r="AB338" i="5"/>
  <c r="AC338" i="5" s="1"/>
  <c r="AB337" i="5"/>
  <c r="AC337" i="5" s="1"/>
  <c r="AB336" i="5"/>
  <c r="AC336" i="5" s="1"/>
  <c r="AB335" i="5"/>
  <c r="AC335" i="5" s="1"/>
  <c r="AB334" i="5"/>
  <c r="AC334" i="5" s="1"/>
  <c r="AB333" i="5"/>
  <c r="AC333" i="5" s="1"/>
  <c r="AB332" i="5"/>
  <c r="AC332" i="5" s="1"/>
  <c r="AB331" i="5"/>
  <c r="AC331" i="5" s="1"/>
  <c r="AB330" i="5"/>
  <c r="AC330" i="5" s="1"/>
  <c r="AB329" i="5"/>
  <c r="AC329" i="5" s="1"/>
  <c r="AB328" i="5"/>
  <c r="AC328" i="5" s="1"/>
  <c r="AB327" i="5"/>
  <c r="AC327" i="5" s="1"/>
  <c r="AB326" i="5"/>
  <c r="AC326" i="5" s="1"/>
  <c r="AB325" i="5"/>
  <c r="AC325" i="5" s="1"/>
  <c r="AB324" i="5"/>
  <c r="AC324" i="5" s="1"/>
  <c r="AB323" i="5"/>
  <c r="AC323" i="5" s="1"/>
  <c r="AB322" i="5"/>
  <c r="AC322" i="5" s="1"/>
  <c r="AB321" i="5"/>
  <c r="AC321" i="5" s="1"/>
  <c r="AC320" i="5"/>
  <c r="AB320" i="5"/>
  <c r="AB319" i="5"/>
  <c r="AC319" i="5" s="1"/>
  <c r="AB318" i="5"/>
  <c r="AC318" i="5" s="1"/>
  <c r="AB317" i="5"/>
  <c r="AC317" i="5" s="1"/>
  <c r="AB316" i="5"/>
  <c r="AC316" i="5" s="1"/>
  <c r="AB315" i="5"/>
  <c r="AC315" i="5" s="1"/>
  <c r="AB314" i="5"/>
  <c r="AC314" i="5" s="1"/>
  <c r="AB313" i="5"/>
  <c r="AC313" i="5" s="1"/>
  <c r="AB312" i="5"/>
  <c r="AC312" i="5" s="1"/>
  <c r="AB311" i="5"/>
  <c r="AC311" i="5" s="1"/>
  <c r="AB310" i="5"/>
  <c r="AC310" i="5" s="1"/>
  <c r="AB309" i="5"/>
  <c r="AC309" i="5" s="1"/>
  <c r="AB308" i="5"/>
  <c r="AC308" i="5" s="1"/>
  <c r="AB307" i="5"/>
  <c r="AC307" i="5" s="1"/>
  <c r="AB306" i="5"/>
  <c r="AC306" i="5" s="1"/>
  <c r="AB305" i="5"/>
  <c r="AC305" i="5" s="1"/>
  <c r="AB304" i="5"/>
  <c r="AC304" i="5" s="1"/>
  <c r="AB303" i="5"/>
  <c r="AC303" i="5" s="1"/>
  <c r="AB302" i="5"/>
  <c r="AC302" i="5" s="1"/>
  <c r="AB301" i="5"/>
  <c r="AC301" i="5" s="1"/>
  <c r="AB300" i="5"/>
  <c r="AC300" i="5" s="1"/>
  <c r="AB299" i="5"/>
  <c r="AC299" i="5" s="1"/>
  <c r="AB298" i="5"/>
  <c r="AC298" i="5" s="1"/>
  <c r="AB297" i="5"/>
  <c r="AC297" i="5" s="1"/>
  <c r="AC296" i="5"/>
  <c r="AB296" i="5"/>
  <c r="AB295" i="5"/>
  <c r="AC295" i="5" s="1"/>
  <c r="AB294" i="5"/>
  <c r="AC294" i="5" s="1"/>
  <c r="AB293" i="5"/>
  <c r="AC293" i="5" s="1"/>
  <c r="AB292" i="5"/>
  <c r="AC292" i="5" s="1"/>
  <c r="AB291" i="5"/>
  <c r="AC291" i="5" s="1"/>
  <c r="AB290" i="5"/>
  <c r="AC290" i="5" s="1"/>
  <c r="AB289" i="5"/>
  <c r="AC289" i="5" s="1"/>
  <c r="AB288" i="5"/>
  <c r="AC288" i="5" s="1"/>
  <c r="AB287" i="5"/>
  <c r="AC287" i="5" s="1"/>
  <c r="AB286" i="5"/>
  <c r="AC286" i="5" s="1"/>
  <c r="AB285" i="5"/>
  <c r="AC285" i="5" s="1"/>
  <c r="AB284" i="5"/>
  <c r="AC284" i="5" s="1"/>
  <c r="AB283" i="5"/>
  <c r="AC283" i="5" s="1"/>
  <c r="AB282" i="5"/>
  <c r="AC282" i="5" s="1"/>
  <c r="AB281" i="5"/>
  <c r="AC281" i="5" s="1"/>
  <c r="AC280" i="5"/>
  <c r="AB280" i="5"/>
  <c r="AB279" i="5"/>
  <c r="AC279" i="5" s="1"/>
  <c r="AB278" i="5"/>
  <c r="AC278" i="5" s="1"/>
  <c r="AB277" i="5"/>
  <c r="AC277" i="5" s="1"/>
  <c r="AB276" i="5"/>
  <c r="AC276" i="5" s="1"/>
  <c r="AB275" i="5"/>
  <c r="AC275" i="5" s="1"/>
  <c r="AB274" i="5"/>
  <c r="AC274" i="5" s="1"/>
  <c r="AB273" i="5"/>
  <c r="AC273" i="5" s="1"/>
  <c r="AB272" i="5"/>
  <c r="AC272" i="5" s="1"/>
  <c r="AB271" i="5"/>
  <c r="AC271" i="5" s="1"/>
  <c r="AB270" i="5"/>
  <c r="AC270" i="5" s="1"/>
  <c r="AB269" i="5"/>
  <c r="AC269" i="5" s="1"/>
  <c r="AB268" i="5"/>
  <c r="AC268" i="5" s="1"/>
  <c r="AB267" i="5"/>
  <c r="AC267" i="5" s="1"/>
  <c r="AB266" i="5"/>
  <c r="AC266" i="5" s="1"/>
  <c r="AB265" i="5"/>
  <c r="AC265" i="5" s="1"/>
  <c r="AB264" i="5"/>
  <c r="AC264" i="5" s="1"/>
  <c r="AB263" i="5"/>
  <c r="AC263" i="5" s="1"/>
  <c r="AB262" i="5"/>
  <c r="AC262" i="5" s="1"/>
  <c r="AB261" i="5"/>
  <c r="AC261" i="5" s="1"/>
  <c r="AB260" i="5"/>
  <c r="AC260" i="5" s="1"/>
  <c r="AB259" i="5"/>
  <c r="AC259" i="5" s="1"/>
  <c r="AB258" i="5"/>
  <c r="AC258" i="5" s="1"/>
  <c r="AB257" i="5"/>
  <c r="AC257" i="5" s="1"/>
  <c r="AC256" i="5"/>
  <c r="AB256" i="5"/>
  <c r="AB255" i="5"/>
  <c r="AC255" i="5" s="1"/>
  <c r="AB254" i="5"/>
  <c r="AC254" i="5" s="1"/>
  <c r="AB253" i="5"/>
  <c r="AC253" i="5" s="1"/>
  <c r="AB252" i="5"/>
  <c r="AC252" i="5" s="1"/>
  <c r="M251" i="5"/>
  <c r="D251" i="5"/>
  <c r="P251" i="5" s="1"/>
  <c r="S251" i="5" s="1"/>
  <c r="V251" i="5" s="1"/>
  <c r="R250" i="5"/>
  <c r="U250" i="5" s="1"/>
  <c r="M250" i="5"/>
  <c r="D250" i="5"/>
  <c r="O250" i="5" s="1"/>
  <c r="M249" i="5"/>
  <c r="D249" i="5"/>
  <c r="P248" i="5"/>
  <c r="S248" i="5" s="1"/>
  <c r="V248" i="5" s="1"/>
  <c r="N248" i="5"/>
  <c r="Q248" i="5" s="1"/>
  <c r="M248" i="5"/>
  <c r="D248" i="5"/>
  <c r="O248" i="5" s="1"/>
  <c r="R248" i="5" s="1"/>
  <c r="U248" i="5" s="1"/>
  <c r="N247" i="5"/>
  <c r="Q247" i="5" s="1"/>
  <c r="M247" i="5"/>
  <c r="D247" i="5"/>
  <c r="P247" i="5" s="1"/>
  <c r="S247" i="5" s="1"/>
  <c r="V247" i="5" s="1"/>
  <c r="R246" i="5"/>
  <c r="U246" i="5" s="1"/>
  <c r="M246" i="5"/>
  <c r="D246" i="5"/>
  <c r="O246" i="5" s="1"/>
  <c r="M245" i="5"/>
  <c r="D245" i="5"/>
  <c r="P245" i="5" s="1"/>
  <c r="S245" i="5" s="1"/>
  <c r="V245" i="5" s="1"/>
  <c r="M244" i="5"/>
  <c r="D244" i="5"/>
  <c r="P244" i="5" s="1"/>
  <c r="S244" i="5" s="1"/>
  <c r="V244" i="5" s="1"/>
  <c r="M243" i="5"/>
  <c r="D243" i="5"/>
  <c r="R242" i="5"/>
  <c r="U242" i="5" s="1"/>
  <c r="O242" i="5"/>
  <c r="N242" i="5"/>
  <c r="Q242" i="5" s="1"/>
  <c r="T242" i="5" s="1"/>
  <c r="M242" i="5"/>
  <c r="D242" i="5"/>
  <c r="P242" i="5" s="1"/>
  <c r="S242" i="5" s="1"/>
  <c r="M241" i="5"/>
  <c r="D241" i="5"/>
  <c r="O240" i="5"/>
  <c r="R240" i="5" s="1"/>
  <c r="U240" i="5" s="1"/>
  <c r="N240" i="5"/>
  <c r="Q240" i="5" s="1"/>
  <c r="M240" i="5"/>
  <c r="D240" i="5"/>
  <c r="P240" i="5" s="1"/>
  <c r="S240" i="5" s="1"/>
  <c r="V240" i="5" s="1"/>
  <c r="P239" i="5"/>
  <c r="S239" i="5" s="1"/>
  <c r="V239" i="5" s="1"/>
  <c r="M239" i="5"/>
  <c r="D239" i="5"/>
  <c r="O238" i="5"/>
  <c r="R238" i="5" s="1"/>
  <c r="U238" i="5" s="1"/>
  <c r="N238" i="5"/>
  <c r="Q238" i="5" s="1"/>
  <c r="M238" i="5"/>
  <c r="D238" i="5"/>
  <c r="P238" i="5" s="1"/>
  <c r="S238" i="5" s="1"/>
  <c r="V238" i="5" s="1"/>
  <c r="P237" i="5"/>
  <c r="S237" i="5" s="1"/>
  <c r="V237" i="5" s="1"/>
  <c r="M237" i="5"/>
  <c r="D237" i="5"/>
  <c r="V236" i="5"/>
  <c r="R236" i="5"/>
  <c r="U236" i="5" s="1"/>
  <c r="O236" i="5"/>
  <c r="N236" i="5"/>
  <c r="Q236" i="5" s="1"/>
  <c r="M236" i="5"/>
  <c r="D236" i="5"/>
  <c r="P236" i="5" s="1"/>
  <c r="S236" i="5" s="1"/>
  <c r="M235" i="5"/>
  <c r="D235" i="5"/>
  <c r="O234" i="5"/>
  <c r="R234" i="5" s="1"/>
  <c r="U234" i="5" s="1"/>
  <c r="N234" i="5"/>
  <c r="Q234" i="5" s="1"/>
  <c r="M234" i="5"/>
  <c r="D234" i="5"/>
  <c r="P234" i="5" s="1"/>
  <c r="S234" i="5" s="1"/>
  <c r="V234" i="5" s="1"/>
  <c r="P233" i="5"/>
  <c r="S233" i="5" s="1"/>
  <c r="V233" i="5" s="1"/>
  <c r="M233" i="5"/>
  <c r="D233" i="5"/>
  <c r="N232" i="5"/>
  <c r="Q232" i="5" s="1"/>
  <c r="T232" i="5" s="1"/>
  <c r="M232" i="5"/>
  <c r="D232" i="5"/>
  <c r="O232" i="5" s="1"/>
  <c r="R232" i="5" s="1"/>
  <c r="U232" i="5" s="1"/>
  <c r="M231" i="5"/>
  <c r="D231" i="5"/>
  <c r="P231" i="5" s="1"/>
  <c r="S231" i="5" s="1"/>
  <c r="V231" i="5" s="1"/>
  <c r="M230" i="5"/>
  <c r="D230" i="5"/>
  <c r="M229" i="5"/>
  <c r="D229" i="5"/>
  <c r="O229" i="5" s="1"/>
  <c r="R229" i="5" s="1"/>
  <c r="U229" i="5" s="1"/>
  <c r="M228" i="5"/>
  <c r="D228" i="5"/>
  <c r="O228" i="5" s="1"/>
  <c r="R228" i="5" s="1"/>
  <c r="U228" i="5" s="1"/>
  <c r="N227" i="5"/>
  <c r="Q227" i="5" s="1"/>
  <c r="T227" i="5" s="1"/>
  <c r="M227" i="5"/>
  <c r="D227" i="5"/>
  <c r="O227" i="5" s="1"/>
  <c r="R227" i="5" s="1"/>
  <c r="N226" i="5"/>
  <c r="Q226" i="5" s="1"/>
  <c r="T226" i="5" s="1"/>
  <c r="M226" i="5"/>
  <c r="D226" i="5"/>
  <c r="O226" i="5" s="1"/>
  <c r="R226" i="5" s="1"/>
  <c r="U226" i="5" s="1"/>
  <c r="M225" i="5"/>
  <c r="D225" i="5"/>
  <c r="O225" i="5" s="1"/>
  <c r="R225" i="5" s="1"/>
  <c r="U225" i="5" s="1"/>
  <c r="M224" i="5"/>
  <c r="D224" i="5"/>
  <c r="N224" i="5" s="1"/>
  <c r="Q224" i="5" s="1"/>
  <c r="AB224" i="5" s="1"/>
  <c r="AC224" i="5" s="1"/>
  <c r="U223" i="5"/>
  <c r="T223" i="5"/>
  <c r="R223" i="5"/>
  <c r="AB223" i="5" s="1"/>
  <c r="AC223" i="5" s="1"/>
  <c r="P223" i="5"/>
  <c r="S223" i="5" s="1"/>
  <c r="V223" i="5" s="1"/>
  <c r="N223" i="5"/>
  <c r="Q223" i="5" s="1"/>
  <c r="M223" i="5"/>
  <c r="D223" i="5"/>
  <c r="O223" i="5" s="1"/>
  <c r="N222" i="5"/>
  <c r="Q222" i="5" s="1"/>
  <c r="T222" i="5" s="1"/>
  <c r="M222" i="5"/>
  <c r="D222" i="5"/>
  <c r="O222" i="5" s="1"/>
  <c r="R222" i="5" s="1"/>
  <c r="U222" i="5" s="1"/>
  <c r="M221" i="5"/>
  <c r="D221" i="5"/>
  <c r="P220" i="5"/>
  <c r="S220" i="5" s="1"/>
  <c r="M220" i="5"/>
  <c r="D220" i="5"/>
  <c r="N220" i="5" s="1"/>
  <c r="Q220" i="5" s="1"/>
  <c r="T220" i="5" s="1"/>
  <c r="P219" i="5"/>
  <c r="S219" i="5" s="1"/>
  <c r="V219" i="5" s="1"/>
  <c r="N219" i="5"/>
  <c r="Q219" i="5" s="1"/>
  <c r="M219" i="5"/>
  <c r="D219" i="5"/>
  <c r="O219" i="5" s="1"/>
  <c r="R219" i="5" s="1"/>
  <c r="U219" i="5" s="1"/>
  <c r="O218" i="5"/>
  <c r="R218" i="5" s="1"/>
  <c r="U218" i="5" s="1"/>
  <c r="M218" i="5"/>
  <c r="D218" i="5"/>
  <c r="P218" i="5" s="1"/>
  <c r="S218" i="5" s="1"/>
  <c r="V218" i="5" s="1"/>
  <c r="M217" i="5"/>
  <c r="D217" i="5"/>
  <c r="P216" i="5"/>
  <c r="S216" i="5" s="1"/>
  <c r="V216" i="5" s="1"/>
  <c r="O216" i="5"/>
  <c r="R216" i="5" s="1"/>
  <c r="U216" i="5" s="1"/>
  <c r="M216" i="5"/>
  <c r="D216" i="5"/>
  <c r="N216" i="5" s="1"/>
  <c r="Q216" i="5" s="1"/>
  <c r="AB216" i="5" s="1"/>
  <c r="AC216" i="5" s="1"/>
  <c r="U215" i="5"/>
  <c r="P215" i="5"/>
  <c r="S215" i="5" s="1"/>
  <c r="V215" i="5" s="1"/>
  <c r="N215" i="5"/>
  <c r="Q215" i="5" s="1"/>
  <c r="AB215" i="5" s="1"/>
  <c r="AC215" i="5" s="1"/>
  <c r="M215" i="5"/>
  <c r="D215" i="5"/>
  <c r="O215" i="5" s="1"/>
  <c r="R215" i="5" s="1"/>
  <c r="N214" i="5"/>
  <c r="Q214" i="5" s="1"/>
  <c r="T214" i="5" s="1"/>
  <c r="M214" i="5"/>
  <c r="D214" i="5"/>
  <c r="P214" i="5" s="1"/>
  <c r="S214" i="5" s="1"/>
  <c r="N213" i="5"/>
  <c r="Q213" i="5" s="1"/>
  <c r="M213" i="5"/>
  <c r="D213" i="5"/>
  <c r="M212" i="5"/>
  <c r="D212" i="5"/>
  <c r="N212" i="5" s="1"/>
  <c r="Q212" i="5" s="1"/>
  <c r="T212" i="5" s="1"/>
  <c r="M211" i="5"/>
  <c r="D211" i="5"/>
  <c r="N210" i="5"/>
  <c r="Q210" i="5" s="1"/>
  <c r="T210" i="5" s="1"/>
  <c r="M210" i="5"/>
  <c r="D210" i="5"/>
  <c r="P210" i="5" s="1"/>
  <c r="S210" i="5" s="1"/>
  <c r="V210" i="5" s="1"/>
  <c r="N209" i="5"/>
  <c r="Q209" i="5" s="1"/>
  <c r="AB209" i="5" s="1"/>
  <c r="AC209" i="5" s="1"/>
  <c r="M209" i="5"/>
  <c r="D209" i="5"/>
  <c r="N208" i="5"/>
  <c r="Q208" i="5" s="1"/>
  <c r="M208" i="5"/>
  <c r="D208" i="5"/>
  <c r="P208" i="5" s="1"/>
  <c r="S208" i="5" s="1"/>
  <c r="V208" i="5" s="1"/>
  <c r="AC207" i="5"/>
  <c r="P207" i="5"/>
  <c r="S207" i="5" s="1"/>
  <c r="V207" i="5" s="1"/>
  <c r="O207" i="5"/>
  <c r="R207" i="5" s="1"/>
  <c r="U207" i="5" s="1"/>
  <c r="M207" i="5"/>
  <c r="D207" i="5"/>
  <c r="N207" i="5" s="1"/>
  <c r="Q207" i="5" s="1"/>
  <c r="AB207" i="5" s="1"/>
  <c r="S206" i="5"/>
  <c r="V206" i="5" s="1"/>
  <c r="N206" i="5"/>
  <c r="Q206" i="5" s="1"/>
  <c r="M206" i="5"/>
  <c r="D206" i="5"/>
  <c r="P206" i="5" s="1"/>
  <c r="M205" i="5"/>
  <c r="D205" i="5"/>
  <c r="Q204" i="5"/>
  <c r="N204" i="5"/>
  <c r="M204" i="5"/>
  <c r="D204" i="5"/>
  <c r="P204" i="5" s="1"/>
  <c r="S204" i="5" s="1"/>
  <c r="V204" i="5" s="1"/>
  <c r="AC203" i="5"/>
  <c r="P203" i="5"/>
  <c r="S203" i="5" s="1"/>
  <c r="V203" i="5" s="1"/>
  <c r="O203" i="5"/>
  <c r="R203" i="5" s="1"/>
  <c r="U203" i="5" s="1"/>
  <c r="M203" i="5"/>
  <c r="D203" i="5"/>
  <c r="N203" i="5" s="1"/>
  <c r="Q203" i="5" s="1"/>
  <c r="AB203" i="5" s="1"/>
  <c r="S202" i="5"/>
  <c r="V202" i="5" s="1"/>
  <c r="O202" i="5"/>
  <c r="R202" i="5" s="1"/>
  <c r="N202" i="5"/>
  <c r="Q202" i="5" s="1"/>
  <c r="T202" i="5" s="1"/>
  <c r="M202" i="5"/>
  <c r="D202" i="5"/>
  <c r="P202" i="5" s="1"/>
  <c r="M201" i="5"/>
  <c r="D201" i="5"/>
  <c r="R200" i="5"/>
  <c r="U200" i="5" s="1"/>
  <c r="Q200" i="5"/>
  <c r="O200" i="5"/>
  <c r="N200" i="5"/>
  <c r="M200" i="5"/>
  <c r="D200" i="5"/>
  <c r="P200" i="5" s="1"/>
  <c r="S200" i="5" s="1"/>
  <c r="V200" i="5" s="1"/>
  <c r="M199" i="5"/>
  <c r="D199" i="5"/>
  <c r="N199" i="5" s="1"/>
  <c r="Q199" i="5" s="1"/>
  <c r="T199" i="5" s="1"/>
  <c r="M198" i="5"/>
  <c r="D198" i="5"/>
  <c r="O198" i="5" s="1"/>
  <c r="R198" i="5" s="1"/>
  <c r="U198" i="5" s="1"/>
  <c r="M197" i="5"/>
  <c r="D197" i="5"/>
  <c r="O197" i="5" s="1"/>
  <c r="R197" i="5" s="1"/>
  <c r="P196" i="5"/>
  <c r="S196" i="5" s="1"/>
  <c r="V196" i="5" s="1"/>
  <c r="M196" i="5"/>
  <c r="D196" i="5"/>
  <c r="O196" i="5" s="1"/>
  <c r="R196" i="5" s="1"/>
  <c r="O195" i="5"/>
  <c r="R195" i="5" s="1"/>
  <c r="U195" i="5" s="1"/>
  <c r="N195" i="5"/>
  <c r="Q195" i="5" s="1"/>
  <c r="T195" i="5" s="1"/>
  <c r="M195" i="5"/>
  <c r="D195" i="5"/>
  <c r="P195" i="5" s="1"/>
  <c r="S195" i="5" s="1"/>
  <c r="AB194" i="5"/>
  <c r="AC194" i="5" s="1"/>
  <c r="R194" i="5"/>
  <c r="U194" i="5" s="1"/>
  <c r="P194" i="5"/>
  <c r="S194" i="5" s="1"/>
  <c r="V194" i="5" s="1"/>
  <c r="N194" i="5"/>
  <c r="Q194" i="5" s="1"/>
  <c r="T194" i="5" s="1"/>
  <c r="M194" i="5"/>
  <c r="D194" i="5"/>
  <c r="O194" i="5" s="1"/>
  <c r="M193" i="5"/>
  <c r="D193" i="5"/>
  <c r="O193" i="5" s="1"/>
  <c r="R193" i="5" s="1"/>
  <c r="U193" i="5" s="1"/>
  <c r="P192" i="5"/>
  <c r="S192" i="5" s="1"/>
  <c r="AB192" i="5" s="1"/>
  <c r="AC192" i="5" s="1"/>
  <c r="M192" i="5"/>
  <c r="D192" i="5"/>
  <c r="O192" i="5" s="1"/>
  <c r="R192" i="5" s="1"/>
  <c r="U192" i="5" s="1"/>
  <c r="M191" i="5"/>
  <c r="D191" i="5"/>
  <c r="P191" i="5" s="1"/>
  <c r="S191" i="5" s="1"/>
  <c r="N190" i="5"/>
  <c r="Q190" i="5" s="1"/>
  <c r="T190" i="5" s="1"/>
  <c r="M190" i="5"/>
  <c r="D190" i="5"/>
  <c r="O190" i="5" s="1"/>
  <c r="R190" i="5" s="1"/>
  <c r="U190" i="5" s="1"/>
  <c r="M189" i="5"/>
  <c r="D189" i="5"/>
  <c r="O189" i="5" s="1"/>
  <c r="R189" i="5" s="1"/>
  <c r="U189" i="5" s="1"/>
  <c r="P188" i="5"/>
  <c r="S188" i="5" s="1"/>
  <c r="V188" i="5" s="1"/>
  <c r="M188" i="5"/>
  <c r="D188" i="5"/>
  <c r="O188" i="5" s="1"/>
  <c r="R188" i="5" s="1"/>
  <c r="U188" i="5" s="1"/>
  <c r="O187" i="5"/>
  <c r="R187" i="5" s="1"/>
  <c r="U187" i="5" s="1"/>
  <c r="N187" i="5"/>
  <c r="Q187" i="5" s="1"/>
  <c r="T187" i="5" s="1"/>
  <c r="M187" i="5"/>
  <c r="D187" i="5"/>
  <c r="P187" i="5" s="1"/>
  <c r="S187" i="5" s="1"/>
  <c r="M186" i="5"/>
  <c r="D186" i="5"/>
  <c r="O186" i="5" s="1"/>
  <c r="R186" i="5" s="1"/>
  <c r="U186" i="5" s="1"/>
  <c r="M185" i="5"/>
  <c r="D185" i="5"/>
  <c r="O185" i="5" s="1"/>
  <c r="R185" i="5" s="1"/>
  <c r="U185" i="5" s="1"/>
  <c r="M184" i="5"/>
  <c r="D184" i="5"/>
  <c r="O184" i="5" s="1"/>
  <c r="R184" i="5" s="1"/>
  <c r="T183" i="5"/>
  <c r="N183" i="5"/>
  <c r="Q183" i="5" s="1"/>
  <c r="AB183" i="5" s="1"/>
  <c r="AC183" i="5" s="1"/>
  <c r="M183" i="5"/>
  <c r="D183" i="5"/>
  <c r="P183" i="5" s="1"/>
  <c r="S183" i="5" s="1"/>
  <c r="V183" i="5" s="1"/>
  <c r="M182" i="5"/>
  <c r="D182" i="5"/>
  <c r="O182" i="5" s="1"/>
  <c r="R182" i="5" s="1"/>
  <c r="U182" i="5" s="1"/>
  <c r="M181" i="5"/>
  <c r="D181" i="5"/>
  <c r="O181" i="5" s="1"/>
  <c r="R181" i="5" s="1"/>
  <c r="U181" i="5" s="1"/>
  <c r="M180" i="5"/>
  <c r="D180" i="5"/>
  <c r="O180" i="5" s="1"/>
  <c r="R180" i="5" s="1"/>
  <c r="U180" i="5" s="1"/>
  <c r="T179" i="5"/>
  <c r="N179" i="5"/>
  <c r="Q179" i="5" s="1"/>
  <c r="M179" i="5"/>
  <c r="D179" i="5"/>
  <c r="P179" i="5" s="1"/>
  <c r="S179" i="5" s="1"/>
  <c r="V179" i="5" s="1"/>
  <c r="R178" i="5"/>
  <c r="U178" i="5" s="1"/>
  <c r="P178" i="5"/>
  <c r="S178" i="5" s="1"/>
  <c r="V178" i="5" s="1"/>
  <c r="N178" i="5"/>
  <c r="Q178" i="5" s="1"/>
  <c r="T178" i="5" s="1"/>
  <c r="M178" i="5"/>
  <c r="D178" i="5"/>
  <c r="O178" i="5" s="1"/>
  <c r="M177" i="5"/>
  <c r="D177" i="5"/>
  <c r="O177" i="5" s="1"/>
  <c r="R177" i="5" s="1"/>
  <c r="U177" i="5" s="1"/>
  <c r="M176" i="5"/>
  <c r="D176" i="5"/>
  <c r="O176" i="5" s="1"/>
  <c r="R176" i="5" s="1"/>
  <c r="N175" i="5"/>
  <c r="Q175" i="5" s="1"/>
  <c r="T175" i="5" s="1"/>
  <c r="M175" i="5"/>
  <c r="D175" i="5"/>
  <c r="P175" i="5" s="1"/>
  <c r="S175" i="5" s="1"/>
  <c r="V175" i="5" s="1"/>
  <c r="R174" i="5"/>
  <c r="U174" i="5" s="1"/>
  <c r="P174" i="5"/>
  <c r="S174" i="5" s="1"/>
  <c r="V174" i="5" s="1"/>
  <c r="N174" i="5"/>
  <c r="Q174" i="5" s="1"/>
  <c r="M174" i="5"/>
  <c r="D174" i="5"/>
  <c r="O174" i="5" s="1"/>
  <c r="M173" i="5"/>
  <c r="D173" i="5"/>
  <c r="O173" i="5" s="1"/>
  <c r="R173" i="5" s="1"/>
  <c r="M172" i="5"/>
  <c r="D172" i="5"/>
  <c r="O172" i="5" s="1"/>
  <c r="R172" i="5" s="1"/>
  <c r="M171" i="5"/>
  <c r="D171" i="5"/>
  <c r="P171" i="5" s="1"/>
  <c r="S171" i="5" s="1"/>
  <c r="V171" i="5" s="1"/>
  <c r="AB170" i="5"/>
  <c r="AC170" i="5" s="1"/>
  <c r="R170" i="5"/>
  <c r="U170" i="5" s="1"/>
  <c r="P170" i="5"/>
  <c r="S170" i="5" s="1"/>
  <c r="V170" i="5" s="1"/>
  <c r="N170" i="5"/>
  <c r="Q170" i="5" s="1"/>
  <c r="T170" i="5" s="1"/>
  <c r="M170" i="5"/>
  <c r="D170" i="5"/>
  <c r="O170" i="5" s="1"/>
  <c r="R169" i="5"/>
  <c r="M169" i="5"/>
  <c r="D169" i="5"/>
  <c r="O169" i="5" s="1"/>
  <c r="M168" i="5"/>
  <c r="D168" i="5"/>
  <c r="T167" i="5"/>
  <c r="O167" i="5"/>
  <c r="R167" i="5" s="1"/>
  <c r="U167" i="5" s="1"/>
  <c r="N167" i="5"/>
  <c r="Q167" i="5" s="1"/>
  <c r="M167" i="5"/>
  <c r="D167" i="5"/>
  <c r="P167" i="5" s="1"/>
  <c r="S167" i="5" s="1"/>
  <c r="AB166" i="5"/>
  <c r="AC166" i="5" s="1"/>
  <c r="T166" i="5"/>
  <c r="R166" i="5"/>
  <c r="U166" i="5" s="1"/>
  <c r="P166" i="5"/>
  <c r="S166" i="5" s="1"/>
  <c r="V166" i="5" s="1"/>
  <c r="N166" i="5"/>
  <c r="Q166" i="5" s="1"/>
  <c r="M166" i="5"/>
  <c r="D166" i="5"/>
  <c r="O166" i="5" s="1"/>
  <c r="M165" i="5"/>
  <c r="D165" i="5"/>
  <c r="O165" i="5" s="1"/>
  <c r="R165" i="5" s="1"/>
  <c r="U165" i="5" s="1"/>
  <c r="M164" i="5"/>
  <c r="D164" i="5"/>
  <c r="N163" i="5"/>
  <c r="Q163" i="5" s="1"/>
  <c r="AB163" i="5" s="1"/>
  <c r="AC163" i="5" s="1"/>
  <c r="M163" i="5"/>
  <c r="D163" i="5"/>
  <c r="P163" i="5" s="1"/>
  <c r="S163" i="5" s="1"/>
  <c r="V163" i="5" s="1"/>
  <c r="R162" i="5"/>
  <c r="U162" i="5" s="1"/>
  <c r="P162" i="5"/>
  <c r="S162" i="5" s="1"/>
  <c r="V162" i="5" s="1"/>
  <c r="N162" i="5"/>
  <c r="Q162" i="5" s="1"/>
  <c r="AB162" i="5" s="1"/>
  <c r="AC162" i="5" s="1"/>
  <c r="M162" i="5"/>
  <c r="D162" i="5"/>
  <c r="O162" i="5" s="1"/>
  <c r="M161" i="5"/>
  <c r="D161" i="5"/>
  <c r="O161" i="5" s="1"/>
  <c r="R161" i="5" s="1"/>
  <c r="M160" i="5"/>
  <c r="D160" i="5"/>
  <c r="M159" i="5"/>
  <c r="D159" i="5"/>
  <c r="P159" i="5" s="1"/>
  <c r="S159" i="5" s="1"/>
  <c r="V159" i="5" s="1"/>
  <c r="M158" i="5"/>
  <c r="D158" i="5"/>
  <c r="O158" i="5" s="1"/>
  <c r="R158" i="5" s="1"/>
  <c r="U158" i="5" s="1"/>
  <c r="M157" i="5"/>
  <c r="D157" i="5"/>
  <c r="O157" i="5" s="1"/>
  <c r="R157" i="5" s="1"/>
  <c r="U157" i="5" s="1"/>
  <c r="M156" i="5"/>
  <c r="D156" i="5"/>
  <c r="M155" i="5"/>
  <c r="D155" i="5"/>
  <c r="M154" i="5"/>
  <c r="D154" i="5"/>
  <c r="P154" i="5" s="1"/>
  <c r="S154" i="5" s="1"/>
  <c r="AB154" i="5" s="1"/>
  <c r="AC154" i="5" s="1"/>
  <c r="M153" i="5"/>
  <c r="D153" i="5"/>
  <c r="P153" i="5" s="1"/>
  <c r="S153" i="5" s="1"/>
  <c r="V153" i="5" s="1"/>
  <c r="M152" i="5"/>
  <c r="D152" i="5"/>
  <c r="P152" i="5" s="1"/>
  <c r="S152" i="5" s="1"/>
  <c r="V152" i="5" s="1"/>
  <c r="P151" i="5"/>
  <c r="S151" i="5" s="1"/>
  <c r="M151" i="5"/>
  <c r="D151" i="5"/>
  <c r="M150" i="5"/>
  <c r="D150" i="5"/>
  <c r="P150" i="5" s="1"/>
  <c r="S150" i="5" s="1"/>
  <c r="M149" i="5"/>
  <c r="D149" i="5"/>
  <c r="N148" i="5"/>
  <c r="Q148" i="5" s="1"/>
  <c r="T148" i="5" s="1"/>
  <c r="M148" i="5"/>
  <c r="D148" i="5"/>
  <c r="P148" i="5" s="1"/>
  <c r="S148" i="5" s="1"/>
  <c r="AB148" i="5" s="1"/>
  <c r="AC148" i="5" s="1"/>
  <c r="T147" i="5"/>
  <c r="O147" i="5"/>
  <c r="R147" i="5" s="1"/>
  <c r="U147" i="5" s="1"/>
  <c r="M147" i="5"/>
  <c r="D147" i="5"/>
  <c r="N147" i="5" s="1"/>
  <c r="Q147" i="5" s="1"/>
  <c r="N146" i="5"/>
  <c r="Q146" i="5" s="1"/>
  <c r="T146" i="5" s="1"/>
  <c r="M146" i="5"/>
  <c r="D146" i="5"/>
  <c r="P146" i="5" s="1"/>
  <c r="S146" i="5" s="1"/>
  <c r="AB146" i="5" s="1"/>
  <c r="AC146" i="5" s="1"/>
  <c r="O145" i="5"/>
  <c r="R145" i="5" s="1"/>
  <c r="U145" i="5" s="1"/>
  <c r="M145" i="5"/>
  <c r="D145" i="5"/>
  <c r="N145" i="5" s="1"/>
  <c r="Q145" i="5" s="1"/>
  <c r="T145" i="5" s="1"/>
  <c r="N144" i="5"/>
  <c r="Q144" i="5" s="1"/>
  <c r="T144" i="5" s="1"/>
  <c r="M144" i="5"/>
  <c r="D144" i="5"/>
  <c r="P144" i="5" s="1"/>
  <c r="S144" i="5" s="1"/>
  <c r="V144" i="5" s="1"/>
  <c r="AB143" i="5"/>
  <c r="AC143" i="5" s="1"/>
  <c r="P143" i="5"/>
  <c r="S143" i="5" s="1"/>
  <c r="V143" i="5" s="1"/>
  <c r="M143" i="5"/>
  <c r="D143" i="5"/>
  <c r="N143" i="5" s="1"/>
  <c r="Q143" i="5" s="1"/>
  <c r="T143" i="5" s="1"/>
  <c r="Q142" i="5"/>
  <c r="N142" i="5"/>
  <c r="M142" i="5"/>
  <c r="D142" i="5"/>
  <c r="P142" i="5" s="1"/>
  <c r="S142" i="5" s="1"/>
  <c r="V142" i="5" s="1"/>
  <c r="M141" i="5"/>
  <c r="D141" i="5"/>
  <c r="M140" i="5"/>
  <c r="D140" i="5"/>
  <c r="P140" i="5" s="1"/>
  <c r="S140" i="5" s="1"/>
  <c r="AB140" i="5" s="1"/>
  <c r="AC140" i="5" s="1"/>
  <c r="T139" i="5"/>
  <c r="O139" i="5"/>
  <c r="R139" i="5" s="1"/>
  <c r="U139" i="5" s="1"/>
  <c r="M139" i="5"/>
  <c r="D139" i="5"/>
  <c r="N139" i="5" s="1"/>
  <c r="Q139" i="5" s="1"/>
  <c r="V138" i="5"/>
  <c r="O138" i="5"/>
  <c r="R138" i="5" s="1"/>
  <c r="U138" i="5" s="1"/>
  <c r="N138" i="5"/>
  <c r="Q138" i="5" s="1"/>
  <c r="M138" i="5"/>
  <c r="D138" i="5"/>
  <c r="P138" i="5" s="1"/>
  <c r="S138" i="5" s="1"/>
  <c r="O137" i="5"/>
  <c r="R137" i="5" s="1"/>
  <c r="U137" i="5" s="1"/>
  <c r="M137" i="5"/>
  <c r="D137" i="5"/>
  <c r="N137" i="5" s="1"/>
  <c r="Q137" i="5" s="1"/>
  <c r="T137" i="5" s="1"/>
  <c r="V136" i="5"/>
  <c r="R136" i="5"/>
  <c r="U136" i="5" s="1"/>
  <c r="Q136" i="5"/>
  <c r="O136" i="5"/>
  <c r="N136" i="5"/>
  <c r="M136" i="5"/>
  <c r="D136" i="5"/>
  <c r="P136" i="5" s="1"/>
  <c r="S136" i="5" s="1"/>
  <c r="P135" i="5"/>
  <c r="S135" i="5" s="1"/>
  <c r="V135" i="5" s="1"/>
  <c r="M135" i="5"/>
  <c r="D135" i="5"/>
  <c r="N135" i="5" s="1"/>
  <c r="Q135" i="5" s="1"/>
  <c r="T135" i="5" s="1"/>
  <c r="M134" i="5"/>
  <c r="D134" i="5"/>
  <c r="P134" i="5" s="1"/>
  <c r="S134" i="5" s="1"/>
  <c r="V134" i="5" s="1"/>
  <c r="M133" i="5"/>
  <c r="D133" i="5"/>
  <c r="N132" i="5"/>
  <c r="Q132" i="5" s="1"/>
  <c r="T132" i="5" s="1"/>
  <c r="M132" i="5"/>
  <c r="D132" i="5"/>
  <c r="P132" i="5" s="1"/>
  <c r="S132" i="5" s="1"/>
  <c r="AB132" i="5" s="1"/>
  <c r="AC132" i="5" s="1"/>
  <c r="T131" i="5"/>
  <c r="O131" i="5"/>
  <c r="R131" i="5" s="1"/>
  <c r="U131" i="5" s="1"/>
  <c r="M131" i="5"/>
  <c r="D131" i="5"/>
  <c r="N131" i="5" s="1"/>
  <c r="Q131" i="5" s="1"/>
  <c r="M130" i="5"/>
  <c r="D130" i="5"/>
  <c r="P130" i="5" s="1"/>
  <c r="S130" i="5" s="1"/>
  <c r="V130" i="5" s="1"/>
  <c r="P129" i="5"/>
  <c r="S129" i="5" s="1"/>
  <c r="M129" i="5"/>
  <c r="D129" i="5"/>
  <c r="N129" i="5" s="1"/>
  <c r="Q129" i="5" s="1"/>
  <c r="T129" i="5" s="1"/>
  <c r="S128" i="5"/>
  <c r="M128" i="5"/>
  <c r="D128" i="5"/>
  <c r="P128" i="5" s="1"/>
  <c r="O127" i="5"/>
  <c r="R127" i="5" s="1"/>
  <c r="U127" i="5" s="1"/>
  <c r="M127" i="5"/>
  <c r="D127" i="5"/>
  <c r="N127" i="5" s="1"/>
  <c r="Q127" i="5" s="1"/>
  <c r="T127" i="5" s="1"/>
  <c r="V126" i="5"/>
  <c r="O126" i="5"/>
  <c r="R126" i="5" s="1"/>
  <c r="AB126" i="5" s="1"/>
  <c r="AC126" i="5" s="1"/>
  <c r="N126" i="5"/>
  <c r="Q126" i="5" s="1"/>
  <c r="T126" i="5" s="1"/>
  <c r="M126" i="5"/>
  <c r="D126" i="5"/>
  <c r="P126" i="5" s="1"/>
  <c r="S126" i="5" s="1"/>
  <c r="P125" i="5"/>
  <c r="S125" i="5" s="1"/>
  <c r="M125" i="5"/>
  <c r="D125" i="5"/>
  <c r="N125" i="5" s="1"/>
  <c r="Q125" i="5" s="1"/>
  <c r="T125" i="5" s="1"/>
  <c r="S124" i="5"/>
  <c r="O124" i="5"/>
  <c r="R124" i="5" s="1"/>
  <c r="U124" i="5" s="1"/>
  <c r="N124" i="5"/>
  <c r="Q124" i="5" s="1"/>
  <c r="T124" i="5" s="1"/>
  <c r="M124" i="5"/>
  <c r="D124" i="5"/>
  <c r="P124" i="5" s="1"/>
  <c r="O123" i="5"/>
  <c r="R123" i="5" s="1"/>
  <c r="U123" i="5" s="1"/>
  <c r="M123" i="5"/>
  <c r="D123" i="5"/>
  <c r="N123" i="5" s="1"/>
  <c r="Q123" i="5" s="1"/>
  <c r="T123" i="5" s="1"/>
  <c r="Q122" i="5"/>
  <c r="O122" i="5"/>
  <c r="R122" i="5" s="1"/>
  <c r="U122" i="5" s="1"/>
  <c r="N122" i="5"/>
  <c r="M122" i="5"/>
  <c r="D122" i="5"/>
  <c r="P122" i="5" s="1"/>
  <c r="S122" i="5" s="1"/>
  <c r="V122" i="5" s="1"/>
  <c r="P121" i="5"/>
  <c r="S121" i="5" s="1"/>
  <c r="V121" i="5" s="1"/>
  <c r="M121" i="5"/>
  <c r="D121" i="5"/>
  <c r="N121" i="5" s="1"/>
  <c r="Q121" i="5" s="1"/>
  <c r="S120" i="5"/>
  <c r="V120" i="5" s="1"/>
  <c r="O120" i="5"/>
  <c r="R120" i="5" s="1"/>
  <c r="N120" i="5"/>
  <c r="Q120" i="5" s="1"/>
  <c r="T120" i="5" s="1"/>
  <c r="M120" i="5"/>
  <c r="D120" i="5"/>
  <c r="P120" i="5" s="1"/>
  <c r="M119" i="5"/>
  <c r="D119" i="5"/>
  <c r="N119" i="5" s="1"/>
  <c r="Q119" i="5" s="1"/>
  <c r="T119" i="5" s="1"/>
  <c r="N118" i="5"/>
  <c r="Q118" i="5" s="1"/>
  <c r="M118" i="5"/>
  <c r="D118" i="5"/>
  <c r="P118" i="5" s="1"/>
  <c r="S118" i="5" s="1"/>
  <c r="V118" i="5" s="1"/>
  <c r="P117" i="5"/>
  <c r="S117" i="5" s="1"/>
  <c r="V117" i="5" s="1"/>
  <c r="M117" i="5"/>
  <c r="D117" i="5"/>
  <c r="N117" i="5" s="1"/>
  <c r="Q117" i="5" s="1"/>
  <c r="N116" i="5"/>
  <c r="Q116" i="5" s="1"/>
  <c r="T116" i="5" s="1"/>
  <c r="M116" i="5"/>
  <c r="D116" i="5"/>
  <c r="P116" i="5" s="1"/>
  <c r="S116" i="5" s="1"/>
  <c r="V116" i="5" s="1"/>
  <c r="M115" i="5"/>
  <c r="D115" i="5"/>
  <c r="N115" i="5" s="1"/>
  <c r="Q115" i="5" s="1"/>
  <c r="T115" i="5" s="1"/>
  <c r="Q114" i="5"/>
  <c r="T114" i="5" s="1"/>
  <c r="O114" i="5"/>
  <c r="R114" i="5" s="1"/>
  <c r="U114" i="5" s="1"/>
  <c r="N114" i="5"/>
  <c r="M114" i="5"/>
  <c r="D114" i="5"/>
  <c r="P114" i="5" s="1"/>
  <c r="S114" i="5" s="1"/>
  <c r="AB114" i="5" s="1"/>
  <c r="AC114" i="5" s="1"/>
  <c r="P113" i="5"/>
  <c r="S113" i="5" s="1"/>
  <c r="V113" i="5" s="1"/>
  <c r="M113" i="5"/>
  <c r="D113" i="5"/>
  <c r="N113" i="5" s="1"/>
  <c r="Q113" i="5" s="1"/>
  <c r="S112" i="5"/>
  <c r="V112" i="5" s="1"/>
  <c r="O112" i="5"/>
  <c r="R112" i="5" s="1"/>
  <c r="N112" i="5"/>
  <c r="Q112" i="5" s="1"/>
  <c r="T112" i="5" s="1"/>
  <c r="M112" i="5"/>
  <c r="D112" i="5"/>
  <c r="P112" i="5" s="1"/>
  <c r="M111" i="5"/>
  <c r="D111" i="5"/>
  <c r="N111" i="5" s="1"/>
  <c r="Q111" i="5" s="1"/>
  <c r="T111" i="5" s="1"/>
  <c r="N110" i="5"/>
  <c r="Q110" i="5" s="1"/>
  <c r="M110" i="5"/>
  <c r="D110" i="5"/>
  <c r="P110" i="5" s="1"/>
  <c r="S110" i="5" s="1"/>
  <c r="V110" i="5" s="1"/>
  <c r="P109" i="5"/>
  <c r="S109" i="5" s="1"/>
  <c r="V109" i="5" s="1"/>
  <c r="M109" i="5"/>
  <c r="D109" i="5"/>
  <c r="N109" i="5" s="1"/>
  <c r="Q109" i="5" s="1"/>
  <c r="N108" i="5"/>
  <c r="Q108" i="5" s="1"/>
  <c r="T108" i="5" s="1"/>
  <c r="M108" i="5"/>
  <c r="D108" i="5"/>
  <c r="P108" i="5" s="1"/>
  <c r="S108" i="5" s="1"/>
  <c r="V108" i="5" s="1"/>
  <c r="M107" i="5"/>
  <c r="D107" i="5"/>
  <c r="N107" i="5" s="1"/>
  <c r="Q107" i="5" s="1"/>
  <c r="T107" i="5" s="1"/>
  <c r="O106" i="5"/>
  <c r="R106" i="5" s="1"/>
  <c r="AB106" i="5" s="1"/>
  <c r="AC106" i="5" s="1"/>
  <c r="N106" i="5"/>
  <c r="Q106" i="5" s="1"/>
  <c r="T106" i="5" s="1"/>
  <c r="M106" i="5"/>
  <c r="D106" i="5"/>
  <c r="P106" i="5" s="1"/>
  <c r="S106" i="5" s="1"/>
  <c r="V106" i="5" s="1"/>
  <c r="P105" i="5"/>
  <c r="S105" i="5" s="1"/>
  <c r="V105" i="5" s="1"/>
  <c r="M105" i="5"/>
  <c r="D105" i="5"/>
  <c r="N105" i="5" s="1"/>
  <c r="Q105" i="5" s="1"/>
  <c r="T105" i="5" s="1"/>
  <c r="S104" i="5"/>
  <c r="V104" i="5" s="1"/>
  <c r="O104" i="5"/>
  <c r="R104" i="5" s="1"/>
  <c r="U104" i="5" s="1"/>
  <c r="N104" i="5"/>
  <c r="Q104" i="5" s="1"/>
  <c r="M104" i="5"/>
  <c r="D104" i="5"/>
  <c r="P104" i="5" s="1"/>
  <c r="M103" i="5"/>
  <c r="D103" i="5"/>
  <c r="N103" i="5" s="1"/>
  <c r="Q103" i="5" s="1"/>
  <c r="T103" i="5" s="1"/>
  <c r="M102" i="5"/>
  <c r="D102" i="5"/>
  <c r="P102" i="5" s="1"/>
  <c r="S102" i="5" s="1"/>
  <c r="V102" i="5" s="1"/>
  <c r="M101" i="5"/>
  <c r="D101" i="5"/>
  <c r="N100" i="5"/>
  <c r="Q100" i="5" s="1"/>
  <c r="M100" i="5"/>
  <c r="D100" i="5"/>
  <c r="P100" i="5" s="1"/>
  <c r="S100" i="5" s="1"/>
  <c r="V100" i="5" s="1"/>
  <c r="AC99" i="5"/>
  <c r="AB99" i="5"/>
  <c r="T99" i="5"/>
  <c r="O99" i="5"/>
  <c r="R99" i="5" s="1"/>
  <c r="U99" i="5" s="1"/>
  <c r="M99" i="5"/>
  <c r="D99" i="5"/>
  <c r="N99" i="5" s="1"/>
  <c r="Q99" i="5" s="1"/>
  <c r="V98" i="5"/>
  <c r="R98" i="5"/>
  <c r="U98" i="5" s="1"/>
  <c r="Q98" i="5"/>
  <c r="O98" i="5"/>
  <c r="N98" i="5"/>
  <c r="M98" i="5"/>
  <c r="D98" i="5"/>
  <c r="P98" i="5" s="1"/>
  <c r="S98" i="5" s="1"/>
  <c r="M97" i="5"/>
  <c r="D97" i="5"/>
  <c r="M96" i="5"/>
  <c r="D96" i="5"/>
  <c r="P96" i="5" s="1"/>
  <c r="S96" i="5" s="1"/>
  <c r="V96" i="5" s="1"/>
  <c r="O95" i="5"/>
  <c r="R95" i="5" s="1"/>
  <c r="U95" i="5" s="1"/>
  <c r="M95" i="5"/>
  <c r="D95" i="5"/>
  <c r="N95" i="5" s="1"/>
  <c r="Q95" i="5" s="1"/>
  <c r="AB95" i="5" s="1"/>
  <c r="AC95" i="5" s="1"/>
  <c r="M94" i="5"/>
  <c r="D94" i="5"/>
  <c r="P94" i="5" s="1"/>
  <c r="S94" i="5" s="1"/>
  <c r="V94" i="5" s="1"/>
  <c r="P93" i="5"/>
  <c r="S93" i="5" s="1"/>
  <c r="V93" i="5" s="1"/>
  <c r="M93" i="5"/>
  <c r="D93" i="5"/>
  <c r="S92" i="5"/>
  <c r="V92" i="5" s="1"/>
  <c r="M92" i="5"/>
  <c r="D92" i="5"/>
  <c r="P92" i="5" s="1"/>
  <c r="T91" i="5"/>
  <c r="O91" i="5"/>
  <c r="R91" i="5" s="1"/>
  <c r="U91" i="5" s="1"/>
  <c r="M91" i="5"/>
  <c r="D91" i="5"/>
  <c r="N91" i="5" s="1"/>
  <c r="Q91" i="5" s="1"/>
  <c r="AB91" i="5" s="1"/>
  <c r="AC91" i="5" s="1"/>
  <c r="M90" i="5"/>
  <c r="D90" i="5"/>
  <c r="P90" i="5" s="1"/>
  <c r="S90" i="5" s="1"/>
  <c r="V90" i="5" s="1"/>
  <c r="M89" i="5"/>
  <c r="D89" i="5"/>
  <c r="S88" i="5"/>
  <c r="V88" i="5" s="1"/>
  <c r="M88" i="5"/>
  <c r="D88" i="5"/>
  <c r="P88" i="5" s="1"/>
  <c r="P87" i="5"/>
  <c r="S87" i="5" s="1"/>
  <c r="V87" i="5" s="1"/>
  <c r="O87" i="5"/>
  <c r="R87" i="5" s="1"/>
  <c r="U87" i="5" s="1"/>
  <c r="M87" i="5"/>
  <c r="D87" i="5"/>
  <c r="N87" i="5" s="1"/>
  <c r="Q87" i="5" s="1"/>
  <c r="AB87" i="5" s="1"/>
  <c r="AC87" i="5" s="1"/>
  <c r="M86" i="5"/>
  <c r="D86" i="5"/>
  <c r="P86" i="5" s="1"/>
  <c r="S86" i="5" s="1"/>
  <c r="V86" i="5" s="1"/>
  <c r="M85" i="5"/>
  <c r="D85" i="5"/>
  <c r="M84" i="5"/>
  <c r="D84" i="5"/>
  <c r="P84" i="5" s="1"/>
  <c r="S84" i="5" s="1"/>
  <c r="V84" i="5" s="1"/>
  <c r="S83" i="5"/>
  <c r="V83" i="5" s="1"/>
  <c r="P83" i="5"/>
  <c r="O83" i="5"/>
  <c r="R83" i="5" s="1"/>
  <c r="AB83" i="5" s="1"/>
  <c r="AC83" i="5" s="1"/>
  <c r="M83" i="5"/>
  <c r="D83" i="5"/>
  <c r="N83" i="5" s="1"/>
  <c r="Q83" i="5" s="1"/>
  <c r="T83" i="5" s="1"/>
  <c r="Q82" i="5"/>
  <c r="T82" i="5" s="1"/>
  <c r="O82" i="5"/>
  <c r="R82" i="5" s="1"/>
  <c r="N82" i="5"/>
  <c r="M82" i="5"/>
  <c r="D82" i="5"/>
  <c r="P82" i="5" s="1"/>
  <c r="S82" i="5" s="1"/>
  <c r="V82" i="5" s="1"/>
  <c r="M81" i="5"/>
  <c r="D81" i="5"/>
  <c r="M80" i="5"/>
  <c r="D80" i="5"/>
  <c r="O80" i="5" s="1"/>
  <c r="R80" i="5" s="1"/>
  <c r="U80" i="5" s="1"/>
  <c r="M79" i="5"/>
  <c r="D79" i="5"/>
  <c r="N79" i="5" s="1"/>
  <c r="Q79" i="5" s="1"/>
  <c r="M78" i="5"/>
  <c r="D78" i="5"/>
  <c r="T77" i="5"/>
  <c r="O77" i="5"/>
  <c r="R77" i="5" s="1"/>
  <c r="N77" i="5"/>
  <c r="Q77" i="5" s="1"/>
  <c r="M77" i="5"/>
  <c r="D77" i="5"/>
  <c r="P77" i="5" s="1"/>
  <c r="S77" i="5" s="1"/>
  <c r="V77" i="5" s="1"/>
  <c r="M76" i="5"/>
  <c r="D76" i="5"/>
  <c r="O76" i="5" s="1"/>
  <c r="R76" i="5" s="1"/>
  <c r="U76" i="5" s="1"/>
  <c r="O75" i="5"/>
  <c r="R75" i="5" s="1"/>
  <c r="M75" i="5"/>
  <c r="D75" i="5"/>
  <c r="N75" i="5" s="1"/>
  <c r="Q75" i="5" s="1"/>
  <c r="T75" i="5" s="1"/>
  <c r="M74" i="5"/>
  <c r="D74" i="5"/>
  <c r="O73" i="5"/>
  <c r="R73" i="5" s="1"/>
  <c r="N73" i="5"/>
  <c r="Q73" i="5" s="1"/>
  <c r="T73" i="5" s="1"/>
  <c r="M73" i="5"/>
  <c r="D73" i="5"/>
  <c r="P73" i="5" s="1"/>
  <c r="S73" i="5" s="1"/>
  <c r="V73" i="5" s="1"/>
  <c r="N72" i="5"/>
  <c r="Q72" i="5" s="1"/>
  <c r="AB72" i="5" s="1"/>
  <c r="AC72" i="5" s="1"/>
  <c r="M72" i="5"/>
  <c r="D72" i="5"/>
  <c r="P71" i="5"/>
  <c r="S71" i="5" s="1"/>
  <c r="V71" i="5" s="1"/>
  <c r="N71" i="5"/>
  <c r="Q71" i="5" s="1"/>
  <c r="T71" i="5" s="1"/>
  <c r="M71" i="5"/>
  <c r="D71" i="5"/>
  <c r="O71" i="5" s="1"/>
  <c r="R71" i="5" s="1"/>
  <c r="P70" i="5"/>
  <c r="S70" i="5" s="1"/>
  <c r="AB70" i="5" s="1"/>
  <c r="AC70" i="5" s="1"/>
  <c r="N70" i="5"/>
  <c r="Q70" i="5" s="1"/>
  <c r="T70" i="5" s="1"/>
  <c r="M70" i="5"/>
  <c r="D70" i="5"/>
  <c r="O70" i="5" s="1"/>
  <c r="R70" i="5" s="1"/>
  <c r="U70" i="5" s="1"/>
  <c r="P69" i="5"/>
  <c r="S69" i="5" s="1"/>
  <c r="V69" i="5" s="1"/>
  <c r="N69" i="5"/>
  <c r="Q69" i="5" s="1"/>
  <c r="T69" i="5" s="1"/>
  <c r="M69" i="5"/>
  <c r="D69" i="5"/>
  <c r="O69" i="5" s="1"/>
  <c r="R69" i="5" s="1"/>
  <c r="U69" i="5" s="1"/>
  <c r="P68" i="5"/>
  <c r="S68" i="5" s="1"/>
  <c r="AB68" i="5" s="1"/>
  <c r="AC68" i="5" s="1"/>
  <c r="N68" i="5"/>
  <c r="Q68" i="5" s="1"/>
  <c r="T68" i="5" s="1"/>
  <c r="M68" i="5"/>
  <c r="D68" i="5"/>
  <c r="O68" i="5" s="1"/>
  <c r="R68" i="5" s="1"/>
  <c r="U68" i="5" s="1"/>
  <c r="P67" i="5"/>
  <c r="S67" i="5" s="1"/>
  <c r="V67" i="5" s="1"/>
  <c r="N67" i="5"/>
  <c r="Q67" i="5" s="1"/>
  <c r="T67" i="5" s="1"/>
  <c r="M67" i="5"/>
  <c r="D67" i="5"/>
  <c r="O67" i="5" s="1"/>
  <c r="R67" i="5" s="1"/>
  <c r="U67" i="5" s="1"/>
  <c r="P66" i="5"/>
  <c r="S66" i="5" s="1"/>
  <c r="V66" i="5" s="1"/>
  <c r="N66" i="5"/>
  <c r="Q66" i="5" s="1"/>
  <c r="T66" i="5" s="1"/>
  <c r="M66" i="5"/>
  <c r="D66" i="5"/>
  <c r="O66" i="5" s="1"/>
  <c r="R66" i="5" s="1"/>
  <c r="P65" i="5"/>
  <c r="S65" i="5" s="1"/>
  <c r="V65" i="5" s="1"/>
  <c r="N65" i="5"/>
  <c r="Q65" i="5" s="1"/>
  <c r="T65" i="5" s="1"/>
  <c r="M65" i="5"/>
  <c r="D65" i="5"/>
  <c r="O65" i="5" s="1"/>
  <c r="R65" i="5" s="1"/>
  <c r="P64" i="5"/>
  <c r="S64" i="5" s="1"/>
  <c r="AB64" i="5" s="1"/>
  <c r="AC64" i="5" s="1"/>
  <c r="N64" i="5"/>
  <c r="Q64" i="5" s="1"/>
  <c r="T64" i="5" s="1"/>
  <c r="M64" i="5"/>
  <c r="D64" i="5"/>
  <c r="O64" i="5" s="1"/>
  <c r="R64" i="5" s="1"/>
  <c r="U64" i="5" s="1"/>
  <c r="P63" i="5"/>
  <c r="S63" i="5" s="1"/>
  <c r="V63" i="5" s="1"/>
  <c r="N63" i="5"/>
  <c r="Q63" i="5" s="1"/>
  <c r="T63" i="5" s="1"/>
  <c r="M63" i="5"/>
  <c r="D63" i="5"/>
  <c r="O63" i="5" s="1"/>
  <c r="R63" i="5" s="1"/>
  <c r="P62" i="5"/>
  <c r="S62" i="5" s="1"/>
  <c r="V62" i="5" s="1"/>
  <c r="N62" i="5"/>
  <c r="Q62" i="5" s="1"/>
  <c r="T62" i="5" s="1"/>
  <c r="M62" i="5"/>
  <c r="D62" i="5"/>
  <c r="O62" i="5" s="1"/>
  <c r="R62" i="5" s="1"/>
  <c r="P61" i="5"/>
  <c r="S61" i="5" s="1"/>
  <c r="V61" i="5" s="1"/>
  <c r="N61" i="5"/>
  <c r="Q61" i="5" s="1"/>
  <c r="T61" i="5" s="1"/>
  <c r="M61" i="5"/>
  <c r="D61" i="5"/>
  <c r="O61" i="5" s="1"/>
  <c r="R61" i="5" s="1"/>
  <c r="U61" i="5" s="1"/>
  <c r="P60" i="5"/>
  <c r="S60" i="5" s="1"/>
  <c r="V60" i="5" s="1"/>
  <c r="N60" i="5"/>
  <c r="Q60" i="5" s="1"/>
  <c r="T60" i="5" s="1"/>
  <c r="W60" i="5" s="1"/>
  <c r="M60" i="5"/>
  <c r="D60" i="5"/>
  <c r="O60" i="5" s="1"/>
  <c r="R60" i="5" s="1"/>
  <c r="U60" i="5" s="1"/>
  <c r="P59" i="5"/>
  <c r="S59" i="5" s="1"/>
  <c r="V59" i="5" s="1"/>
  <c r="N59" i="5"/>
  <c r="Q59" i="5" s="1"/>
  <c r="T59" i="5" s="1"/>
  <c r="M59" i="5"/>
  <c r="D59" i="5"/>
  <c r="O59" i="5" s="1"/>
  <c r="R59" i="5" s="1"/>
  <c r="U59" i="5" s="1"/>
  <c r="M58" i="5"/>
  <c r="D58" i="5"/>
  <c r="O58" i="5" s="1"/>
  <c r="R58" i="5" s="1"/>
  <c r="N57" i="5"/>
  <c r="Q57" i="5" s="1"/>
  <c r="AB57" i="5" s="1"/>
  <c r="AC57" i="5" s="1"/>
  <c r="M57" i="5"/>
  <c r="D57" i="5"/>
  <c r="P57" i="5" s="1"/>
  <c r="S57" i="5" s="1"/>
  <c r="V57" i="5" s="1"/>
  <c r="R56" i="5"/>
  <c r="U56" i="5" s="1"/>
  <c r="M56" i="5"/>
  <c r="D56" i="5"/>
  <c r="O56" i="5" s="1"/>
  <c r="M55" i="5"/>
  <c r="D55" i="5"/>
  <c r="O55" i="5" s="1"/>
  <c r="R55" i="5" s="1"/>
  <c r="U55" i="5" s="1"/>
  <c r="M54" i="5"/>
  <c r="D54" i="5"/>
  <c r="O54" i="5" s="1"/>
  <c r="R54" i="5" s="1"/>
  <c r="N53" i="5"/>
  <c r="Q53" i="5" s="1"/>
  <c r="AB53" i="5" s="1"/>
  <c r="AC53" i="5" s="1"/>
  <c r="M53" i="5"/>
  <c r="D53" i="5"/>
  <c r="P53" i="5" s="1"/>
  <c r="S53" i="5" s="1"/>
  <c r="V53" i="5" s="1"/>
  <c r="P52" i="5"/>
  <c r="S52" i="5" s="1"/>
  <c r="V52" i="5" s="1"/>
  <c r="N52" i="5"/>
  <c r="Q52" i="5" s="1"/>
  <c r="T52" i="5" s="1"/>
  <c r="M52" i="5"/>
  <c r="D52" i="5"/>
  <c r="O52" i="5" s="1"/>
  <c r="R52" i="5" s="1"/>
  <c r="U52" i="5" s="1"/>
  <c r="M51" i="5"/>
  <c r="D51" i="5"/>
  <c r="O51" i="5" s="1"/>
  <c r="R51" i="5" s="1"/>
  <c r="U51" i="5" s="1"/>
  <c r="M50" i="5"/>
  <c r="D50" i="5"/>
  <c r="O50" i="5" s="1"/>
  <c r="R50" i="5" s="1"/>
  <c r="U50" i="5" s="1"/>
  <c r="M49" i="5"/>
  <c r="D49" i="5"/>
  <c r="P49" i="5" s="1"/>
  <c r="S49" i="5" s="1"/>
  <c r="V49" i="5" s="1"/>
  <c r="M48" i="5"/>
  <c r="D48" i="5"/>
  <c r="O48" i="5" s="1"/>
  <c r="R48" i="5" s="1"/>
  <c r="U48" i="5" s="1"/>
  <c r="M47" i="5"/>
  <c r="D47" i="5"/>
  <c r="O47" i="5" s="1"/>
  <c r="R47" i="5" s="1"/>
  <c r="U47" i="5" s="1"/>
  <c r="M46" i="5"/>
  <c r="D46" i="5"/>
  <c r="O46" i="5" s="1"/>
  <c r="R46" i="5" s="1"/>
  <c r="U46" i="5" s="1"/>
  <c r="M45" i="5"/>
  <c r="D45" i="5"/>
  <c r="P45" i="5" s="1"/>
  <c r="S45" i="5" s="1"/>
  <c r="V45" i="5" s="1"/>
  <c r="N44" i="5"/>
  <c r="Q44" i="5" s="1"/>
  <c r="M44" i="5"/>
  <c r="D44" i="5"/>
  <c r="O44" i="5" s="1"/>
  <c r="R44" i="5" s="1"/>
  <c r="U44" i="5" s="1"/>
  <c r="M43" i="5"/>
  <c r="D43" i="5"/>
  <c r="O43" i="5" s="1"/>
  <c r="R43" i="5" s="1"/>
  <c r="M42" i="5"/>
  <c r="D42" i="5"/>
  <c r="O42" i="5" s="1"/>
  <c r="R42" i="5" s="1"/>
  <c r="N41" i="5"/>
  <c r="Q41" i="5" s="1"/>
  <c r="T41" i="5" s="1"/>
  <c r="M41" i="5"/>
  <c r="D41" i="5"/>
  <c r="P41" i="5" s="1"/>
  <c r="S41" i="5" s="1"/>
  <c r="V41" i="5" s="1"/>
  <c r="P40" i="5"/>
  <c r="S40" i="5" s="1"/>
  <c r="V40" i="5" s="1"/>
  <c r="N40" i="5"/>
  <c r="Q40" i="5" s="1"/>
  <c r="T40" i="5" s="1"/>
  <c r="M40" i="5"/>
  <c r="D40" i="5"/>
  <c r="O40" i="5" s="1"/>
  <c r="R40" i="5" s="1"/>
  <c r="U40" i="5" s="1"/>
  <c r="M39" i="5"/>
  <c r="D39" i="5"/>
  <c r="O39" i="5" s="1"/>
  <c r="R39" i="5" s="1"/>
  <c r="M38" i="5"/>
  <c r="D38" i="5"/>
  <c r="O38" i="5" s="1"/>
  <c r="R38" i="5" s="1"/>
  <c r="U38" i="5" s="1"/>
  <c r="O37" i="5"/>
  <c r="R37" i="5" s="1"/>
  <c r="U37" i="5" s="1"/>
  <c r="N37" i="5"/>
  <c r="Q37" i="5" s="1"/>
  <c r="T37" i="5" s="1"/>
  <c r="W37" i="5" s="1"/>
  <c r="M37" i="5"/>
  <c r="D37" i="5"/>
  <c r="P37" i="5" s="1"/>
  <c r="S37" i="5" s="1"/>
  <c r="V37" i="5" s="1"/>
  <c r="M36" i="5"/>
  <c r="D36" i="5"/>
  <c r="O36" i="5" s="1"/>
  <c r="R36" i="5" s="1"/>
  <c r="U36" i="5" s="1"/>
  <c r="M35" i="5"/>
  <c r="D35" i="5"/>
  <c r="O35" i="5" s="1"/>
  <c r="R35" i="5" s="1"/>
  <c r="U35" i="5" s="1"/>
  <c r="M34" i="5"/>
  <c r="D34" i="5"/>
  <c r="O34" i="5" s="1"/>
  <c r="R34" i="5" s="1"/>
  <c r="U34" i="5" s="1"/>
  <c r="M33" i="5"/>
  <c r="D33" i="5"/>
  <c r="P33" i="5" s="1"/>
  <c r="S33" i="5" s="1"/>
  <c r="V33" i="5" s="1"/>
  <c r="M32" i="5"/>
  <c r="D32" i="5"/>
  <c r="O32" i="5" s="1"/>
  <c r="R32" i="5" s="1"/>
  <c r="R31" i="5"/>
  <c r="U31" i="5" s="1"/>
  <c r="O31" i="5"/>
  <c r="N31" i="5"/>
  <c r="Q31" i="5" s="1"/>
  <c r="T31" i="5" s="1"/>
  <c r="M31" i="5"/>
  <c r="D31" i="5"/>
  <c r="P31" i="5" s="1"/>
  <c r="S31" i="5" s="1"/>
  <c r="M30" i="5"/>
  <c r="D30" i="5"/>
  <c r="O30" i="5" s="1"/>
  <c r="R30" i="5" s="1"/>
  <c r="O29" i="5"/>
  <c r="R29" i="5" s="1"/>
  <c r="U29" i="5" s="1"/>
  <c r="N29" i="5"/>
  <c r="Q29" i="5" s="1"/>
  <c r="T29" i="5" s="1"/>
  <c r="M29" i="5"/>
  <c r="D29" i="5"/>
  <c r="P29" i="5" s="1"/>
  <c r="S29" i="5" s="1"/>
  <c r="M28" i="5"/>
  <c r="D28" i="5"/>
  <c r="O28" i="5" s="1"/>
  <c r="R28" i="5" s="1"/>
  <c r="U28" i="5" s="1"/>
  <c r="M27" i="5"/>
  <c r="D27" i="5"/>
  <c r="P27" i="5" s="1"/>
  <c r="S27" i="5" s="1"/>
  <c r="V27" i="5" s="1"/>
  <c r="M26" i="5"/>
  <c r="D26" i="5"/>
  <c r="O26" i="5" s="1"/>
  <c r="R26" i="5" s="1"/>
  <c r="U26" i="5" s="1"/>
  <c r="M25" i="5"/>
  <c r="D25" i="5"/>
  <c r="P25" i="5" s="1"/>
  <c r="S25" i="5" s="1"/>
  <c r="V25" i="5" s="1"/>
  <c r="M24" i="5"/>
  <c r="D24" i="5"/>
  <c r="O24" i="5" s="1"/>
  <c r="R24" i="5" s="1"/>
  <c r="M23" i="5"/>
  <c r="D23" i="5"/>
  <c r="P23" i="5" s="1"/>
  <c r="S23" i="5" s="1"/>
  <c r="V23" i="5" s="1"/>
  <c r="M22" i="5"/>
  <c r="D22" i="5"/>
  <c r="O22" i="5" s="1"/>
  <c r="R22" i="5" s="1"/>
  <c r="U22" i="5" s="1"/>
  <c r="O21" i="5"/>
  <c r="R21" i="5" s="1"/>
  <c r="U21" i="5" s="1"/>
  <c r="N21" i="5"/>
  <c r="Q21" i="5" s="1"/>
  <c r="M21" i="5"/>
  <c r="D21" i="5"/>
  <c r="P21" i="5" s="1"/>
  <c r="S21" i="5" s="1"/>
  <c r="V21" i="5" s="1"/>
  <c r="M20" i="5"/>
  <c r="D20" i="5"/>
  <c r="O20" i="5" s="1"/>
  <c r="R20" i="5" s="1"/>
  <c r="U20" i="5" s="1"/>
  <c r="R19" i="5"/>
  <c r="U19" i="5" s="1"/>
  <c r="O19" i="5"/>
  <c r="N19" i="5"/>
  <c r="Q19" i="5" s="1"/>
  <c r="T19" i="5" s="1"/>
  <c r="M19" i="5"/>
  <c r="D19" i="5"/>
  <c r="P19" i="5" s="1"/>
  <c r="S19" i="5" s="1"/>
  <c r="V19" i="5" s="1"/>
  <c r="M18" i="5"/>
  <c r="D18" i="5"/>
  <c r="O18" i="5" s="1"/>
  <c r="R18" i="5" s="1"/>
  <c r="U18" i="5" s="1"/>
  <c r="O17" i="5"/>
  <c r="R17" i="5" s="1"/>
  <c r="U17" i="5" s="1"/>
  <c r="M17" i="5"/>
  <c r="D17" i="5"/>
  <c r="P17" i="5" s="1"/>
  <c r="S17" i="5" s="1"/>
  <c r="V17" i="5" s="1"/>
  <c r="M16" i="5"/>
  <c r="D16" i="5"/>
  <c r="O16" i="5" s="1"/>
  <c r="R16" i="5" s="1"/>
  <c r="R15" i="5"/>
  <c r="U15" i="5" s="1"/>
  <c r="O15" i="5"/>
  <c r="N15" i="5"/>
  <c r="Q15" i="5" s="1"/>
  <c r="T15" i="5" s="1"/>
  <c r="M15" i="5"/>
  <c r="D15" i="5"/>
  <c r="P15" i="5" s="1"/>
  <c r="S15" i="5" s="1"/>
  <c r="V15" i="5" s="1"/>
  <c r="M14" i="5"/>
  <c r="D14" i="5"/>
  <c r="O14" i="5" s="1"/>
  <c r="R14" i="5" s="1"/>
  <c r="U14" i="5" s="1"/>
  <c r="O13" i="5"/>
  <c r="R13" i="5" s="1"/>
  <c r="U13" i="5" s="1"/>
  <c r="N13" i="5"/>
  <c r="Q13" i="5" s="1"/>
  <c r="T13" i="5" s="1"/>
  <c r="M13" i="5"/>
  <c r="D13" i="5"/>
  <c r="P13" i="5" s="1"/>
  <c r="S13" i="5" s="1"/>
  <c r="O12" i="5"/>
  <c r="R12" i="5" s="1"/>
  <c r="U12" i="5" s="1"/>
  <c r="M12" i="5"/>
  <c r="D12" i="5"/>
  <c r="N12" i="5" s="1"/>
  <c r="Q12" i="5" s="1"/>
  <c r="M11" i="5"/>
  <c r="D11" i="5"/>
  <c r="O11" i="5" s="1"/>
  <c r="R11" i="5" s="1"/>
  <c r="R10" i="5"/>
  <c r="U10" i="5" s="1"/>
  <c r="O10" i="5"/>
  <c r="N10" i="5"/>
  <c r="Q10" i="5" s="1"/>
  <c r="AB10" i="5" s="1"/>
  <c r="AC10" i="5" s="1"/>
  <c r="M10" i="5"/>
  <c r="D10" i="5"/>
  <c r="P10" i="5" s="1"/>
  <c r="S10" i="5" s="1"/>
  <c r="V10" i="5" s="1"/>
  <c r="R9" i="5"/>
  <c r="U9" i="5" s="1"/>
  <c r="O9" i="5"/>
  <c r="N9" i="5"/>
  <c r="Q9" i="5" s="1"/>
  <c r="T9" i="5" s="1"/>
  <c r="M9" i="5"/>
  <c r="D9" i="5"/>
  <c r="P9" i="5" s="1"/>
  <c r="S9" i="5" s="1"/>
  <c r="V9" i="5" s="1"/>
  <c r="O8" i="5"/>
  <c r="R8" i="5" s="1"/>
  <c r="U8" i="5" s="1"/>
  <c r="M8" i="5"/>
  <c r="D8" i="5"/>
  <c r="N8" i="5" s="1"/>
  <c r="Q8" i="5" s="1"/>
  <c r="M7" i="5"/>
  <c r="D7" i="5"/>
  <c r="O7" i="5" s="1"/>
  <c r="R7" i="5" s="1"/>
  <c r="U7" i="5" s="1"/>
  <c r="M6" i="5"/>
  <c r="D6" i="5"/>
  <c r="P6" i="5" s="1"/>
  <c r="S6" i="5" s="1"/>
  <c r="V6" i="5" s="1"/>
  <c r="O5" i="5"/>
  <c r="R5" i="5" s="1"/>
  <c r="U5" i="5" s="1"/>
  <c r="M5" i="5"/>
  <c r="D5" i="5"/>
  <c r="P5" i="5" s="1"/>
  <c r="S5" i="5" s="1"/>
  <c r="V5" i="5" s="1"/>
  <c r="M4" i="5"/>
  <c r="D4" i="5"/>
  <c r="O4" i="5" s="1"/>
  <c r="R4" i="5" s="1"/>
  <c r="O3" i="5"/>
  <c r="R3" i="5" s="1"/>
  <c r="U3" i="5" s="1"/>
  <c r="N3" i="5"/>
  <c r="Q3" i="5" s="1"/>
  <c r="M3" i="5"/>
  <c r="D3" i="5"/>
  <c r="P3" i="5" s="1"/>
  <c r="S3" i="5" s="1"/>
  <c r="V3" i="5" s="1"/>
  <c r="O2" i="5"/>
  <c r="R2" i="5" s="1"/>
  <c r="U2" i="5" s="1"/>
  <c r="N2" i="5"/>
  <c r="Q2" i="5" s="1"/>
  <c r="T2" i="5" s="1"/>
  <c r="M2" i="5"/>
  <c r="D2" i="5"/>
  <c r="P2" i="5" s="1"/>
  <c r="S2" i="5" s="1"/>
  <c r="AB227" i="5" l="1"/>
  <c r="AC227" i="5" s="1"/>
  <c r="U227" i="5"/>
  <c r="AE2" i="5"/>
  <c r="N27" i="5"/>
  <c r="Q27" i="5" s="1"/>
  <c r="W41" i="5"/>
  <c r="P95" i="5"/>
  <c r="S95" i="5" s="1"/>
  <c r="V95" i="5" s="1"/>
  <c r="O111" i="5"/>
  <c r="R111" i="5" s="1"/>
  <c r="U111" i="5" s="1"/>
  <c r="N128" i="5"/>
  <c r="Q128" i="5" s="1"/>
  <c r="T128" i="5" s="1"/>
  <c r="N130" i="5"/>
  <c r="Q130" i="5" s="1"/>
  <c r="P190" i="5"/>
  <c r="S190" i="5" s="1"/>
  <c r="V190" i="5" s="1"/>
  <c r="O206" i="5"/>
  <c r="R206" i="5" s="1"/>
  <c r="U206" i="5" s="1"/>
  <c r="P232" i="5"/>
  <c r="S232" i="5" s="1"/>
  <c r="AB250" i="5"/>
  <c r="AC250" i="5" s="1"/>
  <c r="N25" i="5"/>
  <c r="Q25" i="5" s="1"/>
  <c r="O27" i="5"/>
  <c r="R27" i="5" s="1"/>
  <c r="U27" i="5" s="1"/>
  <c r="O41" i="5"/>
  <c r="R41" i="5" s="1"/>
  <c r="U41" i="5" s="1"/>
  <c r="P44" i="5"/>
  <c r="S44" i="5" s="1"/>
  <c r="V44" i="5" s="1"/>
  <c r="O53" i="5"/>
  <c r="R53" i="5" s="1"/>
  <c r="U53" i="5" s="1"/>
  <c r="N56" i="5"/>
  <c r="Q56" i="5" s="1"/>
  <c r="T56" i="5" s="1"/>
  <c r="O57" i="5"/>
  <c r="R57" i="5" s="1"/>
  <c r="U57" i="5" s="1"/>
  <c r="N80" i="5"/>
  <c r="Q80" i="5" s="1"/>
  <c r="T80" i="5" s="1"/>
  <c r="N84" i="5"/>
  <c r="Q84" i="5" s="1"/>
  <c r="N86" i="5"/>
  <c r="Q86" i="5" s="1"/>
  <c r="AB86" i="5" s="1"/>
  <c r="AC86" i="5" s="1"/>
  <c r="N92" i="5"/>
  <c r="Q92" i="5" s="1"/>
  <c r="O103" i="5"/>
  <c r="R103" i="5" s="1"/>
  <c r="U103" i="5" s="1"/>
  <c r="O119" i="5"/>
  <c r="R119" i="5" s="1"/>
  <c r="U119" i="5" s="1"/>
  <c r="O146" i="5"/>
  <c r="R146" i="5" s="1"/>
  <c r="U146" i="5" s="1"/>
  <c r="W146" i="5" s="1"/>
  <c r="N6" i="5"/>
  <c r="Q6" i="5" s="1"/>
  <c r="AB6" i="5" s="1"/>
  <c r="AC6" i="5" s="1"/>
  <c r="N23" i="5"/>
  <c r="Q23" i="5" s="1"/>
  <c r="O25" i="5"/>
  <c r="R25" i="5" s="1"/>
  <c r="U25" i="5" s="1"/>
  <c r="N49" i="5"/>
  <c r="Q49" i="5" s="1"/>
  <c r="T53" i="5"/>
  <c r="P56" i="5"/>
  <c r="S56" i="5" s="1"/>
  <c r="T57" i="5"/>
  <c r="N76" i="5"/>
  <c r="Q76" i="5" s="1"/>
  <c r="AB76" i="5" s="1"/>
  <c r="AC76" i="5" s="1"/>
  <c r="O84" i="5"/>
  <c r="R84" i="5" s="1"/>
  <c r="U84" i="5" s="1"/>
  <c r="O86" i="5"/>
  <c r="R86" i="5" s="1"/>
  <c r="U86" i="5" s="1"/>
  <c r="T87" i="5"/>
  <c r="W87" i="5" s="1"/>
  <c r="O92" i="5"/>
  <c r="R92" i="5" s="1"/>
  <c r="U92" i="5" s="1"/>
  <c r="N94" i="5"/>
  <c r="Q94" i="5" s="1"/>
  <c r="N102" i="5"/>
  <c r="Q102" i="5" s="1"/>
  <c r="P103" i="5"/>
  <c r="S103" i="5" s="1"/>
  <c r="V103" i="5" s="1"/>
  <c r="P111" i="5"/>
  <c r="S111" i="5" s="1"/>
  <c r="V111" i="5" s="1"/>
  <c r="V114" i="5"/>
  <c r="P119" i="5"/>
  <c r="S119" i="5" s="1"/>
  <c r="V119" i="5" s="1"/>
  <c r="O128" i="5"/>
  <c r="R128" i="5" s="1"/>
  <c r="U128" i="5" s="1"/>
  <c r="O130" i="5"/>
  <c r="R130" i="5" s="1"/>
  <c r="U130" i="5" s="1"/>
  <c r="N134" i="5"/>
  <c r="Q134" i="5" s="1"/>
  <c r="T134" i="5" s="1"/>
  <c r="N140" i="5"/>
  <c r="Q140" i="5" s="1"/>
  <c r="T140" i="5" s="1"/>
  <c r="O142" i="5"/>
  <c r="R142" i="5" s="1"/>
  <c r="U142" i="5" s="1"/>
  <c r="N150" i="5"/>
  <c r="Q150" i="5" s="1"/>
  <c r="T150" i="5" s="1"/>
  <c r="N152" i="5"/>
  <c r="Q152" i="5" s="1"/>
  <c r="T152" i="5" s="1"/>
  <c r="N154" i="5"/>
  <c r="Q154" i="5" s="1"/>
  <c r="T154" i="5" s="1"/>
  <c r="O179" i="5"/>
  <c r="R179" i="5" s="1"/>
  <c r="U179" i="5" s="1"/>
  <c r="W179" i="5" s="1"/>
  <c r="N182" i="5"/>
  <c r="Q182" i="5" s="1"/>
  <c r="T182" i="5" s="1"/>
  <c r="O183" i="5"/>
  <c r="R183" i="5" s="1"/>
  <c r="U183" i="5" s="1"/>
  <c r="N186" i="5"/>
  <c r="Q186" i="5" s="1"/>
  <c r="O199" i="5"/>
  <c r="R199" i="5" s="1"/>
  <c r="AB199" i="5" s="1"/>
  <c r="AC199" i="5" s="1"/>
  <c r="O204" i="5"/>
  <c r="R204" i="5" s="1"/>
  <c r="U204" i="5" s="1"/>
  <c r="O212" i="5"/>
  <c r="R212" i="5" s="1"/>
  <c r="O214" i="5"/>
  <c r="R214" i="5" s="1"/>
  <c r="U214" i="5" s="1"/>
  <c r="N218" i="5"/>
  <c r="Q218" i="5" s="1"/>
  <c r="T218" i="5" s="1"/>
  <c r="W218" i="5" s="1"/>
  <c r="N228" i="5"/>
  <c r="Q228" i="5" s="1"/>
  <c r="O6" i="5"/>
  <c r="R6" i="5" s="1"/>
  <c r="U6" i="5" s="1"/>
  <c r="O23" i="5"/>
  <c r="R23" i="5" s="1"/>
  <c r="U23" i="5" s="1"/>
  <c r="W40" i="5"/>
  <c r="O49" i="5"/>
  <c r="R49" i="5" s="1"/>
  <c r="U49" i="5" s="1"/>
  <c r="O94" i="5"/>
  <c r="R94" i="5" s="1"/>
  <c r="U94" i="5" s="1"/>
  <c r="O140" i="5"/>
  <c r="R140" i="5" s="1"/>
  <c r="U140" i="5" s="1"/>
  <c r="P182" i="5"/>
  <c r="S182" i="5" s="1"/>
  <c r="P186" i="5"/>
  <c r="S186" i="5" s="1"/>
  <c r="V186" i="5" s="1"/>
  <c r="W19" i="5"/>
  <c r="P91" i="5"/>
  <c r="S91" i="5" s="1"/>
  <c r="V91" i="5" s="1"/>
  <c r="W91" i="5" s="1"/>
  <c r="P99" i="5"/>
  <c r="S99" i="5" s="1"/>
  <c r="V99" i="5" s="1"/>
  <c r="O100" i="5"/>
  <c r="R100" i="5" s="1"/>
  <c r="U100" i="5" s="1"/>
  <c r="O108" i="5"/>
  <c r="R108" i="5" s="1"/>
  <c r="AB108" i="5" s="1"/>
  <c r="AC108" i="5" s="1"/>
  <c r="O110" i="5"/>
  <c r="R110" i="5" s="1"/>
  <c r="U110" i="5" s="1"/>
  <c r="O116" i="5"/>
  <c r="R116" i="5" s="1"/>
  <c r="O118" i="5"/>
  <c r="R118" i="5" s="1"/>
  <c r="U118" i="5" s="1"/>
  <c r="O132" i="5"/>
  <c r="R132" i="5" s="1"/>
  <c r="U132" i="5" s="1"/>
  <c r="P137" i="5"/>
  <c r="S137" i="5" s="1"/>
  <c r="O144" i="5"/>
  <c r="R144" i="5" s="1"/>
  <c r="AB144" i="5" s="1"/>
  <c r="AC144" i="5" s="1"/>
  <c r="P145" i="5"/>
  <c r="S145" i="5" s="1"/>
  <c r="V145" i="5" s="1"/>
  <c r="W145" i="5" s="1"/>
  <c r="V146" i="5"/>
  <c r="O148" i="5"/>
  <c r="R148" i="5" s="1"/>
  <c r="U148" i="5" s="1"/>
  <c r="O163" i="5"/>
  <c r="R163" i="5" s="1"/>
  <c r="U163" i="5" s="1"/>
  <c r="O175" i="5"/>
  <c r="R175" i="5" s="1"/>
  <c r="O208" i="5"/>
  <c r="R208" i="5" s="1"/>
  <c r="U208" i="5" s="1"/>
  <c r="O210" i="5"/>
  <c r="R210" i="5" s="1"/>
  <c r="U210" i="5" s="1"/>
  <c r="P227" i="5"/>
  <c r="S227" i="5" s="1"/>
  <c r="V227" i="5" s="1"/>
  <c r="N251" i="5"/>
  <c r="Q251" i="5" s="1"/>
  <c r="T251" i="5" s="1"/>
  <c r="W52" i="5"/>
  <c r="O102" i="5"/>
  <c r="R102" i="5" s="1"/>
  <c r="U102" i="5" s="1"/>
  <c r="O134" i="5"/>
  <c r="R134" i="5" s="1"/>
  <c r="AB134" i="5" s="1"/>
  <c r="AC134" i="5" s="1"/>
  <c r="O150" i="5"/>
  <c r="R150" i="5" s="1"/>
  <c r="U150" i="5" s="1"/>
  <c r="O152" i="5"/>
  <c r="R152" i="5" s="1"/>
  <c r="O154" i="5"/>
  <c r="R154" i="5" s="1"/>
  <c r="U154" i="5" s="1"/>
  <c r="P199" i="5"/>
  <c r="S199" i="5" s="1"/>
  <c r="V199" i="5" s="1"/>
  <c r="P212" i="5"/>
  <c r="S212" i="5" s="1"/>
  <c r="V212" i="5" s="1"/>
  <c r="W227" i="5"/>
  <c r="N5" i="5"/>
  <c r="Q5" i="5" s="1"/>
  <c r="N17" i="5"/>
  <c r="Q17" i="5" s="1"/>
  <c r="T17" i="5" s="1"/>
  <c r="N33" i="5"/>
  <c r="Q33" i="5" s="1"/>
  <c r="N36" i="5"/>
  <c r="Q36" i="5" s="1"/>
  <c r="T36" i="5" s="1"/>
  <c r="N45" i="5"/>
  <c r="Q45" i="5" s="1"/>
  <c r="T45" i="5" s="1"/>
  <c r="N48" i="5"/>
  <c r="Q48" i="5" s="1"/>
  <c r="O79" i="5"/>
  <c r="R79" i="5" s="1"/>
  <c r="U79" i="5" s="1"/>
  <c r="N88" i="5"/>
  <c r="Q88" i="5" s="1"/>
  <c r="AB88" i="5" s="1"/>
  <c r="AC88" i="5" s="1"/>
  <c r="N90" i="5"/>
  <c r="Q90" i="5" s="1"/>
  <c r="N96" i="5"/>
  <c r="Q96" i="5" s="1"/>
  <c r="T96" i="5" s="1"/>
  <c r="O107" i="5"/>
  <c r="R107" i="5" s="1"/>
  <c r="O115" i="5"/>
  <c r="R115" i="5" s="1"/>
  <c r="AB145" i="5"/>
  <c r="AC145" i="5" s="1"/>
  <c r="N158" i="5"/>
  <c r="Q158" i="5" s="1"/>
  <c r="T158" i="5" s="1"/>
  <c r="N159" i="5"/>
  <c r="Q159" i="5" s="1"/>
  <c r="T159" i="5" s="1"/>
  <c r="T163" i="5"/>
  <c r="W163" i="5" s="1"/>
  <c r="N171" i="5"/>
  <c r="Q171" i="5" s="1"/>
  <c r="N191" i="5"/>
  <c r="Q191" i="5" s="1"/>
  <c r="T191" i="5" s="1"/>
  <c r="N198" i="5"/>
  <c r="Q198" i="5" s="1"/>
  <c r="T198" i="5" s="1"/>
  <c r="N229" i="5"/>
  <c r="Q229" i="5" s="1"/>
  <c r="T229" i="5" s="1"/>
  <c r="N244" i="5"/>
  <c r="Q244" i="5" s="1"/>
  <c r="O33" i="5"/>
  <c r="R33" i="5" s="1"/>
  <c r="U33" i="5" s="1"/>
  <c r="P36" i="5"/>
  <c r="S36" i="5" s="1"/>
  <c r="O45" i="5"/>
  <c r="R45" i="5" s="1"/>
  <c r="U45" i="5" s="1"/>
  <c r="W45" i="5" s="1"/>
  <c r="P48" i="5"/>
  <c r="S48" i="5" s="1"/>
  <c r="V48" i="5" s="1"/>
  <c r="O88" i="5"/>
  <c r="R88" i="5" s="1"/>
  <c r="U88" i="5" s="1"/>
  <c r="O90" i="5"/>
  <c r="R90" i="5" s="1"/>
  <c r="U90" i="5" s="1"/>
  <c r="O96" i="5"/>
  <c r="R96" i="5" s="1"/>
  <c r="AB96" i="5" s="1"/>
  <c r="AC96" i="5" s="1"/>
  <c r="P107" i="5"/>
  <c r="S107" i="5" s="1"/>
  <c r="V107" i="5" s="1"/>
  <c r="P115" i="5"/>
  <c r="S115" i="5" s="1"/>
  <c r="V115" i="5" s="1"/>
  <c r="P158" i="5"/>
  <c r="S158" i="5" s="1"/>
  <c r="O159" i="5"/>
  <c r="R159" i="5" s="1"/>
  <c r="W170" i="5"/>
  <c r="O171" i="5"/>
  <c r="R171" i="5" s="1"/>
  <c r="U171" i="5" s="1"/>
  <c r="O191" i="5"/>
  <c r="R191" i="5" s="1"/>
  <c r="U191" i="5" s="1"/>
  <c r="W194" i="5"/>
  <c r="P198" i="5"/>
  <c r="S198" i="5" s="1"/>
  <c r="V198" i="5" s="1"/>
  <c r="P229" i="5"/>
  <c r="S229" i="5" s="1"/>
  <c r="V229" i="5" s="1"/>
  <c r="O244" i="5"/>
  <c r="R244" i="5" s="1"/>
  <c r="U244" i="5" s="1"/>
  <c r="W59" i="5"/>
  <c r="W61" i="5"/>
  <c r="W67" i="5"/>
  <c r="W69" i="5"/>
  <c r="W119" i="5"/>
  <c r="W223" i="5"/>
  <c r="P250" i="5"/>
  <c r="S250" i="5" s="1"/>
  <c r="V250" i="5" s="1"/>
  <c r="U11" i="5"/>
  <c r="AB11" i="5"/>
  <c r="AC11" i="5" s="1"/>
  <c r="T27" i="5"/>
  <c r="AB27" i="5"/>
  <c r="AC27" i="5" s="1"/>
  <c r="AB31" i="5"/>
  <c r="AC31" i="5" s="1"/>
  <c r="V31" i="5"/>
  <c r="W31" i="5" s="1"/>
  <c r="U43" i="5"/>
  <c r="AB43" i="5"/>
  <c r="AC43" i="5" s="1"/>
  <c r="T44" i="5"/>
  <c r="W44" i="5" s="1"/>
  <c r="AB44" i="5"/>
  <c r="AC44" i="5" s="1"/>
  <c r="U73" i="5"/>
  <c r="W73" i="5" s="1"/>
  <c r="AB73" i="5"/>
  <c r="AC73" i="5" s="1"/>
  <c r="U4" i="5"/>
  <c r="AB4" i="5"/>
  <c r="AC4" i="5" s="1"/>
  <c r="AB5" i="5"/>
  <c r="AC5" i="5" s="1"/>
  <c r="T5" i="5"/>
  <c r="W5" i="5" s="1"/>
  <c r="U16" i="5"/>
  <c r="AB16" i="5"/>
  <c r="AC16" i="5" s="1"/>
  <c r="W17" i="5"/>
  <c r="U24" i="5"/>
  <c r="AB24" i="5"/>
  <c r="AC24" i="5" s="1"/>
  <c r="AB25" i="5"/>
  <c r="AC25" i="5" s="1"/>
  <c r="T25" i="5"/>
  <c r="AB29" i="5"/>
  <c r="AC29" i="5" s="1"/>
  <c r="V29" i="5"/>
  <c r="U32" i="5"/>
  <c r="AB32" i="5"/>
  <c r="AC32" i="5" s="1"/>
  <c r="AB33" i="5"/>
  <c r="AC33" i="5" s="1"/>
  <c r="T33" i="5"/>
  <c r="W33" i="5" s="1"/>
  <c r="T48" i="5"/>
  <c r="W48" i="5" s="1"/>
  <c r="AB48" i="5"/>
  <c r="AC48" i="5" s="1"/>
  <c r="U62" i="5"/>
  <c r="W62" i="5" s="1"/>
  <c r="AB62" i="5"/>
  <c r="AC62" i="5" s="1"/>
  <c r="U63" i="5"/>
  <c r="W63" i="5" s="1"/>
  <c r="AB63" i="5"/>
  <c r="AC63" i="5" s="1"/>
  <c r="U65" i="5"/>
  <c r="W65" i="5" s="1"/>
  <c r="AB65" i="5"/>
  <c r="AC65" i="5" s="1"/>
  <c r="U66" i="5"/>
  <c r="AB66" i="5"/>
  <c r="AC66" i="5" s="1"/>
  <c r="U71" i="5"/>
  <c r="W71" i="5" s="1"/>
  <c r="AB71" i="5"/>
  <c r="AC71" i="5" s="1"/>
  <c r="V2" i="5"/>
  <c r="W2" i="5" s="1"/>
  <c r="AB2" i="5"/>
  <c r="AC2" i="5" s="1"/>
  <c r="AB8" i="5"/>
  <c r="AC8" i="5" s="1"/>
  <c r="T8" i="5"/>
  <c r="AB13" i="5"/>
  <c r="AC13" i="5" s="1"/>
  <c r="V13" i="5"/>
  <c r="W13" i="5" s="1"/>
  <c r="AB3" i="5"/>
  <c r="AC3" i="5" s="1"/>
  <c r="T3" i="5"/>
  <c r="W3" i="5" s="1"/>
  <c r="W9" i="5"/>
  <c r="AB12" i="5"/>
  <c r="AC12" i="5" s="1"/>
  <c r="T12" i="5"/>
  <c r="W15" i="5"/>
  <c r="T23" i="5"/>
  <c r="W23" i="5" s="1"/>
  <c r="AB23" i="5"/>
  <c r="AC23" i="5" s="1"/>
  <c r="U30" i="5"/>
  <c r="AB30" i="5"/>
  <c r="AC30" i="5" s="1"/>
  <c r="AB42" i="5"/>
  <c r="AC42" i="5" s="1"/>
  <c r="U42" i="5"/>
  <c r="W53" i="5"/>
  <c r="W57" i="5"/>
  <c r="T21" i="5"/>
  <c r="W21" i="5" s="1"/>
  <c r="AB21" i="5"/>
  <c r="AC21" i="5" s="1"/>
  <c r="W29" i="5"/>
  <c r="U39" i="5"/>
  <c r="AB39" i="5"/>
  <c r="AC39" i="5" s="1"/>
  <c r="AB54" i="5"/>
  <c r="AC54" i="5" s="1"/>
  <c r="U54" i="5"/>
  <c r="U58" i="5"/>
  <c r="AB58" i="5"/>
  <c r="AC58" i="5" s="1"/>
  <c r="W66" i="5"/>
  <c r="P4" i="5"/>
  <c r="S4" i="5" s="1"/>
  <c r="V4" i="5" s="1"/>
  <c r="P7" i="5"/>
  <c r="S7" i="5" s="1"/>
  <c r="V7" i="5" s="1"/>
  <c r="P14" i="5"/>
  <c r="S14" i="5" s="1"/>
  <c r="V14" i="5" s="1"/>
  <c r="P22" i="5"/>
  <c r="S22" i="5" s="1"/>
  <c r="V22" i="5" s="1"/>
  <c r="P24" i="5"/>
  <c r="S24" i="5" s="1"/>
  <c r="V24" i="5" s="1"/>
  <c r="P26" i="5"/>
  <c r="S26" i="5" s="1"/>
  <c r="V26" i="5" s="1"/>
  <c r="P28" i="5"/>
  <c r="S28" i="5" s="1"/>
  <c r="V28" i="5" s="1"/>
  <c r="P30" i="5"/>
  <c r="S30" i="5" s="1"/>
  <c r="V30" i="5" s="1"/>
  <c r="P32" i="5"/>
  <c r="S32" i="5" s="1"/>
  <c r="V32" i="5" s="1"/>
  <c r="P34" i="5"/>
  <c r="S34" i="5" s="1"/>
  <c r="V34" i="5" s="1"/>
  <c r="P35" i="5"/>
  <c r="S35" i="5" s="1"/>
  <c r="V35" i="5" s="1"/>
  <c r="AB37" i="5"/>
  <c r="AC37" i="5" s="1"/>
  <c r="P38" i="5"/>
  <c r="S38" i="5" s="1"/>
  <c r="P39" i="5"/>
  <c r="S39" i="5" s="1"/>
  <c r="V39" i="5" s="1"/>
  <c r="AB40" i="5"/>
  <c r="AC40" i="5" s="1"/>
  <c r="AB41" i="5"/>
  <c r="AC41" i="5" s="1"/>
  <c r="P42" i="5"/>
  <c r="S42" i="5" s="1"/>
  <c r="V42" i="5" s="1"/>
  <c r="P43" i="5"/>
  <c r="S43" i="5" s="1"/>
  <c r="V43" i="5" s="1"/>
  <c r="P46" i="5"/>
  <c r="S46" i="5" s="1"/>
  <c r="V46" i="5" s="1"/>
  <c r="P47" i="5"/>
  <c r="S47" i="5" s="1"/>
  <c r="P50" i="5"/>
  <c r="S50" i="5" s="1"/>
  <c r="V50" i="5" s="1"/>
  <c r="P51" i="5"/>
  <c r="S51" i="5" s="1"/>
  <c r="V51" i="5" s="1"/>
  <c r="AB52" i="5"/>
  <c r="AC52" i="5" s="1"/>
  <c r="P54" i="5"/>
  <c r="S54" i="5" s="1"/>
  <c r="V54" i="5" s="1"/>
  <c r="P55" i="5"/>
  <c r="S55" i="5" s="1"/>
  <c r="V55" i="5" s="1"/>
  <c r="P58" i="5"/>
  <c r="S58" i="5" s="1"/>
  <c r="V58" i="5" s="1"/>
  <c r="V64" i="5"/>
  <c r="W64" i="5" s="1"/>
  <c r="V68" i="5"/>
  <c r="W68" i="5" s="1"/>
  <c r="V70" i="5"/>
  <c r="W70" i="5" s="1"/>
  <c r="O74" i="5"/>
  <c r="R74" i="5" s="1"/>
  <c r="U74" i="5" s="1"/>
  <c r="P74" i="5"/>
  <c r="S74" i="5" s="1"/>
  <c r="U77" i="5"/>
  <c r="W77" i="5" s="1"/>
  <c r="AB77" i="5"/>
  <c r="AC77" i="5" s="1"/>
  <c r="N89" i="5"/>
  <c r="Q89" i="5" s="1"/>
  <c r="O89" i="5"/>
  <c r="R89" i="5" s="1"/>
  <c r="U89" i="5" s="1"/>
  <c r="P89" i="5"/>
  <c r="S89" i="5" s="1"/>
  <c r="V89" i="5" s="1"/>
  <c r="P11" i="5"/>
  <c r="S11" i="5" s="1"/>
  <c r="V11" i="5" s="1"/>
  <c r="P18" i="5"/>
  <c r="S18" i="5" s="1"/>
  <c r="V18" i="5" s="1"/>
  <c r="P8" i="5"/>
  <c r="S8" i="5" s="1"/>
  <c r="V8" i="5" s="1"/>
  <c r="AB59" i="5"/>
  <c r="AC59" i="5" s="1"/>
  <c r="AB60" i="5"/>
  <c r="AC60" i="5" s="1"/>
  <c r="AB61" i="5"/>
  <c r="AC61" i="5" s="1"/>
  <c r="AB67" i="5"/>
  <c r="AC67" i="5" s="1"/>
  <c r="AB69" i="5"/>
  <c r="AC69" i="5" s="1"/>
  <c r="N85" i="5"/>
  <c r="Q85" i="5" s="1"/>
  <c r="O85" i="5"/>
  <c r="R85" i="5" s="1"/>
  <c r="U85" i="5" s="1"/>
  <c r="P85" i="5"/>
  <c r="S85" i="5" s="1"/>
  <c r="V85" i="5" s="1"/>
  <c r="P16" i="5"/>
  <c r="S16" i="5" s="1"/>
  <c r="V16" i="5" s="1"/>
  <c r="AG5" i="5"/>
  <c r="N4" i="5"/>
  <c r="Q4" i="5" s="1"/>
  <c r="T4" i="5" s="1"/>
  <c r="N7" i="5"/>
  <c r="Q7" i="5" s="1"/>
  <c r="AB9" i="5"/>
  <c r="AC9" i="5" s="1"/>
  <c r="N14" i="5"/>
  <c r="Q14" i="5" s="1"/>
  <c r="AB15" i="5"/>
  <c r="AC15" i="5" s="1"/>
  <c r="N18" i="5"/>
  <c r="Q18" i="5" s="1"/>
  <c r="AB19" i="5"/>
  <c r="AC19" i="5" s="1"/>
  <c r="N28" i="5"/>
  <c r="Q28" i="5" s="1"/>
  <c r="N30" i="5"/>
  <c r="Q30" i="5" s="1"/>
  <c r="T30" i="5" s="1"/>
  <c r="W30" i="5" s="1"/>
  <c r="N32" i="5"/>
  <c r="Q32" i="5" s="1"/>
  <c r="T32" i="5" s="1"/>
  <c r="N34" i="5"/>
  <c r="Q34" i="5" s="1"/>
  <c r="N35" i="5"/>
  <c r="Q35" i="5" s="1"/>
  <c r="N43" i="5"/>
  <c r="Q43" i="5" s="1"/>
  <c r="T43" i="5" s="1"/>
  <c r="W43" i="5" s="1"/>
  <c r="N47" i="5"/>
  <c r="Q47" i="5" s="1"/>
  <c r="T47" i="5" s="1"/>
  <c r="N55" i="5"/>
  <c r="Q55" i="5" s="1"/>
  <c r="O72" i="5"/>
  <c r="R72" i="5" s="1"/>
  <c r="U72" i="5" s="1"/>
  <c r="P72" i="5"/>
  <c r="S72" i="5" s="1"/>
  <c r="V72" i="5" s="1"/>
  <c r="T72" i="5"/>
  <c r="N74" i="5"/>
  <c r="Q74" i="5" s="1"/>
  <c r="T74" i="5" s="1"/>
  <c r="U75" i="5"/>
  <c r="W75" i="5" s="1"/>
  <c r="AB75" i="5"/>
  <c r="AC75" i="5" s="1"/>
  <c r="O78" i="5"/>
  <c r="R78" i="5" s="1"/>
  <c r="U78" i="5" s="1"/>
  <c r="N78" i="5"/>
  <c r="Q78" i="5" s="1"/>
  <c r="T78" i="5" s="1"/>
  <c r="P78" i="5"/>
  <c r="S78" i="5" s="1"/>
  <c r="T79" i="5"/>
  <c r="AB79" i="5"/>
  <c r="AC79" i="5" s="1"/>
  <c r="U83" i="5"/>
  <c r="W83" i="5" s="1"/>
  <c r="P20" i="5"/>
  <c r="S20" i="5" s="1"/>
  <c r="P12" i="5"/>
  <c r="S12" i="5" s="1"/>
  <c r="V12" i="5" s="1"/>
  <c r="N11" i="5"/>
  <c r="Q11" i="5" s="1"/>
  <c r="T11" i="5" s="1"/>
  <c r="N16" i="5"/>
  <c r="Q16" i="5" s="1"/>
  <c r="T16" i="5" s="1"/>
  <c r="W16" i="5" s="1"/>
  <c r="AB17" i="5"/>
  <c r="AC17" i="5" s="1"/>
  <c r="N20" i="5"/>
  <c r="Q20" i="5" s="1"/>
  <c r="T20" i="5" s="1"/>
  <c r="N22" i="5"/>
  <c r="Q22" i="5" s="1"/>
  <c r="N24" i="5"/>
  <c r="Q24" i="5" s="1"/>
  <c r="T24" i="5" s="1"/>
  <c r="W24" i="5" s="1"/>
  <c r="N26" i="5"/>
  <c r="Q26" i="5" s="1"/>
  <c r="N39" i="5"/>
  <c r="Q39" i="5" s="1"/>
  <c r="T39" i="5" s="1"/>
  <c r="W39" i="5" s="1"/>
  <c r="N51" i="5"/>
  <c r="Q51" i="5" s="1"/>
  <c r="T6" i="5"/>
  <c r="W6" i="5" s="1"/>
  <c r="T10" i="5"/>
  <c r="W10" i="5" s="1"/>
  <c r="N38" i="5"/>
  <c r="Q38" i="5" s="1"/>
  <c r="T38" i="5" s="1"/>
  <c r="N42" i="5"/>
  <c r="Q42" i="5" s="1"/>
  <c r="T42" i="5" s="1"/>
  <c r="N46" i="5"/>
  <c r="Q46" i="5" s="1"/>
  <c r="N50" i="5"/>
  <c r="Q50" i="5" s="1"/>
  <c r="N54" i="5"/>
  <c r="Q54" i="5" s="1"/>
  <c r="T54" i="5" s="1"/>
  <c r="W54" i="5" s="1"/>
  <c r="N58" i="5"/>
  <c r="Q58" i="5" s="1"/>
  <c r="T58" i="5" s="1"/>
  <c r="W58" i="5" s="1"/>
  <c r="T76" i="5"/>
  <c r="N81" i="5"/>
  <c r="Q81" i="5" s="1"/>
  <c r="O81" i="5"/>
  <c r="R81" i="5" s="1"/>
  <c r="U81" i="5" s="1"/>
  <c r="P81" i="5"/>
  <c r="S81" i="5" s="1"/>
  <c r="V81" i="5" s="1"/>
  <c r="P75" i="5"/>
  <c r="S75" i="5" s="1"/>
  <c r="V75" i="5" s="1"/>
  <c r="P79" i="5"/>
  <c r="S79" i="5" s="1"/>
  <c r="V79" i="5" s="1"/>
  <c r="AB84" i="5"/>
  <c r="AC84" i="5" s="1"/>
  <c r="T84" i="5"/>
  <c r="W84" i="5" s="1"/>
  <c r="AB90" i="5"/>
  <c r="AC90" i="5" s="1"/>
  <c r="T90" i="5"/>
  <c r="W90" i="5" s="1"/>
  <c r="N97" i="5"/>
  <c r="Q97" i="5" s="1"/>
  <c r="O97" i="5"/>
  <c r="R97" i="5" s="1"/>
  <c r="U97" i="5" s="1"/>
  <c r="AB100" i="5"/>
  <c r="AC100" i="5" s="1"/>
  <c r="T100" i="5"/>
  <c r="W100" i="5" s="1"/>
  <c r="W103" i="5"/>
  <c r="AB109" i="5"/>
  <c r="AC109" i="5" s="1"/>
  <c r="T109" i="5"/>
  <c r="AB110" i="5"/>
  <c r="AC110" i="5" s="1"/>
  <c r="T110" i="5"/>
  <c r="W110" i="5" s="1"/>
  <c r="AB111" i="5"/>
  <c r="AC111" i="5" s="1"/>
  <c r="AB112" i="5"/>
  <c r="AC112" i="5" s="1"/>
  <c r="U112" i="5"/>
  <c r="N155" i="5"/>
  <c r="Q155" i="5" s="1"/>
  <c r="T155" i="5" s="1"/>
  <c r="O155" i="5"/>
  <c r="R155" i="5" s="1"/>
  <c r="U155" i="5" s="1"/>
  <c r="P155" i="5"/>
  <c r="S155" i="5" s="1"/>
  <c r="AB94" i="5"/>
  <c r="AC94" i="5" s="1"/>
  <c r="T94" i="5"/>
  <c r="W94" i="5" s="1"/>
  <c r="N101" i="5"/>
  <c r="Q101" i="5" s="1"/>
  <c r="T101" i="5" s="1"/>
  <c r="O101" i="5"/>
  <c r="R101" i="5" s="1"/>
  <c r="U101" i="5" s="1"/>
  <c r="AB103" i="5"/>
  <c r="AC103" i="5" s="1"/>
  <c r="AB104" i="5"/>
  <c r="AC104" i="5" s="1"/>
  <c r="T104" i="5"/>
  <c r="W104" i="5" s="1"/>
  <c r="W120" i="5"/>
  <c r="AB121" i="5"/>
  <c r="AC121" i="5" s="1"/>
  <c r="T121" i="5"/>
  <c r="AB122" i="5"/>
  <c r="AC122" i="5" s="1"/>
  <c r="T122" i="5"/>
  <c r="W122" i="5" s="1"/>
  <c r="AB124" i="5"/>
  <c r="AC124" i="5" s="1"/>
  <c r="V124" i="5"/>
  <c r="V125" i="5"/>
  <c r="AB125" i="5"/>
  <c r="AC125" i="5" s="1"/>
  <c r="AB130" i="5"/>
  <c r="AC130" i="5" s="1"/>
  <c r="T130" i="5"/>
  <c r="W130" i="5" s="1"/>
  <c r="N133" i="5"/>
  <c r="Q133" i="5" s="1"/>
  <c r="T133" i="5" s="1"/>
  <c r="O133" i="5"/>
  <c r="R133" i="5" s="1"/>
  <c r="U133" i="5" s="1"/>
  <c r="P133" i="5"/>
  <c r="S133" i="5" s="1"/>
  <c r="V137" i="5"/>
  <c r="W137" i="5" s="1"/>
  <c r="AB137" i="5"/>
  <c r="AC137" i="5" s="1"/>
  <c r="AB138" i="5"/>
  <c r="AC138" i="5" s="1"/>
  <c r="T138" i="5"/>
  <c r="W138" i="5" s="1"/>
  <c r="V151" i="5"/>
  <c r="AB151" i="5"/>
  <c r="AC151" i="5" s="1"/>
  <c r="V187" i="5"/>
  <c r="AB187" i="5"/>
  <c r="AC187" i="5" s="1"/>
  <c r="U197" i="5"/>
  <c r="AB197" i="5"/>
  <c r="AC197" i="5" s="1"/>
  <c r="P76" i="5"/>
  <c r="S76" i="5" s="1"/>
  <c r="V76" i="5" s="1"/>
  <c r="P80" i="5"/>
  <c r="S80" i="5" s="1"/>
  <c r="AB82" i="5"/>
  <c r="AC82" i="5" s="1"/>
  <c r="U82" i="5"/>
  <c r="W82" i="5" s="1"/>
  <c r="AB92" i="5"/>
  <c r="AC92" i="5" s="1"/>
  <c r="T92" i="5"/>
  <c r="W92" i="5" s="1"/>
  <c r="T95" i="5"/>
  <c r="W95" i="5" s="1"/>
  <c r="U96" i="5"/>
  <c r="P97" i="5"/>
  <c r="S97" i="5" s="1"/>
  <c r="V97" i="5" s="1"/>
  <c r="AB98" i="5"/>
  <c r="AC98" i="5" s="1"/>
  <c r="T98" i="5"/>
  <c r="W98" i="5" s="1"/>
  <c r="AB117" i="5"/>
  <c r="AC117" i="5" s="1"/>
  <c r="T117" i="5"/>
  <c r="AB118" i="5"/>
  <c r="AC118" i="5" s="1"/>
  <c r="T118" i="5"/>
  <c r="W118" i="5" s="1"/>
  <c r="AB119" i="5"/>
  <c r="AC119" i="5" s="1"/>
  <c r="AB120" i="5"/>
  <c r="AC120" i="5" s="1"/>
  <c r="U120" i="5"/>
  <c r="AB127" i="5"/>
  <c r="AC127" i="5" s="1"/>
  <c r="AB142" i="5"/>
  <c r="AC142" i="5" s="1"/>
  <c r="T142" i="5"/>
  <c r="W142" i="5" s="1"/>
  <c r="AB150" i="5"/>
  <c r="AC150" i="5" s="1"/>
  <c r="V150" i="5"/>
  <c r="O156" i="5"/>
  <c r="R156" i="5" s="1"/>
  <c r="U156" i="5" s="1"/>
  <c r="N156" i="5"/>
  <c r="Q156" i="5" s="1"/>
  <c r="P156" i="5"/>
  <c r="S156" i="5" s="1"/>
  <c r="V156" i="5" s="1"/>
  <c r="U161" i="5"/>
  <c r="AB161" i="5"/>
  <c r="AC161" i="5" s="1"/>
  <c r="N93" i="5"/>
  <c r="Q93" i="5" s="1"/>
  <c r="O93" i="5"/>
  <c r="R93" i="5" s="1"/>
  <c r="U93" i="5" s="1"/>
  <c r="W96" i="5"/>
  <c r="W99" i="5"/>
  <c r="P101" i="5"/>
  <c r="S101" i="5" s="1"/>
  <c r="AB102" i="5"/>
  <c r="AC102" i="5" s="1"/>
  <c r="T102" i="5"/>
  <c r="W102" i="5" s="1"/>
  <c r="W111" i="5"/>
  <c r="W112" i="5"/>
  <c r="AB113" i="5"/>
  <c r="AC113" i="5" s="1"/>
  <c r="T113" i="5"/>
  <c r="W114" i="5"/>
  <c r="AB116" i="5"/>
  <c r="AC116" i="5" s="1"/>
  <c r="U116" i="5"/>
  <c r="W116" i="5" s="1"/>
  <c r="W124" i="5"/>
  <c r="W125" i="5"/>
  <c r="W126" i="5"/>
  <c r="AB128" i="5"/>
  <c r="AC128" i="5" s="1"/>
  <c r="V128" i="5"/>
  <c r="W128" i="5" s="1"/>
  <c r="V129" i="5"/>
  <c r="AB129" i="5"/>
  <c r="AC129" i="5" s="1"/>
  <c r="N141" i="5"/>
  <c r="Q141" i="5" s="1"/>
  <c r="O141" i="5"/>
  <c r="R141" i="5" s="1"/>
  <c r="U141" i="5" s="1"/>
  <c r="P141" i="5"/>
  <c r="S141" i="5" s="1"/>
  <c r="V141" i="5" s="1"/>
  <c r="N149" i="5"/>
  <c r="Q149" i="5" s="1"/>
  <c r="O149" i="5"/>
  <c r="R149" i="5" s="1"/>
  <c r="U149" i="5" s="1"/>
  <c r="P149" i="5"/>
  <c r="S149" i="5" s="1"/>
  <c r="V149" i="5" s="1"/>
  <c r="U169" i="5"/>
  <c r="AB169" i="5"/>
  <c r="AC169" i="5" s="1"/>
  <c r="O105" i="5"/>
  <c r="R105" i="5" s="1"/>
  <c r="U106" i="5"/>
  <c r="W106" i="5" s="1"/>
  <c r="O109" i="5"/>
  <c r="R109" i="5" s="1"/>
  <c r="U109" i="5" s="1"/>
  <c r="O113" i="5"/>
  <c r="R113" i="5" s="1"/>
  <c r="U113" i="5" s="1"/>
  <c r="O117" i="5"/>
  <c r="R117" i="5" s="1"/>
  <c r="U117" i="5" s="1"/>
  <c r="O121" i="5"/>
  <c r="R121" i="5" s="1"/>
  <c r="U121" i="5" s="1"/>
  <c r="O125" i="5"/>
  <c r="R125" i="5" s="1"/>
  <c r="U125" i="5" s="1"/>
  <c r="U126" i="5"/>
  <c r="O129" i="5"/>
  <c r="R129" i="5" s="1"/>
  <c r="U129" i="5" s="1"/>
  <c r="W129" i="5" s="1"/>
  <c r="O135" i="5"/>
  <c r="R135" i="5" s="1"/>
  <c r="O143" i="5"/>
  <c r="R143" i="5" s="1"/>
  <c r="U143" i="5" s="1"/>
  <c r="W143" i="5" s="1"/>
  <c r="U144" i="5"/>
  <c r="AB152" i="5"/>
  <c r="AC152" i="5" s="1"/>
  <c r="U152" i="5"/>
  <c r="W152" i="5" s="1"/>
  <c r="V154" i="5"/>
  <c r="W154" i="5" s="1"/>
  <c r="U159" i="5"/>
  <c r="W159" i="5" s="1"/>
  <c r="AB159" i="5"/>
  <c r="AC159" i="5" s="1"/>
  <c r="AB172" i="5"/>
  <c r="AC172" i="5" s="1"/>
  <c r="U172" i="5"/>
  <c r="U175" i="5"/>
  <c r="W175" i="5" s="1"/>
  <c r="AB175" i="5"/>
  <c r="AC175" i="5" s="1"/>
  <c r="W178" i="5"/>
  <c r="AB184" i="5"/>
  <c r="AC184" i="5" s="1"/>
  <c r="U184" i="5"/>
  <c r="W190" i="5"/>
  <c r="AB202" i="5"/>
  <c r="AC202" i="5" s="1"/>
  <c r="U202" i="5"/>
  <c r="W202" i="5" s="1"/>
  <c r="AB136" i="5"/>
  <c r="AC136" i="5" s="1"/>
  <c r="T136" i="5"/>
  <c r="W136" i="5" s="1"/>
  <c r="W144" i="5"/>
  <c r="N153" i="5"/>
  <c r="Q153" i="5" s="1"/>
  <c r="O153" i="5"/>
  <c r="R153" i="5" s="1"/>
  <c r="U153" i="5" s="1"/>
  <c r="O160" i="5"/>
  <c r="R160" i="5" s="1"/>
  <c r="U160" i="5" s="1"/>
  <c r="N160" i="5"/>
  <c r="Q160" i="5" s="1"/>
  <c r="P160" i="5"/>
  <c r="S160" i="5" s="1"/>
  <c r="V160" i="5" s="1"/>
  <c r="O164" i="5"/>
  <c r="R164" i="5" s="1"/>
  <c r="N164" i="5"/>
  <c r="Q164" i="5" s="1"/>
  <c r="T164" i="5" s="1"/>
  <c r="P164" i="5"/>
  <c r="S164" i="5" s="1"/>
  <c r="V164" i="5" s="1"/>
  <c r="V167" i="5"/>
  <c r="AB167" i="5"/>
  <c r="AC167" i="5" s="1"/>
  <c r="W167" i="5"/>
  <c r="U173" i="5"/>
  <c r="AB173" i="5"/>
  <c r="AC173" i="5" s="1"/>
  <c r="T174" i="5"/>
  <c r="W174" i="5" s="1"/>
  <c r="AB174" i="5"/>
  <c r="AC174" i="5" s="1"/>
  <c r="AB176" i="5"/>
  <c r="AC176" i="5" s="1"/>
  <c r="U176" i="5"/>
  <c r="T186" i="5"/>
  <c r="W186" i="5" s="1"/>
  <c r="AB186" i="5"/>
  <c r="AC186" i="5" s="1"/>
  <c r="V195" i="5"/>
  <c r="W195" i="5" s="1"/>
  <c r="AB195" i="5"/>
  <c r="AC195" i="5" s="1"/>
  <c r="AB196" i="5"/>
  <c r="AC196" i="5" s="1"/>
  <c r="U196" i="5"/>
  <c r="T213" i="5"/>
  <c r="AB213" i="5"/>
  <c r="AC213" i="5" s="1"/>
  <c r="P123" i="5"/>
  <c r="S123" i="5" s="1"/>
  <c r="P127" i="5"/>
  <c r="S127" i="5" s="1"/>
  <c r="V127" i="5" s="1"/>
  <c r="W127" i="5" s="1"/>
  <c r="P131" i="5"/>
  <c r="S131" i="5" s="1"/>
  <c r="V132" i="5"/>
  <c r="W132" i="5" s="1"/>
  <c r="U134" i="5"/>
  <c r="W134" i="5" s="1"/>
  <c r="P139" i="5"/>
  <c r="S139" i="5" s="1"/>
  <c r="V140" i="5"/>
  <c r="W140" i="5" s="1"/>
  <c r="P147" i="5"/>
  <c r="S147" i="5" s="1"/>
  <c r="V147" i="5" s="1"/>
  <c r="W147" i="5" s="1"/>
  <c r="AB147" i="5"/>
  <c r="AC147" i="5" s="1"/>
  <c r="V148" i="5"/>
  <c r="W148" i="5" s="1"/>
  <c r="W150" i="5"/>
  <c r="N151" i="5"/>
  <c r="Q151" i="5" s="1"/>
  <c r="T151" i="5" s="1"/>
  <c r="W151" i="5" s="1"/>
  <c r="O151" i="5"/>
  <c r="R151" i="5" s="1"/>
  <c r="U151" i="5" s="1"/>
  <c r="T162" i="5"/>
  <c r="W162" i="5" s="1"/>
  <c r="W166" i="5"/>
  <c r="O168" i="5"/>
  <c r="R168" i="5" s="1"/>
  <c r="U168" i="5" s="1"/>
  <c r="N168" i="5"/>
  <c r="Q168" i="5" s="1"/>
  <c r="T168" i="5" s="1"/>
  <c r="P168" i="5"/>
  <c r="S168" i="5" s="1"/>
  <c r="W183" i="5"/>
  <c r="W187" i="5"/>
  <c r="V191" i="5"/>
  <c r="W191" i="5" s="1"/>
  <c r="AB191" i="5"/>
  <c r="AC191" i="5" s="1"/>
  <c r="P157" i="5"/>
  <c r="S157" i="5" s="1"/>
  <c r="P161" i="5"/>
  <c r="S161" i="5" s="1"/>
  <c r="V161" i="5" s="1"/>
  <c r="P165" i="5"/>
  <c r="S165" i="5" s="1"/>
  <c r="V165" i="5" s="1"/>
  <c r="P169" i="5"/>
  <c r="S169" i="5" s="1"/>
  <c r="V169" i="5" s="1"/>
  <c r="P172" i="5"/>
  <c r="S172" i="5" s="1"/>
  <c r="V172" i="5" s="1"/>
  <c r="P173" i="5"/>
  <c r="S173" i="5" s="1"/>
  <c r="V173" i="5" s="1"/>
  <c r="P176" i="5"/>
  <c r="S176" i="5" s="1"/>
  <c r="V176" i="5" s="1"/>
  <c r="P177" i="5"/>
  <c r="S177" i="5" s="1"/>
  <c r="AB178" i="5"/>
  <c r="AC178" i="5" s="1"/>
  <c r="P180" i="5"/>
  <c r="S180" i="5" s="1"/>
  <c r="V180" i="5" s="1"/>
  <c r="P181" i="5"/>
  <c r="S181" i="5" s="1"/>
  <c r="P184" i="5"/>
  <c r="S184" i="5" s="1"/>
  <c r="V184" i="5" s="1"/>
  <c r="P185" i="5"/>
  <c r="S185" i="5" s="1"/>
  <c r="V185" i="5" s="1"/>
  <c r="P189" i="5"/>
  <c r="S189" i="5" s="1"/>
  <c r="AB190" i="5"/>
  <c r="AC190" i="5" s="1"/>
  <c r="P193" i="5"/>
  <c r="S193" i="5" s="1"/>
  <c r="V193" i="5" s="1"/>
  <c r="P197" i="5"/>
  <c r="S197" i="5" s="1"/>
  <c r="V197" i="5" s="1"/>
  <c r="AB198" i="5"/>
  <c r="AC198" i="5" s="1"/>
  <c r="U199" i="5"/>
  <c r="W199" i="5" s="1"/>
  <c r="N201" i="5"/>
  <c r="Q201" i="5" s="1"/>
  <c r="T201" i="5" s="1"/>
  <c r="P201" i="5"/>
  <c r="S201" i="5" s="1"/>
  <c r="N205" i="5"/>
  <c r="Q205" i="5" s="1"/>
  <c r="T205" i="5" s="1"/>
  <c r="P205" i="5"/>
  <c r="S205" i="5" s="1"/>
  <c r="O205" i="5"/>
  <c r="R205" i="5" s="1"/>
  <c r="U205" i="5" s="1"/>
  <c r="AB206" i="5"/>
  <c r="AC206" i="5" s="1"/>
  <c r="T206" i="5"/>
  <c r="W206" i="5" s="1"/>
  <c r="O211" i="5"/>
  <c r="R211" i="5" s="1"/>
  <c r="U211" i="5" s="1"/>
  <c r="N211" i="5"/>
  <c r="Q211" i="5" s="1"/>
  <c r="T211" i="5" s="1"/>
  <c r="U212" i="5"/>
  <c r="W212" i="5" s="1"/>
  <c r="AB212" i="5"/>
  <c r="AC212" i="5" s="1"/>
  <c r="V192" i="5"/>
  <c r="AB204" i="5"/>
  <c r="AC204" i="5" s="1"/>
  <c r="T204" i="5"/>
  <c r="W204" i="5" s="1"/>
  <c r="AB208" i="5"/>
  <c r="AC208" i="5" s="1"/>
  <c r="T208" i="5"/>
  <c r="W208" i="5" s="1"/>
  <c r="AB219" i="5"/>
  <c r="AC219" i="5" s="1"/>
  <c r="T219" i="5"/>
  <c r="W219" i="5" s="1"/>
  <c r="N157" i="5"/>
  <c r="Q157" i="5" s="1"/>
  <c r="T157" i="5" s="1"/>
  <c r="N161" i="5"/>
  <c r="Q161" i="5" s="1"/>
  <c r="T161" i="5" s="1"/>
  <c r="N165" i="5"/>
  <c r="Q165" i="5" s="1"/>
  <c r="N169" i="5"/>
  <c r="Q169" i="5" s="1"/>
  <c r="T169" i="5" s="1"/>
  <c r="W169" i="5" s="1"/>
  <c r="N173" i="5"/>
  <c r="Q173" i="5" s="1"/>
  <c r="T173" i="5" s="1"/>
  <c r="W173" i="5" s="1"/>
  <c r="N177" i="5"/>
  <c r="Q177" i="5" s="1"/>
  <c r="T177" i="5" s="1"/>
  <c r="N181" i="5"/>
  <c r="Q181" i="5" s="1"/>
  <c r="T181" i="5" s="1"/>
  <c r="N185" i="5"/>
  <c r="Q185" i="5" s="1"/>
  <c r="N189" i="5"/>
  <c r="Q189" i="5" s="1"/>
  <c r="T189" i="5" s="1"/>
  <c r="N193" i="5"/>
  <c r="Q193" i="5" s="1"/>
  <c r="N197" i="5"/>
  <c r="Q197" i="5" s="1"/>
  <c r="T197" i="5" s="1"/>
  <c r="W197" i="5" s="1"/>
  <c r="O201" i="5"/>
  <c r="R201" i="5" s="1"/>
  <c r="U201" i="5" s="1"/>
  <c r="T203" i="5"/>
  <c r="W203" i="5" s="1"/>
  <c r="T207" i="5"/>
  <c r="W207" i="5" s="1"/>
  <c r="P211" i="5"/>
  <c r="S211" i="5" s="1"/>
  <c r="O217" i="5"/>
  <c r="R217" i="5" s="1"/>
  <c r="U217" i="5" s="1"/>
  <c r="N217" i="5"/>
  <c r="Q217" i="5" s="1"/>
  <c r="T217" i="5" s="1"/>
  <c r="P217" i="5"/>
  <c r="S217" i="5" s="1"/>
  <c r="AB220" i="5"/>
  <c r="AC220" i="5" s="1"/>
  <c r="V220" i="5"/>
  <c r="N172" i="5"/>
  <c r="Q172" i="5" s="1"/>
  <c r="T172" i="5" s="1"/>
  <c r="W172" i="5" s="1"/>
  <c r="N176" i="5"/>
  <c r="Q176" i="5" s="1"/>
  <c r="T176" i="5" s="1"/>
  <c r="W176" i="5" s="1"/>
  <c r="N180" i="5"/>
  <c r="Q180" i="5" s="1"/>
  <c r="N184" i="5"/>
  <c r="Q184" i="5" s="1"/>
  <c r="T184" i="5" s="1"/>
  <c r="N188" i="5"/>
  <c r="Q188" i="5" s="1"/>
  <c r="N192" i="5"/>
  <c r="Q192" i="5" s="1"/>
  <c r="T192" i="5" s="1"/>
  <c r="N196" i="5"/>
  <c r="Q196" i="5" s="1"/>
  <c r="T196" i="5" s="1"/>
  <c r="W196" i="5" s="1"/>
  <c r="AB200" i="5"/>
  <c r="AC200" i="5" s="1"/>
  <c r="T200" i="5"/>
  <c r="W200" i="5" s="1"/>
  <c r="T209" i="5"/>
  <c r="W210" i="5"/>
  <c r="AB210" i="5"/>
  <c r="AC210" i="5" s="1"/>
  <c r="V214" i="5"/>
  <c r="W214" i="5" s="1"/>
  <c r="AB214" i="5"/>
  <c r="AC214" i="5" s="1"/>
  <c r="T224" i="5"/>
  <c r="T228" i="5"/>
  <c r="AB228" i="5"/>
  <c r="AC228" i="5" s="1"/>
  <c r="O230" i="5"/>
  <c r="R230" i="5" s="1"/>
  <c r="N230" i="5"/>
  <c r="Q230" i="5" s="1"/>
  <c r="T230" i="5" s="1"/>
  <c r="AB232" i="5"/>
  <c r="AC232" i="5" s="1"/>
  <c r="V232" i="5"/>
  <c r="W232" i="5" s="1"/>
  <c r="AB236" i="5"/>
  <c r="AC236" i="5" s="1"/>
  <c r="T236" i="5"/>
  <c r="W236" i="5" s="1"/>
  <c r="AB225" i="5"/>
  <c r="AC225" i="5" s="1"/>
  <c r="O243" i="5"/>
  <c r="R243" i="5" s="1"/>
  <c r="N243" i="5"/>
  <c r="Q243" i="5" s="1"/>
  <c r="T243" i="5" s="1"/>
  <c r="P243" i="5"/>
  <c r="S243" i="5" s="1"/>
  <c r="V243" i="5" s="1"/>
  <c r="O213" i="5"/>
  <c r="R213" i="5" s="1"/>
  <c r="U213" i="5" s="1"/>
  <c r="P213" i="5"/>
  <c r="S213" i="5" s="1"/>
  <c r="V213" i="5" s="1"/>
  <c r="T216" i="5"/>
  <c r="W216" i="5" s="1"/>
  <c r="O224" i="5"/>
  <c r="R224" i="5" s="1"/>
  <c r="U224" i="5" s="1"/>
  <c r="AB226" i="5"/>
  <c r="AC226" i="5" s="1"/>
  <c r="P230" i="5"/>
  <c r="S230" i="5" s="1"/>
  <c r="V230" i="5" s="1"/>
  <c r="O241" i="5"/>
  <c r="R241" i="5" s="1"/>
  <c r="N241" i="5"/>
  <c r="Q241" i="5" s="1"/>
  <c r="T241" i="5" s="1"/>
  <c r="P241" i="5"/>
  <c r="S241" i="5" s="1"/>
  <c r="V241" i="5" s="1"/>
  <c r="T247" i="5"/>
  <c r="AB247" i="5"/>
  <c r="AC247" i="5" s="1"/>
  <c r="O209" i="5"/>
  <c r="R209" i="5" s="1"/>
  <c r="U209" i="5" s="1"/>
  <c r="P209" i="5"/>
  <c r="S209" i="5" s="1"/>
  <c r="V209" i="5" s="1"/>
  <c r="T215" i="5"/>
  <c r="W215" i="5" s="1"/>
  <c r="O220" i="5"/>
  <c r="R220" i="5" s="1"/>
  <c r="U220" i="5" s="1"/>
  <c r="W220" i="5" s="1"/>
  <c r="O221" i="5"/>
  <c r="R221" i="5" s="1"/>
  <c r="U221" i="5" s="1"/>
  <c r="N221" i="5"/>
  <c r="Q221" i="5" s="1"/>
  <c r="T221" i="5" s="1"/>
  <c r="P221" i="5"/>
  <c r="S221" i="5" s="1"/>
  <c r="P224" i="5"/>
  <c r="S224" i="5" s="1"/>
  <c r="V224" i="5" s="1"/>
  <c r="W229" i="5"/>
  <c r="P222" i="5"/>
  <c r="S222" i="5" s="1"/>
  <c r="P225" i="5"/>
  <c r="S225" i="5" s="1"/>
  <c r="V225" i="5" s="1"/>
  <c r="P226" i="5"/>
  <c r="S226" i="5" s="1"/>
  <c r="V226" i="5" s="1"/>
  <c r="W226" i="5" s="1"/>
  <c r="AB229" i="5"/>
  <c r="AC229" i="5" s="1"/>
  <c r="AB234" i="5"/>
  <c r="AC234" i="5" s="1"/>
  <c r="T234" i="5"/>
  <c r="W234" i="5" s="1"/>
  <c r="AB238" i="5"/>
  <c r="AC238" i="5" s="1"/>
  <c r="T238" i="5"/>
  <c r="W238" i="5" s="1"/>
  <c r="O239" i="5"/>
  <c r="R239" i="5" s="1"/>
  <c r="U239" i="5" s="1"/>
  <c r="N239" i="5"/>
  <c r="Q239" i="5" s="1"/>
  <c r="O235" i="5"/>
  <c r="R235" i="5" s="1"/>
  <c r="U235" i="5" s="1"/>
  <c r="N235" i="5"/>
  <c r="Q235" i="5" s="1"/>
  <c r="T235" i="5" s="1"/>
  <c r="AB242" i="5"/>
  <c r="AC242" i="5" s="1"/>
  <c r="V242" i="5"/>
  <c r="W242" i="5" s="1"/>
  <c r="N225" i="5"/>
  <c r="Q225" i="5" s="1"/>
  <c r="T225" i="5" s="1"/>
  <c r="P228" i="5"/>
  <c r="S228" i="5" s="1"/>
  <c r="V228" i="5" s="1"/>
  <c r="O231" i="5"/>
  <c r="R231" i="5" s="1"/>
  <c r="U231" i="5" s="1"/>
  <c r="N231" i="5"/>
  <c r="Q231" i="5" s="1"/>
  <c r="O233" i="5"/>
  <c r="R233" i="5" s="1"/>
  <c r="N233" i="5"/>
  <c r="Q233" i="5" s="1"/>
  <c r="T233" i="5" s="1"/>
  <c r="P235" i="5"/>
  <c r="S235" i="5" s="1"/>
  <c r="O237" i="5"/>
  <c r="R237" i="5" s="1"/>
  <c r="U237" i="5" s="1"/>
  <c r="N237" i="5"/>
  <c r="Q237" i="5" s="1"/>
  <c r="AB240" i="5"/>
  <c r="AC240" i="5" s="1"/>
  <c r="T240" i="5"/>
  <c r="W240" i="5" s="1"/>
  <c r="O249" i="5"/>
  <c r="R249" i="5" s="1"/>
  <c r="U249" i="5" s="1"/>
  <c r="N249" i="5"/>
  <c r="Q249" i="5" s="1"/>
  <c r="P249" i="5"/>
  <c r="S249" i="5" s="1"/>
  <c r="V249" i="5" s="1"/>
  <c r="T248" i="5"/>
  <c r="W248" i="5" s="1"/>
  <c r="AB248" i="5"/>
  <c r="AC248" i="5" s="1"/>
  <c r="AB251" i="5"/>
  <c r="AC251" i="5" s="1"/>
  <c r="AB244" i="5"/>
  <c r="AC244" i="5" s="1"/>
  <c r="T244" i="5"/>
  <c r="N245" i="5"/>
  <c r="Q245" i="5" s="1"/>
  <c r="N246" i="5"/>
  <c r="Q246" i="5" s="1"/>
  <c r="T246" i="5" s="1"/>
  <c r="O247" i="5"/>
  <c r="R247" i="5" s="1"/>
  <c r="U247" i="5" s="1"/>
  <c r="N250" i="5"/>
  <c r="Q250" i="5" s="1"/>
  <c r="T250" i="5" s="1"/>
  <c r="W250" i="5" s="1"/>
  <c r="O251" i="5"/>
  <c r="R251" i="5" s="1"/>
  <c r="U251" i="5" s="1"/>
  <c r="W251" i="5" s="1"/>
  <c r="O245" i="5"/>
  <c r="R245" i="5" s="1"/>
  <c r="U245" i="5" s="1"/>
  <c r="P246" i="5"/>
  <c r="S246" i="5" s="1"/>
  <c r="U108" i="5" l="1"/>
  <c r="W108" i="5" s="1"/>
  <c r="W25" i="5"/>
  <c r="V36" i="5"/>
  <c r="W36" i="5" s="1"/>
  <c r="AB36" i="5"/>
  <c r="AC36" i="5" s="1"/>
  <c r="AB218" i="5"/>
  <c r="AC218" i="5" s="1"/>
  <c r="V158" i="5"/>
  <c r="W158" i="5" s="1"/>
  <c r="AB158" i="5"/>
  <c r="AC158" i="5" s="1"/>
  <c r="AB179" i="5"/>
  <c r="AC179" i="5" s="1"/>
  <c r="W42" i="5"/>
  <c r="W32" i="5"/>
  <c r="W161" i="5"/>
  <c r="T88" i="5"/>
  <c r="W88" i="5" s="1"/>
  <c r="W4" i="5"/>
  <c r="U115" i="5"/>
  <c r="W115" i="5" s="1"/>
  <c r="AB115" i="5"/>
  <c r="AC115" i="5" s="1"/>
  <c r="W198" i="5"/>
  <c r="U107" i="5"/>
  <c r="W107" i="5" s="1"/>
  <c r="AB107" i="5"/>
  <c r="AC107" i="5" s="1"/>
  <c r="V56" i="5"/>
  <c r="W56" i="5" s="1"/>
  <c r="AB56" i="5"/>
  <c r="AC56" i="5" s="1"/>
  <c r="W184" i="5"/>
  <c r="T86" i="5"/>
  <c r="W86" i="5" s="1"/>
  <c r="AB45" i="5"/>
  <c r="AC45" i="5" s="1"/>
  <c r="W27" i="5"/>
  <c r="V182" i="5"/>
  <c r="AB182" i="5"/>
  <c r="AC182" i="5" s="1"/>
  <c r="W244" i="5"/>
  <c r="W11" i="5"/>
  <c r="AB171" i="5"/>
  <c r="AC171" i="5" s="1"/>
  <c r="T171" i="5"/>
  <c r="W171" i="5" s="1"/>
  <c r="W182" i="5"/>
  <c r="AB49" i="5"/>
  <c r="AC49" i="5" s="1"/>
  <c r="T49" i="5"/>
  <c r="W49" i="5" s="1"/>
  <c r="V222" i="5"/>
  <c r="W222" i="5" s="1"/>
  <c r="AB222" i="5"/>
  <c r="AC222" i="5" s="1"/>
  <c r="W228" i="5"/>
  <c r="T180" i="5"/>
  <c r="W180" i="5" s="1"/>
  <c r="AB180" i="5"/>
  <c r="AC180" i="5" s="1"/>
  <c r="T185" i="5"/>
  <c r="W185" i="5" s="1"/>
  <c r="AB185" i="5"/>
  <c r="AC185" i="5" s="1"/>
  <c r="V205" i="5"/>
  <c r="AB205" i="5"/>
  <c r="AC205" i="5" s="1"/>
  <c r="AB181" i="5"/>
  <c r="AC181" i="5" s="1"/>
  <c r="V181" i="5"/>
  <c r="V131" i="5"/>
  <c r="W131" i="5" s="1"/>
  <c r="AB131" i="5"/>
  <c r="AC131" i="5" s="1"/>
  <c r="W213" i="5"/>
  <c r="AB164" i="5"/>
  <c r="AC164" i="5" s="1"/>
  <c r="U164" i="5"/>
  <c r="AB105" i="5"/>
  <c r="AC105" i="5" s="1"/>
  <c r="U105" i="5"/>
  <c r="W105" i="5" s="1"/>
  <c r="T141" i="5"/>
  <c r="W141" i="5" s="1"/>
  <c r="AB141" i="5"/>
  <c r="AC141" i="5" s="1"/>
  <c r="AB97" i="5"/>
  <c r="AC97" i="5" s="1"/>
  <c r="T97" i="5"/>
  <c r="W97" i="5" s="1"/>
  <c r="T81" i="5"/>
  <c r="W81" i="5" s="1"/>
  <c r="AB81" i="5"/>
  <c r="AC81" i="5" s="1"/>
  <c r="T50" i="5"/>
  <c r="W50" i="5" s="1"/>
  <c r="AB50" i="5"/>
  <c r="AC50" i="5" s="1"/>
  <c r="AB26" i="5"/>
  <c r="AC26" i="5" s="1"/>
  <c r="T26" i="5"/>
  <c r="W26" i="5" s="1"/>
  <c r="AB20" i="5"/>
  <c r="AC20" i="5" s="1"/>
  <c r="V20" i="5"/>
  <c r="W20" i="5" s="1"/>
  <c r="AB78" i="5"/>
  <c r="AC78" i="5" s="1"/>
  <c r="V78" i="5"/>
  <c r="T35" i="5"/>
  <c r="W35" i="5" s="1"/>
  <c r="AB35" i="5"/>
  <c r="AC35" i="5" s="1"/>
  <c r="AB28" i="5"/>
  <c r="AC28" i="5" s="1"/>
  <c r="T28" i="5"/>
  <c r="W28" i="5" s="1"/>
  <c r="AB14" i="5"/>
  <c r="AC14" i="5" s="1"/>
  <c r="T14" i="5"/>
  <c r="W14" i="5" s="1"/>
  <c r="V235" i="5"/>
  <c r="W235" i="5" s="1"/>
  <c r="AB235" i="5"/>
  <c r="AC235" i="5" s="1"/>
  <c r="T245" i="5"/>
  <c r="W245" i="5" s="1"/>
  <c r="AB245" i="5"/>
  <c r="AC245" i="5" s="1"/>
  <c r="T249" i="5"/>
  <c r="W249" i="5" s="1"/>
  <c r="AB249" i="5"/>
  <c r="AC249" i="5" s="1"/>
  <c r="W209" i="5"/>
  <c r="W192" i="5"/>
  <c r="AB211" i="5"/>
  <c r="AC211" i="5" s="1"/>
  <c r="V211" i="5"/>
  <c r="W181" i="5"/>
  <c r="T165" i="5"/>
  <c r="W165" i="5" s="1"/>
  <c r="AB165" i="5"/>
  <c r="AC165" i="5" s="1"/>
  <c r="W205" i="5"/>
  <c r="AB189" i="5"/>
  <c r="AC189" i="5" s="1"/>
  <c r="V189" i="5"/>
  <c r="AB168" i="5"/>
  <c r="AC168" i="5" s="1"/>
  <c r="V168" i="5"/>
  <c r="V139" i="5"/>
  <c r="W139" i="5" s="1"/>
  <c r="AB139" i="5"/>
  <c r="AC139" i="5" s="1"/>
  <c r="T149" i="5"/>
  <c r="W149" i="5" s="1"/>
  <c r="AB149" i="5"/>
  <c r="AC149" i="5" s="1"/>
  <c r="W113" i="5"/>
  <c r="T156" i="5"/>
  <c r="W156" i="5" s="1"/>
  <c r="AB156" i="5"/>
  <c r="AC156" i="5" s="1"/>
  <c r="V155" i="5"/>
  <c r="AB155" i="5"/>
  <c r="AC155" i="5" s="1"/>
  <c r="W109" i="5"/>
  <c r="W76" i="5"/>
  <c r="T46" i="5"/>
  <c r="W46" i="5" s="1"/>
  <c r="AB46" i="5"/>
  <c r="AC46" i="5" s="1"/>
  <c r="W78" i="5"/>
  <c r="T55" i="5"/>
  <c r="W55" i="5" s="1"/>
  <c r="AB55" i="5"/>
  <c r="AC55" i="5" s="1"/>
  <c r="T34" i="5"/>
  <c r="W34" i="5" s="1"/>
  <c r="AB34" i="5"/>
  <c r="AC34" i="5" s="1"/>
  <c r="T85" i="5"/>
  <c r="W85" i="5" s="1"/>
  <c r="AB85" i="5"/>
  <c r="AC85" i="5" s="1"/>
  <c r="AB38" i="5"/>
  <c r="AC38" i="5" s="1"/>
  <c r="V38" i="5"/>
  <c r="W38" i="5" s="1"/>
  <c r="T231" i="5"/>
  <c r="W231" i="5" s="1"/>
  <c r="AB231" i="5"/>
  <c r="AC231" i="5" s="1"/>
  <c r="T237" i="5"/>
  <c r="W237" i="5" s="1"/>
  <c r="AB237" i="5"/>
  <c r="AC237" i="5" s="1"/>
  <c r="U233" i="5"/>
  <c r="W233" i="5" s="1"/>
  <c r="AB233" i="5"/>
  <c r="AC233" i="5" s="1"/>
  <c r="W225" i="5"/>
  <c r="AB241" i="5"/>
  <c r="AC241" i="5" s="1"/>
  <c r="U241" i="5"/>
  <c r="W241" i="5" s="1"/>
  <c r="U230" i="5"/>
  <c r="W230" i="5" s="1"/>
  <c r="AB230" i="5"/>
  <c r="AC230" i="5" s="1"/>
  <c r="W224" i="5"/>
  <c r="T188" i="5"/>
  <c r="W188" i="5" s="1"/>
  <c r="AB188" i="5"/>
  <c r="AC188" i="5" s="1"/>
  <c r="AB217" i="5"/>
  <c r="AC217" i="5" s="1"/>
  <c r="V217" i="5"/>
  <c r="W217" i="5" s="1"/>
  <c r="T193" i="5"/>
  <c r="W193" i="5" s="1"/>
  <c r="AB193" i="5"/>
  <c r="AC193" i="5" s="1"/>
  <c r="V201" i="5"/>
  <c r="AB201" i="5"/>
  <c r="AC201" i="5" s="1"/>
  <c r="AB157" i="5"/>
  <c r="AC157" i="5" s="1"/>
  <c r="V157" i="5"/>
  <c r="W168" i="5"/>
  <c r="V123" i="5"/>
  <c r="W123" i="5" s="1"/>
  <c r="AB123" i="5"/>
  <c r="AC123" i="5" s="1"/>
  <c r="T160" i="5"/>
  <c r="W160" i="5" s="1"/>
  <c r="AB160" i="5"/>
  <c r="AC160" i="5" s="1"/>
  <c r="AB153" i="5"/>
  <c r="AC153" i="5" s="1"/>
  <c r="T153" i="5"/>
  <c r="W153" i="5" s="1"/>
  <c r="V133" i="5"/>
  <c r="W133" i="5" s="1"/>
  <c r="AB133" i="5"/>
  <c r="AC133" i="5" s="1"/>
  <c r="T51" i="5"/>
  <c r="W51" i="5" s="1"/>
  <c r="AB51" i="5"/>
  <c r="AC51" i="5" s="1"/>
  <c r="AB22" i="5"/>
  <c r="AC22" i="5" s="1"/>
  <c r="T22" i="5"/>
  <c r="W22" i="5" s="1"/>
  <c r="W72" i="5"/>
  <c r="T18" i="5"/>
  <c r="W18" i="5" s="1"/>
  <c r="AB18" i="5"/>
  <c r="AC18" i="5" s="1"/>
  <c r="AB7" i="5"/>
  <c r="AC7" i="5" s="1"/>
  <c r="T7" i="5"/>
  <c r="W7" i="5" s="1"/>
  <c r="AB89" i="5"/>
  <c r="AC89" i="5" s="1"/>
  <c r="T89" i="5"/>
  <c r="W89" i="5" s="1"/>
  <c r="AB47" i="5"/>
  <c r="AC47" i="5" s="1"/>
  <c r="V47" i="5"/>
  <c r="W47" i="5" s="1"/>
  <c r="W8" i="5"/>
  <c r="V246" i="5"/>
  <c r="W246" i="5" s="1"/>
  <c r="AB246" i="5"/>
  <c r="AC246" i="5" s="1"/>
  <c r="T239" i="5"/>
  <c r="W239" i="5" s="1"/>
  <c r="AB239" i="5"/>
  <c r="AC239" i="5" s="1"/>
  <c r="V221" i="5"/>
  <c r="W221" i="5" s="1"/>
  <c r="AB221" i="5"/>
  <c r="AC221" i="5" s="1"/>
  <c r="W247" i="5"/>
  <c r="AB243" i="5"/>
  <c r="AC243" i="5" s="1"/>
  <c r="U243" i="5"/>
  <c r="W243" i="5" s="1"/>
  <c r="W189" i="5"/>
  <c r="W157" i="5"/>
  <c r="W211" i="5"/>
  <c r="W201" i="5"/>
  <c r="AB177" i="5"/>
  <c r="AC177" i="5" s="1"/>
  <c r="V177" i="5"/>
  <c r="W177" i="5" s="1"/>
  <c r="W164" i="5"/>
  <c r="U135" i="5"/>
  <c r="W135" i="5" s="1"/>
  <c r="AB135" i="5"/>
  <c r="AC135" i="5" s="1"/>
  <c r="V101" i="5"/>
  <c r="W101" i="5" s="1"/>
  <c r="AB101" i="5"/>
  <c r="AC101" i="5" s="1"/>
  <c r="AB93" i="5"/>
  <c r="AC93" i="5" s="1"/>
  <c r="T93" i="5"/>
  <c r="W93" i="5" s="1"/>
  <c r="W117" i="5"/>
  <c r="AB80" i="5"/>
  <c r="AC80" i="5" s="1"/>
  <c r="V80" i="5"/>
  <c r="W80" i="5" s="1"/>
  <c r="W121" i="5"/>
  <c r="W155" i="5"/>
  <c r="W79" i="5"/>
  <c r="AB74" i="5"/>
  <c r="AC74" i="5" s="1"/>
  <c r="V74" i="5"/>
  <c r="W74" i="5" s="1"/>
  <c r="W12" i="5"/>
  <c r="AF5" i="5" l="1"/>
  <c r="AH5" i="5" s="1"/>
  <c r="AF12" i="5"/>
  <c r="AD2" i="5"/>
  <c r="AG8" i="5"/>
  <c r="AF6" i="5"/>
  <c r="AG12" i="5"/>
  <c r="AG7" i="5"/>
  <c r="Y2" i="5"/>
  <c r="AF2" i="5"/>
  <c r="AG6" i="5"/>
  <c r="AG9" i="5"/>
  <c r="AF8" i="5"/>
  <c r="AH8" i="5" s="1"/>
  <c r="AF9" i="5"/>
  <c r="AH9" i="5" s="1"/>
  <c r="AF7" i="5"/>
  <c r="AF10" i="5"/>
  <c r="AG11" i="5"/>
  <c r="AG2" i="5"/>
  <c r="AF11" i="5"/>
  <c r="AG10" i="5"/>
  <c r="AH7" i="5" l="1"/>
  <c r="AH11" i="5"/>
  <c r="AH6" i="5"/>
  <c r="AH10" i="5"/>
  <c r="AH12" i="5"/>
  <c r="AJ251" i="2" l="1"/>
  <c r="L251" i="2"/>
  <c r="AJ250" i="2"/>
  <c r="AM250" i="2" s="1"/>
  <c r="N250" i="2" s="1"/>
  <c r="Q250" i="2" s="1"/>
  <c r="L250" i="2"/>
  <c r="AJ249" i="2"/>
  <c r="AK249" i="2" s="1"/>
  <c r="M249" i="2" s="1"/>
  <c r="P249" i="2" s="1"/>
  <c r="L249" i="2"/>
  <c r="AJ248" i="2"/>
  <c r="L248" i="2"/>
  <c r="AJ247" i="2"/>
  <c r="L247" i="2"/>
  <c r="AJ246" i="2"/>
  <c r="AM246" i="2" s="1"/>
  <c r="N246" i="2"/>
  <c r="Q246" i="2" s="1"/>
  <c r="T246" i="2" s="1"/>
  <c r="L246" i="2"/>
  <c r="AJ245" i="2"/>
  <c r="AK245" i="2" s="1"/>
  <c r="M245" i="2" s="1"/>
  <c r="P245" i="2" s="1"/>
  <c r="Z245" i="2" s="1"/>
  <c r="AA245" i="2" s="1"/>
  <c r="L245" i="2"/>
  <c r="AJ244" i="2"/>
  <c r="AM244" i="2" s="1"/>
  <c r="N244" i="2" s="1"/>
  <c r="Q244" i="2" s="1"/>
  <c r="Z244" i="2" s="1"/>
  <c r="AA244" i="2" s="1"/>
  <c r="L244" i="2"/>
  <c r="AJ243" i="2"/>
  <c r="L243" i="2"/>
  <c r="AJ242" i="2"/>
  <c r="AM242" i="2" s="1"/>
  <c r="N242" i="2" s="1"/>
  <c r="Q242" i="2" s="1"/>
  <c r="T242" i="2" s="1"/>
  <c r="L242" i="2"/>
  <c r="AJ241" i="2"/>
  <c r="AK241" i="2" s="1"/>
  <c r="M241" i="2" s="1"/>
  <c r="P241" i="2" s="1"/>
  <c r="S241" i="2" s="1"/>
  <c r="L241" i="2"/>
  <c r="AM240" i="2"/>
  <c r="N240" i="2" s="1"/>
  <c r="Q240" i="2" s="1"/>
  <c r="T240" i="2" s="1"/>
  <c r="AJ240" i="2"/>
  <c r="L240" i="2"/>
  <c r="AJ239" i="2"/>
  <c r="L239" i="2"/>
  <c r="AJ238" i="2"/>
  <c r="AM238" i="2" s="1"/>
  <c r="N238" i="2" s="1"/>
  <c r="Q238" i="2" s="1"/>
  <c r="L238" i="2"/>
  <c r="AJ237" i="2"/>
  <c r="AK237" i="2" s="1"/>
  <c r="M237" i="2" s="1"/>
  <c r="P237" i="2" s="1"/>
  <c r="S237" i="2" s="1"/>
  <c r="L237" i="2"/>
  <c r="AM236" i="2"/>
  <c r="N236" i="2" s="1"/>
  <c r="Q236" i="2" s="1"/>
  <c r="T236" i="2" s="1"/>
  <c r="AJ236" i="2"/>
  <c r="L236" i="2"/>
  <c r="AJ235" i="2"/>
  <c r="L235" i="2"/>
  <c r="AJ234" i="2"/>
  <c r="AM234" i="2" s="1"/>
  <c r="N234" i="2" s="1"/>
  <c r="Q234" i="2" s="1"/>
  <c r="T234" i="2" s="1"/>
  <c r="L234" i="2"/>
  <c r="AM233" i="2"/>
  <c r="N233" i="2" s="1"/>
  <c r="Q233" i="2" s="1"/>
  <c r="T233" i="2" s="1"/>
  <c r="AL233" i="2"/>
  <c r="AJ233" i="2"/>
  <c r="AK233" i="2" s="1"/>
  <c r="M233" i="2" s="1"/>
  <c r="P233" i="2" s="1"/>
  <c r="Z233" i="2"/>
  <c r="AA233" i="2" s="1"/>
  <c r="S233" i="2"/>
  <c r="O233" i="2"/>
  <c r="R233" i="2" s="1"/>
  <c r="U233" i="2" s="1"/>
  <c r="L233" i="2"/>
  <c r="AJ232" i="2"/>
  <c r="AM232" i="2" s="1"/>
  <c r="N232" i="2" s="1"/>
  <c r="Q232" i="2" s="1"/>
  <c r="Z232" i="2" s="1"/>
  <c r="AA232" i="2" s="1"/>
  <c r="L232" i="2"/>
  <c r="AJ231" i="2"/>
  <c r="L231" i="2"/>
  <c r="AL230" i="2"/>
  <c r="O230" i="2" s="1"/>
  <c r="R230" i="2" s="1"/>
  <c r="U230" i="2" s="1"/>
  <c r="AJ230" i="2"/>
  <c r="AM230" i="2" s="1"/>
  <c r="N230" i="2" s="1"/>
  <c r="Q230" i="2" s="1"/>
  <c r="T230" i="2" s="1"/>
  <c r="L230" i="2"/>
  <c r="AJ229" i="2"/>
  <c r="AK229" i="2" s="1"/>
  <c r="M229" i="2" s="1"/>
  <c r="P229" i="2" s="1"/>
  <c r="Z229" i="2" s="1"/>
  <c r="AA229" i="2" s="1"/>
  <c r="L229" i="2"/>
  <c r="AJ228" i="2"/>
  <c r="AM228" i="2" s="1"/>
  <c r="N228" i="2" s="1"/>
  <c r="Q228" i="2" s="1"/>
  <c r="T228" i="2" s="1"/>
  <c r="L228" i="2"/>
  <c r="AJ227" i="2"/>
  <c r="AK227" i="2" s="1"/>
  <c r="M227" i="2" s="1"/>
  <c r="P227" i="2" s="1"/>
  <c r="L227" i="2"/>
  <c r="AJ226" i="2"/>
  <c r="AL226" i="2" s="1"/>
  <c r="O226" i="2" s="1"/>
  <c r="R226" i="2" s="1"/>
  <c r="U226" i="2" s="1"/>
  <c r="L226" i="2"/>
  <c r="AK225" i="2"/>
  <c r="M225" i="2" s="1"/>
  <c r="P225" i="2" s="1"/>
  <c r="S225" i="2" s="1"/>
  <c r="AJ225" i="2"/>
  <c r="AM225" i="2" s="1"/>
  <c r="N225" i="2" s="1"/>
  <c r="Q225" i="2" s="1"/>
  <c r="L225" i="2"/>
  <c r="AJ224" i="2"/>
  <c r="AL224" i="2" s="1"/>
  <c r="O224" i="2" s="1"/>
  <c r="R224" i="2" s="1"/>
  <c r="U224" i="2" s="1"/>
  <c r="L224" i="2"/>
  <c r="AJ223" i="2"/>
  <c r="AK223" i="2" s="1"/>
  <c r="M223" i="2" s="1"/>
  <c r="P223" i="2" s="1"/>
  <c r="L223" i="2"/>
  <c r="AJ222" i="2"/>
  <c r="AL222" i="2" s="1"/>
  <c r="O222" i="2" s="1"/>
  <c r="R222" i="2" s="1"/>
  <c r="U222" i="2" s="1"/>
  <c r="L222" i="2"/>
  <c r="AJ221" i="2"/>
  <c r="AM221" i="2" s="1"/>
  <c r="N221" i="2" s="1"/>
  <c r="Q221" i="2" s="1"/>
  <c r="T221" i="2" s="1"/>
  <c r="L221" i="2"/>
  <c r="AJ220" i="2"/>
  <c r="L220" i="2"/>
  <c r="AJ219" i="2"/>
  <c r="AK219" i="2" s="1"/>
  <c r="M219" i="2" s="1"/>
  <c r="P219" i="2" s="1"/>
  <c r="S219" i="2" s="1"/>
  <c r="L219" i="2"/>
  <c r="AM218" i="2"/>
  <c r="N218" i="2" s="1"/>
  <c r="Q218" i="2" s="1"/>
  <c r="T218" i="2" s="1"/>
  <c r="AJ218" i="2"/>
  <c r="AL218" i="2" s="1"/>
  <c r="O218" i="2" s="1"/>
  <c r="R218" i="2" s="1"/>
  <c r="U218" i="2" s="1"/>
  <c r="L218" i="2"/>
  <c r="AJ217" i="2"/>
  <c r="L217" i="2"/>
  <c r="AJ216" i="2"/>
  <c r="L216" i="2"/>
  <c r="AJ215" i="2"/>
  <c r="L215" i="2"/>
  <c r="AM214" i="2"/>
  <c r="N214" i="2" s="1"/>
  <c r="Q214" i="2" s="1"/>
  <c r="T214" i="2" s="1"/>
  <c r="AJ214" i="2"/>
  <c r="AL214" i="2" s="1"/>
  <c r="O214" i="2" s="1"/>
  <c r="R214" i="2" s="1"/>
  <c r="Z214" i="2" s="1"/>
  <c r="AA214" i="2" s="1"/>
  <c r="L214" i="2"/>
  <c r="AJ213" i="2"/>
  <c r="L213" i="2"/>
  <c r="AJ212" i="2"/>
  <c r="L212" i="2"/>
  <c r="AJ211" i="2"/>
  <c r="L211" i="2"/>
  <c r="AJ210" i="2"/>
  <c r="L210" i="2"/>
  <c r="AJ209" i="2"/>
  <c r="AK209" i="2" s="1"/>
  <c r="M209" i="2" s="1"/>
  <c r="P209" i="2" s="1"/>
  <c r="L209" i="2"/>
  <c r="AJ208" i="2"/>
  <c r="AM208" i="2" s="1"/>
  <c r="N208" i="2" s="1"/>
  <c r="Q208" i="2" s="1"/>
  <c r="T208" i="2" s="1"/>
  <c r="L208" i="2"/>
  <c r="AJ207" i="2"/>
  <c r="L207" i="2"/>
  <c r="AJ206" i="2"/>
  <c r="AK206" i="2" s="1"/>
  <c r="M206" i="2" s="1"/>
  <c r="P206" i="2" s="1"/>
  <c r="S206" i="2" s="1"/>
  <c r="L206" i="2"/>
  <c r="AJ205" i="2"/>
  <c r="L205" i="2"/>
  <c r="AJ204" i="2"/>
  <c r="L204" i="2"/>
  <c r="AJ203" i="2"/>
  <c r="AL203" i="2" s="1"/>
  <c r="O203" i="2" s="1"/>
  <c r="R203" i="2" s="1"/>
  <c r="U203" i="2" s="1"/>
  <c r="L203" i="2"/>
  <c r="AJ202" i="2"/>
  <c r="AL202" i="2" s="1"/>
  <c r="O202" i="2" s="1"/>
  <c r="R202" i="2" s="1"/>
  <c r="U202" i="2" s="1"/>
  <c r="L202" i="2"/>
  <c r="AJ201" i="2"/>
  <c r="L201" i="2"/>
  <c r="AJ200" i="2"/>
  <c r="L200" i="2"/>
  <c r="AJ199" i="2"/>
  <c r="L199" i="2"/>
  <c r="AJ198" i="2"/>
  <c r="AL198" i="2" s="1"/>
  <c r="O198" i="2" s="1"/>
  <c r="R198" i="2" s="1"/>
  <c r="U198" i="2" s="1"/>
  <c r="L198" i="2"/>
  <c r="AJ197" i="2"/>
  <c r="L197" i="2"/>
  <c r="AJ196" i="2"/>
  <c r="L196" i="2"/>
  <c r="AJ195" i="2"/>
  <c r="AK195" i="2" s="1"/>
  <c r="M195" i="2" s="1"/>
  <c r="P195" i="2" s="1"/>
  <c r="S195" i="2" s="1"/>
  <c r="L195" i="2"/>
  <c r="AJ194" i="2"/>
  <c r="AM194" i="2" s="1"/>
  <c r="N194" i="2" s="1"/>
  <c r="Q194" i="2" s="1"/>
  <c r="L194" i="2"/>
  <c r="AJ193" i="2"/>
  <c r="L193" i="2"/>
  <c r="AJ192" i="2"/>
  <c r="AK192" i="2" s="1"/>
  <c r="M192" i="2" s="1"/>
  <c r="P192" i="2" s="1"/>
  <c r="S192" i="2" s="1"/>
  <c r="L192" i="2"/>
  <c r="AJ191" i="2"/>
  <c r="AK191" i="2" s="1"/>
  <c r="M191" i="2" s="1"/>
  <c r="P191" i="2" s="1"/>
  <c r="S191" i="2" s="1"/>
  <c r="L191" i="2"/>
  <c r="AJ190" i="2"/>
  <c r="AL190" i="2" s="1"/>
  <c r="O190" i="2" s="1"/>
  <c r="R190" i="2" s="1"/>
  <c r="U190" i="2" s="1"/>
  <c r="L190" i="2"/>
  <c r="AJ189" i="2"/>
  <c r="AM189" i="2" s="1"/>
  <c r="N189" i="2" s="1"/>
  <c r="Q189" i="2" s="1"/>
  <c r="T189" i="2" s="1"/>
  <c r="L189" i="2"/>
  <c r="AJ188" i="2"/>
  <c r="AM188" i="2" s="1"/>
  <c r="N188" i="2" s="1"/>
  <c r="Q188" i="2" s="1"/>
  <c r="T188" i="2" s="1"/>
  <c r="L188" i="2"/>
  <c r="AL187" i="2"/>
  <c r="O187" i="2" s="1"/>
  <c r="R187" i="2" s="1"/>
  <c r="U187" i="2" s="1"/>
  <c r="AJ187" i="2"/>
  <c r="AK187" i="2" s="1"/>
  <c r="M187" i="2" s="1"/>
  <c r="P187" i="2" s="1"/>
  <c r="L187" i="2"/>
  <c r="AM186" i="2"/>
  <c r="N186" i="2" s="1"/>
  <c r="Q186" i="2" s="1"/>
  <c r="T186" i="2" s="1"/>
  <c r="AK186" i="2"/>
  <c r="M186" i="2" s="1"/>
  <c r="P186" i="2" s="1"/>
  <c r="S186" i="2" s="1"/>
  <c r="AJ186" i="2"/>
  <c r="AL186" i="2" s="1"/>
  <c r="O186" i="2" s="1"/>
  <c r="R186" i="2" s="1"/>
  <c r="L186" i="2"/>
  <c r="AJ185" i="2"/>
  <c r="AM185" i="2" s="1"/>
  <c r="N185" i="2" s="1"/>
  <c r="Q185" i="2" s="1"/>
  <c r="T185" i="2" s="1"/>
  <c r="L185" i="2"/>
  <c r="AK184" i="2"/>
  <c r="M184" i="2" s="1"/>
  <c r="P184" i="2" s="1"/>
  <c r="S184" i="2" s="1"/>
  <c r="AJ184" i="2"/>
  <c r="AM184" i="2" s="1"/>
  <c r="N184" i="2"/>
  <c r="Q184" i="2" s="1"/>
  <c r="T184" i="2" s="1"/>
  <c r="L184" i="2"/>
  <c r="AJ183" i="2"/>
  <c r="AK183" i="2" s="1"/>
  <c r="M183" i="2" s="1"/>
  <c r="P183" i="2" s="1"/>
  <c r="S183" i="2" s="1"/>
  <c r="L183" i="2"/>
  <c r="AJ182" i="2"/>
  <c r="AL182" i="2" s="1"/>
  <c r="O182" i="2" s="1"/>
  <c r="R182" i="2" s="1"/>
  <c r="U182" i="2" s="1"/>
  <c r="L182" i="2"/>
  <c r="AJ181" i="2"/>
  <c r="AM181" i="2" s="1"/>
  <c r="N181" i="2" s="1"/>
  <c r="Q181" i="2" s="1"/>
  <c r="T181" i="2" s="1"/>
  <c r="L181" i="2"/>
  <c r="AJ180" i="2"/>
  <c r="AL180" i="2" s="1"/>
  <c r="O180" i="2" s="1"/>
  <c r="R180" i="2" s="1"/>
  <c r="U180" i="2" s="1"/>
  <c r="L180" i="2"/>
  <c r="AM179" i="2"/>
  <c r="N179" i="2" s="1"/>
  <c r="Q179" i="2" s="1"/>
  <c r="T179" i="2" s="1"/>
  <c r="AJ179" i="2"/>
  <c r="AK179" i="2" s="1"/>
  <c r="M179" i="2"/>
  <c r="P179" i="2" s="1"/>
  <c r="S179" i="2" s="1"/>
  <c r="L179" i="2"/>
  <c r="AJ178" i="2"/>
  <c r="L178" i="2"/>
  <c r="AJ177" i="2"/>
  <c r="AK177" i="2" s="1"/>
  <c r="M177" i="2" s="1"/>
  <c r="P177" i="2" s="1"/>
  <c r="Z177" i="2" s="1"/>
  <c r="AA177" i="2" s="1"/>
  <c r="L177" i="2"/>
  <c r="AJ176" i="2"/>
  <c r="AL176" i="2" s="1"/>
  <c r="O176" i="2" s="1"/>
  <c r="R176" i="2" s="1"/>
  <c r="L176" i="2"/>
  <c r="AJ175" i="2"/>
  <c r="L175" i="2"/>
  <c r="AJ174" i="2"/>
  <c r="L174" i="2"/>
  <c r="AJ173" i="2"/>
  <c r="AL173" i="2" s="1"/>
  <c r="O173" i="2" s="1"/>
  <c r="R173" i="2" s="1"/>
  <c r="U173" i="2" s="1"/>
  <c r="L173" i="2"/>
  <c r="AJ172" i="2"/>
  <c r="AK172" i="2" s="1"/>
  <c r="M172" i="2" s="1"/>
  <c r="P172" i="2" s="1"/>
  <c r="S172" i="2" s="1"/>
  <c r="L172" i="2"/>
  <c r="AJ171" i="2"/>
  <c r="L171" i="2"/>
  <c r="AJ170" i="2"/>
  <c r="AL170" i="2" s="1"/>
  <c r="O170" i="2" s="1"/>
  <c r="R170" i="2" s="1"/>
  <c r="U170" i="2" s="1"/>
  <c r="L170" i="2"/>
  <c r="AJ169" i="2"/>
  <c r="AM169" i="2" s="1"/>
  <c r="N169" i="2" s="1"/>
  <c r="Q169" i="2" s="1"/>
  <c r="T169" i="2" s="1"/>
  <c r="L169" i="2"/>
  <c r="AJ168" i="2"/>
  <c r="AM168" i="2" s="1"/>
  <c r="N168" i="2" s="1"/>
  <c r="Q168" i="2" s="1"/>
  <c r="T168" i="2" s="1"/>
  <c r="L168" i="2"/>
  <c r="AM167" i="2"/>
  <c r="N167" i="2" s="1"/>
  <c r="Q167" i="2" s="1"/>
  <c r="T167" i="2" s="1"/>
  <c r="AJ167" i="2"/>
  <c r="L167" i="2"/>
  <c r="AJ166" i="2"/>
  <c r="AL166" i="2" s="1"/>
  <c r="O166" i="2" s="1"/>
  <c r="R166" i="2" s="1"/>
  <c r="U166" i="2" s="1"/>
  <c r="L166" i="2"/>
  <c r="AJ165" i="2"/>
  <c r="AL165" i="2" s="1"/>
  <c r="O165" i="2" s="1"/>
  <c r="R165" i="2" s="1"/>
  <c r="U165" i="2" s="1"/>
  <c r="L165" i="2"/>
  <c r="AJ164" i="2"/>
  <c r="AL164" i="2" s="1"/>
  <c r="O164" i="2" s="1"/>
  <c r="R164" i="2" s="1"/>
  <c r="L164" i="2"/>
  <c r="AJ163" i="2"/>
  <c r="AK163" i="2" s="1"/>
  <c r="M163" i="2" s="1"/>
  <c r="P163" i="2" s="1"/>
  <c r="S163" i="2"/>
  <c r="L163" i="2"/>
  <c r="AJ162" i="2"/>
  <c r="L162" i="2"/>
  <c r="AK161" i="2"/>
  <c r="M161" i="2" s="1"/>
  <c r="P161" i="2" s="1"/>
  <c r="AJ161" i="2"/>
  <c r="L161" i="2"/>
  <c r="AJ160" i="2"/>
  <c r="AL160" i="2" s="1"/>
  <c r="O160" i="2" s="1"/>
  <c r="R160" i="2" s="1"/>
  <c r="L160" i="2"/>
  <c r="AL159" i="2"/>
  <c r="O159" i="2" s="1"/>
  <c r="R159" i="2" s="1"/>
  <c r="U159" i="2" s="1"/>
  <c r="AJ159" i="2"/>
  <c r="AM159" i="2" s="1"/>
  <c r="N159" i="2" s="1"/>
  <c r="Q159" i="2" s="1"/>
  <c r="T159" i="2" s="1"/>
  <c r="L159" i="2"/>
  <c r="AJ158" i="2"/>
  <c r="AM158" i="2" s="1"/>
  <c r="N158" i="2" s="1"/>
  <c r="Q158" i="2" s="1"/>
  <c r="T158" i="2" s="1"/>
  <c r="L158" i="2"/>
  <c r="AJ157" i="2"/>
  <c r="AK157" i="2" s="1"/>
  <c r="M157" i="2" s="1"/>
  <c r="P157" i="2" s="1"/>
  <c r="S157" i="2" s="1"/>
  <c r="L157" i="2"/>
  <c r="AJ156" i="2"/>
  <c r="L156" i="2"/>
  <c r="AJ155" i="2"/>
  <c r="AL155" i="2" s="1"/>
  <c r="O155" i="2" s="1"/>
  <c r="R155" i="2" s="1"/>
  <c r="U155" i="2" s="1"/>
  <c r="L155" i="2"/>
  <c r="AL154" i="2"/>
  <c r="O154" i="2" s="1"/>
  <c r="R154" i="2" s="1"/>
  <c r="U154" i="2" s="1"/>
  <c r="AJ154" i="2"/>
  <c r="AK154" i="2" s="1"/>
  <c r="M154" i="2" s="1"/>
  <c r="P154" i="2"/>
  <c r="S154" i="2" s="1"/>
  <c r="L154" i="2"/>
  <c r="AJ153" i="2"/>
  <c r="AM153" i="2" s="1"/>
  <c r="N153" i="2" s="1"/>
  <c r="Q153" i="2" s="1"/>
  <c r="T153" i="2" s="1"/>
  <c r="L153" i="2"/>
  <c r="AJ152" i="2"/>
  <c r="AK152" i="2" s="1"/>
  <c r="M152" i="2" s="1"/>
  <c r="P152" i="2" s="1"/>
  <c r="S152" i="2" s="1"/>
  <c r="L152" i="2"/>
  <c r="AJ151" i="2"/>
  <c r="AM151" i="2" s="1"/>
  <c r="N151" i="2" s="1"/>
  <c r="Q151" i="2" s="1"/>
  <c r="L151" i="2"/>
  <c r="AM150" i="2"/>
  <c r="N150" i="2" s="1"/>
  <c r="Q150" i="2" s="1"/>
  <c r="T150" i="2" s="1"/>
  <c r="AL150" i="2"/>
  <c r="O150" i="2" s="1"/>
  <c r="R150" i="2" s="1"/>
  <c r="AK150" i="2"/>
  <c r="M150" i="2" s="1"/>
  <c r="P150" i="2" s="1"/>
  <c r="S150" i="2" s="1"/>
  <c r="AJ150" i="2"/>
  <c r="L150" i="2"/>
  <c r="AJ149" i="2"/>
  <c r="AK149" i="2" s="1"/>
  <c r="M149" i="2" s="1"/>
  <c r="P149" i="2" s="1"/>
  <c r="L149" i="2"/>
  <c r="AJ148" i="2"/>
  <c r="AL148" i="2" s="1"/>
  <c r="O148" i="2" s="1"/>
  <c r="R148" i="2" s="1"/>
  <c r="U148" i="2" s="1"/>
  <c r="L148" i="2"/>
  <c r="AJ147" i="2"/>
  <c r="AM147" i="2" s="1"/>
  <c r="N147" i="2" s="1"/>
  <c r="Q147" i="2" s="1"/>
  <c r="L147" i="2"/>
  <c r="AJ146" i="2"/>
  <c r="AK146" i="2" s="1"/>
  <c r="M146" i="2" s="1"/>
  <c r="P146" i="2" s="1"/>
  <c r="S146" i="2" s="1"/>
  <c r="L146" i="2"/>
  <c r="AJ145" i="2"/>
  <c r="AK145" i="2" s="1"/>
  <c r="M145" i="2"/>
  <c r="P145" i="2" s="1"/>
  <c r="L145" i="2"/>
  <c r="AJ144" i="2"/>
  <c r="AL144" i="2" s="1"/>
  <c r="O144" i="2" s="1"/>
  <c r="R144" i="2" s="1"/>
  <c r="U144" i="2" s="1"/>
  <c r="L144" i="2"/>
  <c r="AJ143" i="2"/>
  <c r="AL143" i="2" s="1"/>
  <c r="O143" i="2" s="1"/>
  <c r="R143" i="2" s="1"/>
  <c r="U143" i="2" s="1"/>
  <c r="L143" i="2"/>
  <c r="AJ142" i="2"/>
  <c r="AK142" i="2" s="1"/>
  <c r="M142" i="2" s="1"/>
  <c r="P142" i="2" s="1"/>
  <c r="S142" i="2" s="1"/>
  <c r="L142" i="2"/>
  <c r="AJ141" i="2"/>
  <c r="AK141" i="2" s="1"/>
  <c r="M141" i="2" s="1"/>
  <c r="P141" i="2" s="1"/>
  <c r="S141" i="2" s="1"/>
  <c r="L141" i="2"/>
  <c r="AJ140" i="2"/>
  <c r="AL140" i="2" s="1"/>
  <c r="O140" i="2" s="1"/>
  <c r="R140" i="2" s="1"/>
  <c r="U140" i="2" s="1"/>
  <c r="L140" i="2"/>
  <c r="AJ139" i="2"/>
  <c r="AM139" i="2" s="1"/>
  <c r="N139" i="2" s="1"/>
  <c r="Q139" i="2" s="1"/>
  <c r="T139" i="2" s="1"/>
  <c r="L139" i="2"/>
  <c r="AJ138" i="2"/>
  <c r="AK138" i="2" s="1"/>
  <c r="M138" i="2" s="1"/>
  <c r="P138" i="2" s="1"/>
  <c r="S138" i="2" s="1"/>
  <c r="L138" i="2"/>
  <c r="AM137" i="2"/>
  <c r="N137" i="2" s="1"/>
  <c r="Q137" i="2" s="1"/>
  <c r="T137" i="2" s="1"/>
  <c r="AJ137" i="2"/>
  <c r="AK137" i="2" s="1"/>
  <c r="M137" i="2" s="1"/>
  <c r="P137" i="2" s="1"/>
  <c r="S137" i="2" s="1"/>
  <c r="L137" i="2"/>
  <c r="AJ136" i="2"/>
  <c r="AL136" i="2" s="1"/>
  <c r="O136" i="2" s="1"/>
  <c r="R136" i="2" s="1"/>
  <c r="U136" i="2" s="1"/>
  <c r="L136" i="2"/>
  <c r="AJ135" i="2"/>
  <c r="AM135" i="2" s="1"/>
  <c r="N135" i="2"/>
  <c r="Q135" i="2" s="1"/>
  <c r="T135" i="2" s="1"/>
  <c r="L135" i="2"/>
  <c r="AJ134" i="2"/>
  <c r="AL134" i="2" s="1"/>
  <c r="O134" i="2" s="1"/>
  <c r="R134" i="2" s="1"/>
  <c r="U134" i="2" s="1"/>
  <c r="L134" i="2"/>
  <c r="AJ133" i="2"/>
  <c r="AK133" i="2" s="1"/>
  <c r="M133" i="2" s="1"/>
  <c r="P133" i="2" s="1"/>
  <c r="S133" i="2" s="1"/>
  <c r="L133" i="2"/>
  <c r="AJ132" i="2"/>
  <c r="AL132" i="2" s="1"/>
  <c r="O132" i="2" s="1"/>
  <c r="R132" i="2"/>
  <c r="L132" i="2"/>
  <c r="AJ131" i="2"/>
  <c r="AK131" i="2" s="1"/>
  <c r="M131" i="2" s="1"/>
  <c r="P131" i="2" s="1"/>
  <c r="L131" i="2"/>
  <c r="AJ130" i="2"/>
  <c r="AK130" i="2" s="1"/>
  <c r="M130" i="2" s="1"/>
  <c r="P130" i="2" s="1"/>
  <c r="L130" i="2"/>
  <c r="AJ129" i="2"/>
  <c r="L129" i="2"/>
  <c r="AJ128" i="2"/>
  <c r="AK128" i="2" s="1"/>
  <c r="M128" i="2" s="1"/>
  <c r="P128" i="2" s="1"/>
  <c r="S128" i="2" s="1"/>
  <c r="L128" i="2"/>
  <c r="AJ127" i="2"/>
  <c r="AM127" i="2" s="1"/>
  <c r="N127" i="2" s="1"/>
  <c r="Q127" i="2" s="1"/>
  <c r="T127" i="2" s="1"/>
  <c r="L127" i="2"/>
  <c r="AJ126" i="2"/>
  <c r="AK126" i="2" s="1"/>
  <c r="M126" i="2" s="1"/>
  <c r="P126" i="2" s="1"/>
  <c r="S126" i="2" s="1"/>
  <c r="L126" i="2"/>
  <c r="AJ125" i="2"/>
  <c r="AL125" i="2" s="1"/>
  <c r="O125" i="2" s="1"/>
  <c r="R125" i="2" s="1"/>
  <c r="U125" i="2" s="1"/>
  <c r="L125" i="2"/>
  <c r="AJ124" i="2"/>
  <c r="AK124" i="2" s="1"/>
  <c r="M124" i="2" s="1"/>
  <c r="P124" i="2" s="1"/>
  <c r="S124" i="2" s="1"/>
  <c r="L124" i="2"/>
  <c r="AJ123" i="2"/>
  <c r="AL123" i="2" s="1"/>
  <c r="O123" i="2" s="1"/>
  <c r="R123" i="2" s="1"/>
  <c r="U123" i="2" s="1"/>
  <c r="L123" i="2"/>
  <c r="AJ122" i="2"/>
  <c r="AM122" i="2" s="1"/>
  <c r="N122" i="2" s="1"/>
  <c r="Q122" i="2" s="1"/>
  <c r="T122" i="2" s="1"/>
  <c r="L122" i="2"/>
  <c r="AM121" i="2"/>
  <c r="N121" i="2" s="1"/>
  <c r="Q121" i="2" s="1"/>
  <c r="T121" i="2" s="1"/>
  <c r="AL121" i="2"/>
  <c r="O121" i="2" s="1"/>
  <c r="R121" i="2" s="1"/>
  <c r="AJ121" i="2"/>
  <c r="AK121" i="2" s="1"/>
  <c r="M121" i="2" s="1"/>
  <c r="P121" i="2" s="1"/>
  <c r="S121" i="2" s="1"/>
  <c r="L121" i="2"/>
  <c r="AJ120" i="2"/>
  <c r="AK120" i="2" s="1"/>
  <c r="M120" i="2" s="1"/>
  <c r="P120" i="2" s="1"/>
  <c r="S120" i="2" s="1"/>
  <c r="L120" i="2"/>
  <c r="AJ119" i="2"/>
  <c r="AL119" i="2" s="1"/>
  <c r="O119" i="2" s="1"/>
  <c r="R119" i="2" s="1"/>
  <c r="U119" i="2" s="1"/>
  <c r="L119" i="2"/>
  <c r="AJ118" i="2"/>
  <c r="AM118" i="2" s="1"/>
  <c r="N118" i="2" s="1"/>
  <c r="Q118" i="2" s="1"/>
  <c r="T118" i="2" s="1"/>
  <c r="L118" i="2"/>
  <c r="AL117" i="2"/>
  <c r="O117" i="2" s="1"/>
  <c r="R117" i="2" s="1"/>
  <c r="AJ117" i="2"/>
  <c r="AK117" i="2" s="1"/>
  <c r="M117" i="2" s="1"/>
  <c r="P117" i="2" s="1"/>
  <c r="S117" i="2" s="1"/>
  <c r="L117" i="2"/>
  <c r="AJ116" i="2"/>
  <c r="AK116" i="2" s="1"/>
  <c r="M116" i="2" s="1"/>
  <c r="P116" i="2" s="1"/>
  <c r="L116" i="2"/>
  <c r="AJ115" i="2"/>
  <c r="AL115" i="2" s="1"/>
  <c r="O115" i="2" s="1"/>
  <c r="R115" i="2" s="1"/>
  <c r="Z115" i="2" s="1"/>
  <c r="AA115" i="2" s="1"/>
  <c r="L115" i="2"/>
  <c r="AJ114" i="2"/>
  <c r="AM114" i="2" s="1"/>
  <c r="N114" i="2"/>
  <c r="Q114" i="2" s="1"/>
  <c r="L114" i="2"/>
  <c r="AJ113" i="2"/>
  <c r="AL113" i="2" s="1"/>
  <c r="O113" i="2" s="1"/>
  <c r="R113" i="2" s="1"/>
  <c r="U113" i="2" s="1"/>
  <c r="L113" i="2"/>
  <c r="AJ112" i="2"/>
  <c r="AK112" i="2" s="1"/>
  <c r="M112" i="2" s="1"/>
  <c r="P112" i="2" s="1"/>
  <c r="S112" i="2" s="1"/>
  <c r="L112" i="2"/>
  <c r="AJ111" i="2"/>
  <c r="AL111" i="2" s="1"/>
  <c r="O111" i="2" s="1"/>
  <c r="R111" i="2" s="1"/>
  <c r="U111" i="2" s="1"/>
  <c r="L111" i="2"/>
  <c r="AJ110" i="2"/>
  <c r="L110" i="2"/>
  <c r="AL109" i="2"/>
  <c r="O109" i="2" s="1"/>
  <c r="R109" i="2" s="1"/>
  <c r="U109" i="2" s="1"/>
  <c r="AJ109" i="2"/>
  <c r="AK109" i="2" s="1"/>
  <c r="M109" i="2" s="1"/>
  <c r="P109" i="2" s="1"/>
  <c r="S109" i="2" s="1"/>
  <c r="L109" i="2"/>
  <c r="AJ108" i="2"/>
  <c r="AK108" i="2" s="1"/>
  <c r="M108" i="2" s="1"/>
  <c r="P108" i="2" s="1"/>
  <c r="S108" i="2" s="1"/>
  <c r="L108" i="2"/>
  <c r="AJ107" i="2"/>
  <c r="L107" i="2"/>
  <c r="AJ106" i="2"/>
  <c r="L106" i="2"/>
  <c r="AJ105" i="2"/>
  <c r="AL105" i="2" s="1"/>
  <c r="O105" i="2" s="1"/>
  <c r="R105" i="2" s="1"/>
  <c r="U105" i="2" s="1"/>
  <c r="L105" i="2"/>
  <c r="AL104" i="2"/>
  <c r="O104" i="2" s="1"/>
  <c r="R104" i="2" s="1"/>
  <c r="U104" i="2" s="1"/>
  <c r="AJ104" i="2"/>
  <c r="AK104" i="2" s="1"/>
  <c r="M104" i="2" s="1"/>
  <c r="P104" i="2" s="1"/>
  <c r="S104" i="2" s="1"/>
  <c r="L104" i="2"/>
  <c r="AM103" i="2"/>
  <c r="N103" i="2" s="1"/>
  <c r="Q103" i="2" s="1"/>
  <c r="AJ103" i="2"/>
  <c r="AL103" i="2" s="1"/>
  <c r="O103" i="2" s="1"/>
  <c r="R103" i="2" s="1"/>
  <c r="U103" i="2" s="1"/>
  <c r="L103" i="2"/>
  <c r="AK102" i="2"/>
  <c r="M102" i="2" s="1"/>
  <c r="P102" i="2" s="1"/>
  <c r="S102" i="2" s="1"/>
  <c r="AJ102" i="2"/>
  <c r="AM102" i="2" s="1"/>
  <c r="N102" i="2"/>
  <c r="Q102" i="2" s="1"/>
  <c r="T102" i="2" s="1"/>
  <c r="L102" i="2"/>
  <c r="AJ101" i="2"/>
  <c r="AM101" i="2" s="1"/>
  <c r="N101" i="2" s="1"/>
  <c r="Q101" i="2" s="1"/>
  <c r="T101" i="2" s="1"/>
  <c r="L101" i="2"/>
  <c r="AJ100" i="2"/>
  <c r="AK100" i="2" s="1"/>
  <c r="M100" i="2" s="1"/>
  <c r="P100" i="2" s="1"/>
  <c r="S100" i="2" s="1"/>
  <c r="L100" i="2"/>
  <c r="AJ99" i="2"/>
  <c r="L99" i="2"/>
  <c r="AJ98" i="2"/>
  <c r="AM98" i="2" s="1"/>
  <c r="N98" i="2"/>
  <c r="Q98" i="2" s="1"/>
  <c r="T98" i="2" s="1"/>
  <c r="L98" i="2"/>
  <c r="AJ97" i="2"/>
  <c r="AK97" i="2" s="1"/>
  <c r="M97" i="2" s="1"/>
  <c r="P97" i="2" s="1"/>
  <c r="L97" i="2"/>
  <c r="AJ96" i="2"/>
  <c r="AL96" i="2" s="1"/>
  <c r="O96" i="2" s="1"/>
  <c r="R96" i="2" s="1"/>
  <c r="U96" i="2" s="1"/>
  <c r="L96" i="2"/>
  <c r="AJ95" i="2"/>
  <c r="AL95" i="2" s="1"/>
  <c r="O95" i="2" s="1"/>
  <c r="R95" i="2" s="1"/>
  <c r="U95" i="2" s="1"/>
  <c r="L95" i="2"/>
  <c r="AJ94" i="2"/>
  <c r="L94" i="2"/>
  <c r="AL93" i="2"/>
  <c r="O93" i="2" s="1"/>
  <c r="R93" i="2" s="1"/>
  <c r="U93" i="2" s="1"/>
  <c r="AJ93" i="2"/>
  <c r="AK93" i="2" s="1"/>
  <c r="M93" i="2" s="1"/>
  <c r="P93" i="2" s="1"/>
  <c r="S93" i="2" s="1"/>
  <c r="L93" i="2"/>
  <c r="AJ92" i="2"/>
  <c r="AK92" i="2" s="1"/>
  <c r="M92" i="2" s="1"/>
  <c r="P92" i="2" s="1"/>
  <c r="S92" i="2" s="1"/>
  <c r="L92" i="2"/>
  <c r="AJ91" i="2"/>
  <c r="L91" i="2"/>
  <c r="AJ90" i="2"/>
  <c r="L90" i="2"/>
  <c r="AJ89" i="2"/>
  <c r="AK89" i="2" s="1"/>
  <c r="M89" i="2" s="1"/>
  <c r="P89" i="2" s="1"/>
  <c r="L89" i="2"/>
  <c r="AL88" i="2"/>
  <c r="O88" i="2" s="1"/>
  <c r="R88" i="2" s="1"/>
  <c r="U88" i="2" s="1"/>
  <c r="AJ88" i="2"/>
  <c r="AK88" i="2" s="1"/>
  <c r="M88" i="2" s="1"/>
  <c r="P88" i="2" s="1"/>
  <c r="L88" i="2"/>
  <c r="AJ87" i="2"/>
  <c r="AK87" i="2" s="1"/>
  <c r="M87" i="2" s="1"/>
  <c r="P87" i="2" s="1"/>
  <c r="S87" i="2" s="1"/>
  <c r="L87" i="2"/>
  <c r="AJ86" i="2"/>
  <c r="L86" i="2"/>
  <c r="AJ85" i="2"/>
  <c r="L85" i="2"/>
  <c r="AJ84" i="2"/>
  <c r="L84" i="2"/>
  <c r="AJ83" i="2"/>
  <c r="L83" i="2"/>
  <c r="AJ82" i="2"/>
  <c r="AM82" i="2" s="1"/>
  <c r="N82" i="2" s="1"/>
  <c r="Q82" i="2" s="1"/>
  <c r="T82" i="2" s="1"/>
  <c r="L82" i="2"/>
  <c r="AJ81" i="2"/>
  <c r="AK81" i="2" s="1"/>
  <c r="M81" i="2" s="1"/>
  <c r="P81" i="2" s="1"/>
  <c r="S81" i="2" s="1"/>
  <c r="L81" i="2"/>
  <c r="AJ80" i="2"/>
  <c r="L80" i="2"/>
  <c r="AJ79" i="2"/>
  <c r="AL79" i="2" s="1"/>
  <c r="O79" i="2" s="1"/>
  <c r="R79" i="2" s="1"/>
  <c r="U79" i="2" s="1"/>
  <c r="L79" i="2"/>
  <c r="AJ78" i="2"/>
  <c r="AM78" i="2" s="1"/>
  <c r="N78" i="2" s="1"/>
  <c r="Q78" i="2" s="1"/>
  <c r="T78" i="2" s="1"/>
  <c r="L78" i="2"/>
  <c r="AK77" i="2"/>
  <c r="M77" i="2" s="1"/>
  <c r="P77" i="2" s="1"/>
  <c r="S77" i="2" s="1"/>
  <c r="AJ77" i="2"/>
  <c r="AL77" i="2" s="1"/>
  <c r="O77" i="2" s="1"/>
  <c r="R77" i="2" s="1"/>
  <c r="U77" i="2" s="1"/>
  <c r="L77" i="2"/>
  <c r="AJ76" i="2"/>
  <c r="AK76" i="2" s="1"/>
  <c r="M76" i="2" s="1"/>
  <c r="P76" i="2" s="1"/>
  <c r="L76" i="2"/>
  <c r="AJ75" i="2"/>
  <c r="AL75" i="2" s="1"/>
  <c r="O75" i="2" s="1"/>
  <c r="R75" i="2" s="1"/>
  <c r="U75" i="2" s="1"/>
  <c r="L75" i="2"/>
  <c r="AK74" i="2"/>
  <c r="M74" i="2" s="1"/>
  <c r="P74" i="2" s="1"/>
  <c r="S74" i="2" s="1"/>
  <c r="AJ74" i="2"/>
  <c r="L74" i="2"/>
  <c r="AJ73" i="2"/>
  <c r="AK73" i="2" s="1"/>
  <c r="M73" i="2" s="1"/>
  <c r="P73" i="2" s="1"/>
  <c r="L73" i="2"/>
  <c r="AJ72" i="2"/>
  <c r="L72" i="2"/>
  <c r="AJ71" i="2"/>
  <c r="AK71" i="2" s="1"/>
  <c r="M71" i="2" s="1"/>
  <c r="P71" i="2" s="1"/>
  <c r="L71" i="2"/>
  <c r="AJ70" i="2"/>
  <c r="AK70" i="2" s="1"/>
  <c r="M70" i="2" s="1"/>
  <c r="P70" i="2" s="1"/>
  <c r="S70" i="2" s="1"/>
  <c r="L70" i="2"/>
  <c r="AJ69" i="2"/>
  <c r="AK69" i="2" s="1"/>
  <c r="M69" i="2" s="1"/>
  <c r="P69" i="2" s="1"/>
  <c r="L69" i="2"/>
  <c r="AJ68" i="2"/>
  <c r="L68" i="2"/>
  <c r="AJ67" i="2"/>
  <c r="AL67" i="2" s="1"/>
  <c r="O67" i="2" s="1"/>
  <c r="R67" i="2" s="1"/>
  <c r="Z67" i="2" s="1"/>
  <c r="AA67" i="2" s="1"/>
  <c r="L67" i="2"/>
  <c r="AJ66" i="2"/>
  <c r="AM66" i="2" s="1"/>
  <c r="N66" i="2" s="1"/>
  <c r="Q66" i="2" s="1"/>
  <c r="T66" i="2" s="1"/>
  <c r="L66" i="2"/>
  <c r="AJ65" i="2"/>
  <c r="AM65" i="2" s="1"/>
  <c r="N65" i="2" s="1"/>
  <c r="Q65" i="2" s="1"/>
  <c r="T65" i="2" s="1"/>
  <c r="L65" i="2"/>
  <c r="AM64" i="2"/>
  <c r="N64" i="2" s="1"/>
  <c r="Q64" i="2" s="1"/>
  <c r="AJ64" i="2"/>
  <c r="AK64" i="2" s="1"/>
  <c r="M64" i="2" s="1"/>
  <c r="P64" i="2" s="1"/>
  <c r="S64" i="2" s="1"/>
  <c r="L64" i="2"/>
  <c r="AJ63" i="2"/>
  <c r="L63" i="2"/>
  <c r="AJ62" i="2"/>
  <c r="L62" i="2"/>
  <c r="AJ61" i="2"/>
  <c r="AK61" i="2" s="1"/>
  <c r="M61" i="2" s="1"/>
  <c r="P61" i="2" s="1"/>
  <c r="S61" i="2" s="1"/>
  <c r="L61" i="2"/>
  <c r="AJ60" i="2"/>
  <c r="L60" i="2"/>
  <c r="AJ59" i="2"/>
  <c r="AK59" i="2" s="1"/>
  <c r="M59" i="2" s="1"/>
  <c r="P59" i="2" s="1"/>
  <c r="L59" i="2"/>
  <c r="AJ58" i="2"/>
  <c r="AK58" i="2" s="1"/>
  <c r="M58" i="2" s="1"/>
  <c r="P58" i="2" s="1"/>
  <c r="L58" i="2"/>
  <c r="AJ57" i="2"/>
  <c r="L57" i="2"/>
  <c r="AJ56" i="2"/>
  <c r="L56" i="2"/>
  <c r="AJ55" i="2"/>
  <c r="L55" i="2"/>
  <c r="AJ54" i="2"/>
  <c r="L54" i="2"/>
  <c r="AJ53" i="2"/>
  <c r="L53" i="2"/>
  <c r="AJ52" i="2"/>
  <c r="AK52" i="2" s="1"/>
  <c r="M52" i="2" s="1"/>
  <c r="P52" i="2" s="1"/>
  <c r="L52" i="2"/>
  <c r="AJ51" i="2"/>
  <c r="AM51" i="2" s="1"/>
  <c r="N51" i="2" s="1"/>
  <c r="Q51" i="2" s="1"/>
  <c r="L51" i="2"/>
  <c r="AJ50" i="2"/>
  <c r="AK50" i="2" s="1"/>
  <c r="M50" i="2" s="1"/>
  <c r="P50" i="2" s="1"/>
  <c r="S50" i="2" s="1"/>
  <c r="L50" i="2"/>
  <c r="AJ49" i="2"/>
  <c r="L49" i="2"/>
  <c r="AJ48" i="2"/>
  <c r="AM48" i="2" s="1"/>
  <c r="N48" i="2" s="1"/>
  <c r="Q48" i="2" s="1"/>
  <c r="T48" i="2" s="1"/>
  <c r="L48" i="2"/>
  <c r="AJ47" i="2"/>
  <c r="AK47" i="2" s="1"/>
  <c r="M47" i="2" s="1"/>
  <c r="P47" i="2" s="1"/>
  <c r="S47" i="2" s="1"/>
  <c r="L47" i="2"/>
  <c r="AJ46" i="2"/>
  <c r="L46" i="2"/>
  <c r="AJ45" i="2"/>
  <c r="L45" i="2"/>
  <c r="AJ44" i="2"/>
  <c r="AK44" i="2" s="1"/>
  <c r="M44" i="2" s="1"/>
  <c r="P44" i="2" s="1"/>
  <c r="S44" i="2" s="1"/>
  <c r="L44" i="2"/>
  <c r="AJ43" i="2"/>
  <c r="AK43" i="2" s="1"/>
  <c r="M43" i="2" s="1"/>
  <c r="P43" i="2" s="1"/>
  <c r="L43" i="2"/>
  <c r="AJ42" i="2"/>
  <c r="L42" i="2"/>
  <c r="AL41" i="2"/>
  <c r="O41" i="2" s="1"/>
  <c r="R41" i="2" s="1"/>
  <c r="AJ41" i="2"/>
  <c r="AM41" i="2" s="1"/>
  <c r="N41" i="2" s="1"/>
  <c r="Q41" i="2" s="1"/>
  <c r="T41" i="2" s="1"/>
  <c r="L41" i="2"/>
  <c r="AM40" i="2"/>
  <c r="N40" i="2" s="1"/>
  <c r="Q40" i="2" s="1"/>
  <c r="T40" i="2" s="1"/>
  <c r="AJ40" i="2"/>
  <c r="AK40" i="2" s="1"/>
  <c r="M40" i="2" s="1"/>
  <c r="P40" i="2"/>
  <c r="S40" i="2" s="1"/>
  <c r="L40" i="2"/>
  <c r="AM39" i="2"/>
  <c r="N39" i="2" s="1"/>
  <c r="Q39" i="2" s="1"/>
  <c r="T39" i="2" s="1"/>
  <c r="AJ39" i="2"/>
  <c r="AK39" i="2" s="1"/>
  <c r="M39" i="2" s="1"/>
  <c r="P39" i="2" s="1"/>
  <c r="S39" i="2" s="1"/>
  <c r="L39" i="2"/>
  <c r="AJ38" i="2"/>
  <c r="L38" i="2"/>
  <c r="AJ37" i="2"/>
  <c r="AM37" i="2" s="1"/>
  <c r="N37" i="2" s="1"/>
  <c r="Q37" i="2" s="1"/>
  <c r="T37" i="2" s="1"/>
  <c r="L37" i="2"/>
  <c r="AJ36" i="2"/>
  <c r="AL36" i="2" s="1"/>
  <c r="O36" i="2" s="1"/>
  <c r="R36" i="2" s="1"/>
  <c r="U36" i="2" s="1"/>
  <c r="L36" i="2"/>
  <c r="AM35" i="2"/>
  <c r="N35" i="2" s="1"/>
  <c r="Q35" i="2" s="1"/>
  <c r="T35" i="2" s="1"/>
  <c r="AJ35" i="2"/>
  <c r="AK35" i="2" s="1"/>
  <c r="M35" i="2" s="1"/>
  <c r="P35" i="2" s="1"/>
  <c r="L35" i="2"/>
  <c r="AJ34" i="2"/>
  <c r="AL34" i="2" s="1"/>
  <c r="O34" i="2" s="1"/>
  <c r="R34" i="2" s="1"/>
  <c r="L34" i="2"/>
  <c r="AJ33" i="2"/>
  <c r="AM33" i="2" s="1"/>
  <c r="N33" i="2" s="1"/>
  <c r="Q33" i="2" s="1"/>
  <c r="L33" i="2"/>
  <c r="AJ32" i="2"/>
  <c r="AK32" i="2" s="1"/>
  <c r="M32" i="2" s="1"/>
  <c r="P32" i="2" s="1"/>
  <c r="S32" i="2" s="1"/>
  <c r="L32" i="2"/>
  <c r="AJ31" i="2"/>
  <c r="AK31" i="2" s="1"/>
  <c r="M31" i="2" s="1"/>
  <c r="P31" i="2" s="1"/>
  <c r="S31" i="2" s="1"/>
  <c r="L31" i="2"/>
  <c r="AJ30" i="2"/>
  <c r="L30" i="2"/>
  <c r="AL29" i="2"/>
  <c r="O29" i="2" s="1"/>
  <c r="R29" i="2" s="1"/>
  <c r="AJ29" i="2"/>
  <c r="L29" i="2"/>
  <c r="AL28" i="2"/>
  <c r="O28" i="2" s="1"/>
  <c r="R28" i="2" s="1"/>
  <c r="U28" i="2" s="1"/>
  <c r="AJ28" i="2"/>
  <c r="AK28" i="2" s="1"/>
  <c r="M28" i="2" s="1"/>
  <c r="P28" i="2" s="1"/>
  <c r="S28" i="2" s="1"/>
  <c r="L28" i="2"/>
  <c r="AJ27" i="2"/>
  <c r="AK27" i="2" s="1"/>
  <c r="M27" i="2" s="1"/>
  <c r="P27" i="2" s="1"/>
  <c r="L27" i="2"/>
  <c r="AM26" i="2"/>
  <c r="N26" i="2" s="1"/>
  <c r="Q26" i="2" s="1"/>
  <c r="T26" i="2" s="1"/>
  <c r="AJ26" i="2"/>
  <c r="AL26" i="2" s="1"/>
  <c r="O26" i="2" s="1"/>
  <c r="R26" i="2" s="1"/>
  <c r="L26" i="2"/>
  <c r="AL25" i="2"/>
  <c r="O25" i="2" s="1"/>
  <c r="R25" i="2" s="1"/>
  <c r="U25" i="2" s="1"/>
  <c r="AJ25" i="2"/>
  <c r="AM25" i="2" s="1"/>
  <c r="N25" i="2"/>
  <c r="Q25" i="2" s="1"/>
  <c r="T25" i="2" s="1"/>
  <c r="L25" i="2"/>
  <c r="AJ24" i="2"/>
  <c r="AK24" i="2" s="1"/>
  <c r="M24" i="2" s="1"/>
  <c r="P24" i="2" s="1"/>
  <c r="S24" i="2" s="1"/>
  <c r="L24" i="2"/>
  <c r="AJ23" i="2"/>
  <c r="AK23" i="2" s="1"/>
  <c r="M23" i="2" s="1"/>
  <c r="P23" i="2" s="1"/>
  <c r="L23" i="2"/>
  <c r="AJ22" i="2"/>
  <c r="AL22" i="2" s="1"/>
  <c r="O22" i="2" s="1"/>
  <c r="R22" i="2" s="1"/>
  <c r="Z22" i="2" s="1"/>
  <c r="AA22" i="2" s="1"/>
  <c r="L22" i="2"/>
  <c r="AJ21" i="2"/>
  <c r="AM21" i="2" s="1"/>
  <c r="N21" i="2" s="1"/>
  <c r="Q21" i="2" s="1"/>
  <c r="T21" i="2" s="1"/>
  <c r="L21" i="2"/>
  <c r="AJ20" i="2"/>
  <c r="AL20" i="2" s="1"/>
  <c r="O20" i="2" s="1"/>
  <c r="R20" i="2" s="1"/>
  <c r="U20" i="2" s="1"/>
  <c r="L20" i="2"/>
  <c r="AJ19" i="2"/>
  <c r="L19" i="2"/>
  <c r="AJ18" i="2"/>
  <c r="AL18" i="2" s="1"/>
  <c r="O18" i="2" s="1"/>
  <c r="R18" i="2" s="1"/>
  <c r="U18" i="2" s="1"/>
  <c r="L18" i="2"/>
  <c r="AJ17" i="2"/>
  <c r="L17" i="2"/>
  <c r="AJ16" i="2"/>
  <c r="L16" i="2"/>
  <c r="AJ15" i="2"/>
  <c r="AK15" i="2" s="1"/>
  <c r="M15" i="2" s="1"/>
  <c r="P15" i="2" s="1"/>
  <c r="S15" i="2" s="1"/>
  <c r="L15" i="2"/>
  <c r="AJ14" i="2"/>
  <c r="L14" i="2"/>
  <c r="AK13" i="2"/>
  <c r="M13" i="2" s="1"/>
  <c r="P13" i="2" s="1"/>
  <c r="AJ13" i="2"/>
  <c r="AM13" i="2" s="1"/>
  <c r="N13" i="2"/>
  <c r="Q13" i="2" s="1"/>
  <c r="T13" i="2" s="1"/>
  <c r="L13" i="2"/>
  <c r="AM12" i="2"/>
  <c r="N12" i="2" s="1"/>
  <c r="Q12" i="2" s="1"/>
  <c r="T12" i="2" s="1"/>
  <c r="AJ12" i="2"/>
  <c r="AL12" i="2" s="1"/>
  <c r="O12" i="2" s="1"/>
  <c r="R12" i="2" s="1"/>
  <c r="L12" i="2"/>
  <c r="AJ11" i="2"/>
  <c r="L11" i="2"/>
  <c r="AJ10" i="2"/>
  <c r="L10" i="2"/>
  <c r="AM9" i="2"/>
  <c r="N9" i="2" s="1"/>
  <c r="Q9" i="2" s="1"/>
  <c r="T9" i="2" s="1"/>
  <c r="AJ9" i="2"/>
  <c r="AK9" i="2" s="1"/>
  <c r="M9" i="2" s="1"/>
  <c r="P9" i="2"/>
  <c r="L9" i="2"/>
  <c r="AJ8" i="2"/>
  <c r="AL8" i="2" s="1"/>
  <c r="O8" i="2" s="1"/>
  <c r="R8" i="2" s="1"/>
  <c r="L8" i="2"/>
  <c r="AJ7" i="2"/>
  <c r="AL7" i="2" s="1"/>
  <c r="O7" i="2" s="1"/>
  <c r="R7" i="2" s="1"/>
  <c r="U7" i="2" s="1"/>
  <c r="L7" i="2"/>
  <c r="AJ6" i="2"/>
  <c r="L6" i="2"/>
  <c r="AJ5" i="2"/>
  <c r="AK5" i="2" s="1"/>
  <c r="M5" i="2" s="1"/>
  <c r="P5" i="2" s="1"/>
  <c r="Z5" i="2" s="1"/>
  <c r="AA5" i="2" s="1"/>
  <c r="L5" i="2"/>
  <c r="AJ4" i="2"/>
  <c r="L4" i="2"/>
  <c r="AJ3" i="2"/>
  <c r="AL3" i="2" s="1"/>
  <c r="O3" i="2" s="1"/>
  <c r="R3" i="2" s="1"/>
  <c r="U3" i="2" s="1"/>
  <c r="L3" i="2"/>
  <c r="AJ2" i="2"/>
  <c r="AL2" i="2" s="1"/>
  <c r="O2" i="2" s="1"/>
  <c r="R2" i="2" s="1"/>
  <c r="U2" i="2" s="1"/>
  <c r="L2" i="2"/>
  <c r="AK36" i="2" l="1"/>
  <c r="M36" i="2" s="1"/>
  <c r="P36" i="2" s="1"/>
  <c r="S36" i="2" s="1"/>
  <c r="AL5" i="2"/>
  <c r="O5" i="2" s="1"/>
  <c r="R5" i="2" s="1"/>
  <c r="U5" i="2" s="1"/>
  <c r="AK20" i="2"/>
  <c r="M20" i="2" s="1"/>
  <c r="P20" i="2" s="1"/>
  <c r="AM36" i="2"/>
  <c r="N36" i="2" s="1"/>
  <c r="Q36" i="2" s="1"/>
  <c r="T36" i="2" s="1"/>
  <c r="AL52" i="2"/>
  <c r="O52" i="2" s="1"/>
  <c r="R52" i="2" s="1"/>
  <c r="U52" i="2" s="1"/>
  <c r="AM77" i="2"/>
  <c r="N77" i="2" s="1"/>
  <c r="Q77" i="2" s="1"/>
  <c r="AL100" i="2"/>
  <c r="O100" i="2" s="1"/>
  <c r="R100" i="2" s="1"/>
  <c r="AL102" i="2"/>
  <c r="O102" i="2" s="1"/>
  <c r="R102" i="2" s="1"/>
  <c r="Z102" i="2" s="1"/>
  <c r="AA102" i="2" s="1"/>
  <c r="AL126" i="2"/>
  <c r="O126" i="2" s="1"/>
  <c r="R126" i="2" s="1"/>
  <c r="U126" i="2" s="1"/>
  <c r="AK188" i="2"/>
  <c r="M188" i="2" s="1"/>
  <c r="P188" i="2" s="1"/>
  <c r="S188" i="2" s="1"/>
  <c r="AL61" i="2"/>
  <c r="O61" i="2" s="1"/>
  <c r="R61" i="2" s="1"/>
  <c r="U61" i="2" s="1"/>
  <c r="AK67" i="2"/>
  <c r="M67" i="2" s="1"/>
  <c r="P67" i="2" s="1"/>
  <c r="S67" i="2" s="1"/>
  <c r="AK185" i="2"/>
  <c r="M185" i="2" s="1"/>
  <c r="P185" i="2" s="1"/>
  <c r="S185" i="2" s="1"/>
  <c r="AM113" i="2"/>
  <c r="N113" i="2" s="1"/>
  <c r="Q113" i="2" s="1"/>
  <c r="T113" i="2" s="1"/>
  <c r="AM20" i="2"/>
  <c r="N20" i="2" s="1"/>
  <c r="Q20" i="2" s="1"/>
  <c r="T20" i="2" s="1"/>
  <c r="AM52" i="2"/>
  <c r="N52" i="2" s="1"/>
  <c r="Q52" i="2" s="1"/>
  <c r="T52" i="2" s="1"/>
  <c r="AM100" i="2"/>
  <c r="N100" i="2" s="1"/>
  <c r="Q100" i="2" s="1"/>
  <c r="T100" i="2" s="1"/>
  <c r="Z109" i="2"/>
  <c r="AA109" i="2" s="1"/>
  <c r="AL188" i="2"/>
  <c r="O188" i="2" s="1"/>
  <c r="R188" i="2" s="1"/>
  <c r="AL89" i="2"/>
  <c r="O89" i="2" s="1"/>
  <c r="R89" i="2" s="1"/>
  <c r="U89" i="2" s="1"/>
  <c r="AK113" i="2"/>
  <c r="M113" i="2" s="1"/>
  <c r="P113" i="2" s="1"/>
  <c r="AM112" i="2"/>
  <c r="N112" i="2" s="1"/>
  <c r="Q112" i="2" s="1"/>
  <c r="T112" i="2" s="1"/>
  <c r="AL139" i="2"/>
  <c r="O139" i="2" s="1"/>
  <c r="R139" i="2" s="1"/>
  <c r="U139" i="2" s="1"/>
  <c r="AL168" i="2"/>
  <c r="O168" i="2" s="1"/>
  <c r="R168" i="2" s="1"/>
  <c r="U168" i="2" s="1"/>
  <c r="AL192" i="2"/>
  <c r="O192" i="2" s="1"/>
  <c r="R192" i="2" s="1"/>
  <c r="AL195" i="2"/>
  <c r="O195" i="2" s="1"/>
  <c r="R195" i="2" s="1"/>
  <c r="Z195" i="2" s="1"/>
  <c r="AA195" i="2" s="1"/>
  <c r="AK246" i="2"/>
  <c r="M246" i="2" s="1"/>
  <c r="P246" i="2" s="1"/>
  <c r="AM249" i="2"/>
  <c r="N249" i="2" s="1"/>
  <c r="Q249" i="2" s="1"/>
  <c r="T249" i="2" s="1"/>
  <c r="AL24" i="2"/>
  <c r="O24" i="2" s="1"/>
  <c r="R24" i="2" s="1"/>
  <c r="U24" i="2" s="1"/>
  <c r="AK33" i="2"/>
  <c r="M33" i="2" s="1"/>
  <c r="P33" i="2" s="1"/>
  <c r="S33" i="2" s="1"/>
  <c r="AK22" i="2"/>
  <c r="M22" i="2" s="1"/>
  <c r="P22" i="2" s="1"/>
  <c r="S22" i="2" s="1"/>
  <c r="AL208" i="2"/>
  <c r="O208" i="2" s="1"/>
  <c r="R208" i="2" s="1"/>
  <c r="U208" i="2" s="1"/>
  <c r="AL23" i="2"/>
  <c r="O23" i="2" s="1"/>
  <c r="R23" i="2" s="1"/>
  <c r="U23" i="2" s="1"/>
  <c r="AL9" i="2"/>
  <c r="O9" i="2" s="1"/>
  <c r="R9" i="2" s="1"/>
  <c r="U9" i="2" s="1"/>
  <c r="AK12" i="2"/>
  <c r="M12" i="2" s="1"/>
  <c r="P12" i="2" s="1"/>
  <c r="S12" i="2" s="1"/>
  <c r="AL35" i="2"/>
  <c r="O35" i="2" s="1"/>
  <c r="R35" i="2" s="1"/>
  <c r="U35" i="2" s="1"/>
  <c r="AL40" i="2"/>
  <c r="O40" i="2" s="1"/>
  <c r="R40" i="2" s="1"/>
  <c r="U40" i="2" s="1"/>
  <c r="AK103" i="2"/>
  <c r="M103" i="2" s="1"/>
  <c r="P103" i="2" s="1"/>
  <c r="S103" i="2" s="1"/>
  <c r="AM134" i="2"/>
  <c r="N134" i="2" s="1"/>
  <c r="Q134" i="2" s="1"/>
  <c r="T134" i="2" s="1"/>
  <c r="AL146" i="2"/>
  <c r="O146" i="2" s="1"/>
  <c r="R146" i="2" s="1"/>
  <c r="U146" i="2" s="1"/>
  <c r="AL172" i="2"/>
  <c r="O172" i="2" s="1"/>
  <c r="R172" i="2" s="1"/>
  <c r="U172" i="2" s="1"/>
  <c r="AM182" i="2"/>
  <c r="N182" i="2" s="1"/>
  <c r="Q182" i="2" s="1"/>
  <c r="T182" i="2" s="1"/>
  <c r="AM195" i="2"/>
  <c r="N195" i="2" s="1"/>
  <c r="Q195" i="2" s="1"/>
  <c r="T195" i="2" s="1"/>
  <c r="AL246" i="2"/>
  <c r="O246" i="2" s="1"/>
  <c r="R246" i="2" s="1"/>
  <c r="U246" i="2" s="1"/>
  <c r="AK250" i="2"/>
  <c r="M250" i="2" s="1"/>
  <c r="P250" i="2" s="1"/>
  <c r="S250" i="2" s="1"/>
  <c r="AM44" i="2"/>
  <c r="N44" i="2" s="1"/>
  <c r="Q44" i="2" s="1"/>
  <c r="Z44" i="2" s="1"/>
  <c r="AA44" i="2" s="1"/>
  <c r="AM67" i="2"/>
  <c r="N67" i="2" s="1"/>
  <c r="Q67" i="2" s="1"/>
  <c r="T67" i="2" s="1"/>
  <c r="AM89" i="2"/>
  <c r="N89" i="2" s="1"/>
  <c r="Q89" i="2" s="1"/>
  <c r="T89" i="2" s="1"/>
  <c r="V89" i="2" s="1"/>
  <c r="AM119" i="2"/>
  <c r="N119" i="2" s="1"/>
  <c r="Q119" i="2" s="1"/>
  <c r="AL185" i="2"/>
  <c r="O185" i="2" s="1"/>
  <c r="R185" i="2" s="1"/>
  <c r="U185" i="2" s="1"/>
  <c r="AK208" i="2"/>
  <c r="M208" i="2" s="1"/>
  <c r="P208" i="2" s="1"/>
  <c r="Z73" i="2"/>
  <c r="AA73" i="2" s="1"/>
  <c r="S73" i="2"/>
  <c r="AM57" i="2"/>
  <c r="N57" i="2" s="1"/>
  <c r="Q57" i="2" s="1"/>
  <c r="T57" i="2" s="1"/>
  <c r="AL57" i="2"/>
  <c r="O57" i="2" s="1"/>
  <c r="R57" i="2" s="1"/>
  <c r="U57" i="2" s="1"/>
  <c r="AK57" i="2"/>
  <c r="M57" i="2" s="1"/>
  <c r="P57" i="2" s="1"/>
  <c r="Z57" i="2" s="1"/>
  <c r="AA57" i="2" s="1"/>
  <c r="AL99" i="2"/>
  <c r="O99" i="2" s="1"/>
  <c r="R99" i="2" s="1"/>
  <c r="Z99" i="2" s="1"/>
  <c r="AA99" i="2" s="1"/>
  <c r="AM99" i="2"/>
  <c r="N99" i="2" s="1"/>
  <c r="Q99" i="2" s="1"/>
  <c r="T99" i="2" s="1"/>
  <c r="S249" i="2"/>
  <c r="Z249" i="2"/>
  <c r="AA249" i="2" s="1"/>
  <c r="AM16" i="2"/>
  <c r="N16" i="2" s="1"/>
  <c r="Q16" i="2" s="1"/>
  <c r="AK16" i="2"/>
  <c r="M16" i="2" s="1"/>
  <c r="P16" i="2" s="1"/>
  <c r="S16" i="2" s="1"/>
  <c r="AL16" i="2"/>
  <c r="O16" i="2" s="1"/>
  <c r="R16" i="2" s="1"/>
  <c r="U16" i="2" s="1"/>
  <c r="Z36" i="2"/>
  <c r="AA36" i="2" s="1"/>
  <c r="AK19" i="2"/>
  <c r="M19" i="2" s="1"/>
  <c r="P19" i="2" s="1"/>
  <c r="S19" i="2" s="1"/>
  <c r="AM19" i="2"/>
  <c r="N19" i="2" s="1"/>
  <c r="Q19" i="2" s="1"/>
  <c r="T19" i="2" s="1"/>
  <c r="AL19" i="2"/>
  <c r="O19" i="2" s="1"/>
  <c r="R19" i="2" s="1"/>
  <c r="U19" i="2" s="1"/>
  <c r="AL42" i="2"/>
  <c r="O42" i="2" s="1"/>
  <c r="R42" i="2" s="1"/>
  <c r="AM42" i="2"/>
  <c r="N42" i="2" s="1"/>
  <c r="Q42" i="2" s="1"/>
  <c r="T42" i="2" s="1"/>
  <c r="S89" i="2"/>
  <c r="Z89" i="2"/>
  <c r="AA89" i="2" s="1"/>
  <c r="U195" i="2"/>
  <c r="V195" i="2" s="1"/>
  <c r="AM24" i="2"/>
  <c r="N24" i="2" s="1"/>
  <c r="Q24" i="2" s="1"/>
  <c r="AM28" i="2"/>
  <c r="N28" i="2" s="1"/>
  <c r="Q28" i="2" s="1"/>
  <c r="Z28" i="2" s="1"/>
  <c r="AA28" i="2" s="1"/>
  <c r="AM93" i="2"/>
  <c r="N93" i="2" s="1"/>
  <c r="Q93" i="2" s="1"/>
  <c r="T93" i="2" s="1"/>
  <c r="V93" i="2" s="1"/>
  <c r="AK101" i="2"/>
  <c r="M101" i="2" s="1"/>
  <c r="P101" i="2" s="1"/>
  <c r="S101" i="2" s="1"/>
  <c r="AK136" i="2"/>
  <c r="M136" i="2" s="1"/>
  <c r="P136" i="2" s="1"/>
  <c r="AL138" i="2"/>
  <c r="O138" i="2" s="1"/>
  <c r="R138" i="2" s="1"/>
  <c r="U138" i="2" s="1"/>
  <c r="AM140" i="2"/>
  <c r="N140" i="2" s="1"/>
  <c r="Q140" i="2" s="1"/>
  <c r="AM146" i="2"/>
  <c r="N146" i="2" s="1"/>
  <c r="Q146" i="2" s="1"/>
  <c r="AM172" i="2"/>
  <c r="N172" i="2" s="1"/>
  <c r="Q172" i="2" s="1"/>
  <c r="AK189" i="2"/>
  <c r="M189" i="2" s="1"/>
  <c r="P189" i="2" s="1"/>
  <c r="S189" i="2" s="1"/>
  <c r="AK190" i="2"/>
  <c r="M190" i="2" s="1"/>
  <c r="P190" i="2" s="1"/>
  <c r="AM192" i="2"/>
  <c r="N192" i="2" s="1"/>
  <c r="Q192" i="2" s="1"/>
  <c r="T192" i="2" s="1"/>
  <c r="AK198" i="2"/>
  <c r="M198" i="2" s="1"/>
  <c r="P198" i="2" s="1"/>
  <c r="AK202" i="2"/>
  <c r="M202" i="2" s="1"/>
  <c r="P202" i="2" s="1"/>
  <c r="AK221" i="2"/>
  <c r="M221" i="2" s="1"/>
  <c r="P221" i="2" s="1"/>
  <c r="S221" i="2" s="1"/>
  <c r="AK222" i="2"/>
  <c r="M222" i="2" s="1"/>
  <c r="P222" i="2" s="1"/>
  <c r="S222" i="2" s="1"/>
  <c r="AL227" i="2"/>
  <c r="O227" i="2" s="1"/>
  <c r="R227" i="2" s="1"/>
  <c r="U227" i="2" s="1"/>
  <c r="AK228" i="2"/>
  <c r="M228" i="2" s="1"/>
  <c r="P228" i="2" s="1"/>
  <c r="AL229" i="2"/>
  <c r="O229" i="2" s="1"/>
  <c r="R229" i="2" s="1"/>
  <c r="U229" i="2" s="1"/>
  <c r="AK230" i="2"/>
  <c r="M230" i="2" s="1"/>
  <c r="P230" i="2" s="1"/>
  <c r="V233" i="2"/>
  <c r="AM138" i="2"/>
  <c r="N138" i="2" s="1"/>
  <c r="Q138" i="2" s="1"/>
  <c r="AL189" i="2"/>
  <c r="O189" i="2" s="1"/>
  <c r="R189" i="2" s="1"/>
  <c r="U189" i="2" s="1"/>
  <c r="AM198" i="2"/>
  <c r="N198" i="2" s="1"/>
  <c r="Q198" i="2" s="1"/>
  <c r="T198" i="2" s="1"/>
  <c r="AM202" i="2"/>
  <c r="N202" i="2" s="1"/>
  <c r="Q202" i="2" s="1"/>
  <c r="T202" i="2" s="1"/>
  <c r="AM227" i="2"/>
  <c r="N227" i="2" s="1"/>
  <c r="Q227" i="2" s="1"/>
  <c r="T227" i="2" s="1"/>
  <c r="AL101" i="2"/>
  <c r="O101" i="2" s="1"/>
  <c r="R101" i="2" s="1"/>
  <c r="U101" i="2" s="1"/>
  <c r="AM136" i="2"/>
  <c r="N136" i="2" s="1"/>
  <c r="Q136" i="2" s="1"/>
  <c r="T136" i="2" s="1"/>
  <c r="AL221" i="2"/>
  <c r="O221" i="2" s="1"/>
  <c r="R221" i="2" s="1"/>
  <c r="AM5" i="2"/>
  <c r="N5" i="2" s="1"/>
  <c r="Q5" i="2" s="1"/>
  <c r="T5" i="2" s="1"/>
  <c r="AL13" i="2"/>
  <c r="O13" i="2" s="1"/>
  <c r="R13" i="2" s="1"/>
  <c r="U13" i="2" s="1"/>
  <c r="AM22" i="2"/>
  <c r="N22" i="2" s="1"/>
  <c r="Q22" i="2" s="1"/>
  <c r="T22" i="2" s="1"/>
  <c r="AM23" i="2"/>
  <c r="N23" i="2" s="1"/>
  <c r="Q23" i="2" s="1"/>
  <c r="T23" i="2" s="1"/>
  <c r="AK25" i="2"/>
  <c r="M25" i="2" s="1"/>
  <c r="P25" i="2" s="1"/>
  <c r="S25" i="2" s="1"/>
  <c r="AK26" i="2"/>
  <c r="M26" i="2" s="1"/>
  <c r="P26" i="2" s="1"/>
  <c r="S26" i="2" s="1"/>
  <c r="AL27" i="2"/>
  <c r="O27" i="2" s="1"/>
  <c r="R27" i="2" s="1"/>
  <c r="U27" i="2" s="1"/>
  <c r="AL32" i="2"/>
  <c r="O32" i="2" s="1"/>
  <c r="R32" i="2" s="1"/>
  <c r="AL44" i="2"/>
  <c r="O44" i="2" s="1"/>
  <c r="R44" i="2" s="1"/>
  <c r="U44" i="2" s="1"/>
  <c r="Z61" i="2"/>
  <c r="AA61" i="2" s="1"/>
  <c r="AM61" i="2"/>
  <c r="N61" i="2" s="1"/>
  <c r="Q61" i="2" s="1"/>
  <c r="T61" i="2" s="1"/>
  <c r="V61" i="2" s="1"/>
  <c r="AM105" i="2"/>
  <c r="N105" i="2" s="1"/>
  <c r="Q105" i="2" s="1"/>
  <c r="T105" i="2" s="1"/>
  <c r="AM109" i="2"/>
  <c r="N109" i="2" s="1"/>
  <c r="Q109" i="2" s="1"/>
  <c r="T109" i="2" s="1"/>
  <c r="AL112" i="2"/>
  <c r="O112" i="2" s="1"/>
  <c r="R112" i="2" s="1"/>
  <c r="AM116" i="2"/>
  <c r="N116" i="2" s="1"/>
  <c r="Q116" i="2" s="1"/>
  <c r="T116" i="2" s="1"/>
  <c r="AM117" i="2"/>
  <c r="N117" i="2" s="1"/>
  <c r="Q117" i="2" s="1"/>
  <c r="T117" i="2" s="1"/>
  <c r="AL118" i="2"/>
  <c r="O118" i="2" s="1"/>
  <c r="R118" i="2" s="1"/>
  <c r="U118" i="2" s="1"/>
  <c r="AM126" i="2"/>
  <c r="N126" i="2" s="1"/>
  <c r="Q126" i="2" s="1"/>
  <c r="AL127" i="2"/>
  <c r="O127" i="2" s="1"/>
  <c r="R127" i="2" s="1"/>
  <c r="U127" i="2" s="1"/>
  <c r="AM133" i="2"/>
  <c r="N133" i="2" s="1"/>
  <c r="Q133" i="2" s="1"/>
  <c r="T133" i="2" s="1"/>
  <c r="AM154" i="2"/>
  <c r="N154" i="2" s="1"/>
  <c r="Q154" i="2" s="1"/>
  <c r="T154" i="2" s="1"/>
  <c r="AK159" i="2"/>
  <c r="M159" i="2" s="1"/>
  <c r="P159" i="2" s="1"/>
  <c r="S159" i="2" s="1"/>
  <c r="AK160" i="2"/>
  <c r="M160" i="2" s="1"/>
  <c r="P160" i="2" s="1"/>
  <c r="S160" i="2" s="1"/>
  <c r="AK168" i="2"/>
  <c r="M168" i="2" s="1"/>
  <c r="P168" i="2" s="1"/>
  <c r="Z168" i="2" s="1"/>
  <c r="AA168" i="2" s="1"/>
  <c r="AK169" i="2"/>
  <c r="M169" i="2" s="1"/>
  <c r="P169" i="2" s="1"/>
  <c r="AL179" i="2"/>
  <c r="O179" i="2" s="1"/>
  <c r="R179" i="2" s="1"/>
  <c r="AK180" i="2"/>
  <c r="M180" i="2" s="1"/>
  <c r="P180" i="2" s="1"/>
  <c r="AK182" i="2"/>
  <c r="M182" i="2" s="1"/>
  <c r="P182" i="2" s="1"/>
  <c r="AM183" i="2"/>
  <c r="N183" i="2" s="1"/>
  <c r="Q183" i="2" s="1"/>
  <c r="T183" i="2" s="1"/>
  <c r="AK214" i="2"/>
  <c r="M214" i="2" s="1"/>
  <c r="P214" i="2" s="1"/>
  <c r="S214" i="2" s="1"/>
  <c r="AK218" i="2"/>
  <c r="M218" i="2" s="1"/>
  <c r="P218" i="2" s="1"/>
  <c r="AL219" i="2"/>
  <c r="O219" i="2" s="1"/>
  <c r="R219" i="2" s="1"/>
  <c r="Z219" i="2" s="1"/>
  <c r="AA219" i="2" s="1"/>
  <c r="AM224" i="2"/>
  <c r="N224" i="2" s="1"/>
  <c r="Q224" i="2" s="1"/>
  <c r="T224" i="2" s="1"/>
  <c r="AL237" i="2"/>
  <c r="O237" i="2" s="1"/>
  <c r="R237" i="2" s="1"/>
  <c r="U237" i="2" s="1"/>
  <c r="AL238" i="2"/>
  <c r="O238" i="2" s="1"/>
  <c r="R238" i="2" s="1"/>
  <c r="U238" i="2" s="1"/>
  <c r="AL241" i="2"/>
  <c r="O241" i="2" s="1"/>
  <c r="R241" i="2" s="1"/>
  <c r="U241" i="2" s="1"/>
  <c r="AL242" i="2"/>
  <c r="O242" i="2" s="1"/>
  <c r="R242" i="2" s="1"/>
  <c r="AL245" i="2"/>
  <c r="O245" i="2" s="1"/>
  <c r="R245" i="2" s="1"/>
  <c r="U245" i="2" s="1"/>
  <c r="Z24" i="2"/>
  <c r="AA24" i="2" s="1"/>
  <c r="T24" i="2"/>
  <c r="T64" i="2"/>
  <c r="Z64" i="2"/>
  <c r="AA64" i="2" s="1"/>
  <c r="S97" i="2"/>
  <c r="Z97" i="2"/>
  <c r="AA97" i="2" s="1"/>
  <c r="AM45" i="2"/>
  <c r="N45" i="2" s="1"/>
  <c r="Q45" i="2" s="1"/>
  <c r="T45" i="2" s="1"/>
  <c r="AL45" i="2"/>
  <c r="O45" i="2" s="1"/>
  <c r="R45" i="2" s="1"/>
  <c r="U45" i="2" s="1"/>
  <c r="AK45" i="2"/>
  <c r="M45" i="2" s="1"/>
  <c r="P45" i="2" s="1"/>
  <c r="AK80" i="2"/>
  <c r="M80" i="2" s="1"/>
  <c r="P80" i="2" s="1"/>
  <c r="S80" i="2" s="1"/>
  <c r="AM80" i="2"/>
  <c r="N80" i="2" s="1"/>
  <c r="Q80" i="2" s="1"/>
  <c r="Z80" i="2" s="1"/>
  <c r="AA80" i="2" s="1"/>
  <c r="AL91" i="2"/>
  <c r="O91" i="2" s="1"/>
  <c r="R91" i="2" s="1"/>
  <c r="U91" i="2" s="1"/>
  <c r="AK91" i="2"/>
  <c r="M91" i="2" s="1"/>
  <c r="P91" i="2" s="1"/>
  <c r="S91" i="2" s="1"/>
  <c r="T16" i="2"/>
  <c r="Z16" i="2"/>
  <c r="AA16" i="2" s="1"/>
  <c r="T28" i="2"/>
  <c r="AM29" i="2"/>
  <c r="N29" i="2" s="1"/>
  <c r="Q29" i="2" s="1"/>
  <c r="T29" i="2" s="1"/>
  <c r="AK29" i="2"/>
  <c r="M29" i="2" s="1"/>
  <c r="P29" i="2" s="1"/>
  <c r="S29" i="2" s="1"/>
  <c r="V36" i="2"/>
  <c r="AL38" i="2"/>
  <c r="O38" i="2" s="1"/>
  <c r="R38" i="2" s="1"/>
  <c r="U38" i="2" s="1"/>
  <c r="AM38" i="2"/>
  <c r="N38" i="2" s="1"/>
  <c r="Q38" i="2" s="1"/>
  <c r="T38" i="2" s="1"/>
  <c r="AK38" i="2"/>
  <c r="M38" i="2" s="1"/>
  <c r="P38" i="2" s="1"/>
  <c r="T44" i="2"/>
  <c r="V44" i="2" s="1"/>
  <c r="AL46" i="2"/>
  <c r="O46" i="2" s="1"/>
  <c r="R46" i="2" s="1"/>
  <c r="U46" i="2" s="1"/>
  <c r="AK46" i="2"/>
  <c r="M46" i="2" s="1"/>
  <c r="P46" i="2" s="1"/>
  <c r="Z65" i="2"/>
  <c r="AA65" i="2" s="1"/>
  <c r="AL71" i="2"/>
  <c r="O71" i="2" s="1"/>
  <c r="R71" i="2" s="1"/>
  <c r="U71" i="2" s="1"/>
  <c r="AM71" i="2"/>
  <c r="N71" i="2" s="1"/>
  <c r="Q71" i="2" s="1"/>
  <c r="T71" i="2" s="1"/>
  <c r="AM90" i="2"/>
  <c r="N90" i="2" s="1"/>
  <c r="Q90" i="2" s="1"/>
  <c r="T90" i="2" s="1"/>
  <c r="AL90" i="2"/>
  <c r="O90" i="2" s="1"/>
  <c r="R90" i="2" s="1"/>
  <c r="U90" i="2" s="1"/>
  <c r="AK90" i="2"/>
  <c r="M90" i="2" s="1"/>
  <c r="P90" i="2" s="1"/>
  <c r="Z93" i="2"/>
  <c r="AA93" i="2" s="1"/>
  <c r="AM97" i="2"/>
  <c r="N97" i="2" s="1"/>
  <c r="Q97" i="2" s="1"/>
  <c r="T97" i="2" s="1"/>
  <c r="AL97" i="2"/>
  <c r="O97" i="2" s="1"/>
  <c r="R97" i="2" s="1"/>
  <c r="U97" i="2" s="1"/>
  <c r="AM106" i="2"/>
  <c r="N106" i="2" s="1"/>
  <c r="Q106" i="2" s="1"/>
  <c r="T106" i="2" s="1"/>
  <c r="AK106" i="2"/>
  <c r="M106" i="2" s="1"/>
  <c r="P106" i="2" s="1"/>
  <c r="S106" i="2" s="1"/>
  <c r="V106" i="2" s="1"/>
  <c r="AL106" i="2"/>
  <c r="O106" i="2" s="1"/>
  <c r="R106" i="2" s="1"/>
  <c r="U106" i="2" s="1"/>
  <c r="V109" i="2"/>
  <c r="AM110" i="2"/>
  <c r="N110" i="2" s="1"/>
  <c r="Q110" i="2" s="1"/>
  <c r="T110" i="2" s="1"/>
  <c r="AK110" i="2"/>
  <c r="M110" i="2" s="1"/>
  <c r="P110" i="2" s="1"/>
  <c r="S110" i="2" s="1"/>
  <c r="Z131" i="2"/>
  <c r="AA131" i="2" s="1"/>
  <c r="S131" i="2"/>
  <c r="AK4" i="2"/>
  <c r="M4" i="2" s="1"/>
  <c r="P4" i="2" s="1"/>
  <c r="S4" i="2" s="1"/>
  <c r="AM4" i="2"/>
  <c r="N4" i="2" s="1"/>
  <c r="Q4" i="2" s="1"/>
  <c r="Z4" i="2" s="1"/>
  <c r="AA4" i="2" s="1"/>
  <c r="AL48" i="2"/>
  <c r="O48" i="2" s="1"/>
  <c r="R48" i="2" s="1"/>
  <c r="AK48" i="2"/>
  <c r="M48" i="2" s="1"/>
  <c r="P48" i="2" s="1"/>
  <c r="S48" i="2" s="1"/>
  <c r="AM49" i="2"/>
  <c r="N49" i="2" s="1"/>
  <c r="Q49" i="2" s="1"/>
  <c r="AL49" i="2"/>
  <c r="O49" i="2" s="1"/>
  <c r="R49" i="2" s="1"/>
  <c r="U49" i="2" s="1"/>
  <c r="AK49" i="2"/>
  <c r="M49" i="2" s="1"/>
  <c r="P49" i="2" s="1"/>
  <c r="S49" i="2" s="1"/>
  <c r="AL65" i="2"/>
  <c r="O65" i="2" s="1"/>
  <c r="R65" i="2" s="1"/>
  <c r="U65" i="2" s="1"/>
  <c r="AK65" i="2"/>
  <c r="M65" i="2" s="1"/>
  <c r="P65" i="2" s="1"/>
  <c r="S65" i="2" s="1"/>
  <c r="AM69" i="2"/>
  <c r="N69" i="2" s="1"/>
  <c r="Q69" i="2" s="1"/>
  <c r="T69" i="2" s="1"/>
  <c r="AL69" i="2"/>
  <c r="O69" i="2" s="1"/>
  <c r="R69" i="2" s="1"/>
  <c r="U69" i="2" s="1"/>
  <c r="AM70" i="2"/>
  <c r="N70" i="2" s="1"/>
  <c r="Q70" i="2" s="1"/>
  <c r="T70" i="2" s="1"/>
  <c r="AL70" i="2"/>
  <c r="O70" i="2" s="1"/>
  <c r="R70" i="2" s="1"/>
  <c r="U70" i="2" s="1"/>
  <c r="AL83" i="2"/>
  <c r="O83" i="2" s="1"/>
  <c r="R83" i="2" s="1"/>
  <c r="Z83" i="2" s="1"/>
  <c r="AA83" i="2" s="1"/>
  <c r="AM83" i="2"/>
  <c r="N83" i="2" s="1"/>
  <c r="Q83" i="2" s="1"/>
  <c r="T83" i="2" s="1"/>
  <c r="AK83" i="2"/>
  <c r="M83" i="2" s="1"/>
  <c r="P83" i="2" s="1"/>
  <c r="S83" i="2" s="1"/>
  <c r="AL87" i="2"/>
  <c r="O87" i="2" s="1"/>
  <c r="R87" i="2" s="1"/>
  <c r="Z87" i="2" s="1"/>
  <c r="AA87" i="2" s="1"/>
  <c r="AM87" i="2"/>
  <c r="N87" i="2" s="1"/>
  <c r="Q87" i="2" s="1"/>
  <c r="T87" i="2" s="1"/>
  <c r="V87" i="2" s="1"/>
  <c r="S113" i="2"/>
  <c r="V113" i="2" s="1"/>
  <c r="Z113" i="2"/>
  <c r="AA113" i="2" s="1"/>
  <c r="AK68" i="2"/>
  <c r="M68" i="2" s="1"/>
  <c r="P68" i="2" s="1"/>
  <c r="S68" i="2" s="1"/>
  <c r="AM68" i="2"/>
  <c r="N68" i="2" s="1"/>
  <c r="Q68" i="2" s="1"/>
  <c r="T68" i="2" s="1"/>
  <c r="AL68" i="2"/>
  <c r="O68" i="2" s="1"/>
  <c r="R68" i="2" s="1"/>
  <c r="AM56" i="2"/>
  <c r="N56" i="2" s="1"/>
  <c r="Q56" i="2" s="1"/>
  <c r="AL56" i="2"/>
  <c r="O56" i="2" s="1"/>
  <c r="R56" i="2" s="1"/>
  <c r="U56" i="2" s="1"/>
  <c r="AM85" i="2"/>
  <c r="N85" i="2" s="1"/>
  <c r="Q85" i="2" s="1"/>
  <c r="T85" i="2" s="1"/>
  <c r="AL85" i="2"/>
  <c r="O85" i="2" s="1"/>
  <c r="R85" i="2" s="1"/>
  <c r="AM86" i="2"/>
  <c r="N86" i="2" s="1"/>
  <c r="Q86" i="2" s="1"/>
  <c r="T86" i="2" s="1"/>
  <c r="AL86" i="2"/>
  <c r="O86" i="2" s="1"/>
  <c r="R86" i="2" s="1"/>
  <c r="U86" i="2" s="1"/>
  <c r="AL107" i="2"/>
  <c r="O107" i="2" s="1"/>
  <c r="R107" i="2" s="1"/>
  <c r="U107" i="2" s="1"/>
  <c r="AK107" i="2"/>
  <c r="M107" i="2" s="1"/>
  <c r="P107" i="2" s="1"/>
  <c r="S107" i="2" s="1"/>
  <c r="S130" i="2"/>
  <c r="Z130" i="2"/>
  <c r="AA130" i="2" s="1"/>
  <c r="Z138" i="2"/>
  <c r="AA138" i="2" s="1"/>
  <c r="T138" i="2"/>
  <c r="AE4" i="2"/>
  <c r="AK8" i="2"/>
  <c r="M8" i="2" s="1"/>
  <c r="P8" i="2" s="1"/>
  <c r="S8" i="2" s="1"/>
  <c r="AM8" i="2"/>
  <c r="N8" i="2" s="1"/>
  <c r="Q8" i="2" s="1"/>
  <c r="T8" i="2" s="1"/>
  <c r="V24" i="2"/>
  <c r="V25" i="2"/>
  <c r="AL30" i="2"/>
  <c r="O30" i="2" s="1"/>
  <c r="R30" i="2" s="1"/>
  <c r="U30" i="2" s="1"/>
  <c r="AK30" i="2"/>
  <c r="M30" i="2" s="1"/>
  <c r="P30" i="2" s="1"/>
  <c r="S30" i="2" s="1"/>
  <c r="AM32" i="2"/>
  <c r="N32" i="2" s="1"/>
  <c r="Q32" i="2" s="1"/>
  <c r="T32" i="2" s="1"/>
  <c r="AM53" i="2"/>
  <c r="N53" i="2" s="1"/>
  <c r="Q53" i="2" s="1"/>
  <c r="T53" i="2" s="1"/>
  <c r="AL53" i="2"/>
  <c r="O53" i="2" s="1"/>
  <c r="R53" i="2" s="1"/>
  <c r="U53" i="2" s="1"/>
  <c r="AK53" i="2"/>
  <c r="M53" i="2" s="1"/>
  <c r="P53" i="2" s="1"/>
  <c r="AK56" i="2"/>
  <c r="M56" i="2" s="1"/>
  <c r="P56" i="2" s="1"/>
  <c r="S56" i="2" s="1"/>
  <c r="AM73" i="2"/>
  <c r="N73" i="2" s="1"/>
  <c r="Q73" i="2" s="1"/>
  <c r="T73" i="2" s="1"/>
  <c r="V73" i="2" s="1"/>
  <c r="AL73" i="2"/>
  <c r="O73" i="2" s="1"/>
  <c r="R73" i="2" s="1"/>
  <c r="U73" i="2" s="1"/>
  <c r="AM74" i="2"/>
  <c r="N74" i="2" s="1"/>
  <c r="Q74" i="2" s="1"/>
  <c r="T74" i="2" s="1"/>
  <c r="AL74" i="2"/>
  <c r="O74" i="2" s="1"/>
  <c r="R74" i="2" s="1"/>
  <c r="Z74" i="2" s="1"/>
  <c r="AA74" i="2" s="1"/>
  <c r="AL80" i="2"/>
  <c r="O80" i="2" s="1"/>
  <c r="R80" i="2" s="1"/>
  <c r="U80" i="2" s="1"/>
  <c r="AM81" i="2"/>
  <c r="N81" i="2" s="1"/>
  <c r="Q81" i="2" s="1"/>
  <c r="AL81" i="2"/>
  <c r="O81" i="2" s="1"/>
  <c r="R81" i="2" s="1"/>
  <c r="U81" i="2" s="1"/>
  <c r="AK84" i="2"/>
  <c r="M84" i="2" s="1"/>
  <c r="P84" i="2" s="1"/>
  <c r="Z84" i="2" s="1"/>
  <c r="AA84" i="2" s="1"/>
  <c r="AM84" i="2"/>
  <c r="N84" i="2" s="1"/>
  <c r="Q84" i="2" s="1"/>
  <c r="T84" i="2" s="1"/>
  <c r="AL84" i="2"/>
  <c r="O84" i="2" s="1"/>
  <c r="R84" i="2" s="1"/>
  <c r="U84" i="2" s="1"/>
  <c r="AK85" i="2"/>
  <c r="M85" i="2" s="1"/>
  <c r="P85" i="2" s="1"/>
  <c r="S85" i="2" s="1"/>
  <c r="AK86" i="2"/>
  <c r="M86" i="2" s="1"/>
  <c r="P86" i="2" s="1"/>
  <c r="S86" i="2" s="1"/>
  <c r="V86" i="2" s="1"/>
  <c r="AM94" i="2"/>
  <c r="N94" i="2" s="1"/>
  <c r="Q94" i="2" s="1"/>
  <c r="AK94" i="2"/>
  <c r="M94" i="2" s="1"/>
  <c r="P94" i="2" s="1"/>
  <c r="S94" i="2" s="1"/>
  <c r="AK96" i="2"/>
  <c r="M96" i="2" s="1"/>
  <c r="P96" i="2" s="1"/>
  <c r="S96" i="2" s="1"/>
  <c r="AM96" i="2"/>
  <c r="N96" i="2" s="1"/>
  <c r="Q96" i="2" s="1"/>
  <c r="Z96" i="2" s="1"/>
  <c r="AA96" i="2" s="1"/>
  <c r="AK105" i="2"/>
  <c r="M105" i="2" s="1"/>
  <c r="P105" i="2" s="1"/>
  <c r="AK115" i="2"/>
  <c r="M115" i="2" s="1"/>
  <c r="P115" i="2" s="1"/>
  <c r="S115" i="2" s="1"/>
  <c r="AK122" i="2"/>
  <c r="M122" i="2" s="1"/>
  <c r="P122" i="2" s="1"/>
  <c r="S122" i="2" s="1"/>
  <c r="AK123" i="2"/>
  <c r="M123" i="2" s="1"/>
  <c r="P123" i="2" s="1"/>
  <c r="AL130" i="2"/>
  <c r="O130" i="2" s="1"/>
  <c r="R130" i="2" s="1"/>
  <c r="U130" i="2" s="1"/>
  <c r="AK134" i="2"/>
  <c r="M134" i="2" s="1"/>
  <c r="P134" i="2" s="1"/>
  <c r="AL142" i="2"/>
  <c r="O142" i="2" s="1"/>
  <c r="R142" i="2" s="1"/>
  <c r="AL149" i="2"/>
  <c r="O149" i="2" s="1"/>
  <c r="R149" i="2" s="1"/>
  <c r="U149" i="2" s="1"/>
  <c r="AL158" i="2"/>
  <c r="O158" i="2" s="1"/>
  <c r="R158" i="2" s="1"/>
  <c r="U158" i="2" s="1"/>
  <c r="V158" i="2" s="1"/>
  <c r="AM163" i="2"/>
  <c r="N163" i="2" s="1"/>
  <c r="Q163" i="2" s="1"/>
  <c r="T163" i="2" s="1"/>
  <c r="AK164" i="2"/>
  <c r="M164" i="2" s="1"/>
  <c r="P164" i="2" s="1"/>
  <c r="S164" i="2" s="1"/>
  <c r="AK166" i="2"/>
  <c r="M166" i="2" s="1"/>
  <c r="P166" i="2" s="1"/>
  <c r="AM176" i="2"/>
  <c r="N176" i="2" s="1"/>
  <c r="Q176" i="2" s="1"/>
  <c r="T176" i="2" s="1"/>
  <c r="AL200" i="2"/>
  <c r="O200" i="2" s="1"/>
  <c r="R200" i="2" s="1"/>
  <c r="U200" i="2" s="1"/>
  <c r="AK200" i="2"/>
  <c r="M200" i="2" s="1"/>
  <c r="P200" i="2" s="1"/>
  <c r="Z209" i="2"/>
  <c r="AA209" i="2" s="1"/>
  <c r="S209" i="2"/>
  <c r="AK215" i="2"/>
  <c r="M215" i="2" s="1"/>
  <c r="P215" i="2" s="1"/>
  <c r="S215" i="2" s="1"/>
  <c r="AM215" i="2"/>
  <c r="N215" i="2" s="1"/>
  <c r="Q215" i="2" s="1"/>
  <c r="T215" i="2" s="1"/>
  <c r="AL215" i="2"/>
  <c r="O215" i="2" s="1"/>
  <c r="R215" i="2" s="1"/>
  <c r="U215" i="2" s="1"/>
  <c r="AL39" i="2"/>
  <c r="O39" i="2" s="1"/>
  <c r="R39" i="2" s="1"/>
  <c r="AK41" i="2"/>
  <c r="M41" i="2" s="1"/>
  <c r="P41" i="2" s="1"/>
  <c r="S41" i="2" s="1"/>
  <c r="AK42" i="2"/>
  <c r="M42" i="2" s="1"/>
  <c r="P42" i="2" s="1"/>
  <c r="S42" i="2" s="1"/>
  <c r="AL43" i="2"/>
  <c r="O43" i="2" s="1"/>
  <c r="R43" i="2" s="1"/>
  <c r="U43" i="2" s="1"/>
  <c r="AL64" i="2"/>
  <c r="O64" i="2" s="1"/>
  <c r="R64" i="2" s="1"/>
  <c r="U64" i="2" s="1"/>
  <c r="V64" i="2" s="1"/>
  <c r="AK99" i="2"/>
  <c r="M99" i="2" s="1"/>
  <c r="P99" i="2" s="1"/>
  <c r="S99" i="2" s="1"/>
  <c r="AM115" i="2"/>
  <c r="N115" i="2" s="1"/>
  <c r="Q115" i="2" s="1"/>
  <c r="T115" i="2" s="1"/>
  <c r="AL116" i="2"/>
  <c r="O116" i="2" s="1"/>
  <c r="R116" i="2" s="1"/>
  <c r="U116" i="2" s="1"/>
  <c r="AK118" i="2"/>
  <c r="M118" i="2" s="1"/>
  <c r="P118" i="2" s="1"/>
  <c r="S118" i="2" s="1"/>
  <c r="V118" i="2" s="1"/>
  <c r="AK119" i="2"/>
  <c r="M119" i="2" s="1"/>
  <c r="P119" i="2" s="1"/>
  <c r="S119" i="2" s="1"/>
  <c r="AL120" i="2"/>
  <c r="O120" i="2" s="1"/>
  <c r="R120" i="2" s="1"/>
  <c r="U120" i="2" s="1"/>
  <c r="AL122" i="2"/>
  <c r="O122" i="2" s="1"/>
  <c r="R122" i="2" s="1"/>
  <c r="U122" i="2" s="1"/>
  <c r="AK127" i="2"/>
  <c r="M127" i="2" s="1"/>
  <c r="P127" i="2" s="1"/>
  <c r="AM130" i="2"/>
  <c r="N130" i="2" s="1"/>
  <c r="Q130" i="2" s="1"/>
  <c r="T130" i="2" s="1"/>
  <c r="AL133" i="2"/>
  <c r="O133" i="2" s="1"/>
  <c r="R133" i="2" s="1"/>
  <c r="U133" i="2" s="1"/>
  <c r="AL137" i="2"/>
  <c r="O137" i="2" s="1"/>
  <c r="R137" i="2" s="1"/>
  <c r="U137" i="2" s="1"/>
  <c r="AK139" i="2"/>
  <c r="M139" i="2" s="1"/>
  <c r="P139" i="2" s="1"/>
  <c r="S139" i="2" s="1"/>
  <c r="V139" i="2" s="1"/>
  <c r="AK140" i="2"/>
  <c r="M140" i="2" s="1"/>
  <c r="P140" i="2" s="1"/>
  <c r="S140" i="2" s="1"/>
  <c r="AM142" i="2"/>
  <c r="N142" i="2" s="1"/>
  <c r="Q142" i="2" s="1"/>
  <c r="T142" i="2" s="1"/>
  <c r="AM143" i="2"/>
  <c r="N143" i="2" s="1"/>
  <c r="Q143" i="2" s="1"/>
  <c r="T143" i="2" s="1"/>
  <c r="AK143" i="2"/>
  <c r="M143" i="2" s="1"/>
  <c r="P143" i="2" s="1"/>
  <c r="S143" i="2" s="1"/>
  <c r="AM149" i="2"/>
  <c r="N149" i="2" s="1"/>
  <c r="Q149" i="2" s="1"/>
  <c r="T149" i="2" s="1"/>
  <c r="AM161" i="2"/>
  <c r="N161" i="2" s="1"/>
  <c r="Q161" i="2" s="1"/>
  <c r="T161" i="2" s="1"/>
  <c r="AL161" i="2"/>
  <c r="O161" i="2" s="1"/>
  <c r="R161" i="2" s="1"/>
  <c r="U161" i="2" s="1"/>
  <c r="AM164" i="2"/>
  <c r="N164" i="2" s="1"/>
  <c r="Q164" i="2" s="1"/>
  <c r="T164" i="2" s="1"/>
  <c r="AM166" i="2"/>
  <c r="N166" i="2" s="1"/>
  <c r="Q166" i="2" s="1"/>
  <c r="T166" i="2" s="1"/>
  <c r="AK167" i="2"/>
  <c r="M167" i="2" s="1"/>
  <c r="P167" i="2" s="1"/>
  <c r="S167" i="2" s="1"/>
  <c r="AL167" i="2"/>
  <c r="O167" i="2" s="1"/>
  <c r="R167" i="2" s="1"/>
  <c r="Z167" i="2" s="1"/>
  <c r="AA167" i="2" s="1"/>
  <c r="AL169" i="2"/>
  <c r="O169" i="2" s="1"/>
  <c r="R169" i="2" s="1"/>
  <c r="U169" i="2" s="1"/>
  <c r="AM173" i="2"/>
  <c r="N173" i="2" s="1"/>
  <c r="Q173" i="2" s="1"/>
  <c r="T173" i="2" s="1"/>
  <c r="AK173" i="2"/>
  <c r="M173" i="2" s="1"/>
  <c r="P173" i="2" s="1"/>
  <c r="AM180" i="2"/>
  <c r="N180" i="2" s="1"/>
  <c r="Q180" i="2" s="1"/>
  <c r="T180" i="2" s="1"/>
  <c r="AL183" i="2"/>
  <c r="O183" i="2" s="1"/>
  <c r="R183" i="2" s="1"/>
  <c r="AL184" i="2"/>
  <c r="O184" i="2" s="1"/>
  <c r="R184" i="2" s="1"/>
  <c r="U184" i="2" s="1"/>
  <c r="AM196" i="2"/>
  <c r="N196" i="2" s="1"/>
  <c r="Q196" i="2" s="1"/>
  <c r="T196" i="2" s="1"/>
  <c r="AL196" i="2"/>
  <c r="O196" i="2" s="1"/>
  <c r="R196" i="2" s="1"/>
  <c r="U196" i="2" s="1"/>
  <c r="AM200" i="2"/>
  <c r="N200" i="2" s="1"/>
  <c r="Q200" i="2" s="1"/>
  <c r="T200" i="2" s="1"/>
  <c r="AM201" i="2"/>
  <c r="N201" i="2" s="1"/>
  <c r="Q201" i="2" s="1"/>
  <c r="AL201" i="2"/>
  <c r="O201" i="2" s="1"/>
  <c r="R201" i="2" s="1"/>
  <c r="U201" i="2" s="1"/>
  <c r="AM212" i="2"/>
  <c r="N212" i="2" s="1"/>
  <c r="Q212" i="2" s="1"/>
  <c r="T212" i="2" s="1"/>
  <c r="AL212" i="2"/>
  <c r="O212" i="2" s="1"/>
  <c r="R212" i="2" s="1"/>
  <c r="AK212" i="2"/>
  <c r="M212" i="2" s="1"/>
  <c r="P212" i="2" s="1"/>
  <c r="S212" i="2" s="1"/>
  <c r="AM217" i="2"/>
  <c r="N217" i="2" s="1"/>
  <c r="Q217" i="2" s="1"/>
  <c r="T217" i="2" s="1"/>
  <c r="AL217" i="2"/>
  <c r="O217" i="2" s="1"/>
  <c r="R217" i="2" s="1"/>
  <c r="U217" i="2" s="1"/>
  <c r="AK217" i="2"/>
  <c r="M217" i="2" s="1"/>
  <c r="P217" i="2" s="1"/>
  <c r="S217" i="2" s="1"/>
  <c r="V217" i="2" s="1"/>
  <c r="AM220" i="2"/>
  <c r="N220" i="2" s="1"/>
  <c r="Q220" i="2" s="1"/>
  <c r="T220" i="2" s="1"/>
  <c r="AL220" i="2"/>
  <c r="O220" i="2" s="1"/>
  <c r="R220" i="2" s="1"/>
  <c r="U220" i="2" s="1"/>
  <c r="AK220" i="2"/>
  <c r="M220" i="2" s="1"/>
  <c r="P220" i="2" s="1"/>
  <c r="V133" i="2"/>
  <c r="AL156" i="2"/>
  <c r="O156" i="2" s="1"/>
  <c r="R156" i="2" s="1"/>
  <c r="U156" i="2" s="1"/>
  <c r="AK156" i="2"/>
  <c r="M156" i="2" s="1"/>
  <c r="P156" i="2" s="1"/>
  <c r="S156" i="2" s="1"/>
  <c r="AK196" i="2"/>
  <c r="M196" i="2" s="1"/>
  <c r="P196" i="2" s="1"/>
  <c r="S196" i="2" s="1"/>
  <c r="V196" i="2" s="1"/>
  <c r="AK201" i="2"/>
  <c r="M201" i="2" s="1"/>
  <c r="P201" i="2" s="1"/>
  <c r="S201" i="2" s="1"/>
  <c r="AL204" i="2"/>
  <c r="O204" i="2" s="1"/>
  <c r="R204" i="2" s="1"/>
  <c r="U204" i="2" s="1"/>
  <c r="AK204" i="2"/>
  <c r="M204" i="2" s="1"/>
  <c r="P204" i="2" s="1"/>
  <c r="S204" i="2" s="1"/>
  <c r="AK211" i="2"/>
  <c r="M211" i="2" s="1"/>
  <c r="P211" i="2" s="1"/>
  <c r="S211" i="2" s="1"/>
  <c r="AM211" i="2"/>
  <c r="N211" i="2" s="1"/>
  <c r="Q211" i="2" s="1"/>
  <c r="T211" i="2" s="1"/>
  <c r="AL211" i="2"/>
  <c r="O211" i="2" s="1"/>
  <c r="R211" i="2" s="1"/>
  <c r="Z211" i="2" s="1"/>
  <c r="AA211" i="2" s="1"/>
  <c r="AL152" i="2"/>
  <c r="O152" i="2" s="1"/>
  <c r="R152" i="2" s="1"/>
  <c r="U152" i="2" s="1"/>
  <c r="AM152" i="2"/>
  <c r="N152" i="2" s="1"/>
  <c r="Q152" i="2" s="1"/>
  <c r="Z152" i="2" s="1"/>
  <c r="AA152" i="2" s="1"/>
  <c r="AK153" i="2"/>
  <c r="M153" i="2" s="1"/>
  <c r="P153" i="2" s="1"/>
  <c r="S153" i="2" s="1"/>
  <c r="AL153" i="2"/>
  <c r="O153" i="2" s="1"/>
  <c r="R153" i="2" s="1"/>
  <c r="U153" i="2" s="1"/>
  <c r="V154" i="2"/>
  <c r="AM155" i="2"/>
  <c r="N155" i="2" s="1"/>
  <c r="Q155" i="2" s="1"/>
  <c r="T155" i="2" s="1"/>
  <c r="AK155" i="2"/>
  <c r="M155" i="2" s="1"/>
  <c r="P155" i="2" s="1"/>
  <c r="S155" i="2" s="1"/>
  <c r="AM156" i="2"/>
  <c r="N156" i="2" s="1"/>
  <c r="Q156" i="2" s="1"/>
  <c r="AK158" i="2"/>
  <c r="M158" i="2" s="1"/>
  <c r="P158" i="2" s="1"/>
  <c r="S158" i="2" s="1"/>
  <c r="AK176" i="2"/>
  <c r="M176" i="2" s="1"/>
  <c r="P176" i="2" s="1"/>
  <c r="S176" i="2" s="1"/>
  <c r="V176" i="2" s="1"/>
  <c r="AM204" i="2"/>
  <c r="N204" i="2" s="1"/>
  <c r="Q204" i="2" s="1"/>
  <c r="Z204" i="2" s="1"/>
  <c r="AA204" i="2" s="1"/>
  <c r="AM216" i="2"/>
  <c r="N216" i="2" s="1"/>
  <c r="Q216" i="2" s="1"/>
  <c r="AL216" i="2"/>
  <c r="O216" i="2" s="1"/>
  <c r="R216" i="2" s="1"/>
  <c r="U216" i="2" s="1"/>
  <c r="AK216" i="2"/>
  <c r="M216" i="2" s="1"/>
  <c r="P216" i="2" s="1"/>
  <c r="S216" i="2" s="1"/>
  <c r="AK224" i="2"/>
  <c r="M224" i="2" s="1"/>
  <c r="P224" i="2" s="1"/>
  <c r="AL228" i="2"/>
  <c r="O228" i="2" s="1"/>
  <c r="R228" i="2" s="1"/>
  <c r="U228" i="2" s="1"/>
  <c r="AM229" i="2"/>
  <c r="N229" i="2" s="1"/>
  <c r="Q229" i="2" s="1"/>
  <c r="T229" i="2" s="1"/>
  <c r="AK234" i="2"/>
  <c r="M234" i="2" s="1"/>
  <c r="P234" i="2" s="1"/>
  <c r="S234" i="2" s="1"/>
  <c r="AM237" i="2"/>
  <c r="N237" i="2" s="1"/>
  <c r="Q237" i="2" s="1"/>
  <c r="AM241" i="2"/>
  <c r="N241" i="2" s="1"/>
  <c r="Q241" i="2" s="1"/>
  <c r="T241" i="2" s="1"/>
  <c r="V241" i="2" s="1"/>
  <c r="AM245" i="2"/>
  <c r="N245" i="2" s="1"/>
  <c r="Q245" i="2" s="1"/>
  <c r="T245" i="2" s="1"/>
  <c r="AL250" i="2"/>
  <c r="O250" i="2" s="1"/>
  <c r="R250" i="2" s="1"/>
  <c r="U250" i="2" s="1"/>
  <c r="S229" i="2"/>
  <c r="V229" i="2" s="1"/>
  <c r="AL234" i="2"/>
  <c r="O234" i="2" s="1"/>
  <c r="R234" i="2" s="1"/>
  <c r="AK238" i="2"/>
  <c r="M238" i="2" s="1"/>
  <c r="P238" i="2" s="1"/>
  <c r="S238" i="2" s="1"/>
  <c r="AK242" i="2"/>
  <c r="M242" i="2" s="1"/>
  <c r="P242" i="2" s="1"/>
  <c r="S242" i="2" s="1"/>
  <c r="V242" i="2" s="1"/>
  <c r="AL249" i="2"/>
  <c r="O249" i="2" s="1"/>
  <c r="R249" i="2" s="1"/>
  <c r="U249" i="2" s="1"/>
  <c r="V249" i="2" s="1"/>
  <c r="U8" i="2"/>
  <c r="V8" i="2" s="1"/>
  <c r="Z8" i="2"/>
  <c r="AA8" i="2" s="1"/>
  <c r="S20" i="2"/>
  <c r="V20" i="2" s="1"/>
  <c r="Z20" i="2"/>
  <c r="AA20" i="2" s="1"/>
  <c r="S23" i="2"/>
  <c r="V23" i="2" s="1"/>
  <c r="Z23" i="2"/>
  <c r="AA23" i="2" s="1"/>
  <c r="U29" i="2"/>
  <c r="Z29" i="2"/>
  <c r="AA29" i="2" s="1"/>
  <c r="U32" i="2"/>
  <c r="Z32" i="2"/>
  <c r="AA32" i="2" s="1"/>
  <c r="V40" i="2"/>
  <c r="Z41" i="2"/>
  <c r="AA41" i="2" s="1"/>
  <c r="U41" i="2"/>
  <c r="V41" i="2" s="1"/>
  <c r="AK11" i="2"/>
  <c r="M11" i="2" s="1"/>
  <c r="P11" i="2" s="1"/>
  <c r="AM11" i="2"/>
  <c r="N11" i="2" s="1"/>
  <c r="Q11" i="2" s="1"/>
  <c r="T11" i="2" s="1"/>
  <c r="U12" i="2"/>
  <c r="V12" i="2" s="1"/>
  <c r="Z12" i="2"/>
  <c r="AA12" i="2" s="1"/>
  <c r="S13" i="2"/>
  <c r="V13" i="2" s="1"/>
  <c r="Z13" i="2"/>
  <c r="AA13" i="2" s="1"/>
  <c r="AM17" i="2"/>
  <c r="N17" i="2" s="1"/>
  <c r="Q17" i="2" s="1"/>
  <c r="T17" i="2" s="1"/>
  <c r="AK17" i="2"/>
  <c r="M17" i="2" s="1"/>
  <c r="P17" i="2" s="1"/>
  <c r="S17" i="2" s="1"/>
  <c r="AL17" i="2"/>
  <c r="O17" i="2" s="1"/>
  <c r="R17" i="2" s="1"/>
  <c r="V28" i="2"/>
  <c r="V32" i="2"/>
  <c r="S35" i="2"/>
  <c r="V35" i="2" s="1"/>
  <c r="Z35" i="2"/>
  <c r="AA35" i="2" s="1"/>
  <c r="T49" i="2"/>
  <c r="V49" i="2" s="1"/>
  <c r="Z49" i="2"/>
  <c r="AA49" i="2" s="1"/>
  <c r="Z59" i="2"/>
  <c r="AA59" i="2" s="1"/>
  <c r="S59" i="2"/>
  <c r="Z71" i="2"/>
  <c r="AA71" i="2" s="1"/>
  <c r="S71" i="2"/>
  <c r="AK6" i="2"/>
  <c r="M6" i="2" s="1"/>
  <c r="P6" i="2" s="1"/>
  <c r="AM6" i="2"/>
  <c r="N6" i="2" s="1"/>
  <c r="Q6" i="2" s="1"/>
  <c r="T6" i="2" s="1"/>
  <c r="AL6" i="2"/>
  <c r="O6" i="2" s="1"/>
  <c r="R6" i="2" s="1"/>
  <c r="U6" i="2" s="1"/>
  <c r="AK2" i="2"/>
  <c r="M2" i="2" s="1"/>
  <c r="P2" i="2" s="1"/>
  <c r="S5" i="2"/>
  <c r="V5" i="2" s="1"/>
  <c r="S9" i="2"/>
  <c r="V9" i="2" s="1"/>
  <c r="Z9" i="2"/>
  <c r="AA9" i="2" s="1"/>
  <c r="V16" i="2"/>
  <c r="AM2" i="2"/>
  <c r="N2" i="2" s="1"/>
  <c r="Q2" i="2" s="1"/>
  <c r="T2" i="2" s="1"/>
  <c r="AK3" i="2"/>
  <c r="M3" i="2" s="1"/>
  <c r="P3" i="2" s="1"/>
  <c r="AM3" i="2"/>
  <c r="N3" i="2" s="1"/>
  <c r="Q3" i="2" s="1"/>
  <c r="T3" i="2" s="1"/>
  <c r="AL4" i="2"/>
  <c r="O4" i="2" s="1"/>
  <c r="R4" i="2" s="1"/>
  <c r="U4" i="2" s="1"/>
  <c r="AK7" i="2"/>
  <c r="M7" i="2" s="1"/>
  <c r="P7" i="2" s="1"/>
  <c r="AM7" i="2"/>
  <c r="N7" i="2" s="1"/>
  <c r="Q7" i="2" s="1"/>
  <c r="T7" i="2" s="1"/>
  <c r="AK10" i="2"/>
  <c r="M10" i="2" s="1"/>
  <c r="P10" i="2" s="1"/>
  <c r="S10" i="2" s="1"/>
  <c r="AM10" i="2"/>
  <c r="N10" i="2" s="1"/>
  <c r="Q10" i="2" s="1"/>
  <c r="T10" i="2" s="1"/>
  <c r="AL10" i="2"/>
  <c r="O10" i="2" s="1"/>
  <c r="R10" i="2" s="1"/>
  <c r="AL11" i="2"/>
  <c r="O11" i="2" s="1"/>
  <c r="R11" i="2" s="1"/>
  <c r="U11" i="2" s="1"/>
  <c r="AL14" i="2"/>
  <c r="O14" i="2" s="1"/>
  <c r="R14" i="2" s="1"/>
  <c r="AM14" i="2"/>
  <c r="N14" i="2" s="1"/>
  <c r="Q14" i="2" s="1"/>
  <c r="T14" i="2" s="1"/>
  <c r="AK14" i="2"/>
  <c r="M14" i="2" s="1"/>
  <c r="P14" i="2" s="1"/>
  <c r="S14" i="2" s="1"/>
  <c r="Z19" i="2"/>
  <c r="AA19" i="2" s="1"/>
  <c r="Z42" i="2"/>
  <c r="AA42" i="2" s="1"/>
  <c r="U42" i="2"/>
  <c r="V42" i="2" s="1"/>
  <c r="S43" i="2"/>
  <c r="Z43" i="2"/>
  <c r="AA43" i="2" s="1"/>
  <c r="S45" i="2"/>
  <c r="V45" i="2" s="1"/>
  <c r="Z45" i="2"/>
  <c r="AA45" i="2" s="1"/>
  <c r="Z46" i="2"/>
  <c r="AA46" i="2" s="1"/>
  <c r="S46" i="2"/>
  <c r="Z51" i="2"/>
  <c r="AA51" i="2" s="1"/>
  <c r="T51" i="2"/>
  <c r="Z26" i="2"/>
  <c r="AA26" i="2" s="1"/>
  <c r="U26" i="2"/>
  <c r="V26" i="2" s="1"/>
  <c r="S27" i="2"/>
  <c r="Z27" i="2"/>
  <c r="AA27" i="2" s="1"/>
  <c r="V29" i="2"/>
  <c r="T33" i="2"/>
  <c r="Z33" i="2"/>
  <c r="AA33" i="2" s="1"/>
  <c r="Z34" i="2"/>
  <c r="AA34" i="2" s="1"/>
  <c r="U34" i="2"/>
  <c r="Z38" i="2"/>
  <c r="AA38" i="2" s="1"/>
  <c r="S38" i="2"/>
  <c r="Z39" i="2"/>
  <c r="AA39" i="2" s="1"/>
  <c r="U39" i="2"/>
  <c r="V39" i="2" s="1"/>
  <c r="U48" i="2"/>
  <c r="V48" i="2" s="1"/>
  <c r="Z48" i="2"/>
  <c r="AA48" i="2" s="1"/>
  <c r="S52" i="2"/>
  <c r="V52" i="2" s="1"/>
  <c r="Z52" i="2"/>
  <c r="AA52" i="2" s="1"/>
  <c r="Z58" i="2"/>
  <c r="AA58" i="2" s="1"/>
  <c r="S58" i="2"/>
  <c r="Z25" i="2"/>
  <c r="AA25" i="2" s="1"/>
  <c r="AL15" i="2"/>
  <c r="O15" i="2" s="1"/>
  <c r="R15" i="2" s="1"/>
  <c r="U15" i="2" s="1"/>
  <c r="AK18" i="2"/>
  <c r="M18" i="2" s="1"/>
  <c r="P18" i="2" s="1"/>
  <c r="S18" i="2" s="1"/>
  <c r="AK21" i="2"/>
  <c r="M21" i="2" s="1"/>
  <c r="P21" i="2" s="1"/>
  <c r="AM27" i="2"/>
  <c r="N27" i="2" s="1"/>
  <c r="Q27" i="2" s="1"/>
  <c r="T27" i="2" s="1"/>
  <c r="AM30" i="2"/>
  <c r="N30" i="2" s="1"/>
  <c r="Q30" i="2" s="1"/>
  <c r="AL31" i="2"/>
  <c r="O31" i="2" s="1"/>
  <c r="R31" i="2" s="1"/>
  <c r="AL33" i="2"/>
  <c r="O33" i="2" s="1"/>
  <c r="R33" i="2" s="1"/>
  <c r="U33" i="2" s="1"/>
  <c r="AK34" i="2"/>
  <c r="M34" i="2" s="1"/>
  <c r="P34" i="2" s="1"/>
  <c r="S34" i="2" s="1"/>
  <c r="AK37" i="2"/>
  <c r="M37" i="2" s="1"/>
  <c r="P37" i="2" s="1"/>
  <c r="S37" i="2" s="1"/>
  <c r="Z40" i="2"/>
  <c r="AA40" i="2" s="1"/>
  <c r="AM43" i="2"/>
  <c r="N43" i="2" s="1"/>
  <c r="Q43" i="2" s="1"/>
  <c r="T43" i="2" s="1"/>
  <c r="AM46" i="2"/>
  <c r="N46" i="2" s="1"/>
  <c r="Q46" i="2" s="1"/>
  <c r="T46" i="2" s="1"/>
  <c r="AL47" i="2"/>
  <c r="O47" i="2" s="1"/>
  <c r="R47" i="2" s="1"/>
  <c r="AM54" i="2"/>
  <c r="N54" i="2" s="1"/>
  <c r="Q54" i="2" s="1"/>
  <c r="T54" i="2" s="1"/>
  <c r="AL54" i="2"/>
  <c r="O54" i="2" s="1"/>
  <c r="R54" i="2" s="1"/>
  <c r="AM62" i="2"/>
  <c r="N62" i="2" s="1"/>
  <c r="Q62" i="2" s="1"/>
  <c r="T62" i="2" s="1"/>
  <c r="AL62" i="2"/>
  <c r="O62" i="2" s="1"/>
  <c r="R62" i="2" s="1"/>
  <c r="U62" i="2" s="1"/>
  <c r="U87" i="2"/>
  <c r="S88" i="2"/>
  <c r="Z88" i="2"/>
  <c r="AA88" i="2" s="1"/>
  <c r="T94" i="2"/>
  <c r="Z94" i="2"/>
  <c r="AA94" i="2" s="1"/>
  <c r="U100" i="2"/>
  <c r="Z100" i="2"/>
  <c r="AA100" i="2" s="1"/>
  <c r="Z112" i="2"/>
  <c r="AA112" i="2" s="1"/>
  <c r="U112" i="2"/>
  <c r="V112" i="2" s="1"/>
  <c r="T114" i="2"/>
  <c r="Z114" i="2"/>
  <c r="AA114" i="2" s="1"/>
  <c r="Z119" i="2"/>
  <c r="AA119" i="2" s="1"/>
  <c r="T119" i="2"/>
  <c r="V119" i="2" s="1"/>
  <c r="AM15" i="2"/>
  <c r="N15" i="2" s="1"/>
  <c r="Q15" i="2" s="1"/>
  <c r="AM18" i="2"/>
  <c r="N18" i="2" s="1"/>
  <c r="Q18" i="2" s="1"/>
  <c r="AL21" i="2"/>
  <c r="O21" i="2" s="1"/>
  <c r="R21" i="2" s="1"/>
  <c r="U21" i="2" s="1"/>
  <c r="U22" i="2"/>
  <c r="V22" i="2" s="1"/>
  <c r="AM31" i="2"/>
  <c r="N31" i="2" s="1"/>
  <c r="Q31" i="2" s="1"/>
  <c r="T31" i="2" s="1"/>
  <c r="AM34" i="2"/>
  <c r="N34" i="2" s="1"/>
  <c r="Q34" i="2" s="1"/>
  <c r="T34" i="2" s="1"/>
  <c r="AL37" i="2"/>
  <c r="O37" i="2" s="1"/>
  <c r="R37" i="2" s="1"/>
  <c r="AM47" i="2"/>
  <c r="N47" i="2" s="1"/>
  <c r="Q47" i="2" s="1"/>
  <c r="T47" i="2" s="1"/>
  <c r="AM50" i="2"/>
  <c r="N50" i="2" s="1"/>
  <c r="Q50" i="2" s="1"/>
  <c r="AL50" i="2"/>
  <c r="O50" i="2" s="1"/>
  <c r="R50" i="2" s="1"/>
  <c r="U50" i="2" s="1"/>
  <c r="AK54" i="2"/>
  <c r="M54" i="2" s="1"/>
  <c r="P54" i="2" s="1"/>
  <c r="S54" i="2" s="1"/>
  <c r="AL55" i="2"/>
  <c r="O55" i="2" s="1"/>
  <c r="R55" i="2" s="1"/>
  <c r="AK55" i="2"/>
  <c r="M55" i="2" s="1"/>
  <c r="P55" i="2" s="1"/>
  <c r="S55" i="2" s="1"/>
  <c r="AK62" i="2"/>
  <c r="M62" i="2" s="1"/>
  <c r="P62" i="2" s="1"/>
  <c r="S69" i="2"/>
  <c r="Z69" i="2"/>
  <c r="AA69" i="2" s="1"/>
  <c r="AK72" i="2"/>
  <c r="M72" i="2" s="1"/>
  <c r="P72" i="2" s="1"/>
  <c r="AM72" i="2"/>
  <c r="N72" i="2" s="1"/>
  <c r="Q72" i="2" s="1"/>
  <c r="T72" i="2" s="1"/>
  <c r="AL72" i="2"/>
  <c r="O72" i="2" s="1"/>
  <c r="R72" i="2" s="1"/>
  <c r="U72" i="2" s="1"/>
  <c r="U74" i="2"/>
  <c r="V74" i="2" s="1"/>
  <c r="S84" i="2"/>
  <c r="V101" i="2"/>
  <c r="U102" i="2"/>
  <c r="V102" i="2" s="1"/>
  <c r="Z103" i="2"/>
  <c r="AA103" i="2" s="1"/>
  <c r="T103" i="2"/>
  <c r="V103" i="2" s="1"/>
  <c r="AL51" i="2"/>
  <c r="O51" i="2" s="1"/>
  <c r="R51" i="2" s="1"/>
  <c r="U51" i="2" s="1"/>
  <c r="AK51" i="2"/>
  <c r="M51" i="2" s="1"/>
  <c r="P51" i="2" s="1"/>
  <c r="S51" i="2" s="1"/>
  <c r="AM55" i="2"/>
  <c r="N55" i="2" s="1"/>
  <c r="Q55" i="2" s="1"/>
  <c r="T55" i="2" s="1"/>
  <c r="S76" i="2"/>
  <c r="Z76" i="2"/>
  <c r="AA76" i="2" s="1"/>
  <c r="Z77" i="2"/>
  <c r="AA77" i="2" s="1"/>
  <c r="T77" i="2"/>
  <c r="V77" i="2" s="1"/>
  <c r="U85" i="2"/>
  <c r="Z85" i="2"/>
  <c r="AA85" i="2" s="1"/>
  <c r="S90" i="2"/>
  <c r="V90" i="2" s="1"/>
  <c r="Z90" i="2"/>
  <c r="AA90" i="2" s="1"/>
  <c r="S116" i="2"/>
  <c r="V116" i="2" s="1"/>
  <c r="Z116" i="2"/>
  <c r="AA116" i="2" s="1"/>
  <c r="U121" i="2"/>
  <c r="V121" i="2" s="1"/>
  <c r="Z121" i="2"/>
  <c r="AA121" i="2" s="1"/>
  <c r="V122" i="2"/>
  <c r="Z123" i="2"/>
  <c r="AA123" i="2" s="1"/>
  <c r="S123" i="2"/>
  <c r="AM58" i="2"/>
  <c r="N58" i="2" s="1"/>
  <c r="Q58" i="2" s="1"/>
  <c r="T58" i="2" s="1"/>
  <c r="AL58" i="2"/>
  <c r="O58" i="2" s="1"/>
  <c r="R58" i="2" s="1"/>
  <c r="U58" i="2" s="1"/>
  <c r="AL59" i="2"/>
  <c r="O59" i="2" s="1"/>
  <c r="R59" i="2" s="1"/>
  <c r="U59" i="2" s="1"/>
  <c r="AM59" i="2"/>
  <c r="N59" i="2" s="1"/>
  <c r="Q59" i="2" s="1"/>
  <c r="T59" i="2" s="1"/>
  <c r="AK60" i="2"/>
  <c r="M60" i="2" s="1"/>
  <c r="P60" i="2" s="1"/>
  <c r="S60" i="2" s="1"/>
  <c r="AM60" i="2"/>
  <c r="N60" i="2" s="1"/>
  <c r="Q60" i="2" s="1"/>
  <c r="AL60" i="2"/>
  <c r="O60" i="2" s="1"/>
  <c r="R60" i="2" s="1"/>
  <c r="U60" i="2" s="1"/>
  <c r="AL63" i="2"/>
  <c r="O63" i="2" s="1"/>
  <c r="R63" i="2" s="1"/>
  <c r="U63" i="2" s="1"/>
  <c r="AM63" i="2"/>
  <c r="N63" i="2" s="1"/>
  <c r="Q63" i="2" s="1"/>
  <c r="T63" i="2" s="1"/>
  <c r="AK63" i="2"/>
  <c r="M63" i="2" s="1"/>
  <c r="P63" i="2" s="1"/>
  <c r="V100" i="2"/>
  <c r="U117" i="2"/>
  <c r="V117" i="2" s="1"/>
  <c r="Z117" i="2"/>
  <c r="AA117" i="2" s="1"/>
  <c r="Z70" i="2"/>
  <c r="AA70" i="2" s="1"/>
  <c r="AK75" i="2"/>
  <c r="M75" i="2" s="1"/>
  <c r="P75" i="2" s="1"/>
  <c r="AK78" i="2"/>
  <c r="M78" i="2" s="1"/>
  <c r="P78" i="2" s="1"/>
  <c r="S78" i="2" s="1"/>
  <c r="Z118" i="2"/>
  <c r="AA118" i="2" s="1"/>
  <c r="S134" i="2"/>
  <c r="V134" i="2" s="1"/>
  <c r="Z134" i="2"/>
  <c r="AA134" i="2" s="1"/>
  <c r="Z140" i="2"/>
  <c r="AA140" i="2" s="1"/>
  <c r="T140" i="2"/>
  <c r="Z149" i="2"/>
  <c r="AA149" i="2" s="1"/>
  <c r="S149" i="2"/>
  <c r="V149" i="2" s="1"/>
  <c r="Z161" i="2"/>
  <c r="AA161" i="2" s="1"/>
  <c r="S161" i="2"/>
  <c r="V161" i="2" s="1"/>
  <c r="Z86" i="2"/>
  <c r="AA86" i="2" s="1"/>
  <c r="AK66" i="2"/>
  <c r="M66" i="2" s="1"/>
  <c r="P66" i="2" s="1"/>
  <c r="AM75" i="2"/>
  <c r="N75" i="2" s="1"/>
  <c r="Q75" i="2" s="1"/>
  <c r="T75" i="2" s="1"/>
  <c r="AL76" i="2"/>
  <c r="O76" i="2" s="1"/>
  <c r="R76" i="2" s="1"/>
  <c r="U76" i="2" s="1"/>
  <c r="AL78" i="2"/>
  <c r="O78" i="2" s="1"/>
  <c r="R78" i="2" s="1"/>
  <c r="AK79" i="2"/>
  <c r="M79" i="2" s="1"/>
  <c r="P79" i="2" s="1"/>
  <c r="T80" i="2"/>
  <c r="V80" i="2" s="1"/>
  <c r="AK82" i="2"/>
  <c r="M82" i="2" s="1"/>
  <c r="P82" i="2" s="1"/>
  <c r="AM88" i="2"/>
  <c r="N88" i="2" s="1"/>
  <c r="Q88" i="2" s="1"/>
  <c r="T88" i="2" s="1"/>
  <c r="AM91" i="2"/>
  <c r="N91" i="2" s="1"/>
  <c r="Q91" i="2" s="1"/>
  <c r="AL92" i="2"/>
  <c r="O92" i="2" s="1"/>
  <c r="R92" i="2" s="1"/>
  <c r="AL94" i="2"/>
  <c r="O94" i="2" s="1"/>
  <c r="R94" i="2" s="1"/>
  <c r="U94" i="2" s="1"/>
  <c r="V94" i="2" s="1"/>
  <c r="AK95" i="2"/>
  <c r="M95" i="2" s="1"/>
  <c r="P95" i="2" s="1"/>
  <c r="T96" i="2"/>
  <c r="V96" i="2" s="1"/>
  <c r="AK98" i="2"/>
  <c r="M98" i="2" s="1"/>
  <c r="P98" i="2" s="1"/>
  <c r="S98" i="2" s="1"/>
  <c r="Z101" i="2"/>
  <c r="AA101" i="2" s="1"/>
  <c r="AM104" i="2"/>
  <c r="N104" i="2" s="1"/>
  <c r="Q104" i="2" s="1"/>
  <c r="AM107" i="2"/>
  <c r="N107" i="2" s="1"/>
  <c r="Q107" i="2" s="1"/>
  <c r="AL108" i="2"/>
  <c r="O108" i="2" s="1"/>
  <c r="R108" i="2" s="1"/>
  <c r="AL110" i="2"/>
  <c r="O110" i="2" s="1"/>
  <c r="R110" i="2" s="1"/>
  <c r="AK111" i="2"/>
  <c r="M111" i="2" s="1"/>
  <c r="P111" i="2" s="1"/>
  <c r="S111" i="2" s="1"/>
  <c r="AK114" i="2"/>
  <c r="M114" i="2" s="1"/>
  <c r="P114" i="2" s="1"/>
  <c r="S114" i="2" s="1"/>
  <c r="AM120" i="2"/>
  <c r="N120" i="2" s="1"/>
  <c r="Q120" i="2" s="1"/>
  <c r="Z122" i="2"/>
  <c r="AA122" i="2" s="1"/>
  <c r="AM123" i="2"/>
  <c r="N123" i="2" s="1"/>
  <c r="Q123" i="2" s="1"/>
  <c r="T123" i="2" s="1"/>
  <c r="AL124" i="2"/>
  <c r="O124" i="2" s="1"/>
  <c r="R124" i="2" s="1"/>
  <c r="U124" i="2" s="1"/>
  <c r="AL128" i="2"/>
  <c r="O128" i="2" s="1"/>
  <c r="R128" i="2" s="1"/>
  <c r="U128" i="2" s="1"/>
  <c r="AM128" i="2"/>
  <c r="N128" i="2" s="1"/>
  <c r="Q128" i="2" s="1"/>
  <c r="AK129" i="2"/>
  <c r="M129" i="2" s="1"/>
  <c r="P129" i="2" s="1"/>
  <c r="S129" i="2" s="1"/>
  <c r="AM129" i="2"/>
  <c r="N129" i="2" s="1"/>
  <c r="Q129" i="2" s="1"/>
  <c r="AL129" i="2"/>
  <c r="O129" i="2" s="1"/>
  <c r="R129" i="2" s="1"/>
  <c r="U129" i="2" s="1"/>
  <c r="U142" i="2"/>
  <c r="Z142" i="2"/>
  <c r="AA142" i="2" s="1"/>
  <c r="V155" i="2"/>
  <c r="Z160" i="2"/>
  <c r="AA160" i="2" s="1"/>
  <c r="U160" i="2"/>
  <c r="U164" i="2"/>
  <c r="V164" i="2" s="1"/>
  <c r="Z164" i="2"/>
  <c r="AA164" i="2" s="1"/>
  <c r="AL66" i="2"/>
  <c r="O66" i="2" s="1"/>
  <c r="R66" i="2" s="1"/>
  <c r="U66" i="2" s="1"/>
  <c r="U67" i="2"/>
  <c r="V67" i="2" s="1"/>
  <c r="AM76" i="2"/>
  <c r="N76" i="2" s="1"/>
  <c r="Q76" i="2" s="1"/>
  <c r="T76" i="2" s="1"/>
  <c r="AM79" i="2"/>
  <c r="N79" i="2" s="1"/>
  <c r="Q79" i="2" s="1"/>
  <c r="T79" i="2" s="1"/>
  <c r="AL82" i="2"/>
  <c r="O82" i="2" s="1"/>
  <c r="R82" i="2" s="1"/>
  <c r="U82" i="2" s="1"/>
  <c r="U83" i="2"/>
  <c r="V83" i="2" s="1"/>
  <c r="AM92" i="2"/>
  <c r="N92" i="2" s="1"/>
  <c r="Q92" i="2" s="1"/>
  <c r="T92" i="2" s="1"/>
  <c r="AM95" i="2"/>
  <c r="N95" i="2" s="1"/>
  <c r="Q95" i="2" s="1"/>
  <c r="T95" i="2" s="1"/>
  <c r="AL98" i="2"/>
  <c r="O98" i="2" s="1"/>
  <c r="R98" i="2" s="1"/>
  <c r="U99" i="2"/>
  <c r="V99" i="2" s="1"/>
  <c r="AM108" i="2"/>
  <c r="N108" i="2" s="1"/>
  <c r="Q108" i="2" s="1"/>
  <c r="T108" i="2" s="1"/>
  <c r="AM111" i="2"/>
  <c r="N111" i="2" s="1"/>
  <c r="Q111" i="2" s="1"/>
  <c r="AL114" i="2"/>
  <c r="O114" i="2" s="1"/>
  <c r="R114" i="2" s="1"/>
  <c r="U114" i="2" s="1"/>
  <c r="U115" i="2"/>
  <c r="V115" i="2" s="1"/>
  <c r="AM124" i="2"/>
  <c r="N124" i="2" s="1"/>
  <c r="Q124" i="2" s="1"/>
  <c r="V130" i="2"/>
  <c r="AM131" i="2"/>
  <c r="N131" i="2" s="1"/>
  <c r="Q131" i="2" s="1"/>
  <c r="T131" i="2" s="1"/>
  <c r="AL131" i="2"/>
  <c r="O131" i="2" s="1"/>
  <c r="R131" i="2" s="1"/>
  <c r="U131" i="2" s="1"/>
  <c r="Z133" i="2"/>
  <c r="AA133" i="2" s="1"/>
  <c r="Z136" i="2"/>
  <c r="AA136" i="2" s="1"/>
  <c r="S136" i="2"/>
  <c r="V136" i="2" s="1"/>
  <c r="V137" i="2"/>
  <c r="S145" i="2"/>
  <c r="Z145" i="2"/>
  <c r="AA145" i="2" s="1"/>
  <c r="T147" i="2"/>
  <c r="Z147" i="2"/>
  <c r="AA147" i="2" s="1"/>
  <c r="T151" i="2"/>
  <c r="Z151" i="2"/>
  <c r="AA151" i="2" s="1"/>
  <c r="Z156" i="2"/>
  <c r="AA156" i="2" s="1"/>
  <c r="T156" i="2"/>
  <c r="V156" i="2" s="1"/>
  <c r="V159" i="2"/>
  <c r="AK125" i="2"/>
  <c r="M125" i="2" s="1"/>
  <c r="P125" i="2" s="1"/>
  <c r="AM125" i="2"/>
  <c r="N125" i="2" s="1"/>
  <c r="Q125" i="2" s="1"/>
  <c r="T125" i="2" s="1"/>
  <c r="Z132" i="2"/>
  <c r="AA132" i="2" s="1"/>
  <c r="U132" i="2"/>
  <c r="V138" i="2"/>
  <c r="V140" i="2"/>
  <c r="V142" i="2"/>
  <c r="U150" i="2"/>
  <c r="V150" i="2" s="1"/>
  <c r="Z150" i="2"/>
  <c r="AA150" i="2" s="1"/>
  <c r="Z137" i="2"/>
  <c r="AA137" i="2" s="1"/>
  <c r="Z139" i="2"/>
  <c r="AA139" i="2" s="1"/>
  <c r="AL141" i="2"/>
  <c r="O141" i="2" s="1"/>
  <c r="R141" i="2" s="1"/>
  <c r="U141" i="2" s="1"/>
  <c r="AK144" i="2"/>
  <c r="M144" i="2" s="1"/>
  <c r="P144" i="2" s="1"/>
  <c r="AK147" i="2"/>
  <c r="M147" i="2" s="1"/>
  <c r="P147" i="2" s="1"/>
  <c r="S147" i="2" s="1"/>
  <c r="Z153" i="2"/>
  <c r="AA153" i="2" s="1"/>
  <c r="Z155" i="2"/>
  <c r="AA155" i="2" s="1"/>
  <c r="AL157" i="2"/>
  <c r="O157" i="2" s="1"/>
  <c r="R157" i="2" s="1"/>
  <c r="Z172" i="2"/>
  <c r="AA172" i="2" s="1"/>
  <c r="T172" i="2"/>
  <c r="S180" i="2"/>
  <c r="V180" i="2" s="1"/>
  <c r="Z180" i="2"/>
  <c r="AA180" i="2" s="1"/>
  <c r="AK132" i="2"/>
  <c r="M132" i="2" s="1"/>
  <c r="P132" i="2" s="1"/>
  <c r="S132" i="2" s="1"/>
  <c r="AK135" i="2"/>
  <c r="M135" i="2" s="1"/>
  <c r="P135" i="2" s="1"/>
  <c r="AM141" i="2"/>
  <c r="N141" i="2" s="1"/>
  <c r="Q141" i="2" s="1"/>
  <c r="AM144" i="2"/>
  <c r="N144" i="2" s="1"/>
  <c r="Q144" i="2" s="1"/>
  <c r="T144" i="2" s="1"/>
  <c r="AL145" i="2"/>
  <c r="O145" i="2" s="1"/>
  <c r="R145" i="2" s="1"/>
  <c r="U145" i="2" s="1"/>
  <c r="AL147" i="2"/>
  <c r="O147" i="2" s="1"/>
  <c r="R147" i="2" s="1"/>
  <c r="U147" i="2" s="1"/>
  <c r="AK148" i="2"/>
  <c r="M148" i="2" s="1"/>
  <c r="P148" i="2" s="1"/>
  <c r="S148" i="2" s="1"/>
  <c r="AK151" i="2"/>
  <c r="M151" i="2" s="1"/>
  <c r="P151" i="2" s="1"/>
  <c r="S151" i="2" s="1"/>
  <c r="Z154" i="2"/>
  <c r="AA154" i="2" s="1"/>
  <c r="AM157" i="2"/>
  <c r="N157" i="2" s="1"/>
  <c r="Q157" i="2" s="1"/>
  <c r="T157" i="2" s="1"/>
  <c r="Z159" i="2"/>
  <c r="AA159" i="2" s="1"/>
  <c r="AM160" i="2"/>
  <c r="N160" i="2" s="1"/>
  <c r="Q160" i="2" s="1"/>
  <c r="T160" i="2" s="1"/>
  <c r="U176" i="2"/>
  <c r="Z176" i="2"/>
  <c r="AA176" i="2" s="1"/>
  <c r="AM132" i="2"/>
  <c r="N132" i="2" s="1"/>
  <c r="Q132" i="2" s="1"/>
  <c r="T132" i="2" s="1"/>
  <c r="AL135" i="2"/>
  <c r="O135" i="2" s="1"/>
  <c r="R135" i="2" s="1"/>
  <c r="U135" i="2" s="1"/>
  <c r="AM145" i="2"/>
  <c r="N145" i="2" s="1"/>
  <c r="Q145" i="2" s="1"/>
  <c r="T145" i="2" s="1"/>
  <c r="AM148" i="2"/>
  <c r="N148" i="2" s="1"/>
  <c r="Q148" i="2" s="1"/>
  <c r="AL151" i="2"/>
  <c r="O151" i="2" s="1"/>
  <c r="R151" i="2" s="1"/>
  <c r="U151" i="2" s="1"/>
  <c r="Z166" i="2"/>
  <c r="AA166" i="2" s="1"/>
  <c r="S166" i="2"/>
  <c r="V166" i="2" s="1"/>
  <c r="AL162" i="2"/>
  <c r="O162" i="2" s="1"/>
  <c r="R162" i="2" s="1"/>
  <c r="U162" i="2" s="1"/>
  <c r="AM162" i="2"/>
  <c r="N162" i="2" s="1"/>
  <c r="Q162" i="2" s="1"/>
  <c r="T162" i="2" s="1"/>
  <c r="AK162" i="2"/>
  <c r="M162" i="2" s="1"/>
  <c r="P162" i="2" s="1"/>
  <c r="S169" i="2"/>
  <c r="Z169" i="2"/>
  <c r="AA169" i="2" s="1"/>
  <c r="S168" i="2"/>
  <c r="AK170" i="2"/>
  <c r="M170" i="2" s="1"/>
  <c r="P170" i="2" s="1"/>
  <c r="AL174" i="2"/>
  <c r="O174" i="2" s="1"/>
  <c r="R174" i="2" s="1"/>
  <c r="U174" i="2" s="1"/>
  <c r="AM174" i="2"/>
  <c r="N174" i="2" s="1"/>
  <c r="Q174" i="2" s="1"/>
  <c r="T174" i="2" s="1"/>
  <c r="AK175" i="2"/>
  <c r="M175" i="2" s="1"/>
  <c r="P175" i="2" s="1"/>
  <c r="AM175" i="2"/>
  <c r="N175" i="2" s="1"/>
  <c r="Q175" i="2" s="1"/>
  <c r="T175" i="2" s="1"/>
  <c r="AL175" i="2"/>
  <c r="O175" i="2" s="1"/>
  <c r="R175" i="2" s="1"/>
  <c r="U175" i="2" s="1"/>
  <c r="V184" i="2"/>
  <c r="Z196" i="2"/>
  <c r="AA196" i="2" s="1"/>
  <c r="AL163" i="2"/>
  <c r="O163" i="2" s="1"/>
  <c r="R163" i="2" s="1"/>
  <c r="AM165" i="2"/>
  <c r="N165" i="2" s="1"/>
  <c r="Q165" i="2" s="1"/>
  <c r="T165" i="2" s="1"/>
  <c r="AK165" i="2"/>
  <c r="M165" i="2" s="1"/>
  <c r="P165" i="2" s="1"/>
  <c r="AM170" i="2"/>
  <c r="N170" i="2" s="1"/>
  <c r="Q170" i="2" s="1"/>
  <c r="T170" i="2" s="1"/>
  <c r="V172" i="2"/>
  <c r="AK174" i="2"/>
  <c r="M174" i="2" s="1"/>
  <c r="P174" i="2" s="1"/>
  <c r="AM177" i="2"/>
  <c r="N177" i="2" s="1"/>
  <c r="Q177" i="2" s="1"/>
  <c r="T177" i="2" s="1"/>
  <c r="AL177" i="2"/>
  <c r="O177" i="2" s="1"/>
  <c r="R177" i="2" s="1"/>
  <c r="U177" i="2" s="1"/>
  <c r="AL178" i="2"/>
  <c r="O178" i="2" s="1"/>
  <c r="R178" i="2" s="1"/>
  <c r="U178" i="2" s="1"/>
  <c r="AM178" i="2"/>
  <c r="N178" i="2" s="1"/>
  <c r="Q178" i="2" s="1"/>
  <c r="AK178" i="2"/>
  <c r="M178" i="2" s="1"/>
  <c r="P178" i="2" s="1"/>
  <c r="S178" i="2" s="1"/>
  <c r="Z194" i="2"/>
  <c r="AA194" i="2" s="1"/>
  <c r="T194" i="2"/>
  <c r="AK171" i="2"/>
  <c r="M171" i="2" s="1"/>
  <c r="P171" i="2" s="1"/>
  <c r="AM171" i="2"/>
  <c r="N171" i="2" s="1"/>
  <c r="Q171" i="2" s="1"/>
  <c r="T171" i="2" s="1"/>
  <c r="Z186" i="2"/>
  <c r="AA186" i="2" s="1"/>
  <c r="U186" i="2"/>
  <c r="S187" i="2"/>
  <c r="Z187" i="2"/>
  <c r="AA187" i="2" s="1"/>
  <c r="U188" i="2"/>
  <c r="V188" i="2" s="1"/>
  <c r="Z188" i="2"/>
  <c r="AA188" i="2" s="1"/>
  <c r="V189" i="2"/>
  <c r="Z190" i="2"/>
  <c r="AA190" i="2" s="1"/>
  <c r="S190" i="2"/>
  <c r="AL171" i="2"/>
  <c r="O171" i="2" s="1"/>
  <c r="R171" i="2" s="1"/>
  <c r="U171" i="2" s="1"/>
  <c r="S177" i="2"/>
  <c r="Z182" i="2"/>
  <c r="AA182" i="2" s="1"/>
  <c r="S182" i="2"/>
  <c r="V182" i="2" s="1"/>
  <c r="U183" i="2"/>
  <c r="V183" i="2" s="1"/>
  <c r="Z183" i="2"/>
  <c r="AA183" i="2" s="1"/>
  <c r="V186" i="2"/>
  <c r="U192" i="2"/>
  <c r="V192" i="2" s="1"/>
  <c r="Z192" i="2"/>
  <c r="AA192" i="2" s="1"/>
  <c r="Z185" i="2"/>
  <c r="AA185" i="2" s="1"/>
  <c r="Z198" i="2"/>
  <c r="AA198" i="2" s="1"/>
  <c r="S198" i="2"/>
  <c r="Z202" i="2"/>
  <c r="AA202" i="2" s="1"/>
  <c r="S202" i="2"/>
  <c r="V202" i="2" s="1"/>
  <c r="S208" i="2"/>
  <c r="V208" i="2" s="1"/>
  <c r="Z208" i="2"/>
  <c r="AA208" i="2" s="1"/>
  <c r="U212" i="2"/>
  <c r="V212" i="2" s="1"/>
  <c r="Z212" i="2"/>
  <c r="AA212" i="2" s="1"/>
  <c r="AK181" i="2"/>
  <c r="M181" i="2" s="1"/>
  <c r="P181" i="2" s="1"/>
  <c r="Z184" i="2"/>
  <c r="AA184" i="2" s="1"/>
  <c r="AM187" i="2"/>
  <c r="N187" i="2" s="1"/>
  <c r="Q187" i="2" s="1"/>
  <c r="T187" i="2" s="1"/>
  <c r="Z189" i="2"/>
  <c r="AA189" i="2" s="1"/>
  <c r="AM190" i="2"/>
  <c r="N190" i="2" s="1"/>
  <c r="Q190" i="2" s="1"/>
  <c r="T190" i="2" s="1"/>
  <c r="AL191" i="2"/>
  <c r="O191" i="2" s="1"/>
  <c r="R191" i="2" s="1"/>
  <c r="AM193" i="2"/>
  <c r="N193" i="2" s="1"/>
  <c r="Q193" i="2" s="1"/>
  <c r="T193" i="2" s="1"/>
  <c r="AL193" i="2"/>
  <c r="O193" i="2" s="1"/>
  <c r="R193" i="2" s="1"/>
  <c r="U193" i="2" s="1"/>
  <c r="AM197" i="2"/>
  <c r="N197" i="2" s="1"/>
  <c r="Q197" i="2" s="1"/>
  <c r="T197" i="2" s="1"/>
  <c r="AK197" i="2"/>
  <c r="M197" i="2" s="1"/>
  <c r="P197" i="2" s="1"/>
  <c r="S197" i="2" s="1"/>
  <c r="AL197" i="2"/>
  <c r="O197" i="2" s="1"/>
  <c r="R197" i="2" s="1"/>
  <c r="AL181" i="2"/>
  <c r="O181" i="2" s="1"/>
  <c r="R181" i="2" s="1"/>
  <c r="U181" i="2" s="1"/>
  <c r="AM191" i="2"/>
  <c r="N191" i="2" s="1"/>
  <c r="Q191" i="2" s="1"/>
  <c r="T191" i="2" s="1"/>
  <c r="AK193" i="2"/>
  <c r="M193" i="2" s="1"/>
  <c r="P193" i="2" s="1"/>
  <c r="AM205" i="2"/>
  <c r="N205" i="2" s="1"/>
  <c r="Q205" i="2" s="1"/>
  <c r="T205" i="2" s="1"/>
  <c r="AL205" i="2"/>
  <c r="O205" i="2" s="1"/>
  <c r="R205" i="2" s="1"/>
  <c r="U205" i="2" s="1"/>
  <c r="AK205" i="2"/>
  <c r="M205" i="2" s="1"/>
  <c r="P205" i="2" s="1"/>
  <c r="U211" i="2"/>
  <c r="V211" i="2" s="1"/>
  <c r="AL194" i="2"/>
  <c r="O194" i="2" s="1"/>
  <c r="R194" i="2" s="1"/>
  <c r="U194" i="2" s="1"/>
  <c r="AK194" i="2"/>
  <c r="M194" i="2" s="1"/>
  <c r="P194" i="2" s="1"/>
  <c r="S194" i="2" s="1"/>
  <c r="AK199" i="2"/>
  <c r="M199" i="2" s="1"/>
  <c r="P199" i="2" s="1"/>
  <c r="AM199" i="2"/>
  <c r="N199" i="2" s="1"/>
  <c r="Q199" i="2" s="1"/>
  <c r="T199" i="2" s="1"/>
  <c r="AL199" i="2"/>
  <c r="O199" i="2" s="1"/>
  <c r="R199" i="2" s="1"/>
  <c r="U199" i="2" s="1"/>
  <c r="Z221" i="2"/>
  <c r="AA221" i="2" s="1"/>
  <c r="U221" i="2"/>
  <c r="V221" i="2" s="1"/>
  <c r="Z228" i="2"/>
  <c r="AA228" i="2" s="1"/>
  <c r="S228" i="2"/>
  <c r="V228" i="2" s="1"/>
  <c r="AK207" i="2"/>
  <c r="M207" i="2" s="1"/>
  <c r="P207" i="2" s="1"/>
  <c r="S207" i="2" s="1"/>
  <c r="AL207" i="2"/>
  <c r="O207" i="2" s="1"/>
  <c r="R207" i="2" s="1"/>
  <c r="U207" i="2" s="1"/>
  <c r="AL210" i="2"/>
  <c r="O210" i="2" s="1"/>
  <c r="R210" i="2" s="1"/>
  <c r="U210" i="2" s="1"/>
  <c r="AK210" i="2"/>
  <c r="M210" i="2" s="1"/>
  <c r="P210" i="2" s="1"/>
  <c r="S210" i="2" s="1"/>
  <c r="U214" i="2"/>
  <c r="V214" i="2" s="1"/>
  <c r="V215" i="2"/>
  <c r="Z215" i="2"/>
  <c r="AA215" i="2" s="1"/>
  <c r="Z217" i="2"/>
  <c r="AA217" i="2" s="1"/>
  <c r="Z223" i="2"/>
  <c r="AA223" i="2" s="1"/>
  <c r="S223" i="2"/>
  <c r="T225" i="2"/>
  <c r="Z225" i="2"/>
  <c r="AA225" i="2" s="1"/>
  <c r="AK203" i="2"/>
  <c r="M203" i="2" s="1"/>
  <c r="P203" i="2" s="1"/>
  <c r="AM203" i="2"/>
  <c r="N203" i="2" s="1"/>
  <c r="Q203" i="2" s="1"/>
  <c r="T203" i="2" s="1"/>
  <c r="AM207" i="2"/>
  <c r="N207" i="2" s="1"/>
  <c r="Q207" i="2" s="1"/>
  <c r="AM210" i="2"/>
  <c r="N210" i="2" s="1"/>
  <c r="Q210" i="2" s="1"/>
  <c r="AM213" i="2"/>
  <c r="N213" i="2" s="1"/>
  <c r="Q213" i="2" s="1"/>
  <c r="T213" i="2" s="1"/>
  <c r="AK213" i="2"/>
  <c r="M213" i="2" s="1"/>
  <c r="P213" i="2" s="1"/>
  <c r="Z218" i="2"/>
  <c r="AA218" i="2" s="1"/>
  <c r="S218" i="2"/>
  <c r="V218" i="2" s="1"/>
  <c r="U234" i="2"/>
  <c r="V234" i="2" s="1"/>
  <c r="Z234" i="2"/>
  <c r="AA234" i="2" s="1"/>
  <c r="AL206" i="2"/>
  <c r="O206" i="2" s="1"/>
  <c r="R206" i="2" s="1"/>
  <c r="AM206" i="2"/>
  <c r="N206" i="2" s="1"/>
  <c r="Q206" i="2" s="1"/>
  <c r="T206" i="2" s="1"/>
  <c r="AM209" i="2"/>
  <c r="N209" i="2" s="1"/>
  <c r="Q209" i="2" s="1"/>
  <c r="T209" i="2" s="1"/>
  <c r="AL209" i="2"/>
  <c r="O209" i="2" s="1"/>
  <c r="R209" i="2" s="1"/>
  <c r="U209" i="2" s="1"/>
  <c r="AL213" i="2"/>
  <c r="O213" i="2" s="1"/>
  <c r="R213" i="2" s="1"/>
  <c r="U213" i="2" s="1"/>
  <c r="U219" i="2"/>
  <c r="S227" i="2"/>
  <c r="V227" i="2" s="1"/>
  <c r="Z227" i="2"/>
  <c r="AA227" i="2" s="1"/>
  <c r="T238" i="2"/>
  <c r="V238" i="2" s="1"/>
  <c r="Z238" i="2"/>
  <c r="AA238" i="2" s="1"/>
  <c r="AM239" i="2"/>
  <c r="N239" i="2" s="1"/>
  <c r="Q239" i="2" s="1"/>
  <c r="T239" i="2" s="1"/>
  <c r="AL239" i="2"/>
  <c r="O239" i="2" s="1"/>
  <c r="R239" i="2" s="1"/>
  <c r="U239" i="2" s="1"/>
  <c r="AK239" i="2"/>
  <c r="M239" i="2" s="1"/>
  <c r="P239" i="2" s="1"/>
  <c r="Z241" i="2"/>
  <c r="AA241" i="2" s="1"/>
  <c r="S245" i="2"/>
  <c r="V245" i="2" s="1"/>
  <c r="AM235" i="2"/>
  <c r="N235" i="2" s="1"/>
  <c r="Q235" i="2" s="1"/>
  <c r="T235" i="2" s="1"/>
  <c r="AL235" i="2"/>
  <c r="O235" i="2" s="1"/>
  <c r="R235" i="2" s="1"/>
  <c r="U235" i="2" s="1"/>
  <c r="AK235" i="2"/>
  <c r="M235" i="2" s="1"/>
  <c r="P235" i="2" s="1"/>
  <c r="U242" i="2"/>
  <c r="Z242" i="2"/>
  <c r="AA242" i="2" s="1"/>
  <c r="T250" i="2"/>
  <c r="V250" i="2" s="1"/>
  <c r="Z250" i="2"/>
  <c r="AA250" i="2" s="1"/>
  <c r="AM219" i="2"/>
  <c r="N219" i="2" s="1"/>
  <c r="Q219" i="2" s="1"/>
  <c r="T219" i="2" s="1"/>
  <c r="V219" i="2" s="1"/>
  <c r="AM222" i="2"/>
  <c r="N222" i="2" s="1"/>
  <c r="Q222" i="2" s="1"/>
  <c r="AL223" i="2"/>
  <c r="O223" i="2" s="1"/>
  <c r="R223" i="2" s="1"/>
  <c r="U223" i="2" s="1"/>
  <c r="AL225" i="2"/>
  <c r="O225" i="2" s="1"/>
  <c r="R225" i="2" s="1"/>
  <c r="U225" i="2" s="1"/>
  <c r="V225" i="2" s="1"/>
  <c r="AK226" i="2"/>
  <c r="M226" i="2" s="1"/>
  <c r="P226" i="2" s="1"/>
  <c r="T232" i="2"/>
  <c r="AM247" i="2"/>
  <c r="N247" i="2" s="1"/>
  <c r="Q247" i="2" s="1"/>
  <c r="T247" i="2" s="1"/>
  <c r="AL247" i="2"/>
  <c r="O247" i="2" s="1"/>
  <c r="R247" i="2" s="1"/>
  <c r="U247" i="2" s="1"/>
  <c r="AK247" i="2"/>
  <c r="M247" i="2" s="1"/>
  <c r="P247" i="2" s="1"/>
  <c r="AM223" i="2"/>
  <c r="N223" i="2" s="1"/>
  <c r="Q223" i="2" s="1"/>
  <c r="T223" i="2" s="1"/>
  <c r="AM226" i="2"/>
  <c r="N226" i="2" s="1"/>
  <c r="Q226" i="2" s="1"/>
  <c r="T226" i="2" s="1"/>
  <c r="AM231" i="2"/>
  <c r="N231" i="2" s="1"/>
  <c r="Q231" i="2" s="1"/>
  <c r="AL231" i="2"/>
  <c r="O231" i="2" s="1"/>
  <c r="R231" i="2" s="1"/>
  <c r="U231" i="2" s="1"/>
  <c r="AK231" i="2"/>
  <c r="M231" i="2" s="1"/>
  <c r="P231" i="2" s="1"/>
  <c r="S231" i="2" s="1"/>
  <c r="T244" i="2"/>
  <c r="AL232" i="2"/>
  <c r="O232" i="2" s="1"/>
  <c r="R232" i="2" s="1"/>
  <c r="U232" i="2" s="1"/>
  <c r="AK232" i="2"/>
  <c r="M232" i="2" s="1"/>
  <c r="P232" i="2" s="1"/>
  <c r="S232" i="2" s="1"/>
  <c r="AL240" i="2"/>
  <c r="O240" i="2" s="1"/>
  <c r="R240" i="2" s="1"/>
  <c r="U240" i="2" s="1"/>
  <c r="AK240" i="2"/>
  <c r="M240" i="2" s="1"/>
  <c r="P240" i="2" s="1"/>
  <c r="AL248" i="2"/>
  <c r="O248" i="2" s="1"/>
  <c r="R248" i="2" s="1"/>
  <c r="AK248" i="2"/>
  <c r="M248" i="2" s="1"/>
  <c r="P248" i="2" s="1"/>
  <c r="S248" i="2" s="1"/>
  <c r="AM243" i="2"/>
  <c r="N243" i="2" s="1"/>
  <c r="Q243" i="2" s="1"/>
  <c r="T243" i="2" s="1"/>
  <c r="AL243" i="2"/>
  <c r="O243" i="2" s="1"/>
  <c r="R243" i="2" s="1"/>
  <c r="AM248" i="2"/>
  <c r="N248" i="2" s="1"/>
  <c r="Q248" i="2" s="1"/>
  <c r="T248" i="2" s="1"/>
  <c r="AM251" i="2"/>
  <c r="N251" i="2" s="1"/>
  <c r="Q251" i="2" s="1"/>
  <c r="T251" i="2" s="1"/>
  <c r="AL251" i="2"/>
  <c r="O251" i="2" s="1"/>
  <c r="R251" i="2" s="1"/>
  <c r="AL236" i="2"/>
  <c r="O236" i="2" s="1"/>
  <c r="R236" i="2" s="1"/>
  <c r="U236" i="2" s="1"/>
  <c r="AK236" i="2"/>
  <c r="M236" i="2" s="1"/>
  <c r="P236" i="2" s="1"/>
  <c r="AK243" i="2"/>
  <c r="M243" i="2" s="1"/>
  <c r="P243" i="2" s="1"/>
  <c r="S243" i="2" s="1"/>
  <c r="AL244" i="2"/>
  <c r="O244" i="2" s="1"/>
  <c r="R244" i="2" s="1"/>
  <c r="U244" i="2" s="1"/>
  <c r="AK244" i="2"/>
  <c r="M244" i="2" s="1"/>
  <c r="P244" i="2" s="1"/>
  <c r="S244" i="2" s="1"/>
  <c r="AK251" i="2"/>
  <c r="M251" i="2" s="1"/>
  <c r="P251" i="2" s="1"/>
  <c r="S251" i="2" s="1"/>
  <c r="S57" i="2" l="1"/>
  <c r="V57" i="2" s="1"/>
  <c r="V168" i="2"/>
  <c r="V160" i="2"/>
  <c r="V71" i="2"/>
  <c r="V185" i="2"/>
  <c r="T152" i="2"/>
  <c r="V152" i="2" s="1"/>
  <c r="T204" i="2"/>
  <c r="V204" i="2" s="1"/>
  <c r="V198" i="2"/>
  <c r="Z143" i="2"/>
  <c r="AA143" i="2" s="1"/>
  <c r="Z158" i="2"/>
  <c r="AA158" i="2" s="1"/>
  <c r="V85" i="2"/>
  <c r="T4" i="2"/>
  <c r="V169" i="2"/>
  <c r="V69" i="2"/>
  <c r="Z246" i="2"/>
  <c r="AA246" i="2" s="1"/>
  <c r="S246" i="2"/>
  <c r="V246" i="2" s="1"/>
  <c r="U167" i="2"/>
  <c r="V167" i="2" s="1"/>
  <c r="Z106" i="2"/>
  <c r="AA106" i="2" s="1"/>
  <c r="V209" i="2"/>
  <c r="V84" i="2"/>
  <c r="V38" i="2"/>
  <c r="V4" i="2"/>
  <c r="V19" i="2"/>
  <c r="Z230" i="2"/>
  <c r="AA230" i="2" s="1"/>
  <c r="S230" i="2"/>
  <c r="V230" i="2" s="1"/>
  <c r="T146" i="2"/>
  <c r="V146" i="2" s="1"/>
  <c r="Z146" i="2"/>
  <c r="AA146" i="2" s="1"/>
  <c r="U179" i="2"/>
  <c r="V179" i="2" s="1"/>
  <c r="Z179" i="2"/>
  <c r="AA179" i="2" s="1"/>
  <c r="Z126" i="2"/>
  <c r="AA126" i="2" s="1"/>
  <c r="T126" i="2"/>
  <c r="V126" i="2" s="1"/>
  <c r="V70" i="2"/>
  <c r="V153" i="2"/>
  <c r="V143" i="2"/>
  <c r="Z127" i="2"/>
  <c r="AA127" i="2" s="1"/>
  <c r="S127" i="2"/>
  <c r="V127" i="2" s="1"/>
  <c r="S105" i="2"/>
  <c r="V105" i="2" s="1"/>
  <c r="Z105" i="2"/>
  <c r="AA105" i="2" s="1"/>
  <c r="Z53" i="2"/>
  <c r="AA53" i="2" s="1"/>
  <c r="S53" i="2"/>
  <c r="V53" i="2" s="1"/>
  <c r="Z68" i="2"/>
  <c r="AA68" i="2" s="1"/>
  <c r="U68" i="2"/>
  <c r="V232" i="2"/>
  <c r="V131" i="2"/>
  <c r="Z220" i="2"/>
  <c r="AA220" i="2" s="1"/>
  <c r="S220" i="2"/>
  <c r="V220" i="2" s="1"/>
  <c r="V190" i="2"/>
  <c r="V147" i="2"/>
  <c r="Z173" i="2"/>
  <c r="AA173" i="2" s="1"/>
  <c r="S173" i="2"/>
  <c r="V173" i="2" s="1"/>
  <c r="Z200" i="2"/>
  <c r="AA200" i="2" s="1"/>
  <c r="S200" i="2"/>
  <c r="V200" i="2" s="1"/>
  <c r="V68" i="2"/>
  <c r="V65" i="2"/>
  <c r="V97" i="2"/>
  <c r="V33" i="2"/>
  <c r="T237" i="2"/>
  <c r="V237" i="2" s="1"/>
  <c r="Z237" i="2"/>
  <c r="AA237" i="2" s="1"/>
  <c r="Z224" i="2"/>
  <c r="AA224" i="2" s="1"/>
  <c r="S224" i="2"/>
  <c r="V224" i="2" s="1"/>
  <c r="Z216" i="2"/>
  <c r="AA216" i="2" s="1"/>
  <c r="T216" i="2"/>
  <c r="V216" i="2" s="1"/>
  <c r="T201" i="2"/>
  <c r="V201" i="2" s="1"/>
  <c r="Z201" i="2"/>
  <c r="AA201" i="2" s="1"/>
  <c r="Z81" i="2"/>
  <c r="AA81" i="2" s="1"/>
  <c r="T81" i="2"/>
  <c r="V81" i="2" s="1"/>
  <c r="Z56" i="2"/>
  <c r="AA56" i="2" s="1"/>
  <c r="T56" i="2"/>
  <c r="V56" i="2" s="1"/>
  <c r="Z236" i="2"/>
  <c r="AA236" i="2" s="1"/>
  <c r="S236" i="2"/>
  <c r="V236" i="2" s="1"/>
  <c r="Z248" i="2"/>
  <c r="AA248" i="2" s="1"/>
  <c r="U248" i="2"/>
  <c r="Z247" i="2"/>
  <c r="AA247" i="2" s="1"/>
  <c r="S247" i="2"/>
  <c r="V247" i="2" s="1"/>
  <c r="Z226" i="2"/>
  <c r="AA226" i="2" s="1"/>
  <c r="S226" i="2"/>
  <c r="V226" i="2" s="1"/>
  <c r="Z206" i="2"/>
  <c r="AA206" i="2" s="1"/>
  <c r="U206" i="2"/>
  <c r="V206" i="2" s="1"/>
  <c r="Z210" i="2"/>
  <c r="AA210" i="2" s="1"/>
  <c r="T210" i="2"/>
  <c r="V210" i="2" s="1"/>
  <c r="V194" i="2"/>
  <c r="Z205" i="2"/>
  <c r="AA205" i="2" s="1"/>
  <c r="S205" i="2"/>
  <c r="V205" i="2" s="1"/>
  <c r="S193" i="2"/>
  <c r="V193" i="2" s="1"/>
  <c r="Z193" i="2"/>
  <c r="AA193" i="2" s="1"/>
  <c r="Z191" i="2"/>
  <c r="AA191" i="2" s="1"/>
  <c r="U191" i="2"/>
  <c r="V191" i="2" s="1"/>
  <c r="V177" i="2"/>
  <c r="V187" i="2"/>
  <c r="Z175" i="2"/>
  <c r="AA175" i="2" s="1"/>
  <c r="S175" i="2"/>
  <c r="V175" i="2" s="1"/>
  <c r="Z148" i="2"/>
  <c r="AA148" i="2" s="1"/>
  <c r="T148" i="2"/>
  <c r="V148" i="2" s="1"/>
  <c r="T141" i="2"/>
  <c r="V141" i="2" s="1"/>
  <c r="Z141" i="2"/>
  <c r="AA141" i="2" s="1"/>
  <c r="V145" i="2"/>
  <c r="T104" i="2"/>
  <c r="V104" i="2" s="1"/>
  <c r="Z104" i="2"/>
  <c r="AA104" i="2" s="1"/>
  <c r="Z95" i="2"/>
  <c r="AA95" i="2" s="1"/>
  <c r="S95" i="2"/>
  <c r="V95" i="2" s="1"/>
  <c r="Z78" i="2"/>
  <c r="AA78" i="2" s="1"/>
  <c r="U78" i="2"/>
  <c r="V78" i="2" s="1"/>
  <c r="V76" i="2"/>
  <c r="T50" i="2"/>
  <c r="V50" i="2" s="1"/>
  <c r="Z50" i="2"/>
  <c r="AA50" i="2" s="1"/>
  <c r="Z15" i="2"/>
  <c r="AA15" i="2" s="1"/>
  <c r="T15" i="2"/>
  <c r="V15" i="2" s="1"/>
  <c r="V34" i="2"/>
  <c r="V27" i="2"/>
  <c r="Z3" i="2"/>
  <c r="AA3" i="2" s="1"/>
  <c r="S3" i="2"/>
  <c r="V3" i="2" s="1"/>
  <c r="U17" i="2"/>
  <c r="V17" i="2" s="1"/>
  <c r="Z17" i="2"/>
  <c r="AA17" i="2" s="1"/>
  <c r="Z11" i="2"/>
  <c r="AA11" i="2" s="1"/>
  <c r="S11" i="2"/>
  <c r="V11" i="2" s="1"/>
  <c r="V244" i="2"/>
  <c r="Z243" i="2"/>
  <c r="AA243" i="2" s="1"/>
  <c r="U243" i="2"/>
  <c r="V243" i="2" s="1"/>
  <c r="Z240" i="2"/>
  <c r="AA240" i="2" s="1"/>
  <c r="S240" i="2"/>
  <c r="V240" i="2" s="1"/>
  <c r="T231" i="2"/>
  <c r="Z231" i="2"/>
  <c r="AA231" i="2" s="1"/>
  <c r="Z235" i="2"/>
  <c r="AA235" i="2" s="1"/>
  <c r="S235" i="2"/>
  <c r="V235" i="2" s="1"/>
  <c r="Z207" i="2"/>
  <c r="AA207" i="2" s="1"/>
  <c r="T207" i="2"/>
  <c r="Z181" i="2"/>
  <c r="AA181" i="2" s="1"/>
  <c r="S181" i="2"/>
  <c r="V181" i="2" s="1"/>
  <c r="Z171" i="2"/>
  <c r="AA171" i="2" s="1"/>
  <c r="S171" i="2"/>
  <c r="V171" i="2" s="1"/>
  <c r="Z178" i="2"/>
  <c r="AA178" i="2" s="1"/>
  <c r="T178" i="2"/>
  <c r="V178" i="2" s="1"/>
  <c r="Z165" i="2"/>
  <c r="AA165" i="2" s="1"/>
  <c r="S165" i="2"/>
  <c r="V165" i="2" s="1"/>
  <c r="S135" i="2"/>
  <c r="V135" i="2" s="1"/>
  <c r="Z135" i="2"/>
  <c r="AA135" i="2" s="1"/>
  <c r="Z98" i="2"/>
  <c r="AA98" i="2" s="1"/>
  <c r="U98" i="2"/>
  <c r="Z128" i="2"/>
  <c r="AA128" i="2" s="1"/>
  <c r="T128" i="2"/>
  <c r="V128" i="2" s="1"/>
  <c r="Z110" i="2"/>
  <c r="AA110" i="2" s="1"/>
  <c r="U110" i="2"/>
  <c r="V110" i="2" s="1"/>
  <c r="Z82" i="2"/>
  <c r="AA82" i="2" s="1"/>
  <c r="S82" i="2"/>
  <c r="V82" i="2" s="1"/>
  <c r="Z63" i="2"/>
  <c r="AA63" i="2" s="1"/>
  <c r="S63" i="2"/>
  <c r="V63" i="2" s="1"/>
  <c r="Z60" i="2"/>
  <c r="AA60" i="2" s="1"/>
  <c r="T60" i="2"/>
  <c r="V60" i="2" s="1"/>
  <c r="Z55" i="2"/>
  <c r="AA55" i="2" s="1"/>
  <c r="U55" i="2"/>
  <c r="V55" i="2" s="1"/>
  <c r="Z54" i="2"/>
  <c r="AA54" i="2" s="1"/>
  <c r="U54" i="2"/>
  <c r="V54" i="2" s="1"/>
  <c r="Z21" i="2"/>
  <c r="AA21" i="2" s="1"/>
  <c r="S21" i="2"/>
  <c r="V21" i="2" s="1"/>
  <c r="V58" i="2"/>
  <c r="U10" i="2"/>
  <c r="V10" i="2" s="1"/>
  <c r="Z10" i="2"/>
  <c r="AA10" i="2" s="1"/>
  <c r="Z7" i="2"/>
  <c r="AA7" i="2" s="1"/>
  <c r="S7" i="2"/>
  <c r="V7" i="2" s="1"/>
  <c r="V59" i="2"/>
  <c r="Z251" i="2"/>
  <c r="AA251" i="2" s="1"/>
  <c r="U251" i="2"/>
  <c r="V251" i="2" s="1"/>
  <c r="S213" i="2"/>
  <c r="V213" i="2" s="1"/>
  <c r="Z213" i="2"/>
  <c r="AA213" i="2" s="1"/>
  <c r="V223" i="2"/>
  <c r="Z174" i="2"/>
  <c r="AA174" i="2" s="1"/>
  <c r="S174" i="2"/>
  <c r="V174" i="2" s="1"/>
  <c r="Z162" i="2"/>
  <c r="AA162" i="2" s="1"/>
  <c r="S162" i="2"/>
  <c r="V162" i="2" s="1"/>
  <c r="V151" i="2"/>
  <c r="V132" i="2"/>
  <c r="Z125" i="2"/>
  <c r="AA125" i="2" s="1"/>
  <c r="S125" i="2"/>
  <c r="V125" i="2" s="1"/>
  <c r="Z111" i="2"/>
  <c r="AA111" i="2" s="1"/>
  <c r="T111" i="2"/>
  <c r="V111" i="2" s="1"/>
  <c r="T120" i="2"/>
  <c r="V120" i="2" s="1"/>
  <c r="Z120" i="2"/>
  <c r="AA120" i="2" s="1"/>
  <c r="Z108" i="2"/>
  <c r="AA108" i="2" s="1"/>
  <c r="U108" i="2"/>
  <c r="V108" i="2" s="1"/>
  <c r="V98" i="2"/>
  <c r="Z92" i="2"/>
  <c r="AA92" i="2" s="1"/>
  <c r="U92" i="2"/>
  <c r="V92" i="2" s="1"/>
  <c r="Z75" i="2"/>
  <c r="AA75" i="2" s="1"/>
  <c r="S75" i="2"/>
  <c r="V75" i="2" s="1"/>
  <c r="Z37" i="2"/>
  <c r="AA37" i="2" s="1"/>
  <c r="U37" i="2"/>
  <c r="V37" i="2" s="1"/>
  <c r="Z31" i="2"/>
  <c r="AA31" i="2" s="1"/>
  <c r="U31" i="2"/>
  <c r="V31" i="2" s="1"/>
  <c r="V46" i="2"/>
  <c r="S6" i="2"/>
  <c r="V6" i="2" s="1"/>
  <c r="Z6" i="2"/>
  <c r="AA6" i="2" s="1"/>
  <c r="V248" i="2"/>
  <c r="V231" i="2"/>
  <c r="Z222" i="2"/>
  <c r="AA222" i="2" s="1"/>
  <c r="T222" i="2"/>
  <c r="V222" i="2" s="1"/>
  <c r="Z239" i="2"/>
  <c r="AA239" i="2" s="1"/>
  <c r="S239" i="2"/>
  <c r="V239" i="2" s="1"/>
  <c r="Z203" i="2"/>
  <c r="AA203" i="2" s="1"/>
  <c r="S203" i="2"/>
  <c r="V203" i="2" s="1"/>
  <c r="V207" i="2"/>
  <c r="S199" i="2"/>
  <c r="V199" i="2" s="1"/>
  <c r="Z199" i="2"/>
  <c r="AA199" i="2" s="1"/>
  <c r="U197" i="2"/>
  <c r="V197" i="2" s="1"/>
  <c r="Z197" i="2"/>
  <c r="AA197" i="2" s="1"/>
  <c r="U163" i="2"/>
  <c r="V163" i="2" s="1"/>
  <c r="Z163" i="2"/>
  <c r="AA163" i="2" s="1"/>
  <c r="Z170" i="2"/>
  <c r="AA170" i="2" s="1"/>
  <c r="S170" i="2"/>
  <c r="V170" i="2" s="1"/>
  <c r="Z157" i="2"/>
  <c r="AA157" i="2" s="1"/>
  <c r="U157" i="2"/>
  <c r="V157" i="2" s="1"/>
  <c r="Z144" i="2"/>
  <c r="AA144" i="2" s="1"/>
  <c r="S144" i="2"/>
  <c r="V144" i="2" s="1"/>
  <c r="Z124" i="2"/>
  <c r="AA124" i="2" s="1"/>
  <c r="T124" i="2"/>
  <c r="V124" i="2" s="1"/>
  <c r="Z129" i="2"/>
  <c r="AA129" i="2" s="1"/>
  <c r="T129" i="2"/>
  <c r="V129" i="2" s="1"/>
  <c r="V114" i="2"/>
  <c r="Z107" i="2"/>
  <c r="AA107" i="2" s="1"/>
  <c r="T107" i="2"/>
  <c r="V107" i="2" s="1"/>
  <c r="Z91" i="2"/>
  <c r="AA91" i="2" s="1"/>
  <c r="T91" i="2"/>
  <c r="V91" i="2" s="1"/>
  <c r="Z79" i="2"/>
  <c r="AA79" i="2" s="1"/>
  <c r="S79" i="2"/>
  <c r="V79" i="2" s="1"/>
  <c r="S66" i="2"/>
  <c r="V66" i="2" s="1"/>
  <c r="Z66" i="2"/>
  <c r="AA66" i="2" s="1"/>
  <c r="V123" i="2"/>
  <c r="V51" i="2"/>
  <c r="S72" i="2"/>
  <c r="V72" i="2" s="1"/>
  <c r="Z72" i="2"/>
  <c r="AA72" i="2" s="1"/>
  <c r="Z62" i="2"/>
  <c r="AA62" i="2" s="1"/>
  <c r="S62" i="2"/>
  <c r="V62" i="2" s="1"/>
  <c r="Z18" i="2"/>
  <c r="AA18" i="2" s="1"/>
  <c r="T18" i="2"/>
  <c r="V18" i="2" s="1"/>
  <c r="V88" i="2"/>
  <c r="Z47" i="2"/>
  <c r="AA47" i="2" s="1"/>
  <c r="U47" i="2"/>
  <c r="V47" i="2" s="1"/>
  <c r="Z30" i="2"/>
  <c r="AA30" i="2" s="1"/>
  <c r="T30" i="2"/>
  <c r="V30" i="2" s="1"/>
  <c r="V43" i="2"/>
  <c r="Z14" i="2"/>
  <c r="AA14" i="2" s="1"/>
  <c r="U14" i="2"/>
  <c r="V14" i="2" s="1"/>
  <c r="Z2" i="2"/>
  <c r="AA2" i="2" s="1"/>
  <c r="S2" i="2"/>
  <c r="V2" i="2" s="1"/>
  <c r="AD11" i="2" l="1"/>
  <c r="AD10" i="2"/>
  <c r="AD9" i="2"/>
  <c r="AD8" i="2"/>
  <c r="AD7" i="2"/>
  <c r="AD6" i="2"/>
  <c r="AD5" i="2"/>
  <c r="AE10" i="2"/>
  <c r="AE6" i="2"/>
  <c r="AE11" i="2"/>
  <c r="AE7" i="2"/>
  <c r="AE9" i="2"/>
  <c r="AE8" i="2"/>
  <c r="W2" i="2"/>
  <c r="AE5" i="2"/>
  <c r="AD4" i="2"/>
  <c r="AF4" i="2" s="1"/>
  <c r="AF8" i="2" l="1"/>
  <c r="AF5" i="2"/>
  <c r="AF9" i="2"/>
  <c r="AF6" i="2"/>
  <c r="AF10" i="2"/>
  <c r="AF7" i="2"/>
  <c r="AF11" i="2"/>
  <c r="AJ251" i="1" l="1"/>
  <c r="L251" i="1"/>
  <c r="AJ250" i="1"/>
  <c r="AN250" i="1" s="1"/>
  <c r="L250" i="1"/>
  <c r="AJ249" i="1"/>
  <c r="AM249" i="1" s="1"/>
  <c r="N249" i="1" s="1"/>
  <c r="Q249" i="1" s="1"/>
  <c r="L249" i="1"/>
  <c r="AJ248" i="1"/>
  <c r="AL248" i="1" s="1"/>
  <c r="O248" i="1" s="1"/>
  <c r="R248" i="1" s="1"/>
  <c r="U248" i="1" s="1"/>
  <c r="L248" i="1"/>
  <c r="AJ247" i="1"/>
  <c r="AN247" i="1" s="1"/>
  <c r="L247" i="1"/>
  <c r="AJ246" i="1"/>
  <c r="AN246" i="1" s="1"/>
  <c r="L246" i="1"/>
  <c r="AJ245" i="1"/>
  <c r="AM245" i="1" s="1"/>
  <c r="N245" i="1" s="1"/>
  <c r="Q245" i="1" s="1"/>
  <c r="T245" i="1" s="1"/>
  <c r="L245" i="1"/>
  <c r="AJ244" i="1"/>
  <c r="AO244" i="1" s="1"/>
  <c r="L244" i="1"/>
  <c r="AJ243" i="1"/>
  <c r="AN243" i="1" s="1"/>
  <c r="L243" i="1"/>
  <c r="AJ242" i="1"/>
  <c r="AN242" i="1" s="1"/>
  <c r="L242" i="1"/>
  <c r="AJ241" i="1"/>
  <c r="AO241" i="1" s="1"/>
  <c r="L241" i="1"/>
  <c r="AJ240" i="1"/>
  <c r="AO240" i="1" s="1"/>
  <c r="L240" i="1"/>
  <c r="AJ239" i="1"/>
  <c r="AM239" i="1" s="1"/>
  <c r="N239" i="1" s="1"/>
  <c r="Q239" i="1" s="1"/>
  <c r="T239" i="1" s="1"/>
  <c r="L239" i="1"/>
  <c r="AJ238" i="1"/>
  <c r="AN238" i="1" s="1"/>
  <c r="L238" i="1"/>
  <c r="AJ237" i="1"/>
  <c r="AO237" i="1" s="1"/>
  <c r="L237" i="1"/>
  <c r="AJ236" i="1"/>
  <c r="AL236" i="1" s="1"/>
  <c r="O236" i="1" s="1"/>
  <c r="R236" i="1" s="1"/>
  <c r="U236" i="1" s="1"/>
  <c r="L236" i="1"/>
  <c r="AJ235" i="1"/>
  <c r="L235" i="1"/>
  <c r="AK234" i="1"/>
  <c r="M234" i="1" s="1"/>
  <c r="P234" i="1" s="1"/>
  <c r="S234" i="1" s="1"/>
  <c r="AJ234" i="1"/>
  <c r="AN234" i="1" s="1"/>
  <c r="L234" i="1"/>
  <c r="AJ233" i="1"/>
  <c r="AM233" i="1" s="1"/>
  <c r="N233" i="1" s="1"/>
  <c r="Q233" i="1" s="1"/>
  <c r="L233" i="1"/>
  <c r="AM232" i="1"/>
  <c r="N232" i="1" s="1"/>
  <c r="Q232" i="1" s="1"/>
  <c r="T232" i="1" s="1"/>
  <c r="AJ232" i="1"/>
  <c r="AL232" i="1" s="1"/>
  <c r="O232" i="1" s="1"/>
  <c r="R232" i="1" s="1"/>
  <c r="U232" i="1" s="1"/>
  <c r="L232" i="1"/>
  <c r="AJ231" i="1"/>
  <c r="AN231" i="1" s="1"/>
  <c r="L231" i="1"/>
  <c r="AJ230" i="1"/>
  <c r="AM230" i="1" s="1"/>
  <c r="N230" i="1" s="1"/>
  <c r="Q230" i="1" s="1"/>
  <c r="T230" i="1" s="1"/>
  <c r="L230" i="1"/>
  <c r="AM229" i="1"/>
  <c r="N229" i="1" s="1"/>
  <c r="Q229" i="1" s="1"/>
  <c r="AJ229" i="1"/>
  <c r="AL229" i="1" s="1"/>
  <c r="O229" i="1" s="1"/>
  <c r="R229" i="1" s="1"/>
  <c r="U229" i="1" s="1"/>
  <c r="L229" i="1"/>
  <c r="AJ228" i="1"/>
  <c r="L228" i="1"/>
  <c r="AJ227" i="1"/>
  <c r="AO227" i="1" s="1"/>
  <c r="L227" i="1"/>
  <c r="AJ226" i="1"/>
  <c r="L226" i="1"/>
  <c r="AJ225" i="1"/>
  <c r="L225" i="1"/>
  <c r="AJ224" i="1"/>
  <c r="AN224" i="1" s="1"/>
  <c r="L224" i="1"/>
  <c r="AJ223" i="1"/>
  <c r="L223" i="1"/>
  <c r="AJ222" i="1"/>
  <c r="L222" i="1"/>
  <c r="AJ221" i="1"/>
  <c r="AO221" i="1" s="1"/>
  <c r="L221" i="1"/>
  <c r="AJ220" i="1"/>
  <c r="L220" i="1"/>
  <c r="AJ219" i="1"/>
  <c r="AN219" i="1" s="1"/>
  <c r="L219" i="1"/>
  <c r="AJ218" i="1"/>
  <c r="AO218" i="1" s="1"/>
  <c r="L218" i="1"/>
  <c r="AJ217" i="1"/>
  <c r="L217" i="1"/>
  <c r="AN216" i="1"/>
  <c r="AJ216" i="1"/>
  <c r="AM216" i="1" s="1"/>
  <c r="N216" i="1" s="1"/>
  <c r="Q216" i="1" s="1"/>
  <c r="T216" i="1" s="1"/>
  <c r="L216" i="1"/>
  <c r="AJ215" i="1"/>
  <c r="AN215" i="1" s="1"/>
  <c r="L215" i="1"/>
  <c r="AJ214" i="1"/>
  <c r="L214" i="1"/>
  <c r="AJ213" i="1"/>
  <c r="AM213" i="1" s="1"/>
  <c r="N213" i="1" s="1"/>
  <c r="Q213" i="1" s="1"/>
  <c r="T213" i="1" s="1"/>
  <c r="L213" i="1"/>
  <c r="AJ212" i="1"/>
  <c r="L212" i="1"/>
  <c r="AO211" i="1"/>
  <c r="AM211" i="1"/>
  <c r="N211" i="1" s="1"/>
  <c r="Q211" i="1" s="1"/>
  <c r="T211" i="1" s="1"/>
  <c r="AJ211" i="1"/>
  <c r="L211" i="1"/>
  <c r="AO210" i="1"/>
  <c r="AL210" i="1"/>
  <c r="O210" i="1" s="1"/>
  <c r="R210" i="1" s="1"/>
  <c r="U210" i="1" s="1"/>
  <c r="AJ210" i="1"/>
  <c r="L210" i="1"/>
  <c r="AN209" i="1"/>
  <c r="AK209" i="1"/>
  <c r="M209" i="1" s="1"/>
  <c r="P209" i="1" s="1"/>
  <c r="S209" i="1" s="1"/>
  <c r="AJ209" i="1"/>
  <c r="L209" i="1"/>
  <c r="AJ208" i="1"/>
  <c r="AN208" i="1" s="1"/>
  <c r="L208" i="1"/>
  <c r="AJ207" i="1"/>
  <c r="AO207" i="1" s="1"/>
  <c r="L207" i="1"/>
  <c r="AJ206" i="1"/>
  <c r="L206" i="1"/>
  <c r="AJ205" i="1"/>
  <c r="L205" i="1"/>
  <c r="AJ204" i="1"/>
  <c r="L204" i="1"/>
  <c r="AJ203" i="1"/>
  <c r="AN203" i="1" s="1"/>
  <c r="L203" i="1"/>
  <c r="AJ202" i="1"/>
  <c r="AK202" i="1" s="1"/>
  <c r="M202" i="1" s="1"/>
  <c r="P202" i="1" s="1"/>
  <c r="S202" i="1" s="1"/>
  <c r="L202" i="1"/>
  <c r="AJ201" i="1"/>
  <c r="AL201" i="1" s="1"/>
  <c r="O201" i="1" s="1"/>
  <c r="R201" i="1" s="1"/>
  <c r="U201" i="1" s="1"/>
  <c r="L201" i="1"/>
  <c r="AJ200" i="1"/>
  <c r="AM200" i="1" s="1"/>
  <c r="N200" i="1" s="1"/>
  <c r="Q200" i="1" s="1"/>
  <c r="T200" i="1" s="1"/>
  <c r="L200" i="1"/>
  <c r="AJ199" i="1"/>
  <c r="AO199" i="1" s="1"/>
  <c r="L199" i="1"/>
  <c r="AJ198" i="1"/>
  <c r="AK198" i="1" s="1"/>
  <c r="M198" i="1" s="1"/>
  <c r="P198" i="1" s="1"/>
  <c r="S198" i="1" s="1"/>
  <c r="L198" i="1"/>
  <c r="AJ197" i="1"/>
  <c r="AN197" i="1" s="1"/>
  <c r="L197" i="1"/>
  <c r="AJ196" i="1"/>
  <c r="AO196" i="1" s="1"/>
  <c r="L196" i="1"/>
  <c r="AJ195" i="1"/>
  <c r="AN195" i="1" s="1"/>
  <c r="L195" i="1"/>
  <c r="AJ194" i="1"/>
  <c r="AM194" i="1" s="1"/>
  <c r="N194" i="1" s="1"/>
  <c r="Q194" i="1" s="1"/>
  <c r="T194" i="1" s="1"/>
  <c r="L194" i="1"/>
  <c r="AJ193" i="1"/>
  <c r="AN193" i="1" s="1"/>
  <c r="L193" i="1"/>
  <c r="AO192" i="1"/>
  <c r="AJ192" i="1"/>
  <c r="AK192" i="1" s="1"/>
  <c r="M192" i="1" s="1"/>
  <c r="P192" i="1" s="1"/>
  <c r="S192" i="1" s="1"/>
  <c r="L192" i="1"/>
  <c r="AJ191" i="1"/>
  <c r="AL191" i="1" s="1"/>
  <c r="O191" i="1" s="1"/>
  <c r="R191" i="1" s="1"/>
  <c r="U191" i="1" s="1"/>
  <c r="L191" i="1"/>
  <c r="AJ190" i="1"/>
  <c r="AL190" i="1" s="1"/>
  <c r="O190" i="1" s="1"/>
  <c r="R190" i="1" s="1"/>
  <c r="U190" i="1" s="1"/>
  <c r="L190" i="1"/>
  <c r="AJ189" i="1"/>
  <c r="AN189" i="1" s="1"/>
  <c r="L189" i="1"/>
  <c r="AO188" i="1"/>
  <c r="AM188" i="1"/>
  <c r="N188" i="1" s="1"/>
  <c r="Q188" i="1" s="1"/>
  <c r="AK188" i="1"/>
  <c r="M188" i="1" s="1"/>
  <c r="P188" i="1" s="1"/>
  <c r="S188" i="1" s="1"/>
  <c r="AJ188" i="1"/>
  <c r="L188" i="1"/>
  <c r="AJ187" i="1"/>
  <c r="AM187" i="1" s="1"/>
  <c r="N187" i="1" s="1"/>
  <c r="Q187" i="1" s="1"/>
  <c r="L187" i="1"/>
  <c r="AJ186" i="1"/>
  <c r="AM186" i="1" s="1"/>
  <c r="N186" i="1" s="1"/>
  <c r="Q186" i="1" s="1"/>
  <c r="T186" i="1" s="1"/>
  <c r="L186" i="1"/>
  <c r="AJ185" i="1"/>
  <c r="AN185" i="1" s="1"/>
  <c r="L185" i="1"/>
  <c r="AJ184" i="1"/>
  <c r="L184" i="1"/>
  <c r="AJ183" i="1"/>
  <c r="AN183" i="1" s="1"/>
  <c r="L183" i="1"/>
  <c r="AJ182" i="1"/>
  <c r="AN182" i="1" s="1"/>
  <c r="L182" i="1"/>
  <c r="AJ181" i="1"/>
  <c r="L181" i="1"/>
  <c r="AJ180" i="1"/>
  <c r="L180" i="1"/>
  <c r="AN179" i="1"/>
  <c r="AJ179" i="1"/>
  <c r="L179" i="1"/>
  <c r="AJ178" i="1"/>
  <c r="L178" i="1"/>
  <c r="AJ177" i="1"/>
  <c r="AM177" i="1" s="1"/>
  <c r="N177" i="1" s="1"/>
  <c r="Q177" i="1" s="1"/>
  <c r="T177" i="1" s="1"/>
  <c r="L177" i="1"/>
  <c r="AJ176" i="1"/>
  <c r="AO176" i="1" s="1"/>
  <c r="L176" i="1"/>
  <c r="AJ175" i="1"/>
  <c r="L175" i="1"/>
  <c r="AJ174" i="1"/>
  <c r="AK174" i="1" s="1"/>
  <c r="M174" i="1" s="1"/>
  <c r="P174" i="1" s="1"/>
  <c r="L174" i="1"/>
  <c r="AJ173" i="1"/>
  <c r="AM173" i="1" s="1"/>
  <c r="N173" i="1" s="1"/>
  <c r="Q173" i="1" s="1"/>
  <c r="T173" i="1" s="1"/>
  <c r="L173" i="1"/>
  <c r="AO172" i="1"/>
  <c r="AJ172" i="1"/>
  <c r="AL172" i="1" s="1"/>
  <c r="O172" i="1" s="1"/>
  <c r="R172" i="1" s="1"/>
  <c r="U172" i="1" s="1"/>
  <c r="L172" i="1"/>
  <c r="AJ171" i="1"/>
  <c r="AK171" i="1" s="1"/>
  <c r="M171" i="1" s="1"/>
  <c r="P171" i="1" s="1"/>
  <c r="S171" i="1" s="1"/>
  <c r="L171" i="1"/>
  <c r="AJ170" i="1"/>
  <c r="AO170" i="1" s="1"/>
  <c r="L170" i="1"/>
  <c r="AJ169" i="1"/>
  <c r="AM169" i="1" s="1"/>
  <c r="N169" i="1" s="1"/>
  <c r="Q169" i="1" s="1"/>
  <c r="T169" i="1" s="1"/>
  <c r="L169" i="1"/>
  <c r="AJ168" i="1"/>
  <c r="AK168" i="1" s="1"/>
  <c r="M168" i="1" s="1"/>
  <c r="P168" i="1" s="1"/>
  <c r="L168" i="1"/>
  <c r="AJ167" i="1"/>
  <c r="L167" i="1"/>
  <c r="AJ166" i="1"/>
  <c r="AN166" i="1" s="1"/>
  <c r="L166" i="1"/>
  <c r="AJ165" i="1"/>
  <c r="L165" i="1"/>
  <c r="AJ164" i="1"/>
  <c r="L164" i="1"/>
  <c r="AJ163" i="1"/>
  <c r="L163" i="1"/>
  <c r="AJ162" i="1"/>
  <c r="AN162" i="1" s="1"/>
  <c r="L162" i="1"/>
  <c r="AM161" i="1"/>
  <c r="N161" i="1" s="1"/>
  <c r="Q161" i="1" s="1"/>
  <c r="T161" i="1" s="1"/>
  <c r="AL161" i="1"/>
  <c r="O161" i="1" s="1"/>
  <c r="R161" i="1" s="1"/>
  <c r="U161" i="1" s="1"/>
  <c r="AK161" i="1"/>
  <c r="M161" i="1" s="1"/>
  <c r="P161" i="1" s="1"/>
  <c r="AJ161" i="1"/>
  <c r="AN161" i="1" s="1"/>
  <c r="L161" i="1"/>
  <c r="AJ160" i="1"/>
  <c r="AM160" i="1" s="1"/>
  <c r="N160" i="1" s="1"/>
  <c r="Q160" i="1" s="1"/>
  <c r="T160" i="1" s="1"/>
  <c r="L160" i="1"/>
  <c r="AJ159" i="1"/>
  <c r="L159" i="1"/>
  <c r="AJ158" i="1"/>
  <c r="L158" i="1"/>
  <c r="AM157" i="1"/>
  <c r="N157" i="1" s="1"/>
  <c r="Q157" i="1" s="1"/>
  <c r="T157" i="1" s="1"/>
  <c r="AK157" i="1"/>
  <c r="M157" i="1" s="1"/>
  <c r="P157" i="1" s="1"/>
  <c r="AJ157" i="1"/>
  <c r="AN157" i="1" s="1"/>
  <c r="L157" i="1"/>
  <c r="AJ156" i="1"/>
  <c r="L156" i="1"/>
  <c r="AJ155" i="1"/>
  <c r="L155" i="1"/>
  <c r="AM154" i="1"/>
  <c r="N154" i="1" s="1"/>
  <c r="Q154" i="1" s="1"/>
  <c r="T154" i="1" s="1"/>
  <c r="AL154" i="1"/>
  <c r="O154" i="1" s="1"/>
  <c r="R154" i="1" s="1"/>
  <c r="U154" i="1" s="1"/>
  <c r="AJ154" i="1"/>
  <c r="AN154" i="1" s="1"/>
  <c r="L154" i="1"/>
  <c r="AJ153" i="1"/>
  <c r="L153" i="1"/>
  <c r="AJ152" i="1"/>
  <c r="L152" i="1"/>
  <c r="AJ151" i="1"/>
  <c r="AL151" i="1" s="1"/>
  <c r="O151" i="1" s="1"/>
  <c r="R151" i="1" s="1"/>
  <c r="U151" i="1" s="1"/>
  <c r="L151" i="1"/>
  <c r="AJ150" i="1"/>
  <c r="AL150" i="1" s="1"/>
  <c r="O150" i="1" s="1"/>
  <c r="R150" i="1" s="1"/>
  <c r="U150" i="1" s="1"/>
  <c r="L150" i="1"/>
  <c r="AJ149" i="1"/>
  <c r="AN149" i="1" s="1"/>
  <c r="L149" i="1"/>
  <c r="AJ148" i="1"/>
  <c r="L148" i="1"/>
  <c r="AO147" i="1"/>
  <c r="AJ147" i="1"/>
  <c r="AN147" i="1" s="1"/>
  <c r="L147" i="1"/>
  <c r="AJ146" i="1"/>
  <c r="L146" i="1"/>
  <c r="AJ145" i="1"/>
  <c r="L145" i="1"/>
  <c r="AJ144" i="1"/>
  <c r="L144" i="1"/>
  <c r="AJ143" i="1"/>
  <c r="L143" i="1"/>
  <c r="AJ142" i="1"/>
  <c r="L142" i="1"/>
  <c r="AJ141" i="1"/>
  <c r="L141" i="1"/>
  <c r="AJ140" i="1"/>
  <c r="L140" i="1"/>
  <c r="AJ139" i="1"/>
  <c r="AM139" i="1" s="1"/>
  <c r="N139" i="1" s="1"/>
  <c r="Q139" i="1" s="1"/>
  <c r="T139" i="1" s="1"/>
  <c r="L139" i="1"/>
  <c r="AJ138" i="1"/>
  <c r="AN138" i="1" s="1"/>
  <c r="L138" i="1"/>
  <c r="AO137" i="1"/>
  <c r="AJ137" i="1"/>
  <c r="AL137" i="1" s="1"/>
  <c r="O137" i="1" s="1"/>
  <c r="R137" i="1" s="1"/>
  <c r="L137" i="1"/>
  <c r="AJ136" i="1"/>
  <c r="AL136" i="1" s="1"/>
  <c r="O136" i="1" s="1"/>
  <c r="R136" i="1" s="1"/>
  <c r="U136" i="1" s="1"/>
  <c r="L136" i="1"/>
  <c r="AJ135" i="1"/>
  <c r="AL135" i="1" s="1"/>
  <c r="O135" i="1" s="1"/>
  <c r="R135" i="1" s="1"/>
  <c r="L135" i="1"/>
  <c r="AJ134" i="1"/>
  <c r="L134" i="1"/>
  <c r="AJ133" i="1"/>
  <c r="L133" i="1"/>
  <c r="AJ132" i="1"/>
  <c r="L132" i="1"/>
  <c r="AJ131" i="1"/>
  <c r="AL131" i="1" s="1"/>
  <c r="O131" i="1" s="1"/>
  <c r="R131" i="1" s="1"/>
  <c r="U131" i="1" s="1"/>
  <c r="L131" i="1"/>
  <c r="AJ130" i="1"/>
  <c r="AN130" i="1" s="1"/>
  <c r="L130" i="1"/>
  <c r="AJ129" i="1"/>
  <c r="L129" i="1"/>
  <c r="AJ128" i="1"/>
  <c r="AM128" i="1" s="1"/>
  <c r="N128" i="1"/>
  <c r="Q128" i="1" s="1"/>
  <c r="T128" i="1" s="1"/>
  <c r="L128" i="1"/>
  <c r="AN127" i="1"/>
  <c r="AJ127" i="1"/>
  <c r="L127" i="1"/>
  <c r="AJ126" i="1"/>
  <c r="AL126" i="1" s="1"/>
  <c r="O126" i="1" s="1"/>
  <c r="R126" i="1" s="1"/>
  <c r="U126" i="1" s="1"/>
  <c r="L126" i="1"/>
  <c r="AJ125" i="1"/>
  <c r="AO125" i="1" s="1"/>
  <c r="L125" i="1"/>
  <c r="AN124" i="1"/>
  <c r="AJ124" i="1"/>
  <c r="AM124" i="1" s="1"/>
  <c r="N124" i="1" s="1"/>
  <c r="Q124" i="1" s="1"/>
  <c r="T124" i="1" s="1"/>
  <c r="L124" i="1"/>
  <c r="AJ123" i="1"/>
  <c r="L123" i="1"/>
  <c r="AJ122" i="1"/>
  <c r="AN122" i="1" s="1"/>
  <c r="L122" i="1"/>
  <c r="AJ121" i="1"/>
  <c r="AO121" i="1" s="1"/>
  <c r="L121" i="1"/>
  <c r="AN120" i="1"/>
  <c r="AJ120" i="1"/>
  <c r="AL120" i="1" s="1"/>
  <c r="O120" i="1" s="1"/>
  <c r="R120" i="1" s="1"/>
  <c r="U120" i="1" s="1"/>
  <c r="L120" i="1"/>
  <c r="AJ119" i="1"/>
  <c r="AL119" i="1" s="1"/>
  <c r="O119" i="1" s="1"/>
  <c r="R119" i="1" s="1"/>
  <c r="U119" i="1" s="1"/>
  <c r="L119" i="1"/>
  <c r="AM118" i="1"/>
  <c r="N118" i="1" s="1"/>
  <c r="Q118" i="1" s="1"/>
  <c r="T118" i="1" s="1"/>
  <c r="AJ118" i="1"/>
  <c r="AN118" i="1" s="1"/>
  <c r="L118" i="1"/>
  <c r="AJ117" i="1"/>
  <c r="AO117" i="1" s="1"/>
  <c r="L117" i="1"/>
  <c r="AJ116" i="1"/>
  <c r="AK116" i="1" s="1"/>
  <c r="M116" i="1" s="1"/>
  <c r="P116" i="1" s="1"/>
  <c r="Z116" i="1" s="1"/>
  <c r="AA116" i="1" s="1"/>
  <c r="L116" i="1"/>
  <c r="AJ115" i="1"/>
  <c r="AN115" i="1" s="1"/>
  <c r="L115" i="1"/>
  <c r="AJ114" i="1"/>
  <c r="AN114" i="1" s="1"/>
  <c r="L114" i="1"/>
  <c r="AJ113" i="1"/>
  <c r="L113" i="1"/>
  <c r="AJ112" i="1"/>
  <c r="AO112" i="1" s="1"/>
  <c r="L112" i="1"/>
  <c r="AM111" i="1"/>
  <c r="N111" i="1" s="1"/>
  <c r="Q111" i="1" s="1"/>
  <c r="AJ111" i="1"/>
  <c r="L111" i="1"/>
  <c r="AJ110" i="1"/>
  <c r="L110" i="1"/>
  <c r="AJ109" i="1"/>
  <c r="AM109" i="1" s="1"/>
  <c r="N109" i="1" s="1"/>
  <c r="Q109" i="1" s="1"/>
  <c r="Z109" i="1" s="1"/>
  <c r="AA109" i="1" s="1"/>
  <c r="L109" i="1"/>
  <c r="AN108" i="1"/>
  <c r="AJ108" i="1"/>
  <c r="AM108" i="1" s="1"/>
  <c r="N108" i="1" s="1"/>
  <c r="Q108" i="1" s="1"/>
  <c r="T108" i="1" s="1"/>
  <c r="L108" i="1"/>
  <c r="AJ107" i="1"/>
  <c r="L107" i="1"/>
  <c r="AJ106" i="1"/>
  <c r="AN106" i="1" s="1"/>
  <c r="L106" i="1"/>
  <c r="AJ105" i="1"/>
  <c r="L105" i="1"/>
  <c r="AL104" i="1"/>
  <c r="O104" i="1" s="1"/>
  <c r="R104" i="1" s="1"/>
  <c r="U104" i="1" s="1"/>
  <c r="AJ104" i="1"/>
  <c r="AK104" i="1" s="1"/>
  <c r="M104" i="1" s="1"/>
  <c r="P104" i="1" s="1"/>
  <c r="L104" i="1"/>
  <c r="AJ103" i="1"/>
  <c r="L103" i="1"/>
  <c r="AN102" i="1"/>
  <c r="AJ102" i="1"/>
  <c r="AM102" i="1" s="1"/>
  <c r="N102" i="1" s="1"/>
  <c r="Q102" i="1" s="1"/>
  <c r="T102" i="1" s="1"/>
  <c r="L102" i="1"/>
  <c r="AJ101" i="1"/>
  <c r="AM101" i="1" s="1"/>
  <c r="N101" i="1" s="1"/>
  <c r="Q101" i="1" s="1"/>
  <c r="T101" i="1" s="1"/>
  <c r="L101" i="1"/>
  <c r="AJ100" i="1"/>
  <c r="L100" i="1"/>
  <c r="AJ99" i="1"/>
  <c r="L99" i="1"/>
  <c r="AJ98" i="1"/>
  <c r="AL98" i="1" s="1"/>
  <c r="O98" i="1" s="1"/>
  <c r="R98" i="1" s="1"/>
  <c r="U98" i="1" s="1"/>
  <c r="L98" i="1"/>
  <c r="AJ97" i="1"/>
  <c r="AO97" i="1" s="1"/>
  <c r="L97" i="1"/>
  <c r="AJ96" i="1"/>
  <c r="AO96" i="1" s="1"/>
  <c r="L96" i="1"/>
  <c r="AJ95" i="1"/>
  <c r="AO95" i="1" s="1"/>
  <c r="L95" i="1"/>
  <c r="AJ94" i="1"/>
  <c r="AL94" i="1" s="1"/>
  <c r="O94" i="1" s="1"/>
  <c r="R94" i="1" s="1"/>
  <c r="U94" i="1" s="1"/>
  <c r="L94" i="1"/>
  <c r="AM93" i="1"/>
  <c r="N93" i="1" s="1"/>
  <c r="Q93" i="1" s="1"/>
  <c r="AK93" i="1"/>
  <c r="M93" i="1" s="1"/>
  <c r="P93" i="1" s="1"/>
  <c r="S93" i="1" s="1"/>
  <c r="AJ93" i="1"/>
  <c r="AN93" i="1" s="1"/>
  <c r="L93" i="1"/>
  <c r="AJ92" i="1"/>
  <c r="AO92" i="1" s="1"/>
  <c r="L92" i="1"/>
  <c r="AN91" i="1"/>
  <c r="AM91" i="1"/>
  <c r="N91" i="1" s="1"/>
  <c r="Q91" i="1" s="1"/>
  <c r="T91" i="1" s="1"/>
  <c r="AJ91" i="1"/>
  <c r="AL91" i="1" s="1"/>
  <c r="O91" i="1" s="1"/>
  <c r="R91" i="1" s="1"/>
  <c r="Z91" i="1" s="1"/>
  <c r="AA91" i="1" s="1"/>
  <c r="L91" i="1"/>
  <c r="AJ90" i="1"/>
  <c r="AL90" i="1" s="1"/>
  <c r="O90" i="1" s="1"/>
  <c r="R90" i="1" s="1"/>
  <c r="U90" i="1" s="1"/>
  <c r="L90" i="1"/>
  <c r="AJ89" i="1"/>
  <c r="L89" i="1"/>
  <c r="AJ88" i="1"/>
  <c r="AL88" i="1" s="1"/>
  <c r="O88" i="1" s="1"/>
  <c r="R88" i="1" s="1"/>
  <c r="U88" i="1" s="1"/>
  <c r="L88" i="1"/>
  <c r="AJ87" i="1"/>
  <c r="L87" i="1"/>
  <c r="AJ86" i="1"/>
  <c r="AN86" i="1" s="1"/>
  <c r="L86" i="1"/>
  <c r="AJ85" i="1"/>
  <c r="AL85" i="1" s="1"/>
  <c r="O85" i="1" s="1"/>
  <c r="R85" i="1" s="1"/>
  <c r="L85" i="1"/>
  <c r="AJ84" i="1"/>
  <c r="L84" i="1"/>
  <c r="AN83" i="1"/>
  <c r="AJ83" i="1"/>
  <c r="AM83" i="1" s="1"/>
  <c r="N83" i="1"/>
  <c r="Q83" i="1" s="1"/>
  <c r="T83" i="1" s="1"/>
  <c r="L83" i="1"/>
  <c r="AJ82" i="1"/>
  <c r="L82" i="1"/>
  <c r="AJ81" i="1"/>
  <c r="L81" i="1"/>
  <c r="AJ80" i="1"/>
  <c r="AN80" i="1" s="1"/>
  <c r="L80" i="1"/>
  <c r="AJ79" i="1"/>
  <c r="L79" i="1"/>
  <c r="AJ78" i="1"/>
  <c r="AK78" i="1" s="1"/>
  <c r="M78" i="1" s="1"/>
  <c r="P78" i="1" s="1"/>
  <c r="S78" i="1" s="1"/>
  <c r="L78" i="1"/>
  <c r="AJ77" i="1"/>
  <c r="AN77" i="1" s="1"/>
  <c r="L77" i="1"/>
  <c r="AJ76" i="1"/>
  <c r="L76" i="1"/>
  <c r="AJ75" i="1"/>
  <c r="AM75" i="1" s="1"/>
  <c r="N75" i="1" s="1"/>
  <c r="Q75" i="1" s="1"/>
  <c r="T75" i="1" s="1"/>
  <c r="L75" i="1"/>
  <c r="AJ74" i="1"/>
  <c r="AL74" i="1" s="1"/>
  <c r="O74" i="1" s="1"/>
  <c r="R74" i="1" s="1"/>
  <c r="L74" i="1"/>
  <c r="AJ73" i="1"/>
  <c r="AL73" i="1" s="1"/>
  <c r="O73" i="1" s="1"/>
  <c r="R73" i="1" s="1"/>
  <c r="U73" i="1" s="1"/>
  <c r="L73" i="1"/>
  <c r="AM72" i="1"/>
  <c r="N72" i="1" s="1"/>
  <c r="Q72" i="1" s="1"/>
  <c r="T72" i="1" s="1"/>
  <c r="AL72" i="1"/>
  <c r="O72" i="1" s="1"/>
  <c r="R72" i="1" s="1"/>
  <c r="AJ72" i="1"/>
  <c r="AN72" i="1" s="1"/>
  <c r="L72" i="1"/>
  <c r="AJ71" i="1"/>
  <c r="AM71" i="1" s="1"/>
  <c r="N71" i="1" s="1"/>
  <c r="Q71" i="1" s="1"/>
  <c r="T71" i="1" s="1"/>
  <c r="L71" i="1"/>
  <c r="AJ70" i="1"/>
  <c r="L70" i="1"/>
  <c r="AJ69" i="1"/>
  <c r="AL69" i="1" s="1"/>
  <c r="O69" i="1" s="1"/>
  <c r="R69" i="1" s="1"/>
  <c r="U69" i="1" s="1"/>
  <c r="L69" i="1"/>
  <c r="AJ68" i="1"/>
  <c r="AO68" i="1" s="1"/>
  <c r="L68" i="1"/>
  <c r="AJ67" i="1"/>
  <c r="AM67" i="1" s="1"/>
  <c r="N67" i="1" s="1"/>
  <c r="Q67" i="1" s="1"/>
  <c r="T67" i="1" s="1"/>
  <c r="L67" i="1"/>
  <c r="AN66" i="1"/>
  <c r="AJ66" i="1"/>
  <c r="AK66" i="1" s="1"/>
  <c r="M66" i="1" s="1"/>
  <c r="P66" i="1" s="1"/>
  <c r="S66" i="1" s="1"/>
  <c r="L66" i="1"/>
  <c r="AJ65" i="1"/>
  <c r="L65" i="1"/>
  <c r="AJ64" i="1"/>
  <c r="AL64" i="1" s="1"/>
  <c r="O64" i="1" s="1"/>
  <c r="R64" i="1" s="1"/>
  <c r="U64" i="1" s="1"/>
  <c r="L64" i="1"/>
  <c r="AJ63" i="1"/>
  <c r="L63" i="1"/>
  <c r="AJ62" i="1"/>
  <c r="L62" i="1"/>
  <c r="AJ61" i="1"/>
  <c r="AN61" i="1" s="1"/>
  <c r="L61" i="1"/>
  <c r="AJ60" i="1"/>
  <c r="AO60" i="1" s="1"/>
  <c r="L60" i="1"/>
  <c r="AK59" i="1"/>
  <c r="M59" i="1" s="1"/>
  <c r="P59" i="1" s="1"/>
  <c r="S59" i="1" s="1"/>
  <c r="AJ59" i="1"/>
  <c r="L59" i="1"/>
  <c r="AJ58" i="1"/>
  <c r="AO58" i="1" s="1"/>
  <c r="L58" i="1"/>
  <c r="AJ57" i="1"/>
  <c r="AM57" i="1" s="1"/>
  <c r="N57" i="1" s="1"/>
  <c r="Q57" i="1" s="1"/>
  <c r="T57" i="1" s="1"/>
  <c r="L57" i="1"/>
  <c r="AJ56" i="1"/>
  <c r="AO56" i="1" s="1"/>
  <c r="L56" i="1"/>
  <c r="AJ55" i="1"/>
  <c r="L55" i="1"/>
  <c r="AJ54" i="1"/>
  <c r="L54" i="1"/>
  <c r="AJ53" i="1"/>
  <c r="L53" i="1"/>
  <c r="AJ52" i="1"/>
  <c r="AM52" i="1" s="1"/>
  <c r="N52" i="1" s="1"/>
  <c r="Q52" i="1" s="1"/>
  <c r="T52" i="1" s="1"/>
  <c r="L52" i="1"/>
  <c r="AJ51" i="1"/>
  <c r="L51" i="1"/>
  <c r="AJ50" i="1"/>
  <c r="AM50" i="1" s="1"/>
  <c r="N50" i="1" s="1"/>
  <c r="Q50" i="1" s="1"/>
  <c r="L50" i="1"/>
  <c r="AJ49" i="1"/>
  <c r="AL49" i="1" s="1"/>
  <c r="O49" i="1" s="1"/>
  <c r="R49" i="1" s="1"/>
  <c r="L49" i="1"/>
  <c r="AJ48" i="1"/>
  <c r="AO48" i="1" s="1"/>
  <c r="L48" i="1"/>
  <c r="AN47" i="1"/>
  <c r="AJ47" i="1"/>
  <c r="AO47" i="1" s="1"/>
  <c r="L47" i="1"/>
  <c r="AJ46" i="1"/>
  <c r="L46" i="1"/>
  <c r="AJ45" i="1"/>
  <c r="L45" i="1"/>
  <c r="AK44" i="1"/>
  <c r="M44" i="1" s="1"/>
  <c r="P44" i="1" s="1"/>
  <c r="S44" i="1" s="1"/>
  <c r="AJ44" i="1"/>
  <c r="AO44" i="1" s="1"/>
  <c r="L44" i="1"/>
  <c r="AJ43" i="1"/>
  <c r="AN43" i="1" s="1"/>
  <c r="L43" i="1"/>
  <c r="AJ42" i="1"/>
  <c r="AN42" i="1" s="1"/>
  <c r="L42" i="1"/>
  <c r="AJ41" i="1"/>
  <c r="AO41" i="1" s="1"/>
  <c r="L41" i="1"/>
  <c r="AJ40" i="1"/>
  <c r="L40" i="1"/>
  <c r="AJ39" i="1"/>
  <c r="AN39" i="1" s="1"/>
  <c r="L39" i="1"/>
  <c r="AJ38" i="1"/>
  <c r="AN38" i="1" s="1"/>
  <c r="L38" i="1"/>
  <c r="AJ37" i="1"/>
  <c r="AO37" i="1" s="1"/>
  <c r="L37" i="1"/>
  <c r="AJ36" i="1"/>
  <c r="AN36" i="1" s="1"/>
  <c r="L36" i="1"/>
  <c r="AJ35" i="1"/>
  <c r="AO35" i="1" s="1"/>
  <c r="L35" i="1"/>
  <c r="AM34" i="1"/>
  <c r="N34" i="1" s="1"/>
  <c r="Q34" i="1" s="1"/>
  <c r="T34" i="1" s="1"/>
  <c r="AJ34" i="1"/>
  <c r="AN34" i="1" s="1"/>
  <c r="L34" i="1"/>
  <c r="AL33" i="1"/>
  <c r="O33" i="1" s="1"/>
  <c r="R33" i="1" s="1"/>
  <c r="U33" i="1" s="1"/>
  <c r="AK33" i="1"/>
  <c r="M33" i="1" s="1"/>
  <c r="P33" i="1" s="1"/>
  <c r="AJ33" i="1"/>
  <c r="L33" i="1"/>
  <c r="AL32" i="1"/>
  <c r="O32" i="1" s="1"/>
  <c r="R32" i="1" s="1"/>
  <c r="U32" i="1" s="1"/>
  <c r="AK32" i="1"/>
  <c r="M32" i="1" s="1"/>
  <c r="P32" i="1" s="1"/>
  <c r="Z32" i="1" s="1"/>
  <c r="AA32" i="1" s="1"/>
  <c r="AJ32" i="1"/>
  <c r="L32" i="1"/>
  <c r="AJ31" i="1"/>
  <c r="AO31" i="1" s="1"/>
  <c r="L31" i="1"/>
  <c r="AJ30" i="1"/>
  <c r="AN30" i="1" s="1"/>
  <c r="L30" i="1"/>
  <c r="AJ29" i="1"/>
  <c r="AM29" i="1" s="1"/>
  <c r="N29" i="1" s="1"/>
  <c r="Q29" i="1" s="1"/>
  <c r="T29" i="1" s="1"/>
  <c r="L29" i="1"/>
  <c r="AJ28" i="1"/>
  <c r="AL28" i="1" s="1"/>
  <c r="O28" i="1" s="1"/>
  <c r="R28" i="1" s="1"/>
  <c r="L28" i="1"/>
  <c r="AJ27" i="1"/>
  <c r="AO27" i="1" s="1"/>
  <c r="L27" i="1"/>
  <c r="AJ26" i="1"/>
  <c r="AN26" i="1" s="1"/>
  <c r="L26" i="1"/>
  <c r="AJ25" i="1"/>
  <c r="AO25" i="1" s="1"/>
  <c r="L25" i="1"/>
  <c r="AJ24" i="1"/>
  <c r="AM24" i="1" s="1"/>
  <c r="N24" i="1" s="1"/>
  <c r="Q24" i="1" s="1"/>
  <c r="T24" i="1" s="1"/>
  <c r="L24" i="1"/>
  <c r="AM23" i="1"/>
  <c r="N23" i="1" s="1"/>
  <c r="Q23" i="1" s="1"/>
  <c r="T23" i="1" s="1"/>
  <c r="AJ23" i="1"/>
  <c r="AL23" i="1" s="1"/>
  <c r="O23" i="1" s="1"/>
  <c r="R23" i="1"/>
  <c r="Z23" i="1" s="1"/>
  <c r="AA23" i="1" s="1"/>
  <c r="L23" i="1"/>
  <c r="AJ22" i="1"/>
  <c r="AN22" i="1" s="1"/>
  <c r="L22" i="1"/>
  <c r="AJ21" i="1"/>
  <c r="AN21" i="1" s="1"/>
  <c r="L21" i="1"/>
  <c r="AJ20" i="1"/>
  <c r="AM20" i="1" s="1"/>
  <c r="N20" i="1" s="1"/>
  <c r="Q20" i="1" s="1"/>
  <c r="T20" i="1" s="1"/>
  <c r="L20" i="1"/>
  <c r="AN19" i="1"/>
  <c r="AJ19" i="1"/>
  <c r="L19" i="1"/>
  <c r="AJ18" i="1"/>
  <c r="AL18" i="1" s="1"/>
  <c r="O18" i="1" s="1"/>
  <c r="R18" i="1" s="1"/>
  <c r="U18" i="1" s="1"/>
  <c r="L18" i="1"/>
  <c r="AK17" i="1"/>
  <c r="M17" i="1" s="1"/>
  <c r="P17" i="1" s="1"/>
  <c r="S17" i="1" s="1"/>
  <c r="AJ17" i="1"/>
  <c r="AN17" i="1" s="1"/>
  <c r="L17" i="1"/>
  <c r="AJ16" i="1"/>
  <c r="AM16" i="1" s="1"/>
  <c r="N16" i="1" s="1"/>
  <c r="Q16" i="1" s="1"/>
  <c r="T16" i="1" s="1"/>
  <c r="L16" i="1"/>
  <c r="AJ15" i="1"/>
  <c r="AL15" i="1" s="1"/>
  <c r="O15" i="1" s="1"/>
  <c r="R15" i="1" s="1"/>
  <c r="U15" i="1" s="1"/>
  <c r="L15" i="1"/>
  <c r="AJ14" i="1"/>
  <c r="AN14" i="1" s="1"/>
  <c r="L14" i="1"/>
  <c r="AJ13" i="1"/>
  <c r="AN13" i="1" s="1"/>
  <c r="L13" i="1"/>
  <c r="AJ12" i="1"/>
  <c r="AM12" i="1" s="1"/>
  <c r="N12" i="1" s="1"/>
  <c r="Q12" i="1" s="1"/>
  <c r="T12" i="1" s="1"/>
  <c r="L12" i="1"/>
  <c r="AJ11" i="1"/>
  <c r="AL11" i="1" s="1"/>
  <c r="O11" i="1" s="1"/>
  <c r="R11" i="1" s="1"/>
  <c r="U11" i="1" s="1"/>
  <c r="L11" i="1"/>
  <c r="AJ10" i="1"/>
  <c r="L10" i="1"/>
  <c r="AN9" i="1"/>
  <c r="AM9" i="1"/>
  <c r="N9" i="1" s="1"/>
  <c r="Q9" i="1" s="1"/>
  <c r="T9" i="1" s="1"/>
  <c r="AJ9" i="1"/>
  <c r="AL9" i="1" s="1"/>
  <c r="O9" i="1"/>
  <c r="R9" i="1" s="1"/>
  <c r="U9" i="1" s="1"/>
  <c r="L9" i="1"/>
  <c r="AK8" i="1"/>
  <c r="M8" i="1" s="1"/>
  <c r="P8" i="1" s="1"/>
  <c r="Z8" i="1" s="1"/>
  <c r="AA8" i="1" s="1"/>
  <c r="AJ8" i="1"/>
  <c r="AN8" i="1" s="1"/>
  <c r="L8" i="1"/>
  <c r="AJ7" i="1"/>
  <c r="AL7" i="1" s="1"/>
  <c r="O7" i="1" s="1"/>
  <c r="R7" i="1" s="1"/>
  <c r="U7" i="1" s="1"/>
  <c r="L7" i="1"/>
  <c r="AJ6" i="1"/>
  <c r="AN6" i="1" s="1"/>
  <c r="L6" i="1"/>
  <c r="AJ5" i="1"/>
  <c r="AL5" i="1" s="1"/>
  <c r="O5" i="1" s="1"/>
  <c r="R5" i="1" s="1"/>
  <c r="U5" i="1" s="1"/>
  <c r="L5" i="1"/>
  <c r="AJ4" i="1"/>
  <c r="AL4" i="1" s="1"/>
  <c r="O4" i="1" s="1"/>
  <c r="R4" i="1" s="1"/>
  <c r="U4" i="1" s="1"/>
  <c r="L4" i="1"/>
  <c r="AJ3" i="1"/>
  <c r="AN3" i="1" s="1"/>
  <c r="L3" i="1"/>
  <c r="AJ2" i="1"/>
  <c r="AN2" i="1" s="1"/>
  <c r="U2" i="1"/>
  <c r="Q2" i="1"/>
  <c r="T2" i="1" s="1"/>
  <c r="P2" i="1"/>
  <c r="S2" i="1" s="1"/>
  <c r="L2" i="1"/>
  <c r="AL17" i="1" l="1"/>
  <c r="O17" i="1" s="1"/>
  <c r="R17" i="1" s="1"/>
  <c r="U17" i="1" s="1"/>
  <c r="AN23" i="1"/>
  <c r="AM37" i="1"/>
  <c r="N37" i="1" s="1"/>
  <c r="Q37" i="1" s="1"/>
  <c r="T37" i="1" s="1"/>
  <c r="AK72" i="1"/>
  <c r="M72" i="1" s="1"/>
  <c r="P72" i="1" s="1"/>
  <c r="S72" i="1" s="1"/>
  <c r="AK91" i="1"/>
  <c r="M91" i="1" s="1"/>
  <c r="P91" i="1" s="1"/>
  <c r="S91" i="1" s="1"/>
  <c r="AL93" i="1"/>
  <c r="O93" i="1" s="1"/>
  <c r="R93" i="1" s="1"/>
  <c r="U93" i="1" s="1"/>
  <c r="AL124" i="1"/>
  <c r="O124" i="1" s="1"/>
  <c r="R124" i="1" s="1"/>
  <c r="U124" i="1" s="1"/>
  <c r="AN230" i="1"/>
  <c r="AK232" i="1"/>
  <c r="M232" i="1" s="1"/>
  <c r="P232" i="1" s="1"/>
  <c r="AK238" i="1"/>
  <c r="M238" i="1" s="1"/>
  <c r="P238" i="1" s="1"/>
  <c r="AM199" i="1"/>
  <c r="N199" i="1" s="1"/>
  <c r="Q199" i="1" s="1"/>
  <c r="T199" i="1" s="1"/>
  <c r="AK221" i="1"/>
  <c r="M221" i="1" s="1"/>
  <c r="P221" i="1" s="1"/>
  <c r="S221" i="1" s="1"/>
  <c r="AN151" i="1"/>
  <c r="AL160" i="1"/>
  <c r="O160" i="1" s="1"/>
  <c r="R160" i="1" s="1"/>
  <c r="AN24" i="1"/>
  <c r="AK135" i="1"/>
  <c r="M135" i="1" s="1"/>
  <c r="P135" i="1" s="1"/>
  <c r="S135" i="1" s="1"/>
  <c r="AL196" i="1"/>
  <c r="O196" i="1" s="1"/>
  <c r="R196" i="1" s="1"/>
  <c r="U196" i="1" s="1"/>
  <c r="AK203" i="1"/>
  <c r="M203" i="1" s="1"/>
  <c r="P203" i="1" s="1"/>
  <c r="S203" i="1" s="1"/>
  <c r="AM221" i="1"/>
  <c r="N221" i="1" s="1"/>
  <c r="Q221" i="1" s="1"/>
  <c r="AK231" i="1"/>
  <c r="M231" i="1" s="1"/>
  <c r="P231" i="1" s="1"/>
  <c r="S231" i="1" s="1"/>
  <c r="AL239" i="1"/>
  <c r="O239" i="1" s="1"/>
  <c r="R239" i="1" s="1"/>
  <c r="U239" i="1" s="1"/>
  <c r="AK36" i="1"/>
  <c r="M36" i="1" s="1"/>
  <c r="P36" i="1" s="1"/>
  <c r="S36" i="1" s="1"/>
  <c r="AK80" i="1"/>
  <c r="M80" i="1" s="1"/>
  <c r="P80" i="1" s="1"/>
  <c r="Z80" i="1" s="1"/>
  <c r="AA80" i="1" s="1"/>
  <c r="AM97" i="1"/>
  <c r="N97" i="1" s="1"/>
  <c r="Q97" i="1" s="1"/>
  <c r="T97" i="1" s="1"/>
  <c r="AL36" i="1"/>
  <c r="O36" i="1" s="1"/>
  <c r="R36" i="1" s="1"/>
  <c r="U36" i="1" s="1"/>
  <c r="AL80" i="1"/>
  <c r="O80" i="1" s="1"/>
  <c r="R80" i="1" s="1"/>
  <c r="U80" i="1" s="1"/>
  <c r="AL101" i="1"/>
  <c r="O101" i="1" s="1"/>
  <c r="R101" i="1" s="1"/>
  <c r="U101" i="1" s="1"/>
  <c r="AK125" i="1"/>
  <c r="M125" i="1" s="1"/>
  <c r="P125" i="1" s="1"/>
  <c r="S125" i="1" s="1"/>
  <c r="AL149" i="1"/>
  <c r="O149" i="1" s="1"/>
  <c r="R149" i="1" s="1"/>
  <c r="U149" i="1" s="1"/>
  <c r="AK219" i="1"/>
  <c r="M219" i="1" s="1"/>
  <c r="P219" i="1" s="1"/>
  <c r="AM231" i="1"/>
  <c r="N231" i="1" s="1"/>
  <c r="Q231" i="1" s="1"/>
  <c r="T231" i="1" s="1"/>
  <c r="V231" i="1" s="1"/>
  <c r="AN233" i="1"/>
  <c r="AN239" i="1"/>
  <c r="AK242" i="1"/>
  <c r="M242" i="1" s="1"/>
  <c r="P242" i="1" s="1"/>
  <c r="AL97" i="1"/>
  <c r="O97" i="1" s="1"/>
  <c r="R97" i="1" s="1"/>
  <c r="AK109" i="1"/>
  <c r="M109" i="1" s="1"/>
  <c r="P109" i="1" s="1"/>
  <c r="S109" i="1" s="1"/>
  <c r="AN112" i="1"/>
  <c r="AO36" i="1"/>
  <c r="AM80" i="1"/>
  <c r="N80" i="1" s="1"/>
  <c r="Q80" i="1" s="1"/>
  <c r="T80" i="1" s="1"/>
  <c r="AL219" i="1"/>
  <c r="O219" i="1" s="1"/>
  <c r="R219" i="1" s="1"/>
  <c r="U219" i="1" s="1"/>
  <c r="AM242" i="1"/>
  <c r="N242" i="1" s="1"/>
  <c r="Q242" i="1" s="1"/>
  <c r="T242" i="1" s="1"/>
  <c r="AK3" i="1"/>
  <c r="M3" i="1" s="1"/>
  <c r="P3" i="1" s="1"/>
  <c r="S3" i="1" s="1"/>
  <c r="AL108" i="1"/>
  <c r="O108" i="1" s="1"/>
  <c r="R108" i="1" s="1"/>
  <c r="AK147" i="1"/>
  <c r="M147" i="1" s="1"/>
  <c r="P147" i="1" s="1"/>
  <c r="AM172" i="1"/>
  <c r="N172" i="1" s="1"/>
  <c r="Q172" i="1" s="1"/>
  <c r="T172" i="1" s="1"/>
  <c r="AM182" i="1"/>
  <c r="N182" i="1" s="1"/>
  <c r="Q182" i="1" s="1"/>
  <c r="AM208" i="1"/>
  <c r="N208" i="1" s="1"/>
  <c r="Q208" i="1" s="1"/>
  <c r="T208" i="1" s="1"/>
  <c r="AN10" i="1"/>
  <c r="AM10" i="1"/>
  <c r="N10" i="1" s="1"/>
  <c r="Q10" i="1" s="1"/>
  <c r="T10" i="1" s="1"/>
  <c r="AM14" i="1"/>
  <c r="N14" i="1" s="1"/>
  <c r="Q14" i="1" s="1"/>
  <c r="T14" i="1" s="1"/>
  <c r="AL19" i="1"/>
  <c r="O19" i="1" s="1"/>
  <c r="R19" i="1" s="1"/>
  <c r="U19" i="1" s="1"/>
  <c r="AK19" i="1"/>
  <c r="M19" i="1" s="1"/>
  <c r="P19" i="1" s="1"/>
  <c r="S19" i="1" s="1"/>
  <c r="AN52" i="1"/>
  <c r="AL52" i="1"/>
  <c r="O52" i="1" s="1"/>
  <c r="R52" i="1" s="1"/>
  <c r="U52" i="1" s="1"/>
  <c r="AM56" i="1"/>
  <c r="N56" i="1" s="1"/>
  <c r="Q56" i="1" s="1"/>
  <c r="Z56" i="1" s="1"/>
  <c r="AA56" i="1" s="1"/>
  <c r="AN57" i="1"/>
  <c r="AN105" i="1"/>
  <c r="AM105" i="1"/>
  <c r="N105" i="1" s="1"/>
  <c r="Q105" i="1" s="1"/>
  <c r="AO129" i="1"/>
  <c r="AK129" i="1"/>
  <c r="M129" i="1" s="1"/>
  <c r="P129" i="1" s="1"/>
  <c r="S129" i="1" s="1"/>
  <c r="AM140" i="1"/>
  <c r="N140" i="1" s="1"/>
  <c r="Q140" i="1" s="1"/>
  <c r="T140" i="1" s="1"/>
  <c r="AN140" i="1"/>
  <c r="AL140" i="1"/>
  <c r="O140" i="1" s="1"/>
  <c r="R140" i="1" s="1"/>
  <c r="U140" i="1" s="1"/>
  <c r="AL175" i="1"/>
  <c r="O175" i="1" s="1"/>
  <c r="R175" i="1" s="1"/>
  <c r="U175" i="1" s="1"/>
  <c r="AO175" i="1"/>
  <c r="AN180" i="1"/>
  <c r="AM180" i="1"/>
  <c r="N180" i="1" s="1"/>
  <c r="Q180" i="1" s="1"/>
  <c r="T180" i="1" s="1"/>
  <c r="AL180" i="1"/>
  <c r="O180" i="1" s="1"/>
  <c r="R180" i="1" s="1"/>
  <c r="U180" i="1" s="1"/>
  <c r="AN184" i="1"/>
  <c r="AM184" i="1"/>
  <c r="N184" i="1" s="1"/>
  <c r="Q184" i="1" s="1"/>
  <c r="T184" i="1" s="1"/>
  <c r="AL184" i="1"/>
  <c r="O184" i="1" s="1"/>
  <c r="R184" i="1" s="1"/>
  <c r="U184" i="1" s="1"/>
  <c r="AK184" i="1"/>
  <c r="M184" i="1" s="1"/>
  <c r="P184" i="1" s="1"/>
  <c r="AK10" i="1"/>
  <c r="M10" i="1" s="1"/>
  <c r="P10" i="1" s="1"/>
  <c r="S10" i="1" s="1"/>
  <c r="AM13" i="1"/>
  <c r="N13" i="1" s="1"/>
  <c r="Q13" i="1" s="1"/>
  <c r="T13" i="1" s="1"/>
  <c r="AK41" i="1"/>
  <c r="M41" i="1" s="1"/>
  <c r="P41" i="1" s="1"/>
  <c r="AM42" i="1"/>
  <c r="N42" i="1" s="1"/>
  <c r="Q42" i="1" s="1"/>
  <c r="T42" i="1" s="1"/>
  <c r="AK7" i="1"/>
  <c r="M7" i="1" s="1"/>
  <c r="P7" i="1" s="1"/>
  <c r="AL10" i="1"/>
  <c r="O10" i="1" s="1"/>
  <c r="R10" i="1" s="1"/>
  <c r="U10" i="1" s="1"/>
  <c r="AM19" i="1"/>
  <c r="N19" i="1" s="1"/>
  <c r="Q19" i="1" s="1"/>
  <c r="AO29" i="1"/>
  <c r="AK29" i="1"/>
  <c r="M29" i="1" s="1"/>
  <c r="P29" i="1" s="1"/>
  <c r="AN33" i="1"/>
  <c r="AM33" i="1"/>
  <c r="N33" i="1" s="1"/>
  <c r="Q33" i="1" s="1"/>
  <c r="T33" i="1" s="1"/>
  <c r="AL37" i="1"/>
  <c r="O37" i="1" s="1"/>
  <c r="R37" i="1" s="1"/>
  <c r="U37" i="1" s="1"/>
  <c r="AM41" i="1"/>
  <c r="N41" i="1" s="1"/>
  <c r="Q41" i="1" s="1"/>
  <c r="T41" i="1" s="1"/>
  <c r="AK52" i="1"/>
  <c r="M52" i="1" s="1"/>
  <c r="P52" i="1" s="1"/>
  <c r="S52" i="1" s="1"/>
  <c r="V52" i="1" s="1"/>
  <c r="AM59" i="1"/>
  <c r="N59" i="1" s="1"/>
  <c r="Q59" i="1" s="1"/>
  <c r="AL59" i="1"/>
  <c r="O59" i="1" s="1"/>
  <c r="R59" i="1" s="1"/>
  <c r="U59" i="1" s="1"/>
  <c r="AN67" i="1"/>
  <c r="AK88" i="1"/>
  <c r="M88" i="1" s="1"/>
  <c r="P88" i="1" s="1"/>
  <c r="AK105" i="1"/>
  <c r="M105" i="1" s="1"/>
  <c r="P105" i="1" s="1"/>
  <c r="S105" i="1" s="1"/>
  <c r="AK119" i="1"/>
  <c r="M119" i="1" s="1"/>
  <c r="P119" i="1" s="1"/>
  <c r="AL125" i="1"/>
  <c r="O125" i="1" s="1"/>
  <c r="R125" i="1" s="1"/>
  <c r="AM129" i="1"/>
  <c r="N129" i="1" s="1"/>
  <c r="Q129" i="1" s="1"/>
  <c r="T129" i="1" s="1"/>
  <c r="V129" i="1" s="1"/>
  <c r="AO133" i="1"/>
  <c r="AL133" i="1"/>
  <c r="O133" i="1" s="1"/>
  <c r="R133" i="1" s="1"/>
  <c r="U133" i="1" s="1"/>
  <c r="AL167" i="1"/>
  <c r="O167" i="1" s="1"/>
  <c r="R167" i="1" s="1"/>
  <c r="U167" i="1" s="1"/>
  <c r="AM167" i="1"/>
  <c r="N167" i="1" s="1"/>
  <c r="Q167" i="1" s="1"/>
  <c r="AO174" i="1"/>
  <c r="AN174" i="1"/>
  <c r="AK175" i="1"/>
  <c r="M175" i="1" s="1"/>
  <c r="P175" i="1" s="1"/>
  <c r="Z175" i="1" s="1"/>
  <c r="AA175" i="1" s="1"/>
  <c r="AK180" i="1"/>
  <c r="M180" i="1" s="1"/>
  <c r="P180" i="1" s="1"/>
  <c r="AN64" i="1"/>
  <c r="AM64" i="1"/>
  <c r="N64" i="1" s="1"/>
  <c r="Q64" i="1" s="1"/>
  <c r="T64" i="1" s="1"/>
  <c r="Z98" i="1"/>
  <c r="AA98" i="1" s="1"/>
  <c r="AM104" i="1"/>
  <c r="N104" i="1" s="1"/>
  <c r="Q104" i="1" s="1"/>
  <c r="T104" i="1" s="1"/>
  <c r="AN104" i="1"/>
  <c r="AL105" i="1"/>
  <c r="O105" i="1" s="1"/>
  <c r="R105" i="1" s="1"/>
  <c r="U105" i="1" s="1"/>
  <c r="AN143" i="1"/>
  <c r="AO143" i="1"/>
  <c r="AK143" i="1"/>
  <c r="M143" i="1" s="1"/>
  <c r="P143" i="1" s="1"/>
  <c r="S143" i="1" s="1"/>
  <c r="AN148" i="1"/>
  <c r="AO148" i="1"/>
  <c r="AM164" i="1"/>
  <c r="N164" i="1" s="1"/>
  <c r="Q164" i="1" s="1"/>
  <c r="T164" i="1" s="1"/>
  <c r="AN164" i="1"/>
  <c r="AL164" i="1"/>
  <c r="O164" i="1" s="1"/>
  <c r="R164" i="1" s="1"/>
  <c r="U164" i="1" s="1"/>
  <c r="AM21" i="1"/>
  <c r="N21" i="1" s="1"/>
  <c r="Q21" i="1" s="1"/>
  <c r="Z21" i="1" s="1"/>
  <c r="AA21" i="1" s="1"/>
  <c r="AO28" i="1"/>
  <c r="AN31" i="1"/>
  <c r="AO39" i="1"/>
  <c r="AO43" i="1"/>
  <c r="AK50" i="1"/>
  <c r="M50" i="1" s="1"/>
  <c r="P50" i="1" s="1"/>
  <c r="S50" i="1" s="1"/>
  <c r="AK56" i="1"/>
  <c r="M56" i="1" s="1"/>
  <c r="P56" i="1" s="1"/>
  <c r="S56" i="1" s="1"/>
  <c r="AL57" i="1"/>
  <c r="O57" i="1" s="1"/>
  <c r="R57" i="1" s="1"/>
  <c r="U57" i="1" s="1"/>
  <c r="AK64" i="1"/>
  <c r="M64" i="1" s="1"/>
  <c r="P64" i="1" s="1"/>
  <c r="AN101" i="1"/>
  <c r="AK101" i="1"/>
  <c r="M101" i="1" s="1"/>
  <c r="P101" i="1" s="1"/>
  <c r="S101" i="1" s="1"/>
  <c r="V101" i="1" s="1"/>
  <c r="AN109" i="1"/>
  <c r="AL109" i="1"/>
  <c r="O109" i="1" s="1"/>
  <c r="R109" i="1" s="1"/>
  <c r="U109" i="1" s="1"/>
  <c r="AM132" i="1"/>
  <c r="N132" i="1" s="1"/>
  <c r="Q132" i="1" s="1"/>
  <c r="AK132" i="1"/>
  <c r="M132" i="1" s="1"/>
  <c r="P132" i="1" s="1"/>
  <c r="S132" i="1" s="1"/>
  <c r="AN134" i="1"/>
  <c r="AM134" i="1"/>
  <c r="N134" i="1" s="1"/>
  <c r="Q134" i="1" s="1"/>
  <c r="T134" i="1" s="1"/>
  <c r="AK148" i="1"/>
  <c r="M148" i="1" s="1"/>
  <c r="P148" i="1" s="1"/>
  <c r="AK164" i="1"/>
  <c r="M164" i="1" s="1"/>
  <c r="P164" i="1" s="1"/>
  <c r="S164" i="1" s="1"/>
  <c r="V164" i="1" s="1"/>
  <c r="AN168" i="1"/>
  <c r="AM168" i="1"/>
  <c r="N168" i="1" s="1"/>
  <c r="Q168" i="1" s="1"/>
  <c r="T168" i="1" s="1"/>
  <c r="AL169" i="1"/>
  <c r="O169" i="1" s="1"/>
  <c r="R169" i="1" s="1"/>
  <c r="AL173" i="1"/>
  <c r="O173" i="1" s="1"/>
  <c r="R173" i="1" s="1"/>
  <c r="U173" i="1" s="1"/>
  <c r="AL233" i="1"/>
  <c r="O233" i="1" s="1"/>
  <c r="R233" i="1" s="1"/>
  <c r="U233" i="1" s="1"/>
  <c r="AL250" i="1"/>
  <c r="O250" i="1" s="1"/>
  <c r="R250" i="1" s="1"/>
  <c r="AL203" i="1"/>
  <c r="O203" i="1" s="1"/>
  <c r="R203" i="1" s="1"/>
  <c r="U203" i="1" s="1"/>
  <c r="AM215" i="1"/>
  <c r="N215" i="1" s="1"/>
  <c r="Q215" i="1" s="1"/>
  <c r="T215" i="1" s="1"/>
  <c r="AM246" i="1"/>
  <c r="N246" i="1" s="1"/>
  <c r="Q246" i="1" s="1"/>
  <c r="AN249" i="1"/>
  <c r="AM250" i="1"/>
  <c r="N250" i="1" s="1"/>
  <c r="Q250" i="1" s="1"/>
  <c r="T250" i="1" s="1"/>
  <c r="AK151" i="1"/>
  <c r="M151" i="1" s="1"/>
  <c r="P151" i="1" s="1"/>
  <c r="S151" i="1" s="1"/>
  <c r="AK160" i="1"/>
  <c r="M160" i="1" s="1"/>
  <c r="P160" i="1" s="1"/>
  <c r="S160" i="1" s="1"/>
  <c r="AN171" i="1"/>
  <c r="AN177" i="1"/>
  <c r="AL185" i="1"/>
  <c r="O185" i="1" s="1"/>
  <c r="R185" i="1" s="1"/>
  <c r="U185" i="1" s="1"/>
  <c r="AK201" i="1"/>
  <c r="M201" i="1" s="1"/>
  <c r="P201" i="1" s="1"/>
  <c r="AL208" i="1"/>
  <c r="O208" i="1" s="1"/>
  <c r="R208" i="1" s="1"/>
  <c r="AM219" i="1"/>
  <c r="N219" i="1" s="1"/>
  <c r="Q219" i="1" s="1"/>
  <c r="T219" i="1" s="1"/>
  <c r="AN229" i="1"/>
  <c r="AL231" i="1"/>
  <c r="O231" i="1" s="1"/>
  <c r="R231" i="1" s="1"/>
  <c r="U231" i="1" s="1"/>
  <c r="AL234" i="1"/>
  <c r="O234" i="1" s="1"/>
  <c r="R234" i="1" s="1"/>
  <c r="AL238" i="1"/>
  <c r="O238" i="1" s="1"/>
  <c r="R238" i="1" s="1"/>
  <c r="U238" i="1" s="1"/>
  <c r="AN240" i="1"/>
  <c r="AL242" i="1"/>
  <c r="O242" i="1" s="1"/>
  <c r="R242" i="1" s="1"/>
  <c r="U242" i="1" s="1"/>
  <c r="AN245" i="1"/>
  <c r="AN248" i="1"/>
  <c r="U97" i="1"/>
  <c r="Z97" i="1"/>
  <c r="AA97" i="1" s="1"/>
  <c r="U108" i="1"/>
  <c r="Z108" i="1"/>
  <c r="AA108" i="1" s="1"/>
  <c r="S88" i="1"/>
  <c r="Z88" i="1"/>
  <c r="AA88" i="1" s="1"/>
  <c r="AN84" i="1"/>
  <c r="AK84" i="1"/>
  <c r="M84" i="1" s="1"/>
  <c r="P84" i="1" s="1"/>
  <c r="S84" i="1" s="1"/>
  <c r="AN89" i="1"/>
  <c r="AM89" i="1"/>
  <c r="N89" i="1" s="1"/>
  <c r="Q89" i="1" s="1"/>
  <c r="T89" i="1" s="1"/>
  <c r="AL107" i="1"/>
  <c r="O107" i="1" s="1"/>
  <c r="R107" i="1" s="1"/>
  <c r="U107" i="1" s="1"/>
  <c r="AK107" i="1"/>
  <c r="M107" i="1" s="1"/>
  <c r="P107" i="1" s="1"/>
  <c r="AN113" i="1"/>
  <c r="AL113" i="1"/>
  <c r="O113" i="1" s="1"/>
  <c r="R113" i="1" s="1"/>
  <c r="U113" i="1" s="1"/>
  <c r="T188" i="1"/>
  <c r="Z188" i="1"/>
  <c r="AA188" i="1" s="1"/>
  <c r="AN76" i="1"/>
  <c r="AM76" i="1"/>
  <c r="N76" i="1" s="1"/>
  <c r="Q76" i="1" s="1"/>
  <c r="T76" i="1" s="1"/>
  <c r="AM79" i="1"/>
  <c r="N79" i="1" s="1"/>
  <c r="Q79" i="1" s="1"/>
  <c r="T79" i="1" s="1"/>
  <c r="AN79" i="1"/>
  <c r="V2" i="1"/>
  <c r="AL3" i="1"/>
  <c r="O3" i="1" s="1"/>
  <c r="R3" i="1" s="1"/>
  <c r="AM7" i="1"/>
  <c r="N7" i="1" s="1"/>
  <c r="Q7" i="1" s="1"/>
  <c r="T7" i="1" s="1"/>
  <c r="AL8" i="1"/>
  <c r="O8" i="1" s="1"/>
  <c r="R8" i="1" s="1"/>
  <c r="U8" i="1" s="1"/>
  <c r="AN11" i="1"/>
  <c r="AO21" i="1"/>
  <c r="AN46" i="1"/>
  <c r="AM46" i="1"/>
  <c r="N46" i="1" s="1"/>
  <c r="Q46" i="1" s="1"/>
  <c r="T46" i="1" s="1"/>
  <c r="AN48" i="1"/>
  <c r="AL48" i="1"/>
  <c r="O48" i="1" s="1"/>
  <c r="R48" i="1" s="1"/>
  <c r="AN53" i="1"/>
  <c r="AL53" i="1"/>
  <c r="O53" i="1" s="1"/>
  <c r="R53" i="1" s="1"/>
  <c r="U53" i="1" s="1"/>
  <c r="AK76" i="1"/>
  <c r="M76" i="1" s="1"/>
  <c r="P76" i="1" s="1"/>
  <c r="AL82" i="1"/>
  <c r="O82" i="1" s="1"/>
  <c r="R82" i="1" s="1"/>
  <c r="U82" i="1" s="1"/>
  <c r="AM82" i="1"/>
  <c r="N82" i="1" s="1"/>
  <c r="Q82" i="1" s="1"/>
  <c r="T82" i="1" s="1"/>
  <c r="AM107" i="1"/>
  <c r="N107" i="1" s="1"/>
  <c r="Q107" i="1" s="1"/>
  <c r="T107" i="1" s="1"/>
  <c r="AK113" i="1"/>
  <c r="M113" i="1" s="1"/>
  <c r="P113" i="1" s="1"/>
  <c r="AN117" i="1"/>
  <c r="AK117" i="1"/>
  <c r="M117" i="1" s="1"/>
  <c r="P117" i="1" s="1"/>
  <c r="S117" i="1" s="1"/>
  <c r="AN121" i="1"/>
  <c r="AK121" i="1"/>
  <c r="M121" i="1" s="1"/>
  <c r="P121" i="1" s="1"/>
  <c r="S121" i="1" s="1"/>
  <c r="AL123" i="1"/>
  <c r="O123" i="1" s="1"/>
  <c r="R123" i="1" s="1"/>
  <c r="U123" i="1" s="1"/>
  <c r="AN123" i="1"/>
  <c r="AL130" i="1"/>
  <c r="O130" i="1" s="1"/>
  <c r="R130" i="1" s="1"/>
  <c r="AN141" i="1"/>
  <c r="AM141" i="1"/>
  <c r="N141" i="1" s="1"/>
  <c r="Q141" i="1" s="1"/>
  <c r="T141" i="1" s="1"/>
  <c r="AK141" i="1"/>
  <c r="M141" i="1" s="1"/>
  <c r="P141" i="1" s="1"/>
  <c r="AN144" i="1"/>
  <c r="AO144" i="1"/>
  <c r="AK144" i="1"/>
  <c r="M144" i="1" s="1"/>
  <c r="P144" i="1" s="1"/>
  <c r="S144" i="1" s="1"/>
  <c r="AN145" i="1"/>
  <c r="AM145" i="1"/>
  <c r="N145" i="1" s="1"/>
  <c r="Q145" i="1" s="1"/>
  <c r="Z145" i="1" s="1"/>
  <c r="AA145" i="1" s="1"/>
  <c r="AK145" i="1"/>
  <c r="M145" i="1" s="1"/>
  <c r="P145" i="1" s="1"/>
  <c r="S145" i="1" s="1"/>
  <c r="AN153" i="1"/>
  <c r="AM153" i="1"/>
  <c r="N153" i="1" s="1"/>
  <c r="Q153" i="1" s="1"/>
  <c r="T153" i="1" s="1"/>
  <c r="AL153" i="1"/>
  <c r="O153" i="1" s="1"/>
  <c r="R153" i="1" s="1"/>
  <c r="AK153" i="1"/>
  <c r="M153" i="1" s="1"/>
  <c r="P153" i="1" s="1"/>
  <c r="S153" i="1" s="1"/>
  <c r="Z161" i="1"/>
  <c r="AA161" i="1" s="1"/>
  <c r="S161" i="1"/>
  <c r="AN165" i="1"/>
  <c r="AM165" i="1"/>
  <c r="N165" i="1" s="1"/>
  <c r="Q165" i="1" s="1"/>
  <c r="T165" i="1" s="1"/>
  <c r="AL165" i="1"/>
  <c r="O165" i="1" s="1"/>
  <c r="R165" i="1" s="1"/>
  <c r="AK165" i="1"/>
  <c r="M165" i="1" s="1"/>
  <c r="P165" i="1" s="1"/>
  <c r="S165" i="1" s="1"/>
  <c r="AN45" i="1"/>
  <c r="AM45" i="1"/>
  <c r="N45" i="1" s="1"/>
  <c r="Q45" i="1" s="1"/>
  <c r="T45" i="1" s="1"/>
  <c r="AL62" i="1"/>
  <c r="O62" i="1" s="1"/>
  <c r="R62" i="1" s="1"/>
  <c r="U62" i="1" s="1"/>
  <c r="AM62" i="1"/>
  <c r="N62" i="1" s="1"/>
  <c r="Q62" i="1" s="1"/>
  <c r="AK6" i="1"/>
  <c r="M6" i="1" s="1"/>
  <c r="P6" i="1" s="1"/>
  <c r="S6" i="1" s="1"/>
  <c r="AO13" i="1"/>
  <c r="AK16" i="1"/>
  <c r="M16" i="1" s="1"/>
  <c r="P16" i="1" s="1"/>
  <c r="AN25" i="1"/>
  <c r="AM25" i="1"/>
  <c r="N25" i="1" s="1"/>
  <c r="Q25" i="1" s="1"/>
  <c r="T25" i="1" s="1"/>
  <c r="AN27" i="1"/>
  <c r="AM38" i="1"/>
  <c r="N38" i="1" s="1"/>
  <c r="Q38" i="1" s="1"/>
  <c r="Z38" i="1" s="1"/>
  <c r="AA38" i="1" s="1"/>
  <c r="AN40" i="1"/>
  <c r="AK40" i="1"/>
  <c r="M40" i="1" s="1"/>
  <c r="P40" i="1" s="1"/>
  <c r="S40" i="1" s="1"/>
  <c r="AK45" i="1"/>
  <c r="M45" i="1" s="1"/>
  <c r="P45" i="1" s="1"/>
  <c r="AN60" i="1"/>
  <c r="AM60" i="1"/>
  <c r="N60" i="1" s="1"/>
  <c r="Q60" i="1" s="1"/>
  <c r="T60" i="1" s="1"/>
  <c r="AK62" i="1"/>
  <c r="M62" i="1" s="1"/>
  <c r="P62" i="1" s="1"/>
  <c r="S62" i="1" s="1"/>
  <c r="AM63" i="1"/>
  <c r="N63" i="1" s="1"/>
  <c r="Q63" i="1" s="1"/>
  <c r="T63" i="1" s="1"/>
  <c r="AN63" i="1"/>
  <c r="AN68" i="1"/>
  <c r="AK68" i="1"/>
  <c r="M68" i="1" s="1"/>
  <c r="P68" i="1" s="1"/>
  <c r="S68" i="1" s="1"/>
  <c r="AK79" i="1"/>
  <c r="M79" i="1" s="1"/>
  <c r="P79" i="1" s="1"/>
  <c r="S79" i="1" s="1"/>
  <c r="AL84" i="1"/>
  <c r="O84" i="1" s="1"/>
  <c r="R84" i="1" s="1"/>
  <c r="U84" i="1" s="1"/>
  <c r="AK89" i="1"/>
  <c r="M89" i="1" s="1"/>
  <c r="P89" i="1" s="1"/>
  <c r="AF4" i="1"/>
  <c r="AM3" i="1"/>
  <c r="N3" i="1" s="1"/>
  <c r="Q3" i="1" s="1"/>
  <c r="T3" i="1" s="1"/>
  <c r="AM4" i="1"/>
  <c r="N4" i="1" s="1"/>
  <c r="Q4" i="1" s="1"/>
  <c r="T4" i="1" s="1"/>
  <c r="AL6" i="1"/>
  <c r="O6" i="1" s="1"/>
  <c r="R6" i="1" s="1"/>
  <c r="AN7" i="1"/>
  <c r="AM8" i="1"/>
  <c r="N8" i="1" s="1"/>
  <c r="Q8" i="1" s="1"/>
  <c r="T8" i="1" s="1"/>
  <c r="AO10" i="1"/>
  <c r="AK13" i="1"/>
  <c r="M13" i="1" s="1"/>
  <c r="P13" i="1" s="1"/>
  <c r="S13" i="1" s="1"/>
  <c r="AL16" i="1"/>
  <c r="O16" i="1" s="1"/>
  <c r="R16" i="1" s="1"/>
  <c r="U16" i="1" s="1"/>
  <c r="AM17" i="1"/>
  <c r="N17" i="1" s="1"/>
  <c r="Q17" i="1" s="1"/>
  <c r="AN18" i="1"/>
  <c r="AL20" i="1"/>
  <c r="O20" i="1" s="1"/>
  <c r="R20" i="1" s="1"/>
  <c r="U20" i="1" s="1"/>
  <c r="AK21" i="1"/>
  <c r="M21" i="1" s="1"/>
  <c r="P21" i="1" s="1"/>
  <c r="S21" i="1" s="1"/>
  <c r="AK25" i="1"/>
  <c r="M25" i="1" s="1"/>
  <c r="P25" i="1" s="1"/>
  <c r="S25" i="1" s="1"/>
  <c r="AN28" i="1"/>
  <c r="AK28" i="1"/>
  <c r="M28" i="1" s="1"/>
  <c r="P28" i="1" s="1"/>
  <c r="S28" i="1" s="1"/>
  <c r="S32" i="1"/>
  <c r="AN35" i="1"/>
  <c r="AL40" i="1"/>
  <c r="O40" i="1" s="1"/>
  <c r="R40" i="1" s="1"/>
  <c r="U40" i="1" s="1"/>
  <c r="AN41" i="1"/>
  <c r="AL41" i="1"/>
  <c r="O41" i="1" s="1"/>
  <c r="R41" i="1" s="1"/>
  <c r="U41" i="1" s="1"/>
  <c r="AL45" i="1"/>
  <c r="O45" i="1" s="1"/>
  <c r="R45" i="1" s="1"/>
  <c r="U45" i="1" s="1"/>
  <c r="AK48" i="1"/>
  <c r="M48" i="1" s="1"/>
  <c r="P48" i="1" s="1"/>
  <c r="S48" i="1" s="1"/>
  <c r="AL50" i="1"/>
  <c r="O50" i="1" s="1"/>
  <c r="R50" i="1" s="1"/>
  <c r="U50" i="1" s="1"/>
  <c r="AN50" i="1"/>
  <c r="AM53" i="1"/>
  <c r="N53" i="1" s="1"/>
  <c r="Q53" i="1" s="1"/>
  <c r="T53" i="1" s="1"/>
  <c r="AN56" i="1"/>
  <c r="AL56" i="1"/>
  <c r="O56" i="1" s="1"/>
  <c r="R56" i="1" s="1"/>
  <c r="U56" i="1" s="1"/>
  <c r="AK58" i="1"/>
  <c r="M58" i="1" s="1"/>
  <c r="P58" i="1" s="1"/>
  <c r="S58" i="1" s="1"/>
  <c r="AK60" i="1"/>
  <c r="M60" i="1" s="1"/>
  <c r="P60" i="1" s="1"/>
  <c r="AK63" i="1"/>
  <c r="M63" i="1" s="1"/>
  <c r="P63" i="1" s="1"/>
  <c r="S63" i="1" s="1"/>
  <c r="AL66" i="1"/>
  <c r="O66" i="1" s="1"/>
  <c r="R66" i="1" s="1"/>
  <c r="Z66" i="1" s="1"/>
  <c r="AA66" i="1" s="1"/>
  <c r="AM66" i="1"/>
  <c r="N66" i="1" s="1"/>
  <c r="Q66" i="1" s="1"/>
  <c r="T66" i="1" s="1"/>
  <c r="AL68" i="1"/>
  <c r="O68" i="1" s="1"/>
  <c r="R68" i="1" s="1"/>
  <c r="U68" i="1" s="1"/>
  <c r="AM73" i="1"/>
  <c r="N73" i="1" s="1"/>
  <c r="Q73" i="1" s="1"/>
  <c r="T73" i="1" s="1"/>
  <c r="AK75" i="1"/>
  <c r="M75" i="1" s="1"/>
  <c r="P75" i="1" s="1"/>
  <c r="AL76" i="1"/>
  <c r="O76" i="1" s="1"/>
  <c r="R76" i="1" s="1"/>
  <c r="U76" i="1" s="1"/>
  <c r="AL79" i="1"/>
  <c r="O79" i="1" s="1"/>
  <c r="R79" i="1" s="1"/>
  <c r="U79" i="1" s="1"/>
  <c r="AK82" i="1"/>
  <c r="M82" i="1" s="1"/>
  <c r="P82" i="1" s="1"/>
  <c r="AM84" i="1"/>
  <c r="N84" i="1" s="1"/>
  <c r="Q84" i="1" s="1"/>
  <c r="T84" i="1" s="1"/>
  <c r="AN85" i="1"/>
  <c r="AM85" i="1"/>
  <c r="N85" i="1" s="1"/>
  <c r="Q85" i="1" s="1"/>
  <c r="T85" i="1" s="1"/>
  <c r="AM88" i="1"/>
  <c r="N88" i="1" s="1"/>
  <c r="Q88" i="1" s="1"/>
  <c r="T88" i="1" s="1"/>
  <c r="AN88" i="1"/>
  <c r="AL89" i="1"/>
  <c r="O89" i="1" s="1"/>
  <c r="R89" i="1" s="1"/>
  <c r="U89" i="1" s="1"/>
  <c r="AN90" i="1"/>
  <c r="U91" i="1"/>
  <c r="AL92" i="1"/>
  <c r="O92" i="1" s="1"/>
  <c r="R92" i="1" s="1"/>
  <c r="U92" i="1" s="1"/>
  <c r="AM94" i="1"/>
  <c r="N94" i="1" s="1"/>
  <c r="Q94" i="1" s="1"/>
  <c r="AN97" i="1"/>
  <c r="AK97" i="1"/>
  <c r="M97" i="1" s="1"/>
  <c r="P97" i="1" s="1"/>
  <c r="S97" i="1" s="1"/>
  <c r="V97" i="1" s="1"/>
  <c r="AM98" i="1"/>
  <c r="N98" i="1" s="1"/>
  <c r="Q98" i="1" s="1"/>
  <c r="T98" i="1" s="1"/>
  <c r="AN107" i="1"/>
  <c r="AM113" i="1"/>
  <c r="N113" i="1" s="1"/>
  <c r="Q113" i="1" s="1"/>
  <c r="T113" i="1" s="1"/>
  <c r="AL114" i="1"/>
  <c r="O114" i="1" s="1"/>
  <c r="R114" i="1" s="1"/>
  <c r="U114" i="1" s="1"/>
  <c r="AL117" i="1"/>
  <c r="O117" i="1" s="1"/>
  <c r="R117" i="1" s="1"/>
  <c r="U117" i="1" s="1"/>
  <c r="AL121" i="1"/>
  <c r="O121" i="1" s="1"/>
  <c r="R121" i="1" s="1"/>
  <c r="U121" i="1" s="1"/>
  <c r="AK123" i="1"/>
  <c r="M123" i="1" s="1"/>
  <c r="P123" i="1" s="1"/>
  <c r="AN125" i="1"/>
  <c r="AM125" i="1"/>
  <c r="N125" i="1" s="1"/>
  <c r="Q125" i="1" s="1"/>
  <c r="T125" i="1" s="1"/>
  <c r="AL127" i="1"/>
  <c r="O127" i="1" s="1"/>
  <c r="R127" i="1" s="1"/>
  <c r="U127" i="1" s="1"/>
  <c r="AM127" i="1"/>
  <c r="N127" i="1" s="1"/>
  <c r="Q127" i="1" s="1"/>
  <c r="T127" i="1" s="1"/>
  <c r="AM130" i="1"/>
  <c r="N130" i="1" s="1"/>
  <c r="Q130" i="1" s="1"/>
  <c r="T130" i="1" s="1"/>
  <c r="AL139" i="1"/>
  <c r="O139" i="1" s="1"/>
  <c r="R139" i="1" s="1"/>
  <c r="U139" i="1" s="1"/>
  <c r="AN139" i="1"/>
  <c r="AK139" i="1"/>
  <c r="M139" i="1" s="1"/>
  <c r="P139" i="1" s="1"/>
  <c r="AL141" i="1"/>
  <c r="O141" i="1" s="1"/>
  <c r="R141" i="1" s="1"/>
  <c r="U141" i="1" s="1"/>
  <c r="AL144" i="1"/>
  <c r="O144" i="1" s="1"/>
  <c r="R144" i="1" s="1"/>
  <c r="U144" i="1" s="1"/>
  <c r="AL145" i="1"/>
  <c r="O145" i="1" s="1"/>
  <c r="R145" i="1" s="1"/>
  <c r="U145" i="1" s="1"/>
  <c r="AO153" i="1"/>
  <c r="AN158" i="1"/>
  <c r="AM158" i="1"/>
  <c r="N158" i="1" s="1"/>
  <c r="Q158" i="1" s="1"/>
  <c r="T158" i="1" s="1"/>
  <c r="AL158" i="1"/>
  <c r="O158" i="1" s="1"/>
  <c r="R158" i="1" s="1"/>
  <c r="U158" i="1" s="1"/>
  <c r="AL163" i="1"/>
  <c r="O163" i="1" s="1"/>
  <c r="R163" i="1" s="1"/>
  <c r="AM163" i="1"/>
  <c r="N163" i="1" s="1"/>
  <c r="Q163" i="1" s="1"/>
  <c r="T163" i="1" s="1"/>
  <c r="V163" i="1" s="1"/>
  <c r="AK163" i="1"/>
  <c r="M163" i="1" s="1"/>
  <c r="P163" i="1" s="1"/>
  <c r="S163" i="1" s="1"/>
  <c r="AO165" i="1"/>
  <c r="AO6" i="1"/>
  <c r="AO3" i="1"/>
  <c r="AM6" i="1"/>
  <c r="N6" i="1" s="1"/>
  <c r="Q6" i="1" s="1"/>
  <c r="T6" i="1" s="1"/>
  <c r="AO8" i="1"/>
  <c r="AL13" i="1"/>
  <c r="O13" i="1" s="1"/>
  <c r="R13" i="1" s="1"/>
  <c r="AN16" i="1"/>
  <c r="AO17" i="1"/>
  <c r="AN20" i="1"/>
  <c r="AL21" i="1"/>
  <c r="O21" i="1" s="1"/>
  <c r="R21" i="1" s="1"/>
  <c r="U21" i="1" s="1"/>
  <c r="AL25" i="1"/>
  <c r="O25" i="1" s="1"/>
  <c r="R25" i="1" s="1"/>
  <c r="U25" i="1" s="1"/>
  <c r="AN29" i="1"/>
  <c r="AL29" i="1"/>
  <c r="O29" i="1" s="1"/>
  <c r="R29" i="1" s="1"/>
  <c r="U29" i="1" s="1"/>
  <c r="AN32" i="1"/>
  <c r="AO32" i="1"/>
  <c r="AN37" i="1"/>
  <c r="AK37" i="1"/>
  <c r="M37" i="1" s="1"/>
  <c r="P37" i="1" s="1"/>
  <c r="S37" i="1" s="1"/>
  <c r="V37" i="1" s="1"/>
  <c r="AO40" i="1"/>
  <c r="AN44" i="1"/>
  <c r="AL44" i="1"/>
  <c r="O44" i="1" s="1"/>
  <c r="R44" i="1" s="1"/>
  <c r="U44" i="1" s="1"/>
  <c r="AO45" i="1"/>
  <c r="AM48" i="1"/>
  <c r="N48" i="1" s="1"/>
  <c r="Q48" i="1" s="1"/>
  <c r="T48" i="1" s="1"/>
  <c r="AL60" i="1"/>
  <c r="O60" i="1" s="1"/>
  <c r="R60" i="1" s="1"/>
  <c r="U60" i="1" s="1"/>
  <c r="AL63" i="1"/>
  <c r="O63" i="1" s="1"/>
  <c r="R63" i="1" s="1"/>
  <c r="U63" i="1" s="1"/>
  <c r="V63" i="1" s="1"/>
  <c r="AM68" i="1"/>
  <c r="N68" i="1" s="1"/>
  <c r="Q68" i="1" s="1"/>
  <c r="AN69" i="1"/>
  <c r="AM69" i="1"/>
  <c r="N69" i="1" s="1"/>
  <c r="Q69" i="1" s="1"/>
  <c r="T69" i="1" s="1"/>
  <c r="AL70" i="1"/>
  <c r="O70" i="1" s="1"/>
  <c r="R70" i="1" s="1"/>
  <c r="Z70" i="1" s="1"/>
  <c r="AA70" i="1" s="1"/>
  <c r="AN70" i="1"/>
  <c r="AN73" i="1"/>
  <c r="AL75" i="1"/>
  <c r="O75" i="1" s="1"/>
  <c r="R75" i="1" s="1"/>
  <c r="U75" i="1" s="1"/>
  <c r="AO76" i="1"/>
  <c r="AL78" i="1"/>
  <c r="O78" i="1" s="1"/>
  <c r="R78" i="1" s="1"/>
  <c r="AM78" i="1"/>
  <c r="N78" i="1" s="1"/>
  <c r="Q78" i="1" s="1"/>
  <c r="T78" i="1" s="1"/>
  <c r="AN82" i="1"/>
  <c r="AO84" i="1"/>
  <c r="AO89" i="1"/>
  <c r="AN92" i="1"/>
  <c r="AN98" i="1"/>
  <c r="Z101" i="1"/>
  <c r="AA101" i="1" s="1"/>
  <c r="AL111" i="1"/>
  <c r="O111" i="1" s="1"/>
  <c r="R111" i="1" s="1"/>
  <c r="U111" i="1" s="1"/>
  <c r="AN111" i="1"/>
  <c r="AO113" i="1"/>
  <c r="AM114" i="1"/>
  <c r="N114" i="1" s="1"/>
  <c r="Q114" i="1" s="1"/>
  <c r="T114" i="1" s="1"/>
  <c r="AM117" i="1"/>
  <c r="N117" i="1" s="1"/>
  <c r="Q117" i="1" s="1"/>
  <c r="T117" i="1" s="1"/>
  <c r="AM120" i="1"/>
  <c r="N120" i="1" s="1"/>
  <c r="Q120" i="1" s="1"/>
  <c r="Z120" i="1" s="1"/>
  <c r="AA120" i="1" s="1"/>
  <c r="AK120" i="1"/>
  <c r="M120" i="1" s="1"/>
  <c r="P120" i="1" s="1"/>
  <c r="S120" i="1" s="1"/>
  <c r="AM121" i="1"/>
  <c r="N121" i="1" s="1"/>
  <c r="Q121" i="1" s="1"/>
  <c r="T121" i="1" s="1"/>
  <c r="V121" i="1" s="1"/>
  <c r="AM123" i="1"/>
  <c r="N123" i="1" s="1"/>
  <c r="Q123" i="1" s="1"/>
  <c r="T123" i="1" s="1"/>
  <c r="AN129" i="1"/>
  <c r="AL129" i="1"/>
  <c r="O129" i="1" s="1"/>
  <c r="R129" i="1" s="1"/>
  <c r="AN133" i="1"/>
  <c r="AK133" i="1"/>
  <c r="M133" i="1" s="1"/>
  <c r="P133" i="1" s="1"/>
  <c r="AM133" i="1"/>
  <c r="N133" i="1" s="1"/>
  <c r="Q133" i="1" s="1"/>
  <c r="T133" i="1" s="1"/>
  <c r="AM136" i="1"/>
  <c r="N136" i="1" s="1"/>
  <c r="Q136" i="1" s="1"/>
  <c r="T136" i="1" s="1"/>
  <c r="AK136" i="1"/>
  <c r="M136" i="1" s="1"/>
  <c r="P136" i="1" s="1"/>
  <c r="AN136" i="1"/>
  <c r="AN137" i="1"/>
  <c r="AK137" i="1"/>
  <c r="M137" i="1" s="1"/>
  <c r="P137" i="1" s="1"/>
  <c r="S137" i="1" s="1"/>
  <c r="AM137" i="1"/>
  <c r="N137" i="1" s="1"/>
  <c r="Q137" i="1" s="1"/>
  <c r="T137" i="1" s="1"/>
  <c r="AO141" i="1"/>
  <c r="AO145" i="1"/>
  <c r="Z160" i="1"/>
  <c r="AA160" i="1" s="1"/>
  <c r="U160" i="1"/>
  <c r="AM149" i="1"/>
  <c r="N149" i="1" s="1"/>
  <c r="Q149" i="1" s="1"/>
  <c r="Z149" i="1" s="1"/>
  <c r="AA149" i="1" s="1"/>
  <c r="AO157" i="1"/>
  <c r="AN167" i="1"/>
  <c r="AO168" i="1"/>
  <c r="AM170" i="1"/>
  <c r="N170" i="1" s="1"/>
  <c r="Q170" i="1" s="1"/>
  <c r="T170" i="1" s="1"/>
  <c r="AO171" i="1"/>
  <c r="AK176" i="1"/>
  <c r="M176" i="1" s="1"/>
  <c r="P176" i="1" s="1"/>
  <c r="Z176" i="1" s="1"/>
  <c r="AA176" i="1" s="1"/>
  <c r="AM183" i="1"/>
  <c r="N183" i="1" s="1"/>
  <c r="Q183" i="1" s="1"/>
  <c r="T183" i="1" s="1"/>
  <c r="AL183" i="1"/>
  <c r="O183" i="1" s="1"/>
  <c r="R183" i="1" s="1"/>
  <c r="U183" i="1" s="1"/>
  <c r="AL186" i="1"/>
  <c r="O186" i="1" s="1"/>
  <c r="R186" i="1" s="1"/>
  <c r="U186" i="1" s="1"/>
  <c r="AN186" i="1"/>
  <c r="AL189" i="1"/>
  <c r="O189" i="1" s="1"/>
  <c r="R189" i="1" s="1"/>
  <c r="U189" i="1" s="1"/>
  <c r="AN192" i="1"/>
  <c r="AL192" i="1"/>
  <c r="O192" i="1" s="1"/>
  <c r="R192" i="1" s="1"/>
  <c r="U192" i="1" s="1"/>
  <c r="V192" i="1" s="1"/>
  <c r="AL194" i="1"/>
  <c r="O194" i="1" s="1"/>
  <c r="R194" i="1" s="1"/>
  <c r="U194" i="1" s="1"/>
  <c r="AK194" i="1"/>
  <c r="M194" i="1" s="1"/>
  <c r="P194" i="1" s="1"/>
  <c r="AN196" i="1"/>
  <c r="AK196" i="1"/>
  <c r="M196" i="1" s="1"/>
  <c r="P196" i="1" s="1"/>
  <c r="S196" i="1" s="1"/>
  <c r="AN198" i="1"/>
  <c r="AL200" i="1"/>
  <c r="O200" i="1" s="1"/>
  <c r="R200" i="1" s="1"/>
  <c r="U200" i="1" s="1"/>
  <c r="AN227" i="1"/>
  <c r="AM227" i="1"/>
  <c r="N227" i="1" s="1"/>
  <c r="Q227" i="1" s="1"/>
  <c r="Z227" i="1" s="1"/>
  <c r="AA227" i="1" s="1"/>
  <c r="AL227" i="1"/>
  <c r="O227" i="1" s="1"/>
  <c r="R227" i="1" s="1"/>
  <c r="U227" i="1" s="1"/>
  <c r="AK227" i="1"/>
  <c r="M227" i="1" s="1"/>
  <c r="P227" i="1" s="1"/>
  <c r="S227" i="1" s="1"/>
  <c r="AO149" i="1"/>
  <c r="AN170" i="1"/>
  <c r="S175" i="1"/>
  <c r="AL176" i="1"/>
  <c r="O176" i="1" s="1"/>
  <c r="R176" i="1" s="1"/>
  <c r="U176" i="1" s="1"/>
  <c r="AM179" i="1"/>
  <c r="N179" i="1" s="1"/>
  <c r="Q179" i="1" s="1"/>
  <c r="T179" i="1" s="1"/>
  <c r="AL179" i="1"/>
  <c r="O179" i="1" s="1"/>
  <c r="R179" i="1" s="1"/>
  <c r="U179" i="1" s="1"/>
  <c r="AM189" i="1"/>
  <c r="N189" i="1" s="1"/>
  <c r="Q189" i="1" s="1"/>
  <c r="T189" i="1" s="1"/>
  <c r="AM195" i="1"/>
  <c r="N195" i="1" s="1"/>
  <c r="Q195" i="1" s="1"/>
  <c r="T195" i="1" s="1"/>
  <c r="AL195" i="1"/>
  <c r="O195" i="1" s="1"/>
  <c r="R195" i="1" s="1"/>
  <c r="U195" i="1" s="1"/>
  <c r="AO198" i="1"/>
  <c r="AN199" i="1"/>
  <c r="AK199" i="1"/>
  <c r="M199" i="1" s="1"/>
  <c r="P199" i="1" s="1"/>
  <c r="AN200" i="1"/>
  <c r="AN207" i="1"/>
  <c r="AL207" i="1"/>
  <c r="O207" i="1" s="1"/>
  <c r="R207" i="1" s="1"/>
  <c r="U207" i="1" s="1"/>
  <c r="AK207" i="1"/>
  <c r="M207" i="1" s="1"/>
  <c r="P207" i="1" s="1"/>
  <c r="S207" i="1" s="1"/>
  <c r="AN223" i="1"/>
  <c r="AM223" i="1"/>
  <c r="N223" i="1" s="1"/>
  <c r="Q223" i="1" s="1"/>
  <c r="T223" i="1" s="1"/>
  <c r="AL223" i="1"/>
  <c r="O223" i="1" s="1"/>
  <c r="R223" i="1" s="1"/>
  <c r="AK223" i="1"/>
  <c r="M223" i="1" s="1"/>
  <c r="P223" i="1" s="1"/>
  <c r="S223" i="1" s="1"/>
  <c r="AM226" i="1"/>
  <c r="N226" i="1" s="1"/>
  <c r="Q226" i="1" s="1"/>
  <c r="T226" i="1" s="1"/>
  <c r="AN226" i="1"/>
  <c r="AL226" i="1"/>
  <c r="O226" i="1" s="1"/>
  <c r="R226" i="1" s="1"/>
  <c r="U226" i="1" s="1"/>
  <c r="AO33" i="1"/>
  <c r="AO52" i="1"/>
  <c r="AO64" i="1"/>
  <c r="AO72" i="1"/>
  <c r="AO80" i="1"/>
  <c r="AO93" i="1"/>
  <c r="AO101" i="1"/>
  <c r="AO105" i="1"/>
  <c r="AO109" i="1"/>
  <c r="AL148" i="1"/>
  <c r="O148" i="1" s="1"/>
  <c r="R148" i="1" s="1"/>
  <c r="U148" i="1" s="1"/>
  <c r="AK149" i="1"/>
  <c r="M149" i="1" s="1"/>
  <c r="P149" i="1" s="1"/>
  <c r="S149" i="1" s="1"/>
  <c r="AM151" i="1"/>
  <c r="N151" i="1" s="1"/>
  <c r="Q151" i="1" s="1"/>
  <c r="AL157" i="1"/>
  <c r="O157" i="1" s="1"/>
  <c r="R157" i="1" s="1"/>
  <c r="U157" i="1" s="1"/>
  <c r="AO161" i="1"/>
  <c r="AK167" i="1"/>
  <c r="M167" i="1" s="1"/>
  <c r="P167" i="1" s="1"/>
  <c r="S167" i="1" s="1"/>
  <c r="V167" i="1" s="1"/>
  <c r="AL168" i="1"/>
  <c r="O168" i="1" s="1"/>
  <c r="R168" i="1" s="1"/>
  <c r="U168" i="1" s="1"/>
  <c r="AN172" i="1"/>
  <c r="AK172" i="1"/>
  <c r="M172" i="1" s="1"/>
  <c r="P172" i="1" s="1"/>
  <c r="S172" i="1" s="1"/>
  <c r="AN173" i="1"/>
  <c r="AK179" i="1"/>
  <c r="M179" i="1" s="1"/>
  <c r="P179" i="1" s="1"/>
  <c r="AL182" i="1"/>
  <c r="O182" i="1" s="1"/>
  <c r="R182" i="1" s="1"/>
  <c r="U182" i="1" s="1"/>
  <c r="AK182" i="1"/>
  <c r="M182" i="1" s="1"/>
  <c r="P182" i="1" s="1"/>
  <c r="S182" i="1" s="1"/>
  <c r="AN188" i="1"/>
  <c r="AL188" i="1"/>
  <c r="O188" i="1" s="1"/>
  <c r="R188" i="1" s="1"/>
  <c r="U188" i="1" s="1"/>
  <c r="AM192" i="1"/>
  <c r="N192" i="1" s="1"/>
  <c r="Q192" i="1" s="1"/>
  <c r="T192" i="1" s="1"/>
  <c r="AK195" i="1"/>
  <c r="M195" i="1" s="1"/>
  <c r="P195" i="1" s="1"/>
  <c r="S195" i="1" s="1"/>
  <c r="AM196" i="1"/>
  <c r="N196" i="1" s="1"/>
  <c r="Q196" i="1" s="1"/>
  <c r="Z196" i="1" s="1"/>
  <c r="AA196" i="1" s="1"/>
  <c r="AL199" i="1"/>
  <c r="O199" i="1" s="1"/>
  <c r="R199" i="1" s="1"/>
  <c r="U199" i="1" s="1"/>
  <c r="AM207" i="1"/>
  <c r="N207" i="1" s="1"/>
  <c r="Q207" i="1" s="1"/>
  <c r="AN211" i="1"/>
  <c r="AL211" i="1"/>
  <c r="O211" i="1" s="1"/>
  <c r="R211" i="1" s="1"/>
  <c r="U211" i="1" s="1"/>
  <c r="V211" i="1" s="1"/>
  <c r="AK211" i="1"/>
  <c r="M211" i="1" s="1"/>
  <c r="P211" i="1" s="1"/>
  <c r="S211" i="1" s="1"/>
  <c r="AO223" i="1"/>
  <c r="V172" i="1"/>
  <c r="AN176" i="1"/>
  <c r="AM176" i="1"/>
  <c r="N176" i="1" s="1"/>
  <c r="Q176" i="1" s="1"/>
  <c r="T176" i="1" s="1"/>
  <c r="AM191" i="1"/>
  <c r="N191" i="1" s="1"/>
  <c r="Q191" i="1" s="1"/>
  <c r="T191" i="1" s="1"/>
  <c r="AK191" i="1"/>
  <c r="M191" i="1" s="1"/>
  <c r="P191" i="1" s="1"/>
  <c r="S191" i="1" s="1"/>
  <c r="AM202" i="1"/>
  <c r="N202" i="1" s="1"/>
  <c r="Q202" i="1" s="1"/>
  <c r="T202" i="1" s="1"/>
  <c r="AL202" i="1"/>
  <c r="O202" i="1" s="1"/>
  <c r="R202" i="1" s="1"/>
  <c r="AM222" i="1"/>
  <c r="N222" i="1" s="1"/>
  <c r="Q222" i="1" s="1"/>
  <c r="T222" i="1" s="1"/>
  <c r="AN222" i="1"/>
  <c r="AL222" i="1"/>
  <c r="O222" i="1" s="1"/>
  <c r="R222" i="1" s="1"/>
  <c r="U222" i="1" s="1"/>
  <c r="AK222" i="1"/>
  <c r="M222" i="1" s="1"/>
  <c r="P222" i="1" s="1"/>
  <c r="AL225" i="1"/>
  <c r="O225" i="1" s="1"/>
  <c r="R225" i="1" s="1"/>
  <c r="U225" i="1" s="1"/>
  <c r="AN225" i="1"/>
  <c r="AM225" i="1"/>
  <c r="N225" i="1" s="1"/>
  <c r="Q225" i="1" s="1"/>
  <c r="Z225" i="1" s="1"/>
  <c r="AA225" i="1" s="1"/>
  <c r="AK225" i="1"/>
  <c r="M225" i="1" s="1"/>
  <c r="P225" i="1" s="1"/>
  <c r="S225" i="1" s="1"/>
  <c r="AO215" i="1"/>
  <c r="AK241" i="1"/>
  <c r="M241" i="1" s="1"/>
  <c r="P241" i="1" s="1"/>
  <c r="AM243" i="1"/>
  <c r="N243" i="1" s="1"/>
  <c r="Q243" i="1" s="1"/>
  <c r="T243" i="1" s="1"/>
  <c r="AO246" i="1"/>
  <c r="AO250" i="1"/>
  <c r="AO180" i="1"/>
  <c r="AO184" i="1"/>
  <c r="AM203" i="1"/>
  <c r="N203" i="1" s="1"/>
  <c r="Q203" i="1" s="1"/>
  <c r="AK215" i="1"/>
  <c r="M215" i="1" s="1"/>
  <c r="P215" i="1" s="1"/>
  <c r="S215" i="1" s="1"/>
  <c r="AL216" i="1"/>
  <c r="O216" i="1" s="1"/>
  <c r="R216" i="1" s="1"/>
  <c r="U216" i="1" s="1"/>
  <c r="AK218" i="1"/>
  <c r="M218" i="1" s="1"/>
  <c r="P218" i="1" s="1"/>
  <c r="S218" i="1" s="1"/>
  <c r="AO219" i="1"/>
  <c r="AO231" i="1"/>
  <c r="AN232" i="1"/>
  <c r="AM234" i="1"/>
  <c r="N234" i="1" s="1"/>
  <c r="Q234" i="1" s="1"/>
  <c r="T234" i="1" s="1"/>
  <c r="AM236" i="1"/>
  <c r="N236" i="1" s="1"/>
  <c r="Q236" i="1" s="1"/>
  <c r="AM238" i="1"/>
  <c r="N238" i="1" s="1"/>
  <c r="Q238" i="1" s="1"/>
  <c r="T238" i="1" s="1"/>
  <c r="AO242" i="1"/>
  <c r="AK245" i="1"/>
  <c r="M245" i="1" s="1"/>
  <c r="P245" i="1" s="1"/>
  <c r="AK246" i="1"/>
  <c r="M246" i="1" s="1"/>
  <c r="P246" i="1" s="1"/>
  <c r="S246" i="1" s="1"/>
  <c r="AK248" i="1"/>
  <c r="M248" i="1" s="1"/>
  <c r="P248" i="1" s="1"/>
  <c r="AL249" i="1"/>
  <c r="O249" i="1" s="1"/>
  <c r="R249" i="1" s="1"/>
  <c r="U249" i="1" s="1"/>
  <c r="AK250" i="1"/>
  <c r="M250" i="1" s="1"/>
  <c r="P250" i="1" s="1"/>
  <c r="S250" i="1" s="1"/>
  <c r="V250" i="1" s="1"/>
  <c r="AO203" i="1"/>
  <c r="AL215" i="1"/>
  <c r="O215" i="1" s="1"/>
  <c r="R215" i="1" s="1"/>
  <c r="AO234" i="1"/>
  <c r="AN236" i="1"/>
  <c r="AO238" i="1"/>
  <c r="AL245" i="1"/>
  <c r="O245" i="1" s="1"/>
  <c r="R245" i="1" s="1"/>
  <c r="U245" i="1" s="1"/>
  <c r="AL246" i="1"/>
  <c r="O246" i="1" s="1"/>
  <c r="R246" i="1" s="1"/>
  <c r="U246" i="1" s="1"/>
  <c r="AM248" i="1"/>
  <c r="N248" i="1" s="1"/>
  <c r="Q248" i="1" s="1"/>
  <c r="T248" i="1" s="1"/>
  <c r="Z17" i="1"/>
  <c r="AA17" i="1" s="1"/>
  <c r="T17" i="1"/>
  <c r="V17" i="1" s="1"/>
  <c r="U6" i="1"/>
  <c r="V6" i="1" s="1"/>
  <c r="Z6" i="1"/>
  <c r="AA6" i="1" s="1"/>
  <c r="Z50" i="1"/>
  <c r="AA50" i="1" s="1"/>
  <c r="T50" i="1"/>
  <c r="V50" i="1" s="1"/>
  <c r="Z7" i="1"/>
  <c r="AA7" i="1" s="1"/>
  <c r="S7" i="1"/>
  <c r="V7" i="1" s="1"/>
  <c r="Z19" i="1"/>
  <c r="AA19" i="1" s="1"/>
  <c r="T19" i="1"/>
  <c r="Z37" i="1"/>
  <c r="AA37" i="1" s="1"/>
  <c r="U13" i="1"/>
  <c r="V13" i="1" s="1"/>
  <c r="Z13" i="1"/>
  <c r="AA13" i="1" s="1"/>
  <c r="V19" i="1"/>
  <c r="V25" i="1"/>
  <c r="S29" i="1"/>
  <c r="V29" i="1" s="1"/>
  <c r="Z29" i="1"/>
  <c r="AA29" i="1" s="1"/>
  <c r="S41" i="1"/>
  <c r="V41" i="1" s="1"/>
  <c r="Z41" i="1"/>
  <c r="AA41" i="1" s="1"/>
  <c r="U3" i="1"/>
  <c r="Z3" i="1"/>
  <c r="AA3" i="1" s="1"/>
  <c r="S16" i="1"/>
  <c r="V16" i="1" s="1"/>
  <c r="Z16" i="1"/>
  <c r="AA16" i="1" s="1"/>
  <c r="U28" i="1"/>
  <c r="Z28" i="1"/>
  <c r="AA28" i="1" s="1"/>
  <c r="S33" i="1"/>
  <c r="V33" i="1" s="1"/>
  <c r="Z33" i="1"/>
  <c r="AA33" i="1" s="1"/>
  <c r="Z49" i="1"/>
  <c r="AA49" i="1" s="1"/>
  <c r="U49" i="1"/>
  <c r="S45" i="1"/>
  <c r="V45" i="1" s="1"/>
  <c r="Z45" i="1"/>
  <c r="AA45" i="1" s="1"/>
  <c r="AO5" i="1"/>
  <c r="Z10" i="1"/>
  <c r="AA10" i="1" s="1"/>
  <c r="AO12" i="1"/>
  <c r="AO11" i="1"/>
  <c r="AK12" i="1"/>
  <c r="M12" i="1" s="1"/>
  <c r="P12" i="1" s="1"/>
  <c r="AK15" i="1"/>
  <c r="M15" i="1" s="1"/>
  <c r="P15" i="1" s="1"/>
  <c r="AL22" i="1"/>
  <c r="O22" i="1" s="1"/>
  <c r="R22" i="1" s="1"/>
  <c r="AM30" i="1"/>
  <c r="N30" i="1" s="1"/>
  <c r="Q30" i="1" s="1"/>
  <c r="U48" i="1"/>
  <c r="V48" i="1" s="1"/>
  <c r="Z48" i="1"/>
  <c r="AA48" i="1" s="1"/>
  <c r="AM51" i="1"/>
  <c r="N51" i="1" s="1"/>
  <c r="Q51" i="1" s="1"/>
  <c r="T51" i="1" s="1"/>
  <c r="AL51" i="1"/>
  <c r="O51" i="1" s="1"/>
  <c r="R51" i="1" s="1"/>
  <c r="U51" i="1" s="1"/>
  <c r="AK51" i="1"/>
  <c r="M51" i="1" s="1"/>
  <c r="P51" i="1" s="1"/>
  <c r="AL54" i="1"/>
  <c r="O54" i="1" s="1"/>
  <c r="R54" i="1" s="1"/>
  <c r="U54" i="1" s="1"/>
  <c r="AM54" i="1"/>
  <c r="N54" i="1" s="1"/>
  <c r="Q54" i="1" s="1"/>
  <c r="AK54" i="1"/>
  <c r="M54" i="1" s="1"/>
  <c r="P54" i="1" s="1"/>
  <c r="S54" i="1" s="1"/>
  <c r="AM55" i="1"/>
  <c r="N55" i="1" s="1"/>
  <c r="Q55" i="1" s="1"/>
  <c r="AN55" i="1"/>
  <c r="AL55" i="1"/>
  <c r="O55" i="1" s="1"/>
  <c r="R55" i="1" s="1"/>
  <c r="U55" i="1" s="1"/>
  <c r="T59" i="1"/>
  <c r="V59" i="1" s="1"/>
  <c r="Z59" i="1"/>
  <c r="AA59" i="1" s="1"/>
  <c r="Z85" i="1"/>
  <c r="AA85" i="1" s="1"/>
  <c r="U85" i="1"/>
  <c r="Z93" i="1"/>
  <c r="AA93" i="1" s="1"/>
  <c r="T93" i="1"/>
  <c r="V93" i="1" s="1"/>
  <c r="T105" i="1"/>
  <c r="Z105" i="1"/>
  <c r="AA105" i="1" s="1"/>
  <c r="Z119" i="1"/>
  <c r="AA119" i="1" s="1"/>
  <c r="S119" i="1"/>
  <c r="AO15" i="1"/>
  <c r="AK2" i="1"/>
  <c r="AN4" i="1"/>
  <c r="Z20" i="1"/>
  <c r="AA20" i="1" s="1"/>
  <c r="AM26" i="1"/>
  <c r="N26" i="1" s="1"/>
  <c r="Q26" i="1" s="1"/>
  <c r="T26" i="1" s="1"/>
  <c r="AA2" i="1"/>
  <c r="AM5" i="1"/>
  <c r="N5" i="1" s="1"/>
  <c r="Q5" i="1" s="1"/>
  <c r="T5" i="1" s="1"/>
  <c r="S8" i="1"/>
  <c r="V8" i="1" s="1"/>
  <c r="AO9" i="1"/>
  <c r="AK11" i="1"/>
  <c r="M11" i="1" s="1"/>
  <c r="P11" i="1" s="1"/>
  <c r="S11" i="1" s="1"/>
  <c r="AL12" i="1"/>
  <c r="O12" i="1" s="1"/>
  <c r="R12" i="1" s="1"/>
  <c r="U12" i="1" s="1"/>
  <c r="AO14" i="1"/>
  <c r="AK14" i="1"/>
  <c r="M14" i="1" s="1"/>
  <c r="P14" i="1" s="1"/>
  <c r="AM15" i="1"/>
  <c r="N15" i="1" s="1"/>
  <c r="Q15" i="1" s="1"/>
  <c r="T15" i="1" s="1"/>
  <c r="AO20" i="1"/>
  <c r="AM22" i="1"/>
  <c r="N22" i="1" s="1"/>
  <c r="Q22" i="1" s="1"/>
  <c r="T22" i="1" s="1"/>
  <c r="AO23" i="1"/>
  <c r="AK24" i="1"/>
  <c r="M24" i="1" s="1"/>
  <c r="P24" i="1" s="1"/>
  <c r="Z25" i="1"/>
  <c r="AA25" i="1" s="1"/>
  <c r="AM27" i="1"/>
  <c r="N27" i="1" s="1"/>
  <c r="Q27" i="1" s="1"/>
  <c r="AL27" i="1"/>
  <c r="O27" i="1" s="1"/>
  <c r="R27" i="1" s="1"/>
  <c r="U27" i="1" s="1"/>
  <c r="AM31" i="1"/>
  <c r="N31" i="1" s="1"/>
  <c r="Q31" i="1" s="1"/>
  <c r="T31" i="1" s="1"/>
  <c r="AL31" i="1"/>
  <c r="O31" i="1" s="1"/>
  <c r="R31" i="1" s="1"/>
  <c r="AM35" i="1"/>
  <c r="N35" i="1" s="1"/>
  <c r="Q35" i="1" s="1"/>
  <c r="T35" i="1" s="1"/>
  <c r="AL35" i="1"/>
  <c r="O35" i="1" s="1"/>
  <c r="R35" i="1" s="1"/>
  <c r="U35" i="1" s="1"/>
  <c r="AM39" i="1"/>
  <c r="N39" i="1" s="1"/>
  <c r="Q39" i="1" s="1"/>
  <c r="AL39" i="1"/>
  <c r="O39" i="1" s="1"/>
  <c r="R39" i="1" s="1"/>
  <c r="U39" i="1" s="1"/>
  <c r="AM43" i="1"/>
  <c r="N43" i="1" s="1"/>
  <c r="Q43" i="1" s="1"/>
  <c r="AL43" i="1"/>
  <c r="O43" i="1" s="1"/>
  <c r="R43" i="1" s="1"/>
  <c r="U43" i="1" s="1"/>
  <c r="AM47" i="1"/>
  <c r="N47" i="1" s="1"/>
  <c r="Q47" i="1" s="1"/>
  <c r="T47" i="1" s="1"/>
  <c r="AL47" i="1"/>
  <c r="O47" i="1" s="1"/>
  <c r="R47" i="1" s="1"/>
  <c r="U47" i="1" s="1"/>
  <c r="AN51" i="1"/>
  <c r="AN54" i="1"/>
  <c r="AK55" i="1"/>
  <c r="M55" i="1" s="1"/>
  <c r="P55" i="1" s="1"/>
  <c r="S55" i="1" s="1"/>
  <c r="Z62" i="1"/>
  <c r="AA62" i="1" s="1"/>
  <c r="T62" i="1"/>
  <c r="Z63" i="1"/>
  <c r="AA63" i="1" s="1"/>
  <c r="Z74" i="1"/>
  <c r="AA74" i="1" s="1"/>
  <c r="U74" i="1"/>
  <c r="Z82" i="1"/>
  <c r="AA82" i="1" s="1"/>
  <c r="S82" i="1"/>
  <c r="V91" i="1"/>
  <c r="Z107" i="1"/>
  <c r="AA107" i="1" s="1"/>
  <c r="S107" i="1"/>
  <c r="V107" i="1" s="1"/>
  <c r="AO2" i="1"/>
  <c r="AK5" i="1"/>
  <c r="M5" i="1" s="1"/>
  <c r="P5" i="1" s="1"/>
  <c r="AO18" i="1"/>
  <c r="AK18" i="1"/>
  <c r="M18" i="1" s="1"/>
  <c r="P18" i="1" s="1"/>
  <c r="S18" i="1" s="1"/>
  <c r="T21" i="1"/>
  <c r="V21" i="1" s="1"/>
  <c r="AO24" i="1"/>
  <c r="AL2" i="1"/>
  <c r="AK4" i="1"/>
  <c r="M4" i="1" s="1"/>
  <c r="AO4" i="1"/>
  <c r="AM2" i="1"/>
  <c r="AN5" i="1"/>
  <c r="AO7" i="1"/>
  <c r="AK9" i="1"/>
  <c r="M9" i="1" s="1"/>
  <c r="P9" i="1" s="1"/>
  <c r="AM11" i="1"/>
  <c r="N11" i="1" s="1"/>
  <c r="Q11" i="1" s="1"/>
  <c r="AN12" i="1"/>
  <c r="AL14" i="1"/>
  <c r="O14" i="1" s="1"/>
  <c r="R14" i="1" s="1"/>
  <c r="U14" i="1" s="1"/>
  <c r="AN15" i="1"/>
  <c r="AO16" i="1"/>
  <c r="AM18" i="1"/>
  <c r="N18" i="1" s="1"/>
  <c r="Q18" i="1" s="1"/>
  <c r="AO19" i="1"/>
  <c r="AK20" i="1"/>
  <c r="M20" i="1" s="1"/>
  <c r="P20" i="1" s="1"/>
  <c r="S20" i="1" s="1"/>
  <c r="V20" i="1" s="1"/>
  <c r="U23" i="1"/>
  <c r="AK23" i="1"/>
  <c r="M23" i="1" s="1"/>
  <c r="P23" i="1" s="1"/>
  <c r="S23" i="1" s="1"/>
  <c r="V23" i="1" s="1"/>
  <c r="AL24" i="1"/>
  <c r="O24" i="1" s="1"/>
  <c r="R24" i="1" s="1"/>
  <c r="U24" i="1" s="1"/>
  <c r="AK27" i="1"/>
  <c r="M27" i="1" s="1"/>
  <c r="P27" i="1" s="1"/>
  <c r="S27" i="1" s="1"/>
  <c r="AK31" i="1"/>
  <c r="M31" i="1" s="1"/>
  <c r="P31" i="1" s="1"/>
  <c r="S31" i="1" s="1"/>
  <c r="AK35" i="1"/>
  <c r="M35" i="1" s="1"/>
  <c r="P35" i="1" s="1"/>
  <c r="AK39" i="1"/>
  <c r="M39" i="1" s="1"/>
  <c r="P39" i="1" s="1"/>
  <c r="S39" i="1" s="1"/>
  <c r="AK43" i="1"/>
  <c r="M43" i="1" s="1"/>
  <c r="P43" i="1" s="1"/>
  <c r="S43" i="1" s="1"/>
  <c r="AK47" i="1"/>
  <c r="M47" i="1" s="1"/>
  <c r="P47" i="1" s="1"/>
  <c r="AO49" i="1"/>
  <c r="AK49" i="1"/>
  <c r="M49" i="1" s="1"/>
  <c r="P49" i="1" s="1"/>
  <c r="S49" i="1" s="1"/>
  <c r="AN49" i="1"/>
  <c r="AM49" i="1"/>
  <c r="N49" i="1" s="1"/>
  <c r="Q49" i="1" s="1"/>
  <c r="T49" i="1" s="1"/>
  <c r="AO51" i="1"/>
  <c r="Z53" i="1"/>
  <c r="AA53" i="1" s="1"/>
  <c r="AO54" i="1"/>
  <c r="AO55" i="1"/>
  <c r="AL58" i="1"/>
  <c r="O58" i="1" s="1"/>
  <c r="R58" i="1" s="1"/>
  <c r="AN58" i="1"/>
  <c r="AM58" i="1"/>
  <c r="N58" i="1" s="1"/>
  <c r="Q58" i="1" s="1"/>
  <c r="T58" i="1" s="1"/>
  <c r="AO65" i="1"/>
  <c r="AK65" i="1"/>
  <c r="M65" i="1" s="1"/>
  <c r="P65" i="1" s="1"/>
  <c r="AN65" i="1"/>
  <c r="AM65" i="1"/>
  <c r="N65" i="1" s="1"/>
  <c r="Q65" i="1" s="1"/>
  <c r="T65" i="1" s="1"/>
  <c r="AL65" i="1"/>
  <c r="O65" i="1" s="1"/>
  <c r="R65" i="1" s="1"/>
  <c r="U65" i="1" s="1"/>
  <c r="V84" i="1"/>
  <c r="T94" i="1"/>
  <c r="Z94" i="1"/>
  <c r="AA94" i="1" s="1"/>
  <c r="AO22" i="1"/>
  <c r="AK22" i="1"/>
  <c r="M22" i="1" s="1"/>
  <c r="P22" i="1" s="1"/>
  <c r="S22" i="1" s="1"/>
  <c r="AL26" i="1"/>
  <c r="O26" i="1" s="1"/>
  <c r="R26" i="1" s="1"/>
  <c r="U26" i="1" s="1"/>
  <c r="AO26" i="1"/>
  <c r="AK26" i="1"/>
  <c r="M26" i="1" s="1"/>
  <c r="P26" i="1" s="1"/>
  <c r="AL30" i="1"/>
  <c r="O30" i="1" s="1"/>
  <c r="R30" i="1" s="1"/>
  <c r="U30" i="1" s="1"/>
  <c r="AO30" i="1"/>
  <c r="AK30" i="1"/>
  <c r="M30" i="1" s="1"/>
  <c r="P30" i="1" s="1"/>
  <c r="S30" i="1" s="1"/>
  <c r="AL34" i="1"/>
  <c r="O34" i="1" s="1"/>
  <c r="R34" i="1" s="1"/>
  <c r="U34" i="1" s="1"/>
  <c r="AO34" i="1"/>
  <c r="AK34" i="1"/>
  <c r="M34" i="1" s="1"/>
  <c r="P34" i="1" s="1"/>
  <c r="AL38" i="1"/>
  <c r="O38" i="1" s="1"/>
  <c r="R38" i="1" s="1"/>
  <c r="U38" i="1" s="1"/>
  <c r="AO38" i="1"/>
  <c r="AK38" i="1"/>
  <c r="M38" i="1" s="1"/>
  <c r="P38" i="1" s="1"/>
  <c r="S38" i="1" s="1"/>
  <c r="AL42" i="1"/>
  <c r="O42" i="1" s="1"/>
  <c r="R42" i="1" s="1"/>
  <c r="U42" i="1" s="1"/>
  <c r="AO42" i="1"/>
  <c r="AK42" i="1"/>
  <c r="M42" i="1" s="1"/>
  <c r="P42" i="1" s="1"/>
  <c r="AL46" i="1"/>
  <c r="O46" i="1" s="1"/>
  <c r="R46" i="1" s="1"/>
  <c r="U46" i="1" s="1"/>
  <c r="AO46" i="1"/>
  <c r="AK46" i="1"/>
  <c r="M46" i="1" s="1"/>
  <c r="P46" i="1" s="1"/>
  <c r="U72" i="1"/>
  <c r="V72" i="1" s="1"/>
  <c r="Z72" i="1"/>
  <c r="AA72" i="1" s="1"/>
  <c r="S75" i="1"/>
  <c r="V75" i="1" s="1"/>
  <c r="Z75" i="1"/>
  <c r="AA75" i="1" s="1"/>
  <c r="Z78" i="1"/>
  <c r="AA78" i="1" s="1"/>
  <c r="U78" i="1"/>
  <c r="V78" i="1" s="1"/>
  <c r="AO71" i="1"/>
  <c r="AO74" i="1"/>
  <c r="AO81" i="1"/>
  <c r="AK81" i="1"/>
  <c r="M81" i="1" s="1"/>
  <c r="P81" i="1" s="1"/>
  <c r="AL87" i="1"/>
  <c r="O87" i="1" s="1"/>
  <c r="R87" i="1" s="1"/>
  <c r="AN87" i="1"/>
  <c r="AL99" i="1"/>
  <c r="O99" i="1" s="1"/>
  <c r="R99" i="1" s="1"/>
  <c r="U99" i="1" s="1"/>
  <c r="AM99" i="1"/>
  <c r="N99" i="1" s="1"/>
  <c r="Q99" i="1" s="1"/>
  <c r="T99" i="1" s="1"/>
  <c r="AK99" i="1"/>
  <c r="M99" i="1" s="1"/>
  <c r="P99" i="1" s="1"/>
  <c r="AM100" i="1"/>
  <c r="N100" i="1" s="1"/>
  <c r="Q100" i="1" s="1"/>
  <c r="AN100" i="1"/>
  <c r="AL100" i="1"/>
  <c r="O100" i="1" s="1"/>
  <c r="R100" i="1" s="1"/>
  <c r="U100" i="1" s="1"/>
  <c r="AL103" i="1"/>
  <c r="O103" i="1" s="1"/>
  <c r="R103" i="1" s="1"/>
  <c r="U103" i="1" s="1"/>
  <c r="AN103" i="1"/>
  <c r="AM103" i="1"/>
  <c r="N103" i="1" s="1"/>
  <c r="Q103" i="1" s="1"/>
  <c r="AL115" i="1"/>
  <c r="O115" i="1" s="1"/>
  <c r="R115" i="1" s="1"/>
  <c r="AM115" i="1"/>
  <c r="N115" i="1" s="1"/>
  <c r="Q115" i="1" s="1"/>
  <c r="T115" i="1" s="1"/>
  <c r="AK115" i="1"/>
  <c r="M115" i="1" s="1"/>
  <c r="P115" i="1" s="1"/>
  <c r="S115" i="1" s="1"/>
  <c r="AM116" i="1"/>
  <c r="N116" i="1" s="1"/>
  <c r="Q116" i="1" s="1"/>
  <c r="T116" i="1" s="1"/>
  <c r="AN116" i="1"/>
  <c r="AL116" i="1"/>
  <c r="O116" i="1" s="1"/>
  <c r="R116" i="1" s="1"/>
  <c r="U116" i="1" s="1"/>
  <c r="Z117" i="1"/>
  <c r="AA117" i="1" s="1"/>
  <c r="Z121" i="1"/>
  <c r="AA121" i="1" s="1"/>
  <c r="U129" i="1"/>
  <c r="Z129" i="1"/>
  <c r="AA129" i="1" s="1"/>
  <c r="S157" i="1"/>
  <c r="V157" i="1" s="1"/>
  <c r="Z157" i="1"/>
  <c r="AA157" i="1" s="1"/>
  <c r="AO61" i="1"/>
  <c r="AK61" i="1"/>
  <c r="M61" i="1" s="1"/>
  <c r="P61" i="1" s="1"/>
  <c r="S61" i="1" s="1"/>
  <c r="AO67" i="1"/>
  <c r="Z69" i="1"/>
  <c r="AA69" i="1" s="1"/>
  <c r="AO70" i="1"/>
  <c r="AK71" i="1"/>
  <c r="M71" i="1" s="1"/>
  <c r="P71" i="1" s="1"/>
  <c r="S71" i="1" s="1"/>
  <c r="AK74" i="1"/>
  <c r="M74" i="1" s="1"/>
  <c r="P74" i="1" s="1"/>
  <c r="S74" i="1" s="1"/>
  <c r="AO77" i="1"/>
  <c r="AK77" i="1"/>
  <c r="M77" i="1" s="1"/>
  <c r="P77" i="1" s="1"/>
  <c r="Z79" i="1"/>
  <c r="AA79" i="1" s="1"/>
  <c r="AL81" i="1"/>
  <c r="O81" i="1" s="1"/>
  <c r="R81" i="1" s="1"/>
  <c r="U81" i="1" s="1"/>
  <c r="AO83" i="1"/>
  <c r="AO86" i="1"/>
  <c r="AL86" i="1"/>
  <c r="O86" i="1" s="1"/>
  <c r="R86" i="1" s="1"/>
  <c r="AK87" i="1"/>
  <c r="M87" i="1" s="1"/>
  <c r="P87" i="1" s="1"/>
  <c r="S87" i="1" s="1"/>
  <c r="AL95" i="1"/>
  <c r="O95" i="1" s="1"/>
  <c r="R95" i="1" s="1"/>
  <c r="U95" i="1" s="1"/>
  <c r="AK95" i="1"/>
  <c r="M95" i="1" s="1"/>
  <c r="P95" i="1" s="1"/>
  <c r="AM96" i="1"/>
  <c r="N96" i="1" s="1"/>
  <c r="Q96" i="1" s="1"/>
  <c r="T96" i="1" s="1"/>
  <c r="AL96" i="1"/>
  <c r="O96" i="1" s="1"/>
  <c r="R96" i="1" s="1"/>
  <c r="U96" i="1" s="1"/>
  <c r="AN99" i="1"/>
  <c r="AK100" i="1"/>
  <c r="M100" i="1" s="1"/>
  <c r="P100" i="1" s="1"/>
  <c r="S100" i="1" s="1"/>
  <c r="AK103" i="1"/>
  <c r="M103" i="1" s="1"/>
  <c r="P103" i="1" s="1"/>
  <c r="S103" i="1" s="1"/>
  <c r="V105" i="1"/>
  <c r="S113" i="1"/>
  <c r="V113" i="1" s="1"/>
  <c r="Z113" i="1"/>
  <c r="AA113" i="1" s="1"/>
  <c r="T132" i="1"/>
  <c r="Z132" i="1"/>
  <c r="AA132" i="1" s="1"/>
  <c r="S136" i="1"/>
  <c r="V136" i="1" s="1"/>
  <c r="Z136" i="1"/>
  <c r="AA136" i="1" s="1"/>
  <c r="Z151" i="1"/>
  <c r="AA151" i="1" s="1"/>
  <c r="T151" i="1"/>
  <c r="V151" i="1" s="1"/>
  <c r="AM28" i="1"/>
  <c r="N28" i="1" s="1"/>
  <c r="Q28" i="1" s="1"/>
  <c r="T28" i="1" s="1"/>
  <c r="AM32" i="1"/>
  <c r="N32" i="1" s="1"/>
  <c r="Q32" i="1" s="1"/>
  <c r="T32" i="1" s="1"/>
  <c r="V32" i="1" s="1"/>
  <c r="AM36" i="1"/>
  <c r="N36" i="1" s="1"/>
  <c r="Q36" i="1" s="1"/>
  <c r="AM40" i="1"/>
  <c r="N40" i="1" s="1"/>
  <c r="Q40" i="1" s="1"/>
  <c r="AM44" i="1"/>
  <c r="N44" i="1" s="1"/>
  <c r="Q44" i="1" s="1"/>
  <c r="AO50" i="1"/>
  <c r="AO57" i="1"/>
  <c r="AK57" i="1"/>
  <c r="M57" i="1" s="1"/>
  <c r="P57" i="1" s="1"/>
  <c r="AN59" i="1"/>
  <c r="AL61" i="1"/>
  <c r="O61" i="1" s="1"/>
  <c r="R61" i="1" s="1"/>
  <c r="AN62" i="1"/>
  <c r="AO63" i="1"/>
  <c r="AO66" i="1"/>
  <c r="AK67" i="1"/>
  <c r="M67" i="1" s="1"/>
  <c r="P67" i="1" s="1"/>
  <c r="U70" i="1"/>
  <c r="AK70" i="1"/>
  <c r="M70" i="1" s="1"/>
  <c r="P70" i="1" s="1"/>
  <c r="S70" i="1" s="1"/>
  <c r="AL71" i="1"/>
  <c r="O71" i="1" s="1"/>
  <c r="R71" i="1" s="1"/>
  <c r="AO73" i="1"/>
  <c r="AK73" i="1"/>
  <c r="M73" i="1" s="1"/>
  <c r="P73" i="1" s="1"/>
  <c r="S73" i="1" s="1"/>
  <c r="AM74" i="1"/>
  <c r="N74" i="1" s="1"/>
  <c r="Q74" i="1" s="1"/>
  <c r="T74" i="1" s="1"/>
  <c r="AN75" i="1"/>
  <c r="AL77" i="1"/>
  <c r="O77" i="1" s="1"/>
  <c r="R77" i="1" s="1"/>
  <c r="U77" i="1" s="1"/>
  <c r="AN78" i="1"/>
  <c r="AO79" i="1"/>
  <c r="AM81" i="1"/>
  <c r="N81" i="1" s="1"/>
  <c r="Q81" i="1" s="1"/>
  <c r="T81" i="1" s="1"/>
  <c r="AO82" i="1"/>
  <c r="AK83" i="1"/>
  <c r="M83" i="1" s="1"/>
  <c r="P83" i="1" s="1"/>
  <c r="Z84" i="1"/>
  <c r="AA84" i="1" s="1"/>
  <c r="AK86" i="1"/>
  <c r="M86" i="1" s="1"/>
  <c r="P86" i="1" s="1"/>
  <c r="S86" i="1" s="1"/>
  <c r="AM87" i="1"/>
  <c r="N87" i="1" s="1"/>
  <c r="Q87" i="1" s="1"/>
  <c r="T87" i="1" s="1"/>
  <c r="AM92" i="1"/>
  <c r="N92" i="1" s="1"/>
  <c r="Q92" i="1" s="1"/>
  <c r="AK92" i="1"/>
  <c r="M92" i="1" s="1"/>
  <c r="P92" i="1" s="1"/>
  <c r="S92" i="1" s="1"/>
  <c r="AO94" i="1"/>
  <c r="AK94" i="1"/>
  <c r="M94" i="1" s="1"/>
  <c r="P94" i="1" s="1"/>
  <c r="S94" i="1" s="1"/>
  <c r="AN94" i="1"/>
  <c r="AM95" i="1"/>
  <c r="N95" i="1" s="1"/>
  <c r="Q95" i="1" s="1"/>
  <c r="T95" i="1" s="1"/>
  <c r="AK96" i="1"/>
  <c r="M96" i="1" s="1"/>
  <c r="P96" i="1" s="1"/>
  <c r="AO99" i="1"/>
  <c r="AO100" i="1"/>
  <c r="Z102" i="1"/>
  <c r="AA102" i="1" s="1"/>
  <c r="AO103" i="1"/>
  <c r="S104" i="1"/>
  <c r="V104" i="1" s="1"/>
  <c r="Z104" i="1"/>
  <c r="AA104" i="1" s="1"/>
  <c r="T109" i="1"/>
  <c r="V109" i="1" s="1"/>
  <c r="AO110" i="1"/>
  <c r="AK110" i="1"/>
  <c r="M110" i="1" s="1"/>
  <c r="P110" i="1" s="1"/>
  <c r="AN110" i="1"/>
  <c r="AM110" i="1"/>
  <c r="N110" i="1" s="1"/>
  <c r="Q110" i="1" s="1"/>
  <c r="T110" i="1" s="1"/>
  <c r="Z111" i="1"/>
  <c r="AA111" i="1" s="1"/>
  <c r="T111" i="1"/>
  <c r="AO115" i="1"/>
  <c r="S116" i="1"/>
  <c r="V116" i="1" s="1"/>
  <c r="AO116" i="1"/>
  <c r="U125" i="1"/>
  <c r="V125" i="1" s="1"/>
  <c r="Z125" i="1"/>
  <c r="AA125" i="1" s="1"/>
  <c r="U137" i="1"/>
  <c r="Z137" i="1"/>
  <c r="AA137" i="1" s="1"/>
  <c r="AO53" i="1"/>
  <c r="AK53" i="1"/>
  <c r="M53" i="1" s="1"/>
  <c r="P53" i="1" s="1"/>
  <c r="S53" i="1" s="1"/>
  <c r="V53" i="1" s="1"/>
  <c r="AO59" i="1"/>
  <c r="AM61" i="1"/>
  <c r="N61" i="1" s="1"/>
  <c r="Q61" i="1" s="1"/>
  <c r="T61" i="1" s="1"/>
  <c r="AO62" i="1"/>
  <c r="U66" i="1"/>
  <c r="V66" i="1" s="1"/>
  <c r="AL67" i="1"/>
  <c r="O67" i="1" s="1"/>
  <c r="R67" i="1" s="1"/>
  <c r="U67" i="1" s="1"/>
  <c r="AO69" i="1"/>
  <c r="AK69" i="1"/>
  <c r="M69" i="1" s="1"/>
  <c r="P69" i="1" s="1"/>
  <c r="S69" i="1" s="1"/>
  <c r="V69" i="1" s="1"/>
  <c r="AM70" i="1"/>
  <c r="N70" i="1" s="1"/>
  <c r="Q70" i="1" s="1"/>
  <c r="T70" i="1" s="1"/>
  <c r="AN71" i="1"/>
  <c r="AN74" i="1"/>
  <c r="AO75" i="1"/>
  <c r="AM77" i="1"/>
  <c r="N77" i="1" s="1"/>
  <c r="Q77" i="1" s="1"/>
  <c r="T77" i="1" s="1"/>
  <c r="AO78" i="1"/>
  <c r="AN81" i="1"/>
  <c r="AL83" i="1"/>
  <c r="O83" i="1" s="1"/>
  <c r="R83" i="1" s="1"/>
  <c r="U83" i="1" s="1"/>
  <c r="AO85" i="1"/>
  <c r="AK85" i="1"/>
  <c r="M85" i="1" s="1"/>
  <c r="P85" i="1" s="1"/>
  <c r="S85" i="1" s="1"/>
  <c r="AM86" i="1"/>
  <c r="N86" i="1" s="1"/>
  <c r="Q86" i="1" s="1"/>
  <c r="T86" i="1" s="1"/>
  <c r="AO87" i="1"/>
  <c r="AO90" i="1"/>
  <c r="AK90" i="1"/>
  <c r="M90" i="1" s="1"/>
  <c r="P90" i="1" s="1"/>
  <c r="AM90" i="1"/>
  <c r="N90" i="1" s="1"/>
  <c r="Q90" i="1" s="1"/>
  <c r="T90" i="1" s="1"/>
  <c r="AN95" i="1"/>
  <c r="AN96" i="1"/>
  <c r="AO106" i="1"/>
  <c r="AK106" i="1"/>
  <c r="M106" i="1" s="1"/>
  <c r="P106" i="1" s="1"/>
  <c r="AM106" i="1"/>
  <c r="N106" i="1" s="1"/>
  <c r="Q106" i="1" s="1"/>
  <c r="T106" i="1" s="1"/>
  <c r="AL106" i="1"/>
  <c r="O106" i="1" s="1"/>
  <c r="R106" i="1" s="1"/>
  <c r="U106" i="1" s="1"/>
  <c r="AL110" i="1"/>
  <c r="O110" i="1" s="1"/>
  <c r="R110" i="1" s="1"/>
  <c r="U110" i="1" s="1"/>
  <c r="AM112" i="1"/>
  <c r="N112" i="1" s="1"/>
  <c r="Q112" i="1" s="1"/>
  <c r="T112" i="1" s="1"/>
  <c r="AL112" i="1"/>
  <c r="O112" i="1" s="1"/>
  <c r="R112" i="1" s="1"/>
  <c r="AK112" i="1"/>
  <c r="M112" i="1" s="1"/>
  <c r="P112" i="1" s="1"/>
  <c r="S112" i="1" s="1"/>
  <c r="Z123" i="1"/>
  <c r="AA123" i="1" s="1"/>
  <c r="S123" i="1"/>
  <c r="V123" i="1" s="1"/>
  <c r="Z130" i="1"/>
  <c r="AA130" i="1" s="1"/>
  <c r="U130" i="1"/>
  <c r="Z135" i="1"/>
  <c r="AA135" i="1" s="1"/>
  <c r="U135" i="1"/>
  <c r="V137" i="1"/>
  <c r="Z139" i="1"/>
  <c r="AA139" i="1" s="1"/>
  <c r="S139" i="1"/>
  <c r="V139" i="1" s="1"/>
  <c r="AO119" i="1"/>
  <c r="AO126" i="1"/>
  <c r="AK126" i="1"/>
  <c r="M126" i="1" s="1"/>
  <c r="P126" i="1" s="1"/>
  <c r="S126" i="1" s="1"/>
  <c r="AN128" i="1"/>
  <c r="AN131" i="1"/>
  <c r="AO132" i="1"/>
  <c r="AO135" i="1"/>
  <c r="Z168" i="1"/>
  <c r="AA168" i="1" s="1"/>
  <c r="S168" i="1"/>
  <c r="V168" i="1" s="1"/>
  <c r="AO122" i="1"/>
  <c r="AK122" i="1"/>
  <c r="M122" i="1" s="1"/>
  <c r="P122" i="1" s="1"/>
  <c r="AO128" i="1"/>
  <c r="AO131" i="1"/>
  <c r="AO138" i="1"/>
  <c r="AK138" i="1"/>
  <c r="M138" i="1" s="1"/>
  <c r="P138" i="1" s="1"/>
  <c r="AL142" i="1"/>
  <c r="O142" i="1" s="1"/>
  <c r="R142" i="1" s="1"/>
  <c r="U142" i="1" s="1"/>
  <c r="AO142" i="1"/>
  <c r="AK142" i="1"/>
  <c r="M142" i="1" s="1"/>
  <c r="P142" i="1" s="1"/>
  <c r="AL146" i="1"/>
  <c r="O146" i="1" s="1"/>
  <c r="R146" i="1" s="1"/>
  <c r="U146" i="1" s="1"/>
  <c r="AO146" i="1"/>
  <c r="AK146" i="1"/>
  <c r="M146" i="1" s="1"/>
  <c r="P146" i="1" s="1"/>
  <c r="S146" i="1" s="1"/>
  <c r="Z147" i="1"/>
  <c r="AA147" i="1" s="1"/>
  <c r="S147" i="1"/>
  <c r="AM152" i="1"/>
  <c r="N152" i="1" s="1"/>
  <c r="Q152" i="1" s="1"/>
  <c r="T152" i="1" s="1"/>
  <c r="AL152" i="1"/>
  <c r="O152" i="1" s="1"/>
  <c r="R152" i="1" s="1"/>
  <c r="U152" i="1" s="1"/>
  <c r="AK152" i="1"/>
  <c r="M152" i="1" s="1"/>
  <c r="P152" i="1" s="1"/>
  <c r="AL155" i="1"/>
  <c r="O155" i="1" s="1"/>
  <c r="R155" i="1" s="1"/>
  <c r="U155" i="1" s="1"/>
  <c r="AM155" i="1"/>
  <c r="N155" i="1" s="1"/>
  <c r="Q155" i="1" s="1"/>
  <c r="AK155" i="1"/>
  <c r="M155" i="1" s="1"/>
  <c r="P155" i="1" s="1"/>
  <c r="S155" i="1" s="1"/>
  <c r="AM156" i="1"/>
  <c r="N156" i="1" s="1"/>
  <c r="Q156" i="1" s="1"/>
  <c r="T156" i="1" s="1"/>
  <c r="AN156" i="1"/>
  <c r="AL156" i="1"/>
  <c r="O156" i="1" s="1"/>
  <c r="R156" i="1" s="1"/>
  <c r="U156" i="1" s="1"/>
  <c r="Z174" i="1"/>
  <c r="AA174" i="1" s="1"/>
  <c r="S174" i="1"/>
  <c r="AO102" i="1"/>
  <c r="AK102" i="1"/>
  <c r="M102" i="1" s="1"/>
  <c r="P102" i="1" s="1"/>
  <c r="S102" i="1" s="1"/>
  <c r="AO108" i="1"/>
  <c r="AO111" i="1"/>
  <c r="AO118" i="1"/>
  <c r="AK118" i="1"/>
  <c r="M118" i="1" s="1"/>
  <c r="P118" i="1" s="1"/>
  <c r="AM119" i="1"/>
  <c r="N119" i="1" s="1"/>
  <c r="Q119" i="1" s="1"/>
  <c r="T119" i="1" s="1"/>
  <c r="AL122" i="1"/>
  <c r="O122" i="1" s="1"/>
  <c r="R122" i="1" s="1"/>
  <c r="U122" i="1" s="1"/>
  <c r="AO124" i="1"/>
  <c r="AM126" i="1"/>
  <c r="N126" i="1" s="1"/>
  <c r="Q126" i="1" s="1"/>
  <c r="AO127" i="1"/>
  <c r="AK128" i="1"/>
  <c r="M128" i="1" s="1"/>
  <c r="P128" i="1" s="1"/>
  <c r="AK131" i="1"/>
  <c r="M131" i="1" s="1"/>
  <c r="P131" i="1" s="1"/>
  <c r="AL132" i="1"/>
  <c r="O132" i="1" s="1"/>
  <c r="R132" i="1" s="1"/>
  <c r="U132" i="1" s="1"/>
  <c r="V132" i="1" s="1"/>
  <c r="AO134" i="1"/>
  <c r="AK134" i="1"/>
  <c r="M134" i="1" s="1"/>
  <c r="P134" i="1" s="1"/>
  <c r="AM135" i="1"/>
  <c r="N135" i="1" s="1"/>
  <c r="Q135" i="1" s="1"/>
  <c r="T135" i="1" s="1"/>
  <c r="V135" i="1" s="1"/>
  <c r="AL138" i="1"/>
  <c r="O138" i="1" s="1"/>
  <c r="R138" i="1" s="1"/>
  <c r="U138" i="1" s="1"/>
  <c r="AO140" i="1"/>
  <c r="AM142" i="1"/>
  <c r="N142" i="1" s="1"/>
  <c r="Q142" i="1" s="1"/>
  <c r="T142" i="1" s="1"/>
  <c r="T145" i="1"/>
  <c r="V145" i="1" s="1"/>
  <c r="AM146" i="1"/>
  <c r="N146" i="1" s="1"/>
  <c r="Q146" i="1" s="1"/>
  <c r="AN152" i="1"/>
  <c r="U153" i="1"/>
  <c r="V153" i="1" s="1"/>
  <c r="Z153" i="1"/>
  <c r="AA153" i="1" s="1"/>
  <c r="AN155" i="1"/>
  <c r="AK156" i="1"/>
  <c r="M156" i="1" s="1"/>
  <c r="P156" i="1" s="1"/>
  <c r="AL159" i="1"/>
  <c r="O159" i="1" s="1"/>
  <c r="R159" i="1" s="1"/>
  <c r="U159" i="1" s="1"/>
  <c r="AN159" i="1"/>
  <c r="AM159" i="1"/>
  <c r="N159" i="1" s="1"/>
  <c r="Q159" i="1" s="1"/>
  <c r="T159" i="1" s="1"/>
  <c r="AK159" i="1"/>
  <c r="M159" i="1" s="1"/>
  <c r="P159" i="1" s="1"/>
  <c r="V160" i="1"/>
  <c r="Z163" i="1"/>
  <c r="AA163" i="1" s="1"/>
  <c r="U163" i="1"/>
  <c r="Z167" i="1"/>
  <c r="AA167" i="1" s="1"/>
  <c r="T167" i="1"/>
  <c r="Z169" i="1"/>
  <c r="AA169" i="1" s="1"/>
  <c r="U169" i="1"/>
  <c r="AO88" i="1"/>
  <c r="AO91" i="1"/>
  <c r="AO98" i="1"/>
  <c r="AK98" i="1"/>
  <c r="M98" i="1" s="1"/>
  <c r="P98" i="1" s="1"/>
  <c r="S98" i="1" s="1"/>
  <c r="V98" i="1" s="1"/>
  <c r="AL102" i="1"/>
  <c r="O102" i="1" s="1"/>
  <c r="R102" i="1" s="1"/>
  <c r="U102" i="1" s="1"/>
  <c r="AO104" i="1"/>
  <c r="AO107" i="1"/>
  <c r="AK108" i="1"/>
  <c r="M108" i="1" s="1"/>
  <c r="P108" i="1" s="1"/>
  <c r="S108" i="1" s="1"/>
  <c r="V108" i="1" s="1"/>
  <c r="AK111" i="1"/>
  <c r="M111" i="1" s="1"/>
  <c r="P111" i="1" s="1"/>
  <c r="S111" i="1" s="1"/>
  <c r="AO114" i="1"/>
  <c r="AK114" i="1"/>
  <c r="M114" i="1" s="1"/>
  <c r="P114" i="1" s="1"/>
  <c r="AL118" i="1"/>
  <c r="O118" i="1" s="1"/>
  <c r="R118" i="1" s="1"/>
  <c r="U118" i="1" s="1"/>
  <c r="AN119" i="1"/>
  <c r="AO120" i="1"/>
  <c r="AM122" i="1"/>
  <c r="N122" i="1" s="1"/>
  <c r="Q122" i="1" s="1"/>
  <c r="T122" i="1" s="1"/>
  <c r="AO123" i="1"/>
  <c r="AK124" i="1"/>
  <c r="M124" i="1" s="1"/>
  <c r="P124" i="1" s="1"/>
  <c r="AN126" i="1"/>
  <c r="AK127" i="1"/>
  <c r="M127" i="1" s="1"/>
  <c r="P127" i="1" s="1"/>
  <c r="AL128" i="1"/>
  <c r="O128" i="1" s="1"/>
  <c r="R128" i="1" s="1"/>
  <c r="U128" i="1" s="1"/>
  <c r="AO130" i="1"/>
  <c r="AK130" i="1"/>
  <c r="M130" i="1" s="1"/>
  <c r="P130" i="1" s="1"/>
  <c r="S130" i="1" s="1"/>
  <c r="AM131" i="1"/>
  <c r="N131" i="1" s="1"/>
  <c r="Q131" i="1" s="1"/>
  <c r="T131" i="1" s="1"/>
  <c r="AN132" i="1"/>
  <c r="AL134" i="1"/>
  <c r="O134" i="1" s="1"/>
  <c r="R134" i="1" s="1"/>
  <c r="U134" i="1" s="1"/>
  <c r="AN135" i="1"/>
  <c r="AO136" i="1"/>
  <c r="AM138" i="1"/>
  <c r="N138" i="1" s="1"/>
  <c r="Q138" i="1" s="1"/>
  <c r="T138" i="1" s="1"/>
  <c r="AO139" i="1"/>
  <c r="AK140" i="1"/>
  <c r="M140" i="1" s="1"/>
  <c r="P140" i="1" s="1"/>
  <c r="AN142" i="1"/>
  <c r="AM143" i="1"/>
  <c r="N143" i="1" s="1"/>
  <c r="Q143" i="1" s="1"/>
  <c r="AL143" i="1"/>
  <c r="O143" i="1" s="1"/>
  <c r="R143" i="1" s="1"/>
  <c r="U143" i="1" s="1"/>
  <c r="AN146" i="1"/>
  <c r="AM147" i="1"/>
  <c r="N147" i="1" s="1"/>
  <c r="Q147" i="1" s="1"/>
  <c r="T147" i="1" s="1"/>
  <c r="AL147" i="1"/>
  <c r="O147" i="1" s="1"/>
  <c r="R147" i="1" s="1"/>
  <c r="U147" i="1" s="1"/>
  <c r="T149" i="1"/>
  <c r="V149" i="1" s="1"/>
  <c r="AO150" i="1"/>
  <c r="AK150" i="1"/>
  <c r="M150" i="1" s="1"/>
  <c r="P150" i="1" s="1"/>
  <c r="AN150" i="1"/>
  <c r="AM150" i="1"/>
  <c r="N150" i="1" s="1"/>
  <c r="Q150" i="1" s="1"/>
  <c r="T150" i="1" s="1"/>
  <c r="AO152" i="1"/>
  <c r="AO155" i="1"/>
  <c r="AO156" i="1"/>
  <c r="AO159" i="1"/>
  <c r="V161" i="1"/>
  <c r="U165" i="1"/>
  <c r="V165" i="1" s="1"/>
  <c r="Z165" i="1"/>
  <c r="AA165" i="1" s="1"/>
  <c r="AO162" i="1"/>
  <c r="AK162" i="1"/>
  <c r="M162" i="1" s="1"/>
  <c r="P162" i="1" s="1"/>
  <c r="S162" i="1" s="1"/>
  <c r="Z164" i="1"/>
  <c r="AA164" i="1" s="1"/>
  <c r="AL166" i="1"/>
  <c r="O166" i="1" s="1"/>
  <c r="R166" i="1" s="1"/>
  <c r="Z172" i="1"/>
  <c r="AA172" i="1" s="1"/>
  <c r="AL178" i="1"/>
  <c r="O178" i="1" s="1"/>
  <c r="R178" i="1" s="1"/>
  <c r="AN178" i="1"/>
  <c r="Z183" i="1"/>
  <c r="AA183" i="1" s="1"/>
  <c r="T187" i="1"/>
  <c r="Z187" i="1"/>
  <c r="AA187" i="1" s="1"/>
  <c r="AM144" i="1"/>
  <c r="N144" i="1" s="1"/>
  <c r="Q144" i="1" s="1"/>
  <c r="AM148" i="1"/>
  <c r="N148" i="1" s="1"/>
  <c r="Q148" i="1" s="1"/>
  <c r="T148" i="1" s="1"/>
  <c r="AO151" i="1"/>
  <c r="AO158" i="1"/>
  <c r="AK158" i="1"/>
  <c r="M158" i="1" s="1"/>
  <c r="P158" i="1" s="1"/>
  <c r="AN160" i="1"/>
  <c r="AL162" i="1"/>
  <c r="O162" i="1" s="1"/>
  <c r="R162" i="1" s="1"/>
  <c r="AN163" i="1"/>
  <c r="AO164" i="1"/>
  <c r="AM166" i="1"/>
  <c r="N166" i="1" s="1"/>
  <c r="Q166" i="1" s="1"/>
  <c r="T166" i="1" s="1"/>
  <c r="AO167" i="1"/>
  <c r="AL170" i="1"/>
  <c r="O170" i="1" s="1"/>
  <c r="R170" i="1" s="1"/>
  <c r="U170" i="1" s="1"/>
  <c r="AK170" i="1"/>
  <c r="M170" i="1" s="1"/>
  <c r="P170" i="1" s="1"/>
  <c r="AM171" i="1"/>
  <c r="N171" i="1" s="1"/>
  <c r="Q171" i="1" s="1"/>
  <c r="AL171" i="1"/>
  <c r="O171" i="1" s="1"/>
  <c r="R171" i="1" s="1"/>
  <c r="U171" i="1" s="1"/>
  <c r="AM175" i="1"/>
  <c r="N175" i="1" s="1"/>
  <c r="Q175" i="1" s="1"/>
  <c r="T175" i="1" s="1"/>
  <c r="V175" i="1" s="1"/>
  <c r="AN175" i="1"/>
  <c r="S176" i="1"/>
  <c r="V176" i="1" s="1"/>
  <c r="AK178" i="1"/>
  <c r="M178" i="1" s="1"/>
  <c r="P178" i="1" s="1"/>
  <c r="S178" i="1" s="1"/>
  <c r="AO181" i="1"/>
  <c r="AK181" i="1"/>
  <c r="M181" i="1" s="1"/>
  <c r="P181" i="1" s="1"/>
  <c r="S181" i="1" s="1"/>
  <c r="AN181" i="1"/>
  <c r="AM181" i="1"/>
  <c r="N181" i="1" s="1"/>
  <c r="Q181" i="1" s="1"/>
  <c r="AL181" i="1"/>
  <c r="O181" i="1" s="1"/>
  <c r="R181" i="1" s="1"/>
  <c r="U181" i="1" s="1"/>
  <c r="V188" i="1"/>
  <c r="V195" i="1"/>
  <c r="AO154" i="1"/>
  <c r="AK154" i="1"/>
  <c r="M154" i="1" s="1"/>
  <c r="P154" i="1" s="1"/>
  <c r="AO160" i="1"/>
  <c r="AM162" i="1"/>
  <c r="N162" i="1" s="1"/>
  <c r="Q162" i="1" s="1"/>
  <c r="T162" i="1" s="1"/>
  <c r="AO163" i="1"/>
  <c r="AO169" i="1"/>
  <c r="AK169" i="1"/>
  <c r="M169" i="1" s="1"/>
  <c r="P169" i="1" s="1"/>
  <c r="S169" i="1" s="1"/>
  <c r="AN169" i="1"/>
  <c r="AL174" i="1"/>
  <c r="O174" i="1" s="1"/>
  <c r="R174" i="1" s="1"/>
  <c r="U174" i="1" s="1"/>
  <c r="AM174" i="1"/>
  <c r="N174" i="1" s="1"/>
  <c r="Q174" i="1" s="1"/>
  <c r="T174" i="1" s="1"/>
  <c r="AO177" i="1"/>
  <c r="AK177" i="1"/>
  <c r="M177" i="1" s="1"/>
  <c r="P177" i="1" s="1"/>
  <c r="AL177" i="1"/>
  <c r="O177" i="1" s="1"/>
  <c r="R177" i="1" s="1"/>
  <c r="U177" i="1" s="1"/>
  <c r="AM178" i="1"/>
  <c r="N178" i="1" s="1"/>
  <c r="Q178" i="1" s="1"/>
  <c r="T178" i="1" s="1"/>
  <c r="V191" i="1"/>
  <c r="Z194" i="1"/>
  <c r="AA194" i="1" s="1"/>
  <c r="S194" i="1"/>
  <c r="V194" i="1" s="1"/>
  <c r="S199" i="1"/>
  <c r="V199" i="1" s="1"/>
  <c r="Z199" i="1"/>
  <c r="AA199" i="1" s="1"/>
  <c r="AO166" i="1"/>
  <c r="AK166" i="1"/>
  <c r="M166" i="1" s="1"/>
  <c r="P166" i="1" s="1"/>
  <c r="S166" i="1" s="1"/>
  <c r="AO178" i="1"/>
  <c r="Z182" i="1"/>
  <c r="AA182" i="1" s="1"/>
  <c r="T182" i="1"/>
  <c r="V182" i="1" s="1"/>
  <c r="AO183" i="1"/>
  <c r="AM185" i="1"/>
  <c r="N185" i="1" s="1"/>
  <c r="Q185" i="1" s="1"/>
  <c r="AO186" i="1"/>
  <c r="AK187" i="1"/>
  <c r="M187" i="1" s="1"/>
  <c r="P187" i="1" s="1"/>
  <c r="S187" i="1" s="1"/>
  <c r="AK190" i="1"/>
  <c r="M190" i="1" s="1"/>
  <c r="P190" i="1" s="1"/>
  <c r="AO193" i="1"/>
  <c r="AK193" i="1"/>
  <c r="M193" i="1" s="1"/>
  <c r="P193" i="1" s="1"/>
  <c r="S193" i="1" s="1"/>
  <c r="Z195" i="1"/>
  <c r="AA195" i="1" s="1"/>
  <c r="T196" i="1"/>
  <c r="V196" i="1" s="1"/>
  <c r="AL197" i="1"/>
  <c r="O197" i="1" s="1"/>
  <c r="R197" i="1" s="1"/>
  <c r="AO173" i="1"/>
  <c r="AK173" i="1"/>
  <c r="M173" i="1" s="1"/>
  <c r="P173" i="1" s="1"/>
  <c r="AO179" i="1"/>
  <c r="AO182" i="1"/>
  <c r="AK183" i="1"/>
  <c r="M183" i="1" s="1"/>
  <c r="P183" i="1" s="1"/>
  <c r="S183" i="1" s="1"/>
  <c r="V183" i="1" s="1"/>
  <c r="AK186" i="1"/>
  <c r="M186" i="1" s="1"/>
  <c r="P186" i="1" s="1"/>
  <c r="AL187" i="1"/>
  <c r="O187" i="1" s="1"/>
  <c r="R187" i="1" s="1"/>
  <c r="U187" i="1" s="1"/>
  <c r="AO189" i="1"/>
  <c r="AK189" i="1"/>
  <c r="M189" i="1" s="1"/>
  <c r="P189" i="1" s="1"/>
  <c r="AM190" i="1"/>
  <c r="N190" i="1" s="1"/>
  <c r="Q190" i="1" s="1"/>
  <c r="T190" i="1" s="1"/>
  <c r="Z191" i="1"/>
  <c r="AA191" i="1" s="1"/>
  <c r="AN191" i="1"/>
  <c r="AL193" i="1"/>
  <c r="O193" i="1" s="1"/>
  <c r="R193" i="1" s="1"/>
  <c r="AN194" i="1"/>
  <c r="AO195" i="1"/>
  <c r="AM197" i="1"/>
  <c r="N197" i="1" s="1"/>
  <c r="Q197" i="1" s="1"/>
  <c r="T197" i="1" s="1"/>
  <c r="AM198" i="1"/>
  <c r="N198" i="1" s="1"/>
  <c r="Q198" i="1" s="1"/>
  <c r="AL198" i="1"/>
  <c r="O198" i="1" s="1"/>
  <c r="R198" i="1" s="1"/>
  <c r="U198" i="1" s="1"/>
  <c r="Z202" i="1"/>
  <c r="AA202" i="1" s="1"/>
  <c r="U202" i="1"/>
  <c r="AM206" i="1"/>
  <c r="N206" i="1" s="1"/>
  <c r="Q206" i="1" s="1"/>
  <c r="T206" i="1" s="1"/>
  <c r="AL206" i="1"/>
  <c r="O206" i="1" s="1"/>
  <c r="R206" i="1" s="1"/>
  <c r="U206" i="1" s="1"/>
  <c r="AN206" i="1"/>
  <c r="AK206" i="1"/>
  <c r="M206" i="1" s="1"/>
  <c r="P206" i="1" s="1"/>
  <c r="AO206" i="1"/>
  <c r="AO185" i="1"/>
  <c r="AK185" i="1"/>
  <c r="M185" i="1" s="1"/>
  <c r="P185" i="1" s="1"/>
  <c r="S185" i="1" s="1"/>
  <c r="AN187" i="1"/>
  <c r="AN190" i="1"/>
  <c r="AO191" i="1"/>
  <c r="AM193" i="1"/>
  <c r="N193" i="1" s="1"/>
  <c r="Q193" i="1" s="1"/>
  <c r="T193" i="1" s="1"/>
  <c r="AO194" i="1"/>
  <c r="Z201" i="1"/>
  <c r="AA201" i="1" s="1"/>
  <c r="S201" i="1"/>
  <c r="AL205" i="1"/>
  <c r="O205" i="1" s="1"/>
  <c r="R205" i="1" s="1"/>
  <c r="U205" i="1" s="1"/>
  <c r="AK205" i="1"/>
  <c r="M205" i="1" s="1"/>
  <c r="P205" i="1" s="1"/>
  <c r="S205" i="1" s="1"/>
  <c r="AN205" i="1"/>
  <c r="AM205" i="1"/>
  <c r="N205" i="1" s="1"/>
  <c r="Q205" i="1" s="1"/>
  <c r="AO205" i="1"/>
  <c r="AO187" i="1"/>
  <c r="AO190" i="1"/>
  <c r="AO197" i="1"/>
  <c r="AK197" i="1"/>
  <c r="M197" i="1" s="1"/>
  <c r="P197" i="1" s="1"/>
  <c r="S197" i="1" s="1"/>
  <c r="T203" i="1"/>
  <c r="Z203" i="1"/>
  <c r="AA203" i="1" s="1"/>
  <c r="AO204" i="1"/>
  <c r="AK204" i="1"/>
  <c r="M204" i="1" s="1"/>
  <c r="P204" i="1" s="1"/>
  <c r="S204" i="1" s="1"/>
  <c r="AM204" i="1"/>
  <c r="N204" i="1" s="1"/>
  <c r="Q204" i="1" s="1"/>
  <c r="T204" i="1" s="1"/>
  <c r="AL204" i="1"/>
  <c r="O204" i="1" s="1"/>
  <c r="R204" i="1" s="1"/>
  <c r="AN204" i="1"/>
  <c r="AO201" i="1"/>
  <c r="Z229" i="1"/>
  <c r="AA229" i="1" s="1"/>
  <c r="T229" i="1"/>
  <c r="AM214" i="1"/>
  <c r="N214" i="1" s="1"/>
  <c r="Q214" i="1" s="1"/>
  <c r="T214" i="1" s="1"/>
  <c r="AL214" i="1"/>
  <c r="O214" i="1" s="1"/>
  <c r="R214" i="1" s="1"/>
  <c r="U214" i="1" s="1"/>
  <c r="AO214" i="1"/>
  <c r="AN214" i="1"/>
  <c r="S219" i="1"/>
  <c r="V219" i="1" s="1"/>
  <c r="Z219" i="1"/>
  <c r="AA219" i="1" s="1"/>
  <c r="Z221" i="1"/>
  <c r="AA221" i="1" s="1"/>
  <c r="T221" i="1"/>
  <c r="S222" i="1"/>
  <c r="V222" i="1" s="1"/>
  <c r="Z222" i="1"/>
  <c r="AA222" i="1" s="1"/>
  <c r="AO200" i="1"/>
  <c r="AK200" i="1"/>
  <c r="M200" i="1" s="1"/>
  <c r="P200" i="1" s="1"/>
  <c r="AM201" i="1"/>
  <c r="N201" i="1" s="1"/>
  <c r="Q201" i="1" s="1"/>
  <c r="T201" i="1" s="1"/>
  <c r="AN202" i="1"/>
  <c r="AL209" i="1"/>
  <c r="O209" i="1" s="1"/>
  <c r="R209" i="1" s="1"/>
  <c r="U209" i="1" s="1"/>
  <c r="AO209" i="1"/>
  <c r="AM209" i="1"/>
  <c r="N209" i="1" s="1"/>
  <c r="Q209" i="1" s="1"/>
  <c r="AO212" i="1"/>
  <c r="AK212" i="1"/>
  <c r="M212" i="1" s="1"/>
  <c r="P212" i="1" s="1"/>
  <c r="AN212" i="1"/>
  <c r="AM212" i="1"/>
  <c r="N212" i="1" s="1"/>
  <c r="Q212" i="1" s="1"/>
  <c r="T212" i="1" s="1"/>
  <c r="AL212" i="1"/>
  <c r="O212" i="1" s="1"/>
  <c r="R212" i="1" s="1"/>
  <c r="U212" i="1" s="1"/>
  <c r="AK214" i="1"/>
  <c r="M214" i="1" s="1"/>
  <c r="P214" i="1" s="1"/>
  <c r="U215" i="1"/>
  <c r="V215" i="1" s="1"/>
  <c r="Z215" i="1"/>
  <c r="AA215" i="1" s="1"/>
  <c r="U223" i="1"/>
  <c r="Z223" i="1"/>
  <c r="AA223" i="1" s="1"/>
  <c r="AO228" i="1"/>
  <c r="AK228" i="1"/>
  <c r="M228" i="1" s="1"/>
  <c r="P228" i="1" s="1"/>
  <c r="S228" i="1" s="1"/>
  <c r="AN228" i="1"/>
  <c r="AM228" i="1"/>
  <c r="N228" i="1" s="1"/>
  <c r="Q228" i="1" s="1"/>
  <c r="T228" i="1" s="1"/>
  <c r="AL228" i="1"/>
  <c r="O228" i="1" s="1"/>
  <c r="R228" i="1" s="1"/>
  <c r="S245" i="1"/>
  <c r="V245" i="1" s="1"/>
  <c r="Z245" i="1"/>
  <c r="AA245" i="1" s="1"/>
  <c r="T246" i="1"/>
  <c r="V246" i="1" s="1"/>
  <c r="Z246" i="1"/>
  <c r="AA246" i="1" s="1"/>
  <c r="AN201" i="1"/>
  <c r="AO202" i="1"/>
  <c r="AM210" i="1"/>
  <c r="N210" i="1" s="1"/>
  <c r="Q210" i="1" s="1"/>
  <c r="T210" i="1" s="1"/>
  <c r="AK210" i="1"/>
  <c r="M210" i="1" s="1"/>
  <c r="P210" i="1" s="1"/>
  <c r="AN210" i="1"/>
  <c r="AL213" i="1"/>
  <c r="O213" i="1" s="1"/>
  <c r="R213" i="1" s="1"/>
  <c r="U213" i="1" s="1"/>
  <c r="AK213" i="1"/>
  <c r="M213" i="1" s="1"/>
  <c r="P213" i="1" s="1"/>
  <c r="AO213" i="1"/>
  <c r="AN213" i="1"/>
  <c r="AL217" i="1"/>
  <c r="O217" i="1" s="1"/>
  <c r="R217" i="1" s="1"/>
  <c r="AM217" i="1"/>
  <c r="N217" i="1" s="1"/>
  <c r="Q217" i="1" s="1"/>
  <c r="T217" i="1" s="1"/>
  <c r="AO217" i="1"/>
  <c r="AN217" i="1"/>
  <c r="AK217" i="1"/>
  <c r="M217" i="1" s="1"/>
  <c r="P217" i="1" s="1"/>
  <c r="S217" i="1" s="1"/>
  <c r="AO220" i="1"/>
  <c r="AK220" i="1"/>
  <c r="M220" i="1" s="1"/>
  <c r="P220" i="1" s="1"/>
  <c r="AL220" i="1"/>
  <c r="O220" i="1" s="1"/>
  <c r="R220" i="1" s="1"/>
  <c r="U220" i="1" s="1"/>
  <c r="AN220" i="1"/>
  <c r="AM220" i="1"/>
  <c r="N220" i="1" s="1"/>
  <c r="Q220" i="1" s="1"/>
  <c r="T220" i="1" s="1"/>
  <c r="V223" i="1"/>
  <c r="AL218" i="1"/>
  <c r="O218" i="1" s="1"/>
  <c r="R218" i="1" s="1"/>
  <c r="U218" i="1" s="1"/>
  <c r="AO224" i="1"/>
  <c r="AK224" i="1"/>
  <c r="M224" i="1" s="1"/>
  <c r="P224" i="1" s="1"/>
  <c r="AM224" i="1"/>
  <c r="N224" i="1" s="1"/>
  <c r="Q224" i="1" s="1"/>
  <c r="T224" i="1" s="1"/>
  <c r="Z232" i="1"/>
  <c r="AA232" i="1" s="1"/>
  <c r="S232" i="1"/>
  <c r="V232" i="1" s="1"/>
  <c r="AO235" i="1"/>
  <c r="AK235" i="1"/>
  <c r="M235" i="1" s="1"/>
  <c r="P235" i="1" s="1"/>
  <c r="AN235" i="1"/>
  <c r="AM235" i="1"/>
  <c r="N235" i="1" s="1"/>
  <c r="Q235" i="1" s="1"/>
  <c r="T235" i="1" s="1"/>
  <c r="AL235" i="1"/>
  <c r="O235" i="1" s="1"/>
  <c r="R235" i="1" s="1"/>
  <c r="U235" i="1" s="1"/>
  <c r="T249" i="1"/>
  <c r="Z249" i="1"/>
  <c r="AA249" i="1" s="1"/>
  <c r="AO208" i="1"/>
  <c r="AK208" i="1"/>
  <c r="M208" i="1" s="1"/>
  <c r="P208" i="1" s="1"/>
  <c r="S208" i="1" s="1"/>
  <c r="Z211" i="1"/>
  <c r="AA211" i="1" s="1"/>
  <c r="Z216" i="1"/>
  <c r="AA216" i="1" s="1"/>
  <c r="AL221" i="1"/>
  <c r="O221" i="1" s="1"/>
  <c r="R221" i="1" s="1"/>
  <c r="U221" i="1" s="1"/>
  <c r="AN221" i="1"/>
  <c r="AL224" i="1"/>
  <c r="O224" i="1" s="1"/>
  <c r="R224" i="1" s="1"/>
  <c r="U224" i="1" s="1"/>
  <c r="Z248" i="1"/>
  <c r="AA248" i="1" s="1"/>
  <c r="S248" i="1"/>
  <c r="V248" i="1" s="1"/>
  <c r="AM218" i="1"/>
  <c r="N218" i="1" s="1"/>
  <c r="Q218" i="1" s="1"/>
  <c r="AN218" i="1"/>
  <c r="Z226" i="1"/>
  <c r="AA226" i="1" s="1"/>
  <c r="T233" i="1"/>
  <c r="Z233" i="1"/>
  <c r="AA233" i="1" s="1"/>
  <c r="Z236" i="1"/>
  <c r="AA236" i="1" s="1"/>
  <c r="T236" i="1"/>
  <c r="S242" i="1"/>
  <c r="V242" i="1" s="1"/>
  <c r="Z242" i="1"/>
  <c r="AA242" i="1" s="1"/>
  <c r="AO226" i="1"/>
  <c r="AO229" i="1"/>
  <c r="AK230" i="1"/>
  <c r="M230" i="1" s="1"/>
  <c r="P230" i="1" s="1"/>
  <c r="Z231" i="1"/>
  <c r="AA231" i="1" s="1"/>
  <c r="AN237" i="1"/>
  <c r="AL240" i="1"/>
  <c r="O240" i="1" s="1"/>
  <c r="R240" i="1" s="1"/>
  <c r="U240" i="1" s="1"/>
  <c r="AM240" i="1"/>
  <c r="N240" i="1" s="1"/>
  <c r="Q240" i="1" s="1"/>
  <c r="T240" i="1" s="1"/>
  <c r="AK240" i="1"/>
  <c r="M240" i="1" s="1"/>
  <c r="P240" i="1" s="1"/>
  <c r="AM241" i="1"/>
  <c r="N241" i="1" s="1"/>
  <c r="Q241" i="1" s="1"/>
  <c r="T241" i="1" s="1"/>
  <c r="AN241" i="1"/>
  <c r="AL241" i="1"/>
  <c r="O241" i="1" s="1"/>
  <c r="R241" i="1" s="1"/>
  <c r="U241" i="1" s="1"/>
  <c r="AL244" i="1"/>
  <c r="O244" i="1" s="1"/>
  <c r="R244" i="1" s="1"/>
  <c r="U244" i="1" s="1"/>
  <c r="AN244" i="1"/>
  <c r="AM244" i="1"/>
  <c r="N244" i="1" s="1"/>
  <c r="Q244" i="1" s="1"/>
  <c r="AO216" i="1"/>
  <c r="AK216" i="1"/>
  <c r="M216" i="1" s="1"/>
  <c r="P216" i="1" s="1"/>
  <c r="S216" i="1" s="1"/>
  <c r="V216" i="1" s="1"/>
  <c r="AO222" i="1"/>
  <c r="AO225" i="1"/>
  <c r="AK226" i="1"/>
  <c r="M226" i="1" s="1"/>
  <c r="P226" i="1" s="1"/>
  <c r="S226" i="1" s="1"/>
  <c r="V226" i="1" s="1"/>
  <c r="AK229" i="1"/>
  <c r="M229" i="1" s="1"/>
  <c r="P229" i="1" s="1"/>
  <c r="S229" i="1" s="1"/>
  <c r="V229" i="1" s="1"/>
  <c r="AL230" i="1"/>
  <c r="O230" i="1" s="1"/>
  <c r="R230" i="1" s="1"/>
  <c r="U230" i="1" s="1"/>
  <c r="S238" i="1"/>
  <c r="Z238" i="1"/>
  <c r="AA238" i="1" s="1"/>
  <c r="AK244" i="1"/>
  <c r="M244" i="1" s="1"/>
  <c r="P244" i="1" s="1"/>
  <c r="S244" i="1" s="1"/>
  <c r="AO230" i="1"/>
  <c r="U234" i="1"/>
  <c r="Z234" i="1"/>
  <c r="AA234" i="1" s="1"/>
  <c r="AM237" i="1"/>
  <c r="N237" i="1" s="1"/>
  <c r="Q237" i="1" s="1"/>
  <c r="AL237" i="1"/>
  <c r="O237" i="1" s="1"/>
  <c r="R237" i="1" s="1"/>
  <c r="U237" i="1" s="1"/>
  <c r="AK237" i="1"/>
  <c r="M237" i="1" s="1"/>
  <c r="P237" i="1" s="1"/>
  <c r="S237" i="1" s="1"/>
  <c r="AO247" i="1"/>
  <c r="AK247" i="1"/>
  <c r="M247" i="1" s="1"/>
  <c r="P247" i="1" s="1"/>
  <c r="S247" i="1" s="1"/>
  <c r="AM247" i="1"/>
  <c r="N247" i="1" s="1"/>
  <c r="Q247" i="1" s="1"/>
  <c r="T247" i="1" s="1"/>
  <c r="AL247" i="1"/>
  <c r="O247" i="1" s="1"/>
  <c r="R247" i="1" s="1"/>
  <c r="U250" i="1"/>
  <c r="Z250" i="1"/>
  <c r="AA250" i="1" s="1"/>
  <c r="AO251" i="1"/>
  <c r="AK251" i="1"/>
  <c r="M251" i="1" s="1"/>
  <c r="P251" i="1" s="1"/>
  <c r="AN251" i="1"/>
  <c r="AM251" i="1"/>
  <c r="N251" i="1" s="1"/>
  <c r="Q251" i="1" s="1"/>
  <c r="T251" i="1" s="1"/>
  <c r="AL251" i="1"/>
  <c r="O251" i="1" s="1"/>
  <c r="R251" i="1" s="1"/>
  <c r="U251" i="1" s="1"/>
  <c r="AO233" i="1"/>
  <c r="AO236" i="1"/>
  <c r="AO243" i="1"/>
  <c r="AK243" i="1"/>
  <c r="M243" i="1" s="1"/>
  <c r="P243" i="1" s="1"/>
  <c r="AO249" i="1"/>
  <c r="AO232" i="1"/>
  <c r="AK233" i="1"/>
  <c r="M233" i="1" s="1"/>
  <c r="P233" i="1" s="1"/>
  <c r="S233" i="1" s="1"/>
  <c r="AK236" i="1"/>
  <c r="M236" i="1" s="1"/>
  <c r="P236" i="1" s="1"/>
  <c r="S236" i="1" s="1"/>
  <c r="V236" i="1" s="1"/>
  <c r="AO239" i="1"/>
  <c r="AK239" i="1"/>
  <c r="M239" i="1" s="1"/>
  <c r="P239" i="1" s="1"/>
  <c r="AL243" i="1"/>
  <c r="O243" i="1" s="1"/>
  <c r="R243" i="1" s="1"/>
  <c r="U243" i="1" s="1"/>
  <c r="AO245" i="1"/>
  <c r="AO248" i="1"/>
  <c r="AK249" i="1"/>
  <c r="M249" i="1" s="1"/>
  <c r="P249" i="1" s="1"/>
  <c r="S249" i="1" s="1"/>
  <c r="T120" i="1" l="1"/>
  <c r="V120" i="1" s="1"/>
  <c r="Z52" i="1"/>
  <c r="AA52" i="1" s="1"/>
  <c r="V238" i="1"/>
  <c r="V111" i="1"/>
  <c r="T56" i="1"/>
  <c r="V56" i="1" s="1"/>
  <c r="V85" i="1"/>
  <c r="T38" i="1"/>
  <c r="V38" i="1" s="1"/>
  <c r="Z192" i="1"/>
  <c r="AA192" i="1" s="1"/>
  <c r="V130" i="1"/>
  <c r="V203" i="1"/>
  <c r="V202" i="1"/>
  <c r="V73" i="1"/>
  <c r="Z73" i="1"/>
  <c r="AA73" i="1" s="1"/>
  <c r="V49" i="1"/>
  <c r="T225" i="1"/>
  <c r="V225" i="1" s="1"/>
  <c r="V169" i="1"/>
  <c r="V94" i="1"/>
  <c r="V62" i="1"/>
  <c r="V234" i="1"/>
  <c r="T227" i="1"/>
  <c r="V227" i="1" s="1"/>
  <c r="V28" i="1"/>
  <c r="V82" i="1"/>
  <c r="S80" i="1"/>
  <c r="V80" i="1" s="1"/>
  <c r="S148" i="1"/>
  <c r="V148" i="1" s="1"/>
  <c r="Z148" i="1"/>
  <c r="AA148" i="1" s="1"/>
  <c r="Z180" i="1"/>
  <c r="AA180" i="1" s="1"/>
  <c r="S180" i="1"/>
  <c r="V180" i="1" s="1"/>
  <c r="V249" i="1"/>
  <c r="Z208" i="1"/>
  <c r="AA208" i="1" s="1"/>
  <c r="U208" i="1"/>
  <c r="V208" i="1" s="1"/>
  <c r="Z64" i="1"/>
  <c r="AA64" i="1" s="1"/>
  <c r="S64" i="1"/>
  <c r="V64" i="1" s="1"/>
  <c r="V10" i="1"/>
  <c r="Z184" i="1"/>
  <c r="AA184" i="1" s="1"/>
  <c r="S184" i="1"/>
  <c r="V184" i="1" s="1"/>
  <c r="V221" i="1"/>
  <c r="V233" i="1"/>
  <c r="Z241" i="1"/>
  <c r="AA241" i="1" s="1"/>
  <c r="S241" i="1"/>
  <c r="V241" i="1" s="1"/>
  <c r="T207" i="1"/>
  <c r="V207" i="1" s="1"/>
  <c r="Z207" i="1"/>
  <c r="AA207" i="1" s="1"/>
  <c r="S133" i="1"/>
  <c r="V133" i="1" s="1"/>
  <c r="Z133" i="1"/>
  <c r="AA133" i="1" s="1"/>
  <c r="Z68" i="1"/>
  <c r="AA68" i="1" s="1"/>
  <c r="T68" i="1"/>
  <c r="V68" i="1" s="1"/>
  <c r="Z60" i="1"/>
  <c r="AA60" i="1" s="1"/>
  <c r="S60" i="1"/>
  <c r="V60" i="1" s="1"/>
  <c r="V79" i="1"/>
  <c r="Z76" i="1"/>
  <c r="AA76" i="1" s="1"/>
  <c r="S76" i="1"/>
  <c r="V76" i="1" s="1"/>
  <c r="V88" i="1"/>
  <c r="S179" i="1"/>
  <c r="V179" i="1" s="1"/>
  <c r="Z179" i="1"/>
  <c r="AA179" i="1" s="1"/>
  <c r="Z89" i="1"/>
  <c r="AA89" i="1" s="1"/>
  <c r="S89" i="1"/>
  <c r="V89" i="1" s="1"/>
  <c r="Z141" i="1"/>
  <c r="AA141" i="1" s="1"/>
  <c r="S141" i="1"/>
  <c r="V141" i="1" s="1"/>
  <c r="V117" i="1"/>
  <c r="S239" i="1"/>
  <c r="V239" i="1" s="1"/>
  <c r="Z239" i="1"/>
  <c r="AA239" i="1" s="1"/>
  <c r="Z244" i="1"/>
  <c r="AA244" i="1" s="1"/>
  <c r="T244" i="1"/>
  <c r="V244" i="1" s="1"/>
  <c r="Z224" i="1"/>
  <c r="AA224" i="1" s="1"/>
  <c r="S224" i="1"/>
  <c r="V224" i="1" s="1"/>
  <c r="Z220" i="1"/>
  <c r="AA220" i="1" s="1"/>
  <c r="S220" i="1"/>
  <c r="V220" i="1" s="1"/>
  <c r="Z210" i="1"/>
  <c r="AA210" i="1" s="1"/>
  <c r="S210" i="1"/>
  <c r="V210" i="1" s="1"/>
  <c r="Z228" i="1"/>
  <c r="AA228" i="1" s="1"/>
  <c r="U228" i="1"/>
  <c r="V228" i="1" s="1"/>
  <c r="Z209" i="1"/>
  <c r="AA209" i="1" s="1"/>
  <c r="T209" i="1"/>
  <c r="V209" i="1" s="1"/>
  <c r="Z205" i="1"/>
  <c r="AA205" i="1" s="1"/>
  <c r="T205" i="1"/>
  <c r="V201" i="1"/>
  <c r="Z197" i="1"/>
  <c r="AA197" i="1" s="1"/>
  <c r="U197" i="1"/>
  <c r="T185" i="1"/>
  <c r="V185" i="1" s="1"/>
  <c r="Z185" i="1"/>
  <c r="AA185" i="1" s="1"/>
  <c r="S154" i="1"/>
  <c r="V154" i="1" s="1"/>
  <c r="Z154" i="1"/>
  <c r="AA154" i="1" s="1"/>
  <c r="T171" i="1"/>
  <c r="V171" i="1" s="1"/>
  <c r="Z171" i="1"/>
  <c r="AA171" i="1" s="1"/>
  <c r="S150" i="1"/>
  <c r="V150" i="1" s="1"/>
  <c r="Z150" i="1"/>
  <c r="AA150" i="1" s="1"/>
  <c r="Z127" i="1"/>
  <c r="AA127" i="1" s="1"/>
  <c r="S127" i="1"/>
  <c r="V127" i="1" s="1"/>
  <c r="S114" i="1"/>
  <c r="V114" i="1" s="1"/>
  <c r="Z114" i="1"/>
  <c r="AA114" i="1" s="1"/>
  <c r="Z159" i="1"/>
  <c r="AA159" i="1" s="1"/>
  <c r="S159" i="1"/>
  <c r="V159" i="1" s="1"/>
  <c r="Z156" i="1"/>
  <c r="AA156" i="1" s="1"/>
  <c r="S156" i="1"/>
  <c r="V156" i="1" s="1"/>
  <c r="S152" i="1"/>
  <c r="V152" i="1" s="1"/>
  <c r="Z152" i="1"/>
  <c r="AA152" i="1" s="1"/>
  <c r="Z138" i="1"/>
  <c r="AA138" i="1" s="1"/>
  <c r="S138" i="1"/>
  <c r="V138" i="1" s="1"/>
  <c r="Z122" i="1"/>
  <c r="AA122" i="1" s="1"/>
  <c r="S122" i="1"/>
  <c r="V122" i="1" s="1"/>
  <c r="Z90" i="1"/>
  <c r="AA90" i="1" s="1"/>
  <c r="S90" i="1"/>
  <c r="V90" i="1" s="1"/>
  <c r="Z71" i="1"/>
  <c r="AA71" i="1" s="1"/>
  <c r="U71" i="1"/>
  <c r="V71" i="1" s="1"/>
  <c r="T44" i="1"/>
  <c r="V44" i="1" s="1"/>
  <c r="Z44" i="1"/>
  <c r="AA44" i="1" s="1"/>
  <c r="Z95" i="1"/>
  <c r="AA95" i="1" s="1"/>
  <c r="S95" i="1"/>
  <c r="V95" i="1" s="1"/>
  <c r="Z77" i="1"/>
  <c r="AA77" i="1" s="1"/>
  <c r="S77" i="1"/>
  <c r="V77" i="1" s="1"/>
  <c r="Z103" i="1"/>
  <c r="AA103" i="1" s="1"/>
  <c r="T103" i="1"/>
  <c r="V103" i="1" s="1"/>
  <c r="Z42" i="1"/>
  <c r="AA42" i="1" s="1"/>
  <c r="S42" i="1"/>
  <c r="V42" i="1" s="1"/>
  <c r="Z26" i="1"/>
  <c r="AA26" i="1" s="1"/>
  <c r="S26" i="1"/>
  <c r="V26" i="1" s="1"/>
  <c r="Z35" i="1"/>
  <c r="AA35" i="1" s="1"/>
  <c r="S35" i="1"/>
  <c r="V35" i="1" s="1"/>
  <c r="Z18" i="1"/>
  <c r="AA18" i="1" s="1"/>
  <c r="T18" i="1"/>
  <c r="V18" i="1" s="1"/>
  <c r="T39" i="1"/>
  <c r="V39" i="1" s="1"/>
  <c r="Z39" i="1"/>
  <c r="AA39" i="1" s="1"/>
  <c r="Z24" i="1"/>
  <c r="AA24" i="1" s="1"/>
  <c r="S24" i="1"/>
  <c r="V24" i="1" s="1"/>
  <c r="T55" i="1"/>
  <c r="Z55" i="1"/>
  <c r="AA55" i="1" s="1"/>
  <c r="Z51" i="1"/>
  <c r="AA51" i="1" s="1"/>
  <c r="S51" i="1"/>
  <c r="V51" i="1" s="1"/>
  <c r="Z12" i="1"/>
  <c r="AA12" i="1" s="1"/>
  <c r="S12" i="1"/>
  <c r="V12" i="1" s="1"/>
  <c r="Z247" i="1"/>
  <c r="AA247" i="1" s="1"/>
  <c r="U247" i="1"/>
  <c r="Z213" i="1"/>
  <c r="AA213" i="1" s="1"/>
  <c r="S213" i="1"/>
  <c r="V213" i="1" s="1"/>
  <c r="Z200" i="1"/>
  <c r="AA200" i="1" s="1"/>
  <c r="S200" i="1"/>
  <c r="V200" i="1" s="1"/>
  <c r="Z204" i="1"/>
  <c r="AA204" i="1" s="1"/>
  <c r="U204" i="1"/>
  <c r="V204" i="1" s="1"/>
  <c r="Z186" i="1"/>
  <c r="AA186" i="1" s="1"/>
  <c r="S186" i="1"/>
  <c r="V186" i="1" s="1"/>
  <c r="S173" i="1"/>
  <c r="V173" i="1" s="1"/>
  <c r="Z173" i="1"/>
  <c r="AA173" i="1" s="1"/>
  <c r="Z190" i="1"/>
  <c r="AA190" i="1" s="1"/>
  <c r="S190" i="1"/>
  <c r="V190" i="1" s="1"/>
  <c r="Z170" i="1"/>
  <c r="AA170" i="1" s="1"/>
  <c r="S170" i="1"/>
  <c r="V170" i="1" s="1"/>
  <c r="S158" i="1"/>
  <c r="V158" i="1" s="1"/>
  <c r="Z158" i="1"/>
  <c r="AA158" i="1" s="1"/>
  <c r="T144" i="1"/>
  <c r="V144" i="1" s="1"/>
  <c r="Z144" i="1"/>
  <c r="AA144" i="1" s="1"/>
  <c r="Z166" i="1"/>
  <c r="AA166" i="1" s="1"/>
  <c r="U166" i="1"/>
  <c r="V166" i="1" s="1"/>
  <c r="S140" i="1"/>
  <c r="V140" i="1" s="1"/>
  <c r="Z140" i="1"/>
  <c r="AA140" i="1" s="1"/>
  <c r="Z146" i="1"/>
  <c r="AA146" i="1" s="1"/>
  <c r="T146" i="1"/>
  <c r="Z126" i="1"/>
  <c r="AA126" i="1" s="1"/>
  <c r="T126" i="1"/>
  <c r="V126" i="1" s="1"/>
  <c r="Z118" i="1"/>
  <c r="AA118" i="1" s="1"/>
  <c r="S118" i="1"/>
  <c r="V118" i="1" s="1"/>
  <c r="V102" i="1"/>
  <c r="V146" i="1"/>
  <c r="Z142" i="1"/>
  <c r="AA142" i="1" s="1"/>
  <c r="S142" i="1"/>
  <c r="V142" i="1" s="1"/>
  <c r="T92" i="1"/>
  <c r="V92" i="1" s="1"/>
  <c r="Z92" i="1"/>
  <c r="AA92" i="1" s="1"/>
  <c r="V70" i="1"/>
  <c r="Z57" i="1"/>
  <c r="AA57" i="1" s="1"/>
  <c r="S57" i="1"/>
  <c r="V57" i="1" s="1"/>
  <c r="T40" i="1"/>
  <c r="V40" i="1" s="1"/>
  <c r="Z40" i="1"/>
  <c r="AA40" i="1" s="1"/>
  <c r="T100" i="1"/>
  <c r="V100" i="1" s="1"/>
  <c r="Z100" i="1"/>
  <c r="AA100" i="1" s="1"/>
  <c r="Z46" i="1"/>
  <c r="AA46" i="1" s="1"/>
  <c r="S46" i="1"/>
  <c r="V46" i="1" s="1"/>
  <c r="S65" i="1"/>
  <c r="V65" i="1" s="1"/>
  <c r="Z65" i="1"/>
  <c r="AA65" i="1" s="1"/>
  <c r="Z47" i="1"/>
  <c r="AA47" i="1" s="1"/>
  <c r="S47" i="1"/>
  <c r="V47" i="1" s="1"/>
  <c r="T11" i="1"/>
  <c r="V11" i="1" s="1"/>
  <c r="Z11" i="1"/>
  <c r="AA11" i="1" s="1"/>
  <c r="Z5" i="1"/>
  <c r="AA5" i="1" s="1"/>
  <c r="S5" i="1"/>
  <c r="V5" i="1" s="1"/>
  <c r="S14" i="1"/>
  <c r="V14" i="1" s="1"/>
  <c r="Z14" i="1"/>
  <c r="AA14" i="1" s="1"/>
  <c r="Z30" i="1"/>
  <c r="AA30" i="1" s="1"/>
  <c r="T30" i="1"/>
  <c r="V30" i="1" s="1"/>
  <c r="S251" i="1"/>
  <c r="V251" i="1" s="1"/>
  <c r="Z251" i="1"/>
  <c r="AA251" i="1" s="1"/>
  <c r="S243" i="1"/>
  <c r="V243" i="1" s="1"/>
  <c r="Z243" i="1"/>
  <c r="AA243" i="1" s="1"/>
  <c r="Z240" i="1"/>
  <c r="AA240" i="1" s="1"/>
  <c r="S240" i="1"/>
  <c r="V240" i="1" s="1"/>
  <c r="T218" i="1"/>
  <c r="V218" i="1" s="1"/>
  <c r="Z218" i="1"/>
  <c r="AA218" i="1" s="1"/>
  <c r="S235" i="1"/>
  <c r="V235" i="1" s="1"/>
  <c r="Z235" i="1"/>
  <c r="AA235" i="1" s="1"/>
  <c r="Z217" i="1"/>
  <c r="AA217" i="1" s="1"/>
  <c r="U217" i="1"/>
  <c r="V217" i="1" s="1"/>
  <c r="Z214" i="1"/>
  <c r="AA214" i="1" s="1"/>
  <c r="S214" i="1"/>
  <c r="V214" i="1" s="1"/>
  <c r="S212" i="1"/>
  <c r="V212" i="1" s="1"/>
  <c r="Z212" i="1"/>
  <c r="AA212" i="1" s="1"/>
  <c r="V205" i="1"/>
  <c r="S206" i="1"/>
  <c r="V206" i="1" s="1"/>
  <c r="Z206" i="1"/>
  <c r="AA206" i="1" s="1"/>
  <c r="Z198" i="1"/>
  <c r="AA198" i="1" s="1"/>
  <c r="T198" i="1"/>
  <c r="V198" i="1" s="1"/>
  <c r="Z193" i="1"/>
  <c r="AA193" i="1" s="1"/>
  <c r="U193" i="1"/>
  <c r="V193" i="1" s="1"/>
  <c r="Z189" i="1"/>
  <c r="AA189" i="1" s="1"/>
  <c r="S189" i="1"/>
  <c r="V189" i="1" s="1"/>
  <c r="V187" i="1"/>
  <c r="S177" i="1"/>
  <c r="V177" i="1" s="1"/>
  <c r="Z177" i="1"/>
  <c r="AA177" i="1" s="1"/>
  <c r="Z181" i="1"/>
  <c r="AA181" i="1" s="1"/>
  <c r="T181" i="1"/>
  <c r="V181" i="1" s="1"/>
  <c r="S124" i="1"/>
  <c r="V124" i="1" s="1"/>
  <c r="Z124" i="1"/>
  <c r="AA124" i="1" s="1"/>
  <c r="Z131" i="1"/>
  <c r="AA131" i="1" s="1"/>
  <c r="S131" i="1"/>
  <c r="V131" i="1" s="1"/>
  <c r="Z155" i="1"/>
  <c r="AA155" i="1" s="1"/>
  <c r="T155" i="1"/>
  <c r="V155" i="1" s="1"/>
  <c r="U112" i="1"/>
  <c r="V112" i="1" s="1"/>
  <c r="Z112" i="1"/>
  <c r="AA112" i="1" s="1"/>
  <c r="S110" i="1"/>
  <c r="V110" i="1" s="1"/>
  <c r="Z110" i="1"/>
  <c r="AA110" i="1" s="1"/>
  <c r="S83" i="1"/>
  <c r="V83" i="1" s="1"/>
  <c r="Z83" i="1"/>
  <c r="AA83" i="1" s="1"/>
  <c r="T36" i="1"/>
  <c r="V36" i="1" s="1"/>
  <c r="Z36" i="1"/>
  <c r="AA36" i="1" s="1"/>
  <c r="V74" i="1"/>
  <c r="Z99" i="1"/>
  <c r="AA99" i="1" s="1"/>
  <c r="S99" i="1"/>
  <c r="V99" i="1" s="1"/>
  <c r="Z87" i="1"/>
  <c r="AA87" i="1" s="1"/>
  <c r="U87" i="1"/>
  <c r="V87" i="1" s="1"/>
  <c r="Z34" i="1"/>
  <c r="AA34" i="1" s="1"/>
  <c r="S34" i="1"/>
  <c r="V34" i="1" s="1"/>
  <c r="Z58" i="1"/>
  <c r="AA58" i="1" s="1"/>
  <c r="U58" i="1"/>
  <c r="V58" i="1" s="1"/>
  <c r="S9" i="1"/>
  <c r="V9" i="1" s="1"/>
  <c r="Z9" i="1"/>
  <c r="AA9" i="1" s="1"/>
  <c r="T43" i="1"/>
  <c r="V43" i="1" s="1"/>
  <c r="Z43" i="1"/>
  <c r="AA43" i="1" s="1"/>
  <c r="T27" i="1"/>
  <c r="V27" i="1" s="1"/>
  <c r="Z27" i="1"/>
  <c r="AA27" i="1" s="1"/>
  <c r="V119" i="1"/>
  <c r="Z54" i="1"/>
  <c r="AA54" i="1" s="1"/>
  <c r="T54" i="1"/>
  <c r="V54" i="1" s="1"/>
  <c r="Z22" i="1"/>
  <c r="AA22" i="1" s="1"/>
  <c r="U22" i="1"/>
  <c r="V247" i="1"/>
  <c r="T237" i="1"/>
  <c r="V237" i="1" s="1"/>
  <c r="Z237" i="1"/>
  <c r="AA237" i="1" s="1"/>
  <c r="S230" i="1"/>
  <c r="V230" i="1" s="1"/>
  <c r="Z230" i="1"/>
  <c r="AA230" i="1" s="1"/>
  <c r="V197" i="1"/>
  <c r="Z162" i="1"/>
  <c r="AA162" i="1" s="1"/>
  <c r="U162" i="1"/>
  <c r="V162" i="1" s="1"/>
  <c r="Z178" i="1"/>
  <c r="AA178" i="1" s="1"/>
  <c r="U178" i="1"/>
  <c r="V178" i="1" s="1"/>
  <c r="T143" i="1"/>
  <c r="V143" i="1" s="1"/>
  <c r="Z143" i="1"/>
  <c r="AA143" i="1" s="1"/>
  <c r="S134" i="1"/>
  <c r="V134" i="1" s="1"/>
  <c r="Z134" i="1"/>
  <c r="AA134" i="1" s="1"/>
  <c r="S128" i="1"/>
  <c r="V128" i="1" s="1"/>
  <c r="Z128" i="1"/>
  <c r="AA128" i="1" s="1"/>
  <c r="V174" i="1"/>
  <c r="V147" i="1"/>
  <c r="Z106" i="1"/>
  <c r="AA106" i="1" s="1"/>
  <c r="S106" i="1"/>
  <c r="V106" i="1" s="1"/>
  <c r="S96" i="1"/>
  <c r="V96" i="1" s="1"/>
  <c r="Z96" i="1"/>
  <c r="AA96" i="1" s="1"/>
  <c r="S67" i="1"/>
  <c r="V67" i="1" s="1"/>
  <c r="Z67" i="1"/>
  <c r="AA67" i="1" s="1"/>
  <c r="Z61" i="1"/>
  <c r="AA61" i="1" s="1"/>
  <c r="U61" i="1"/>
  <c r="Z86" i="1"/>
  <c r="AA86" i="1" s="1"/>
  <c r="U86" i="1"/>
  <c r="V86" i="1" s="1"/>
  <c r="V61" i="1"/>
  <c r="Z115" i="1"/>
  <c r="AA115" i="1" s="1"/>
  <c r="U115" i="1"/>
  <c r="V115" i="1" s="1"/>
  <c r="S81" i="1"/>
  <c r="V81" i="1" s="1"/>
  <c r="Z81" i="1"/>
  <c r="AA81" i="1" s="1"/>
  <c r="V22" i="1"/>
  <c r="S4" i="1"/>
  <c r="V4" i="1" s="1"/>
  <c r="AA4" i="1"/>
  <c r="V55" i="1"/>
  <c r="Z31" i="1"/>
  <c r="AA31" i="1" s="1"/>
  <c r="U31" i="1"/>
  <c r="V31" i="1" s="1"/>
  <c r="Z15" i="1"/>
  <c r="AA15" i="1" s="1"/>
  <c r="S15" i="1"/>
  <c r="V15" i="1" s="1"/>
  <c r="AE4" i="1" l="1"/>
  <c r="AG4" i="1" s="1"/>
  <c r="AE11" i="1"/>
  <c r="AF9" i="1"/>
  <c r="AE8" i="1"/>
  <c r="AE10" i="1"/>
  <c r="AF11" i="1"/>
  <c r="AE9" i="1"/>
  <c r="AG9" i="1" s="1"/>
  <c r="AF10" i="1"/>
  <c r="AF6" i="1"/>
  <c r="AF8" i="1"/>
  <c r="AF5" i="1"/>
  <c r="AE7" i="1"/>
  <c r="AE6" i="1"/>
  <c r="AG6" i="1" s="1"/>
  <c r="AE5" i="1"/>
  <c r="AF7" i="1"/>
  <c r="AG7" i="1" l="1"/>
  <c r="AG8" i="1"/>
  <c r="AG5" i="1"/>
  <c r="AG11" i="1"/>
  <c r="AG10" i="1"/>
  <c r="R251" i="4" l="1"/>
  <c r="Z251" i="4" s="1"/>
  <c r="AA251" i="4" s="1"/>
  <c r="Q251" i="4"/>
  <c r="T251" i="4" s="1"/>
  <c r="P251" i="4"/>
  <c r="S251" i="4" s="1"/>
  <c r="L251" i="4"/>
  <c r="Z250" i="4"/>
  <c r="AA250" i="4" s="1"/>
  <c r="U250" i="4"/>
  <c r="R250" i="4"/>
  <c r="Q250" i="4"/>
  <c r="T250" i="4" s="1"/>
  <c r="P250" i="4"/>
  <c r="S250" i="4" s="1"/>
  <c r="L250" i="4"/>
  <c r="R249" i="4"/>
  <c r="U249" i="4" s="1"/>
  <c r="Q249" i="4"/>
  <c r="T249" i="4" s="1"/>
  <c r="P249" i="4"/>
  <c r="S249" i="4" s="1"/>
  <c r="L249" i="4"/>
  <c r="Z248" i="4"/>
  <c r="AA248" i="4" s="1"/>
  <c r="R248" i="4"/>
  <c r="U248" i="4" s="1"/>
  <c r="Q248" i="4"/>
  <c r="T248" i="4" s="1"/>
  <c r="P248" i="4"/>
  <c r="S248" i="4" s="1"/>
  <c r="L248" i="4"/>
  <c r="R247" i="4"/>
  <c r="Z247" i="4" s="1"/>
  <c r="AA247" i="4" s="1"/>
  <c r="Q247" i="4"/>
  <c r="T247" i="4" s="1"/>
  <c r="P247" i="4"/>
  <c r="S247" i="4" s="1"/>
  <c r="L247" i="4"/>
  <c r="AA246" i="4"/>
  <c r="Z246" i="4"/>
  <c r="R246" i="4"/>
  <c r="U246" i="4" s="1"/>
  <c r="Q246" i="4"/>
  <c r="T246" i="4" s="1"/>
  <c r="P246" i="4"/>
  <c r="S246" i="4" s="1"/>
  <c r="L246" i="4"/>
  <c r="U245" i="4"/>
  <c r="S245" i="4"/>
  <c r="R245" i="4"/>
  <c r="Z245" i="4" s="1"/>
  <c r="AA245" i="4" s="1"/>
  <c r="Q245" i="4"/>
  <c r="T245" i="4" s="1"/>
  <c r="P245" i="4"/>
  <c r="L245" i="4"/>
  <c r="R244" i="4"/>
  <c r="Z244" i="4" s="1"/>
  <c r="AA244" i="4" s="1"/>
  <c r="Q244" i="4"/>
  <c r="T244" i="4" s="1"/>
  <c r="P244" i="4"/>
  <c r="S244" i="4" s="1"/>
  <c r="L244" i="4"/>
  <c r="R243" i="4"/>
  <c r="Z243" i="4" s="1"/>
  <c r="AA243" i="4" s="1"/>
  <c r="Q243" i="4"/>
  <c r="T243" i="4" s="1"/>
  <c r="P243" i="4"/>
  <c r="S243" i="4" s="1"/>
  <c r="L243" i="4"/>
  <c r="Z242" i="4"/>
  <c r="AA242" i="4" s="1"/>
  <c r="U242" i="4"/>
  <c r="R242" i="4"/>
  <c r="Q242" i="4"/>
  <c r="T242" i="4" s="1"/>
  <c r="P242" i="4"/>
  <c r="S242" i="4" s="1"/>
  <c r="L242" i="4"/>
  <c r="S241" i="4"/>
  <c r="R241" i="4"/>
  <c r="U241" i="4" s="1"/>
  <c r="Q241" i="4"/>
  <c r="T241" i="4" s="1"/>
  <c r="P241" i="4"/>
  <c r="L241" i="4"/>
  <c r="U240" i="4"/>
  <c r="S240" i="4"/>
  <c r="R240" i="4"/>
  <c r="Z240" i="4" s="1"/>
  <c r="AA240" i="4" s="1"/>
  <c r="Q240" i="4"/>
  <c r="T240" i="4" s="1"/>
  <c r="P240" i="4"/>
  <c r="L240" i="4"/>
  <c r="R239" i="4"/>
  <c r="Z239" i="4" s="1"/>
  <c r="AA239" i="4" s="1"/>
  <c r="Q239" i="4"/>
  <c r="T239" i="4" s="1"/>
  <c r="P239" i="4"/>
  <c r="S239" i="4" s="1"/>
  <c r="L239" i="4"/>
  <c r="Z238" i="4"/>
  <c r="AA238" i="4" s="1"/>
  <c r="R238" i="4"/>
  <c r="U238" i="4" s="1"/>
  <c r="Q238" i="4"/>
  <c r="T238" i="4" s="1"/>
  <c r="P238" i="4"/>
  <c r="S238" i="4" s="1"/>
  <c r="L238" i="4"/>
  <c r="U237" i="4"/>
  <c r="S237" i="4"/>
  <c r="V237" i="4" s="1"/>
  <c r="R237" i="4"/>
  <c r="Z237" i="4" s="1"/>
  <c r="AA237" i="4" s="1"/>
  <c r="Q237" i="4"/>
  <c r="T237" i="4" s="1"/>
  <c r="P237" i="4"/>
  <c r="L237" i="4"/>
  <c r="Z236" i="4"/>
  <c r="AA236" i="4" s="1"/>
  <c r="R236" i="4"/>
  <c r="U236" i="4" s="1"/>
  <c r="Q236" i="4"/>
  <c r="T236" i="4" s="1"/>
  <c r="P236" i="4"/>
  <c r="S236" i="4" s="1"/>
  <c r="L236" i="4"/>
  <c r="S235" i="4"/>
  <c r="R235" i="4"/>
  <c r="Q235" i="4"/>
  <c r="T235" i="4" s="1"/>
  <c r="P235" i="4"/>
  <c r="L235" i="4"/>
  <c r="U234" i="4"/>
  <c r="R234" i="4"/>
  <c r="Z234" i="4" s="1"/>
  <c r="AA234" i="4" s="1"/>
  <c r="Q234" i="4"/>
  <c r="T234" i="4" s="1"/>
  <c r="P234" i="4"/>
  <c r="S234" i="4" s="1"/>
  <c r="V234" i="4" s="1"/>
  <c r="L234" i="4"/>
  <c r="R233" i="4"/>
  <c r="U233" i="4" s="1"/>
  <c r="Q233" i="4"/>
  <c r="T233" i="4" s="1"/>
  <c r="P233" i="4"/>
  <c r="S233" i="4" s="1"/>
  <c r="L233" i="4"/>
  <c r="AA232" i="4"/>
  <c r="Z232" i="4"/>
  <c r="R232" i="4"/>
  <c r="U232" i="4" s="1"/>
  <c r="Q232" i="4"/>
  <c r="T232" i="4" s="1"/>
  <c r="P232" i="4"/>
  <c r="S232" i="4" s="1"/>
  <c r="V232" i="4" s="1"/>
  <c r="L232" i="4"/>
  <c r="S231" i="4"/>
  <c r="R231" i="4"/>
  <c r="Z231" i="4" s="1"/>
  <c r="AA231" i="4" s="1"/>
  <c r="Q231" i="4"/>
  <c r="T231" i="4" s="1"/>
  <c r="P231" i="4"/>
  <c r="L231" i="4"/>
  <c r="T230" i="4"/>
  <c r="R230" i="4"/>
  <c r="Q230" i="4"/>
  <c r="P230" i="4"/>
  <c r="S230" i="4" s="1"/>
  <c r="L230" i="4"/>
  <c r="R229" i="4"/>
  <c r="Z229" i="4" s="1"/>
  <c r="AA229" i="4" s="1"/>
  <c r="Q229" i="4"/>
  <c r="T229" i="4" s="1"/>
  <c r="P229" i="4"/>
  <c r="S229" i="4" s="1"/>
  <c r="L229" i="4"/>
  <c r="Z228" i="4"/>
  <c r="AA228" i="4" s="1"/>
  <c r="R228" i="4"/>
  <c r="U228" i="4" s="1"/>
  <c r="Q228" i="4"/>
  <c r="T228" i="4" s="1"/>
  <c r="P228" i="4"/>
  <c r="S228" i="4" s="1"/>
  <c r="L228" i="4"/>
  <c r="R227" i="4"/>
  <c r="Z227" i="4" s="1"/>
  <c r="AA227" i="4" s="1"/>
  <c r="Q227" i="4"/>
  <c r="T227" i="4" s="1"/>
  <c r="P227" i="4"/>
  <c r="S227" i="4" s="1"/>
  <c r="L227" i="4"/>
  <c r="Z226" i="4"/>
  <c r="AA226" i="4" s="1"/>
  <c r="U226" i="4"/>
  <c r="R226" i="4"/>
  <c r="Q226" i="4"/>
  <c r="T226" i="4" s="1"/>
  <c r="P226" i="4"/>
  <c r="S226" i="4" s="1"/>
  <c r="L226" i="4"/>
  <c r="R225" i="4"/>
  <c r="Q225" i="4"/>
  <c r="T225" i="4" s="1"/>
  <c r="P225" i="4"/>
  <c r="S225" i="4" s="1"/>
  <c r="L225" i="4"/>
  <c r="R224" i="4"/>
  <c r="Q224" i="4"/>
  <c r="T224" i="4" s="1"/>
  <c r="P224" i="4"/>
  <c r="S224" i="4" s="1"/>
  <c r="L224" i="4"/>
  <c r="S223" i="4"/>
  <c r="R223" i="4"/>
  <c r="Z223" i="4" s="1"/>
  <c r="AA223" i="4" s="1"/>
  <c r="Q223" i="4"/>
  <c r="T223" i="4" s="1"/>
  <c r="P223" i="4"/>
  <c r="L223" i="4"/>
  <c r="AA222" i="4"/>
  <c r="T222" i="4"/>
  <c r="R222" i="4"/>
  <c r="Z222" i="4" s="1"/>
  <c r="Q222" i="4"/>
  <c r="P222" i="4"/>
  <c r="S222" i="4" s="1"/>
  <c r="L222" i="4"/>
  <c r="U221" i="4"/>
  <c r="R221" i="4"/>
  <c r="Z221" i="4" s="1"/>
  <c r="AA221" i="4" s="1"/>
  <c r="Q221" i="4"/>
  <c r="T221" i="4" s="1"/>
  <c r="P221" i="4"/>
  <c r="S221" i="4" s="1"/>
  <c r="L221" i="4"/>
  <c r="Z220" i="4"/>
  <c r="AA220" i="4" s="1"/>
  <c r="U220" i="4"/>
  <c r="R220" i="4"/>
  <c r="Q220" i="4"/>
  <c r="T220" i="4" s="1"/>
  <c r="P220" i="4"/>
  <c r="S220" i="4" s="1"/>
  <c r="L220" i="4"/>
  <c r="R219" i="4"/>
  <c r="Q219" i="4"/>
  <c r="T219" i="4" s="1"/>
  <c r="P219" i="4"/>
  <c r="S219" i="4" s="1"/>
  <c r="L219" i="4"/>
  <c r="Z218" i="4"/>
  <c r="AA218" i="4" s="1"/>
  <c r="R218" i="4"/>
  <c r="U218" i="4" s="1"/>
  <c r="Q218" i="4"/>
  <c r="T218" i="4" s="1"/>
  <c r="P218" i="4"/>
  <c r="S218" i="4" s="1"/>
  <c r="L218" i="4"/>
  <c r="S217" i="4"/>
  <c r="R217" i="4"/>
  <c r="U217" i="4" s="1"/>
  <c r="Q217" i="4"/>
  <c r="T217" i="4" s="1"/>
  <c r="P217" i="4"/>
  <c r="L217" i="4"/>
  <c r="Z216" i="4"/>
  <c r="AA216" i="4" s="1"/>
  <c r="R216" i="4"/>
  <c r="U216" i="4" s="1"/>
  <c r="Q216" i="4"/>
  <c r="T216" i="4" s="1"/>
  <c r="P216" i="4"/>
  <c r="S216" i="4" s="1"/>
  <c r="L216" i="4"/>
  <c r="S215" i="4"/>
  <c r="R215" i="4"/>
  <c r="Z215" i="4" s="1"/>
  <c r="AA215" i="4" s="1"/>
  <c r="Q215" i="4"/>
  <c r="T215" i="4" s="1"/>
  <c r="P215" i="4"/>
  <c r="L215" i="4"/>
  <c r="T214" i="4"/>
  <c r="R214" i="4"/>
  <c r="Q214" i="4"/>
  <c r="P214" i="4"/>
  <c r="S214" i="4" s="1"/>
  <c r="L214" i="4"/>
  <c r="U213" i="4"/>
  <c r="R213" i="4"/>
  <c r="Z213" i="4" s="1"/>
  <c r="AA213" i="4" s="1"/>
  <c r="Q213" i="4"/>
  <c r="T213" i="4" s="1"/>
  <c r="P213" i="4"/>
  <c r="S213" i="4" s="1"/>
  <c r="V213" i="4" s="1"/>
  <c r="L213" i="4"/>
  <c r="U212" i="4"/>
  <c r="R212" i="4"/>
  <c r="Z212" i="4" s="1"/>
  <c r="AA212" i="4" s="1"/>
  <c r="Q212" i="4"/>
  <c r="T212" i="4" s="1"/>
  <c r="P212" i="4"/>
  <c r="S212" i="4" s="1"/>
  <c r="L212" i="4"/>
  <c r="U211" i="4"/>
  <c r="R211" i="4"/>
  <c r="Z211" i="4" s="1"/>
  <c r="AA211" i="4" s="1"/>
  <c r="Q211" i="4"/>
  <c r="T211" i="4" s="1"/>
  <c r="P211" i="4"/>
  <c r="S211" i="4" s="1"/>
  <c r="L211" i="4"/>
  <c r="U210" i="4"/>
  <c r="R210" i="4"/>
  <c r="Z210" i="4" s="1"/>
  <c r="AA210" i="4" s="1"/>
  <c r="Q210" i="4"/>
  <c r="T210" i="4" s="1"/>
  <c r="P210" i="4"/>
  <c r="S210" i="4" s="1"/>
  <c r="L210" i="4"/>
  <c r="R209" i="4"/>
  <c r="U209" i="4" s="1"/>
  <c r="Q209" i="4"/>
  <c r="T209" i="4" s="1"/>
  <c r="P209" i="4"/>
  <c r="S209" i="4" s="1"/>
  <c r="L209" i="4"/>
  <c r="Z208" i="4"/>
  <c r="AA208" i="4" s="1"/>
  <c r="R208" i="4"/>
  <c r="U208" i="4" s="1"/>
  <c r="Q208" i="4"/>
  <c r="T208" i="4" s="1"/>
  <c r="P208" i="4"/>
  <c r="S208" i="4" s="1"/>
  <c r="L208" i="4"/>
  <c r="R207" i="4"/>
  <c r="Z207" i="4" s="1"/>
  <c r="AA207" i="4" s="1"/>
  <c r="Q207" i="4"/>
  <c r="T207" i="4" s="1"/>
  <c r="P207" i="4"/>
  <c r="S207" i="4" s="1"/>
  <c r="L207" i="4"/>
  <c r="AA206" i="4"/>
  <c r="Z206" i="4"/>
  <c r="R206" i="4"/>
  <c r="U206" i="4" s="1"/>
  <c r="Q206" i="4"/>
  <c r="T206" i="4" s="1"/>
  <c r="P206" i="4"/>
  <c r="S206" i="4" s="1"/>
  <c r="L206" i="4"/>
  <c r="U205" i="4"/>
  <c r="S205" i="4"/>
  <c r="R205" i="4"/>
  <c r="Z205" i="4" s="1"/>
  <c r="AA205" i="4" s="1"/>
  <c r="Q205" i="4"/>
  <c r="T205" i="4" s="1"/>
  <c r="P205" i="4"/>
  <c r="L205" i="4"/>
  <c r="R204" i="4"/>
  <c r="Q204" i="4"/>
  <c r="T204" i="4" s="1"/>
  <c r="P204" i="4"/>
  <c r="S204" i="4" s="1"/>
  <c r="L204" i="4"/>
  <c r="U203" i="4"/>
  <c r="R203" i="4"/>
  <c r="Z203" i="4" s="1"/>
  <c r="AA203" i="4" s="1"/>
  <c r="Q203" i="4"/>
  <c r="T203" i="4" s="1"/>
  <c r="P203" i="4"/>
  <c r="S203" i="4" s="1"/>
  <c r="L203" i="4"/>
  <c r="R202" i="4"/>
  <c r="Z202" i="4" s="1"/>
  <c r="AA202" i="4" s="1"/>
  <c r="Q202" i="4"/>
  <c r="T202" i="4" s="1"/>
  <c r="P202" i="4"/>
  <c r="S202" i="4" s="1"/>
  <c r="L202" i="4"/>
  <c r="Z201" i="4"/>
  <c r="AA201" i="4" s="1"/>
  <c r="S201" i="4"/>
  <c r="R201" i="4"/>
  <c r="U201" i="4" s="1"/>
  <c r="Q201" i="4"/>
  <c r="T201" i="4" s="1"/>
  <c r="P201" i="4"/>
  <c r="L201" i="4"/>
  <c r="U200" i="4"/>
  <c r="S200" i="4"/>
  <c r="R200" i="4"/>
  <c r="Z200" i="4" s="1"/>
  <c r="AA200" i="4" s="1"/>
  <c r="Q200" i="4"/>
  <c r="T200" i="4" s="1"/>
  <c r="P200" i="4"/>
  <c r="L200" i="4"/>
  <c r="R199" i="4"/>
  <c r="Z199" i="4" s="1"/>
  <c r="AA199" i="4" s="1"/>
  <c r="Q199" i="4"/>
  <c r="T199" i="4" s="1"/>
  <c r="P199" i="4"/>
  <c r="S199" i="4" s="1"/>
  <c r="L199" i="4"/>
  <c r="Z198" i="4"/>
  <c r="AA198" i="4" s="1"/>
  <c r="R198" i="4"/>
  <c r="U198" i="4" s="1"/>
  <c r="Q198" i="4"/>
  <c r="T198" i="4" s="1"/>
  <c r="P198" i="4"/>
  <c r="S198" i="4" s="1"/>
  <c r="L198" i="4"/>
  <c r="S197" i="4"/>
  <c r="R197" i="4"/>
  <c r="Z197" i="4" s="1"/>
  <c r="AA197" i="4" s="1"/>
  <c r="Q197" i="4"/>
  <c r="T197" i="4" s="1"/>
  <c r="P197" i="4"/>
  <c r="L197" i="4"/>
  <c r="Z196" i="4"/>
  <c r="AA196" i="4" s="1"/>
  <c r="R196" i="4"/>
  <c r="U196" i="4" s="1"/>
  <c r="Q196" i="4"/>
  <c r="T196" i="4" s="1"/>
  <c r="P196" i="4"/>
  <c r="S196" i="4" s="1"/>
  <c r="L196" i="4"/>
  <c r="R195" i="4"/>
  <c r="Q195" i="4"/>
  <c r="T195" i="4" s="1"/>
  <c r="P195" i="4"/>
  <c r="S195" i="4" s="1"/>
  <c r="L195" i="4"/>
  <c r="Z194" i="4"/>
  <c r="AA194" i="4" s="1"/>
  <c r="T194" i="4"/>
  <c r="R194" i="4"/>
  <c r="U194" i="4" s="1"/>
  <c r="Q194" i="4"/>
  <c r="P194" i="4"/>
  <c r="S194" i="4" s="1"/>
  <c r="L194" i="4"/>
  <c r="R193" i="4"/>
  <c r="Q193" i="4"/>
  <c r="T193" i="4" s="1"/>
  <c r="P193" i="4"/>
  <c r="S193" i="4" s="1"/>
  <c r="L193" i="4"/>
  <c r="T192" i="4"/>
  <c r="R192" i="4"/>
  <c r="Q192" i="4"/>
  <c r="P192" i="4"/>
  <c r="S192" i="4" s="1"/>
  <c r="L192" i="4"/>
  <c r="R191" i="4"/>
  <c r="Q191" i="4"/>
  <c r="T191" i="4" s="1"/>
  <c r="P191" i="4"/>
  <c r="S191" i="4" s="1"/>
  <c r="L191" i="4"/>
  <c r="AM190" i="4"/>
  <c r="AH190" i="4"/>
  <c r="AL190" i="4" s="1"/>
  <c r="U190" i="4"/>
  <c r="R190" i="4"/>
  <c r="Q190" i="4"/>
  <c r="T190" i="4" s="1"/>
  <c r="P190" i="4"/>
  <c r="L190" i="4"/>
  <c r="AH189" i="4"/>
  <c r="R189" i="4"/>
  <c r="U189" i="4" s="1"/>
  <c r="Q189" i="4"/>
  <c r="T189" i="4" s="1"/>
  <c r="P189" i="4"/>
  <c r="Z189" i="4" s="1"/>
  <c r="AA189" i="4" s="1"/>
  <c r="L189" i="4"/>
  <c r="AL188" i="4"/>
  <c r="AI188" i="4"/>
  <c r="AH188" i="4"/>
  <c r="AM188" i="4" s="1"/>
  <c r="R188" i="4"/>
  <c r="Z188" i="4" s="1"/>
  <c r="AA188" i="4" s="1"/>
  <c r="Q188" i="4"/>
  <c r="T188" i="4" s="1"/>
  <c r="P188" i="4"/>
  <c r="S188" i="4" s="1"/>
  <c r="L188" i="4"/>
  <c r="AH187" i="4"/>
  <c r="AM187" i="4" s="1"/>
  <c r="R187" i="4"/>
  <c r="U187" i="4" s="1"/>
  <c r="Q187" i="4"/>
  <c r="P187" i="4"/>
  <c r="S187" i="4" s="1"/>
  <c r="L187" i="4"/>
  <c r="AI186" i="4"/>
  <c r="AH186" i="4"/>
  <c r="R186" i="4"/>
  <c r="U186" i="4" s="1"/>
  <c r="Q186" i="4"/>
  <c r="T186" i="4" s="1"/>
  <c r="P186" i="4"/>
  <c r="Z186" i="4" s="1"/>
  <c r="AA186" i="4" s="1"/>
  <c r="L186" i="4"/>
  <c r="AH185" i="4"/>
  <c r="R185" i="4"/>
  <c r="U185" i="4" s="1"/>
  <c r="Q185" i="4"/>
  <c r="T185" i="4" s="1"/>
  <c r="P185" i="4"/>
  <c r="Z185" i="4" s="1"/>
  <c r="AA185" i="4" s="1"/>
  <c r="L185" i="4"/>
  <c r="AM184" i="4"/>
  <c r="AH184" i="4"/>
  <c r="AL184" i="4" s="1"/>
  <c r="R184" i="4"/>
  <c r="U184" i="4" s="1"/>
  <c r="Q184" i="4"/>
  <c r="P184" i="4"/>
  <c r="S184" i="4" s="1"/>
  <c r="L184" i="4"/>
  <c r="AM183" i="4"/>
  <c r="AH183" i="4"/>
  <c r="AI183" i="4" s="1"/>
  <c r="R183" i="4"/>
  <c r="U183" i="4" s="1"/>
  <c r="Q183" i="4"/>
  <c r="T183" i="4" s="1"/>
  <c r="P183" i="4"/>
  <c r="Z183" i="4" s="1"/>
  <c r="AA183" i="4" s="1"/>
  <c r="L183" i="4"/>
  <c r="AM182" i="4"/>
  <c r="AL182" i="4"/>
  <c r="AH182" i="4"/>
  <c r="AI182" i="4" s="1"/>
  <c r="R182" i="4"/>
  <c r="U182" i="4" s="1"/>
  <c r="Q182" i="4"/>
  <c r="T182" i="4" s="1"/>
  <c r="P182" i="4"/>
  <c r="Z182" i="4" s="1"/>
  <c r="AA182" i="4" s="1"/>
  <c r="L182" i="4"/>
  <c r="AH181" i="4"/>
  <c r="R181" i="4"/>
  <c r="U181" i="4" s="1"/>
  <c r="Q181" i="4"/>
  <c r="P181" i="4"/>
  <c r="S181" i="4" s="1"/>
  <c r="L181" i="4"/>
  <c r="AM180" i="4"/>
  <c r="AH180" i="4"/>
  <c r="AL180" i="4" s="1"/>
  <c r="R180" i="4"/>
  <c r="U180" i="4" s="1"/>
  <c r="Q180" i="4"/>
  <c r="P180" i="4"/>
  <c r="S180" i="4" s="1"/>
  <c r="L180" i="4"/>
  <c r="AL179" i="4"/>
  <c r="AI179" i="4"/>
  <c r="AH179" i="4"/>
  <c r="R179" i="4"/>
  <c r="U179" i="4" s="1"/>
  <c r="Q179" i="4"/>
  <c r="P179" i="4"/>
  <c r="S179" i="4" s="1"/>
  <c r="L179" i="4"/>
  <c r="AH178" i="4"/>
  <c r="T178" i="4"/>
  <c r="R178" i="4"/>
  <c r="U178" i="4" s="1"/>
  <c r="Q178" i="4"/>
  <c r="Z178" i="4" s="1"/>
  <c r="AA178" i="4" s="1"/>
  <c r="P178" i="4"/>
  <c r="S178" i="4" s="1"/>
  <c r="L178" i="4"/>
  <c r="AH177" i="4"/>
  <c r="AJ177" i="4" s="1"/>
  <c r="U177" i="4"/>
  <c r="T177" i="4"/>
  <c r="R177" i="4"/>
  <c r="Q177" i="4"/>
  <c r="P177" i="4"/>
  <c r="L177" i="4"/>
  <c r="AK176" i="4"/>
  <c r="AH176" i="4"/>
  <c r="AJ176" i="4" s="1"/>
  <c r="U176" i="4"/>
  <c r="R176" i="4"/>
  <c r="Q176" i="4"/>
  <c r="T176" i="4" s="1"/>
  <c r="P176" i="4"/>
  <c r="L176" i="4"/>
  <c r="AL175" i="4"/>
  <c r="AH175" i="4"/>
  <c r="AJ175" i="4" s="1"/>
  <c r="R175" i="4"/>
  <c r="U175" i="4" s="1"/>
  <c r="Q175" i="4"/>
  <c r="T175" i="4" s="1"/>
  <c r="P175" i="4"/>
  <c r="L175" i="4"/>
  <c r="AL174" i="4"/>
  <c r="AH174" i="4"/>
  <c r="AJ174" i="4" s="1"/>
  <c r="T174" i="4"/>
  <c r="R174" i="4"/>
  <c r="Q174" i="4"/>
  <c r="P174" i="4"/>
  <c r="S174" i="4" s="1"/>
  <c r="L174" i="4"/>
  <c r="AH173" i="4"/>
  <c r="AM173" i="4" s="1"/>
  <c r="T173" i="4"/>
  <c r="R173" i="4"/>
  <c r="Z173" i="4" s="1"/>
  <c r="AA173" i="4" s="1"/>
  <c r="Q173" i="4"/>
  <c r="P173" i="4"/>
  <c r="S173" i="4" s="1"/>
  <c r="L173" i="4"/>
  <c r="AK172" i="4"/>
  <c r="AI172" i="4"/>
  <c r="AH172" i="4"/>
  <c r="AJ172" i="4" s="1"/>
  <c r="R172" i="4"/>
  <c r="U172" i="4" s="1"/>
  <c r="Q172" i="4"/>
  <c r="T172" i="4" s="1"/>
  <c r="P172" i="4"/>
  <c r="L172" i="4"/>
  <c r="AL171" i="4"/>
  <c r="AK171" i="4"/>
  <c r="AH171" i="4"/>
  <c r="AJ171" i="4" s="1"/>
  <c r="R171" i="4"/>
  <c r="Q171" i="4"/>
  <c r="T171" i="4" s="1"/>
  <c r="P171" i="4"/>
  <c r="S171" i="4" s="1"/>
  <c r="L171" i="4"/>
  <c r="AH170" i="4"/>
  <c r="T170" i="4"/>
  <c r="R170" i="4"/>
  <c r="Q170" i="4"/>
  <c r="P170" i="4"/>
  <c r="S170" i="4" s="1"/>
  <c r="L170" i="4"/>
  <c r="AH169" i="4"/>
  <c r="AI169" i="4" s="1"/>
  <c r="U169" i="4"/>
  <c r="T169" i="4"/>
  <c r="R169" i="4"/>
  <c r="Z169" i="4" s="1"/>
  <c r="AA169" i="4" s="1"/>
  <c r="Q169" i="4"/>
  <c r="P169" i="4"/>
  <c r="S169" i="4" s="1"/>
  <c r="L169" i="4"/>
  <c r="AH168" i="4"/>
  <c r="U168" i="4"/>
  <c r="R168" i="4"/>
  <c r="Q168" i="4"/>
  <c r="T168" i="4" s="1"/>
  <c r="P168" i="4"/>
  <c r="L168" i="4"/>
  <c r="AH167" i="4"/>
  <c r="R167" i="4"/>
  <c r="Q167" i="4"/>
  <c r="T167" i="4" s="1"/>
  <c r="P167" i="4"/>
  <c r="S167" i="4" s="1"/>
  <c r="L167" i="4"/>
  <c r="AL166" i="4"/>
  <c r="AH166" i="4"/>
  <c r="T166" i="4"/>
  <c r="R166" i="4"/>
  <c r="U166" i="4" s="1"/>
  <c r="Q166" i="4"/>
  <c r="P166" i="4"/>
  <c r="L166" i="4"/>
  <c r="AH165" i="4"/>
  <c r="T165" i="4"/>
  <c r="R165" i="4"/>
  <c r="U165" i="4" s="1"/>
  <c r="Q165" i="4"/>
  <c r="P165" i="4"/>
  <c r="L165" i="4"/>
  <c r="AI164" i="4"/>
  <c r="AH164" i="4"/>
  <c r="AJ164" i="4" s="1"/>
  <c r="R164" i="4"/>
  <c r="Z164" i="4" s="1"/>
  <c r="AA164" i="4" s="1"/>
  <c r="Q164" i="4"/>
  <c r="T164" i="4" s="1"/>
  <c r="P164" i="4"/>
  <c r="S164" i="4" s="1"/>
  <c r="L164" i="4"/>
  <c r="AH163" i="4"/>
  <c r="U163" i="4"/>
  <c r="R163" i="4"/>
  <c r="Z163" i="4" s="1"/>
  <c r="AA163" i="4" s="1"/>
  <c r="Q163" i="4"/>
  <c r="T163" i="4" s="1"/>
  <c r="P163" i="4"/>
  <c r="S163" i="4" s="1"/>
  <c r="L163" i="4"/>
  <c r="AK162" i="4"/>
  <c r="AH162" i="4"/>
  <c r="T162" i="4"/>
  <c r="V162" i="4" s="1"/>
  <c r="R162" i="4"/>
  <c r="U162" i="4" s="1"/>
  <c r="Q162" i="4"/>
  <c r="Z162" i="4" s="1"/>
  <c r="AA162" i="4" s="1"/>
  <c r="P162" i="4"/>
  <c r="S162" i="4" s="1"/>
  <c r="L162" i="4"/>
  <c r="AH161" i="4"/>
  <c r="AM161" i="4" s="1"/>
  <c r="R161" i="4"/>
  <c r="U161" i="4" s="1"/>
  <c r="Q161" i="4"/>
  <c r="T161" i="4" s="1"/>
  <c r="P161" i="4"/>
  <c r="L161" i="4"/>
  <c r="AK160" i="4"/>
  <c r="AH160" i="4"/>
  <c r="R160" i="4"/>
  <c r="U160" i="4" s="1"/>
  <c r="Q160" i="4"/>
  <c r="T160" i="4" s="1"/>
  <c r="P160" i="4"/>
  <c r="L160" i="4"/>
  <c r="AL159" i="4"/>
  <c r="AI159" i="4"/>
  <c r="AH159" i="4"/>
  <c r="AJ159" i="4" s="1"/>
  <c r="U159" i="4"/>
  <c r="R159" i="4"/>
  <c r="Z159" i="4" s="1"/>
  <c r="AA159" i="4" s="1"/>
  <c r="Q159" i="4"/>
  <c r="T159" i="4" s="1"/>
  <c r="P159" i="4"/>
  <c r="S159" i="4" s="1"/>
  <c r="L159" i="4"/>
  <c r="AL158" i="4"/>
  <c r="AI158" i="4"/>
  <c r="AH158" i="4"/>
  <c r="R158" i="4"/>
  <c r="U158" i="4" s="1"/>
  <c r="Q158" i="4"/>
  <c r="T158" i="4" s="1"/>
  <c r="P158" i="4"/>
  <c r="L158" i="4"/>
  <c r="AH157" i="4"/>
  <c r="AK157" i="4" s="1"/>
  <c r="Z157" i="4"/>
  <c r="AA157" i="4" s="1"/>
  <c r="S157" i="4"/>
  <c r="R157" i="4"/>
  <c r="U157" i="4" s="1"/>
  <c r="Q157" i="4"/>
  <c r="T157" i="4" s="1"/>
  <c r="P157" i="4"/>
  <c r="L157" i="4"/>
  <c r="AH156" i="4"/>
  <c r="Z156" i="4"/>
  <c r="AA156" i="4" s="1"/>
  <c r="R156" i="4"/>
  <c r="U156" i="4" s="1"/>
  <c r="Q156" i="4"/>
  <c r="T156" i="4" s="1"/>
  <c r="P156" i="4"/>
  <c r="S156" i="4" s="1"/>
  <c r="L156" i="4"/>
  <c r="AJ155" i="4"/>
  <c r="AI155" i="4"/>
  <c r="AH155" i="4"/>
  <c r="AK155" i="4" s="1"/>
  <c r="U155" i="4"/>
  <c r="S155" i="4"/>
  <c r="R155" i="4"/>
  <c r="Q155" i="4"/>
  <c r="T155" i="4" s="1"/>
  <c r="P155" i="4"/>
  <c r="L155" i="4"/>
  <c r="AH154" i="4"/>
  <c r="R154" i="4"/>
  <c r="U154" i="4" s="1"/>
  <c r="Q154" i="4"/>
  <c r="T154" i="4" s="1"/>
  <c r="P154" i="4"/>
  <c r="S154" i="4" s="1"/>
  <c r="L154" i="4"/>
  <c r="AH153" i="4"/>
  <c r="AK153" i="4" s="1"/>
  <c r="R153" i="4"/>
  <c r="U153" i="4" s="1"/>
  <c r="Q153" i="4"/>
  <c r="T153" i="4" s="1"/>
  <c r="P153" i="4"/>
  <c r="S153" i="4" s="1"/>
  <c r="L153" i="4"/>
  <c r="AH152" i="4"/>
  <c r="AK152" i="4" s="1"/>
  <c r="U152" i="4"/>
  <c r="S152" i="4"/>
  <c r="R152" i="4"/>
  <c r="Q152" i="4"/>
  <c r="P152" i="4"/>
  <c r="L152" i="4"/>
  <c r="AJ151" i="4"/>
  <c r="AH151" i="4"/>
  <c r="AK151" i="4" s="1"/>
  <c r="R151" i="4"/>
  <c r="U151" i="4" s="1"/>
  <c r="Q151" i="4"/>
  <c r="T151" i="4" s="1"/>
  <c r="P151" i="4"/>
  <c r="S151" i="4" s="1"/>
  <c r="L151" i="4"/>
  <c r="AL150" i="4"/>
  <c r="AJ150" i="4"/>
  <c r="AI150" i="4"/>
  <c r="AH150" i="4"/>
  <c r="AK150" i="4" s="1"/>
  <c r="R150" i="4"/>
  <c r="U150" i="4" s="1"/>
  <c r="Q150" i="4"/>
  <c r="T150" i="4" s="1"/>
  <c r="P150" i="4"/>
  <c r="S150" i="4" s="1"/>
  <c r="L150" i="4"/>
  <c r="AH149" i="4"/>
  <c r="AK149" i="4" s="1"/>
  <c r="S149" i="4"/>
  <c r="V149" i="4" s="1"/>
  <c r="R149" i="4"/>
  <c r="U149" i="4" s="1"/>
  <c r="Q149" i="4"/>
  <c r="T149" i="4" s="1"/>
  <c r="P149" i="4"/>
  <c r="Z149" i="4" s="1"/>
  <c r="AA149" i="4" s="1"/>
  <c r="L149" i="4"/>
  <c r="AI148" i="4"/>
  <c r="AH148" i="4"/>
  <c r="AK148" i="4" s="1"/>
  <c r="R148" i="4"/>
  <c r="U148" i="4" s="1"/>
  <c r="Q148" i="4"/>
  <c r="T148" i="4" s="1"/>
  <c r="P148" i="4"/>
  <c r="Z148" i="4" s="1"/>
  <c r="AA148" i="4" s="1"/>
  <c r="L148" i="4"/>
  <c r="AH147" i="4"/>
  <c r="U147" i="4"/>
  <c r="S147" i="4"/>
  <c r="R147" i="4"/>
  <c r="Q147" i="4"/>
  <c r="T147" i="4" s="1"/>
  <c r="P147" i="4"/>
  <c r="Z147" i="4" s="1"/>
  <c r="AA147" i="4" s="1"/>
  <c r="L147" i="4"/>
  <c r="AH146" i="4"/>
  <c r="AI146" i="4" s="1"/>
  <c r="S146" i="4"/>
  <c r="R146" i="4"/>
  <c r="U146" i="4" s="1"/>
  <c r="Q146" i="4"/>
  <c r="T146" i="4" s="1"/>
  <c r="P146" i="4"/>
  <c r="Z146" i="4" s="1"/>
  <c r="AA146" i="4" s="1"/>
  <c r="L146" i="4"/>
  <c r="AH145" i="4"/>
  <c r="AM145" i="4" s="1"/>
  <c r="Z145" i="4"/>
  <c r="AA145" i="4" s="1"/>
  <c r="S145" i="4"/>
  <c r="R145" i="4"/>
  <c r="U145" i="4" s="1"/>
  <c r="Q145" i="4"/>
  <c r="T145" i="4" s="1"/>
  <c r="P145" i="4"/>
  <c r="L145" i="4"/>
  <c r="AH144" i="4"/>
  <c r="AK144" i="4" s="1"/>
  <c r="U144" i="4"/>
  <c r="S144" i="4"/>
  <c r="R144" i="4"/>
  <c r="Q144" i="4"/>
  <c r="P144" i="4"/>
  <c r="L144" i="4"/>
  <c r="AH143" i="4"/>
  <c r="Z143" i="4"/>
  <c r="AA143" i="4" s="1"/>
  <c r="U143" i="4"/>
  <c r="S143" i="4"/>
  <c r="R143" i="4"/>
  <c r="Q143" i="4"/>
  <c r="T143" i="4" s="1"/>
  <c r="P143" i="4"/>
  <c r="L143" i="4"/>
  <c r="AL142" i="4"/>
  <c r="AJ142" i="4"/>
  <c r="AH142" i="4"/>
  <c r="S142" i="4"/>
  <c r="R142" i="4"/>
  <c r="U142" i="4" s="1"/>
  <c r="Q142" i="4"/>
  <c r="T142" i="4" s="1"/>
  <c r="P142" i="4"/>
  <c r="Z142" i="4" s="1"/>
  <c r="AA142" i="4" s="1"/>
  <c r="L142" i="4"/>
  <c r="AH141" i="4"/>
  <c r="Z141" i="4"/>
  <c r="AA141" i="4" s="1"/>
  <c r="S141" i="4"/>
  <c r="R141" i="4"/>
  <c r="U141" i="4" s="1"/>
  <c r="Q141" i="4"/>
  <c r="T141" i="4" s="1"/>
  <c r="P141" i="4"/>
  <c r="L141" i="4"/>
  <c r="AJ140" i="4"/>
  <c r="AI140" i="4"/>
  <c r="AH140" i="4"/>
  <c r="AM140" i="4" s="1"/>
  <c r="U140" i="4"/>
  <c r="S140" i="4"/>
  <c r="R140" i="4"/>
  <c r="Q140" i="4"/>
  <c r="P140" i="4"/>
  <c r="L140" i="4"/>
  <c r="AH139" i="4"/>
  <c r="AI139" i="4" s="1"/>
  <c r="R139" i="4"/>
  <c r="U139" i="4" s="1"/>
  <c r="Q139" i="4"/>
  <c r="P139" i="4"/>
  <c r="S139" i="4" s="1"/>
  <c r="L139" i="4"/>
  <c r="AH138" i="4"/>
  <c r="S138" i="4"/>
  <c r="V138" i="4" s="1"/>
  <c r="R138" i="4"/>
  <c r="U138" i="4" s="1"/>
  <c r="Q138" i="4"/>
  <c r="T138" i="4" s="1"/>
  <c r="P138" i="4"/>
  <c r="Z138" i="4" s="1"/>
  <c r="AA138" i="4" s="1"/>
  <c r="L138" i="4"/>
  <c r="AH137" i="4"/>
  <c r="AM137" i="4" s="1"/>
  <c r="Z137" i="4"/>
  <c r="AA137" i="4" s="1"/>
  <c r="S137" i="4"/>
  <c r="R137" i="4"/>
  <c r="U137" i="4" s="1"/>
  <c r="Q137" i="4"/>
  <c r="T137" i="4" s="1"/>
  <c r="P137" i="4"/>
  <c r="L137" i="4"/>
  <c r="AH136" i="4"/>
  <c r="AI136" i="4" s="1"/>
  <c r="S136" i="4"/>
  <c r="R136" i="4"/>
  <c r="Q136" i="4"/>
  <c r="T136" i="4" s="1"/>
  <c r="P136" i="4"/>
  <c r="L136" i="4"/>
  <c r="AH135" i="4"/>
  <c r="S135" i="4"/>
  <c r="R135" i="4"/>
  <c r="U135" i="4" s="1"/>
  <c r="Q135" i="4"/>
  <c r="T135" i="4" s="1"/>
  <c r="P135" i="4"/>
  <c r="L135" i="4"/>
  <c r="AH134" i="4"/>
  <c r="S134" i="4"/>
  <c r="V134" i="4" s="1"/>
  <c r="R134" i="4"/>
  <c r="U134" i="4" s="1"/>
  <c r="Q134" i="4"/>
  <c r="T134" i="4" s="1"/>
  <c r="P134" i="4"/>
  <c r="Z134" i="4" s="1"/>
  <c r="AA134" i="4" s="1"/>
  <c r="L134" i="4"/>
  <c r="AH133" i="4"/>
  <c r="Z133" i="4"/>
  <c r="AA133" i="4" s="1"/>
  <c r="S133" i="4"/>
  <c r="R133" i="4"/>
  <c r="U133" i="4" s="1"/>
  <c r="Q133" i="4"/>
  <c r="T133" i="4" s="1"/>
  <c r="P133" i="4"/>
  <c r="L133" i="4"/>
  <c r="AH132" i="4"/>
  <c r="AM132" i="4" s="1"/>
  <c r="S132" i="4"/>
  <c r="R132" i="4"/>
  <c r="U132" i="4" s="1"/>
  <c r="Q132" i="4"/>
  <c r="P132" i="4"/>
  <c r="L132" i="4"/>
  <c r="AJ131" i="4"/>
  <c r="AI131" i="4"/>
  <c r="AH131" i="4"/>
  <c r="AK131" i="4" s="1"/>
  <c r="S131" i="4"/>
  <c r="R131" i="4"/>
  <c r="U131" i="4" s="1"/>
  <c r="Q131" i="4"/>
  <c r="T131" i="4" s="1"/>
  <c r="P131" i="4"/>
  <c r="L131" i="4"/>
  <c r="AL130" i="4"/>
  <c r="AH130" i="4"/>
  <c r="AJ130" i="4" s="1"/>
  <c r="R130" i="4"/>
  <c r="U130" i="4" s="1"/>
  <c r="V130" i="4" s="1"/>
  <c r="Q130" i="4"/>
  <c r="T130" i="4" s="1"/>
  <c r="P130" i="4"/>
  <c r="S130" i="4" s="1"/>
  <c r="L130" i="4"/>
  <c r="AH129" i="4"/>
  <c r="R129" i="4"/>
  <c r="U129" i="4" s="1"/>
  <c r="Q129" i="4"/>
  <c r="T129" i="4" s="1"/>
  <c r="P129" i="4"/>
  <c r="Z129" i="4" s="1"/>
  <c r="AA129" i="4" s="1"/>
  <c r="L129" i="4"/>
  <c r="AH128" i="4"/>
  <c r="R128" i="4"/>
  <c r="U128" i="4" s="1"/>
  <c r="Q128" i="4"/>
  <c r="T128" i="4" s="1"/>
  <c r="P128" i="4"/>
  <c r="Z128" i="4" s="1"/>
  <c r="AA128" i="4" s="1"/>
  <c r="L128" i="4"/>
  <c r="AL127" i="4"/>
  <c r="AJ127" i="4"/>
  <c r="AI127" i="4"/>
  <c r="AH127" i="4"/>
  <c r="AK127" i="4" s="1"/>
  <c r="Z127" i="4"/>
  <c r="AA127" i="4" s="1"/>
  <c r="S127" i="4"/>
  <c r="R127" i="4"/>
  <c r="U127" i="4" s="1"/>
  <c r="Q127" i="4"/>
  <c r="T127" i="4" s="1"/>
  <c r="P127" i="4"/>
  <c r="L127" i="4"/>
  <c r="AH126" i="4"/>
  <c r="R126" i="4"/>
  <c r="U126" i="4" s="1"/>
  <c r="Q126" i="4"/>
  <c r="T126" i="4" s="1"/>
  <c r="P126" i="4"/>
  <c r="S126" i="4" s="1"/>
  <c r="V126" i="4" s="1"/>
  <c r="L126" i="4"/>
  <c r="AH125" i="4"/>
  <c r="AM125" i="4" s="1"/>
  <c r="S125" i="4"/>
  <c r="R125" i="4"/>
  <c r="U125" i="4" s="1"/>
  <c r="Q125" i="4"/>
  <c r="T125" i="4" s="1"/>
  <c r="P125" i="4"/>
  <c r="Z125" i="4" s="1"/>
  <c r="AA125" i="4" s="1"/>
  <c r="L125" i="4"/>
  <c r="AH124" i="4"/>
  <c r="Z124" i="4"/>
  <c r="AA124" i="4" s="1"/>
  <c r="S124" i="4"/>
  <c r="R124" i="4"/>
  <c r="U124" i="4" s="1"/>
  <c r="Q124" i="4"/>
  <c r="T124" i="4" s="1"/>
  <c r="P124" i="4"/>
  <c r="L124" i="4"/>
  <c r="AL123" i="4"/>
  <c r="AJ123" i="4"/>
  <c r="AH123" i="4"/>
  <c r="Z123" i="4"/>
  <c r="AA123" i="4" s="1"/>
  <c r="R123" i="4"/>
  <c r="U123" i="4" s="1"/>
  <c r="Q123" i="4"/>
  <c r="T123" i="4" s="1"/>
  <c r="P123" i="4"/>
  <c r="S123" i="4" s="1"/>
  <c r="L123" i="4"/>
  <c r="AM122" i="4"/>
  <c r="AL122" i="4"/>
  <c r="AJ122" i="4"/>
  <c r="AH122" i="4"/>
  <c r="R122" i="4"/>
  <c r="U122" i="4" s="1"/>
  <c r="Q122" i="4"/>
  <c r="T122" i="4" s="1"/>
  <c r="P122" i="4"/>
  <c r="Z122" i="4" s="1"/>
  <c r="AA122" i="4" s="1"/>
  <c r="L122" i="4"/>
  <c r="AL121" i="4"/>
  <c r="AI121" i="4"/>
  <c r="AH121" i="4"/>
  <c r="AM121" i="4" s="1"/>
  <c r="U121" i="4"/>
  <c r="R121" i="4"/>
  <c r="Z121" i="4" s="1"/>
  <c r="AA121" i="4" s="1"/>
  <c r="Q121" i="4"/>
  <c r="T121" i="4" s="1"/>
  <c r="P121" i="4"/>
  <c r="S121" i="4" s="1"/>
  <c r="V121" i="4" s="1"/>
  <c r="L121" i="4"/>
  <c r="AH120" i="4"/>
  <c r="U120" i="4"/>
  <c r="R120" i="4"/>
  <c r="Q120" i="4"/>
  <c r="T120" i="4" s="1"/>
  <c r="P120" i="4"/>
  <c r="Z120" i="4" s="1"/>
  <c r="AA120" i="4" s="1"/>
  <c r="L120" i="4"/>
  <c r="AL119" i="4"/>
  <c r="AI119" i="4"/>
  <c r="AH119" i="4"/>
  <c r="Z119" i="4"/>
  <c r="AA119" i="4" s="1"/>
  <c r="U119" i="4"/>
  <c r="S119" i="4"/>
  <c r="R119" i="4"/>
  <c r="Q119" i="4"/>
  <c r="T119" i="4" s="1"/>
  <c r="V119" i="4" s="1"/>
  <c r="P119" i="4"/>
  <c r="L119" i="4"/>
  <c r="AH118" i="4"/>
  <c r="T118" i="4"/>
  <c r="R118" i="4"/>
  <c r="U118" i="4" s="1"/>
  <c r="Q118" i="4"/>
  <c r="P118" i="4"/>
  <c r="S118" i="4" s="1"/>
  <c r="V118" i="4" s="1"/>
  <c r="L118" i="4"/>
  <c r="AK117" i="4"/>
  <c r="AJ117" i="4"/>
  <c r="AH117" i="4"/>
  <c r="AL117" i="4" s="1"/>
  <c r="Z117" i="4"/>
  <c r="AA117" i="4" s="1"/>
  <c r="U117" i="4"/>
  <c r="R117" i="4"/>
  <c r="Q117" i="4"/>
  <c r="T117" i="4" s="1"/>
  <c r="P117" i="4"/>
  <c r="S117" i="4" s="1"/>
  <c r="L117" i="4"/>
  <c r="AL116" i="4"/>
  <c r="AH116" i="4"/>
  <c r="AK116" i="4" s="1"/>
  <c r="R116" i="4"/>
  <c r="U116" i="4" s="1"/>
  <c r="Q116" i="4"/>
  <c r="P116" i="4"/>
  <c r="S116" i="4" s="1"/>
  <c r="L116" i="4"/>
  <c r="AL115" i="4"/>
  <c r="AH115" i="4"/>
  <c r="T115" i="4"/>
  <c r="S115" i="4"/>
  <c r="R115" i="4"/>
  <c r="U115" i="4" s="1"/>
  <c r="Q115" i="4"/>
  <c r="Z115" i="4" s="1"/>
  <c r="AA115" i="4" s="1"/>
  <c r="P115" i="4"/>
  <c r="L115" i="4"/>
  <c r="AH114" i="4"/>
  <c r="U114" i="4"/>
  <c r="R114" i="4"/>
  <c r="Q114" i="4"/>
  <c r="T114" i="4" s="1"/>
  <c r="P114" i="4"/>
  <c r="S114" i="4" s="1"/>
  <c r="L114" i="4"/>
  <c r="AH113" i="4"/>
  <c r="U113" i="4"/>
  <c r="R113" i="4"/>
  <c r="Q113" i="4"/>
  <c r="T113" i="4" s="1"/>
  <c r="P113" i="4"/>
  <c r="S113" i="4" s="1"/>
  <c r="V113" i="4" s="1"/>
  <c r="L113" i="4"/>
  <c r="AL112" i="4"/>
  <c r="AH112" i="4"/>
  <c r="AK112" i="4" s="1"/>
  <c r="Z112" i="4"/>
  <c r="AA112" i="4" s="1"/>
  <c r="U112" i="4"/>
  <c r="S112" i="4"/>
  <c r="R112" i="4"/>
  <c r="Q112" i="4"/>
  <c r="T112" i="4" s="1"/>
  <c r="P112" i="4"/>
  <c r="L112" i="4"/>
  <c r="AL111" i="4"/>
  <c r="AH111" i="4"/>
  <c r="Z111" i="4"/>
  <c r="AA111" i="4" s="1"/>
  <c r="R111" i="4"/>
  <c r="U111" i="4" s="1"/>
  <c r="Q111" i="4"/>
  <c r="T111" i="4" s="1"/>
  <c r="P111" i="4"/>
  <c r="S111" i="4" s="1"/>
  <c r="L111" i="4"/>
  <c r="AH110" i="4"/>
  <c r="T110" i="4"/>
  <c r="R110" i="4"/>
  <c r="U110" i="4" s="1"/>
  <c r="Q110" i="4"/>
  <c r="P110" i="4"/>
  <c r="S110" i="4" s="1"/>
  <c r="V110" i="4" s="1"/>
  <c r="L110" i="4"/>
  <c r="AJ109" i="4"/>
  <c r="AH109" i="4"/>
  <c r="AL109" i="4" s="1"/>
  <c r="R109" i="4"/>
  <c r="U109" i="4" s="1"/>
  <c r="Q109" i="4"/>
  <c r="T109" i="4" s="1"/>
  <c r="P109" i="4"/>
  <c r="S109" i="4" s="1"/>
  <c r="L109" i="4"/>
  <c r="AH108" i="4"/>
  <c r="Z108" i="4"/>
  <c r="AA108" i="4" s="1"/>
  <c r="S108" i="4"/>
  <c r="R108" i="4"/>
  <c r="U108" i="4" s="1"/>
  <c r="Q108" i="4"/>
  <c r="T108" i="4" s="1"/>
  <c r="P108" i="4"/>
  <c r="L108" i="4"/>
  <c r="AH107" i="4"/>
  <c r="AL107" i="4" s="1"/>
  <c r="U107" i="4"/>
  <c r="T107" i="4"/>
  <c r="S107" i="4"/>
  <c r="V107" i="4" s="1"/>
  <c r="R107" i="4"/>
  <c r="Q107" i="4"/>
  <c r="P107" i="4"/>
  <c r="Z107" i="4" s="1"/>
  <c r="AA107" i="4" s="1"/>
  <c r="L107" i="4"/>
  <c r="AH106" i="4"/>
  <c r="T106" i="4"/>
  <c r="R106" i="4"/>
  <c r="U106" i="4" s="1"/>
  <c r="Q106" i="4"/>
  <c r="Z106" i="4" s="1"/>
  <c r="AA106" i="4" s="1"/>
  <c r="P106" i="4"/>
  <c r="S106" i="4" s="1"/>
  <c r="V106" i="4" s="1"/>
  <c r="L106" i="4"/>
  <c r="AK105" i="4"/>
  <c r="AJ105" i="4"/>
  <c r="AH105" i="4"/>
  <c r="AL105" i="4" s="1"/>
  <c r="Z105" i="4"/>
  <c r="AA105" i="4" s="1"/>
  <c r="U105" i="4"/>
  <c r="R105" i="4"/>
  <c r="Q105" i="4"/>
  <c r="T105" i="4" s="1"/>
  <c r="P105" i="4"/>
  <c r="S105" i="4" s="1"/>
  <c r="L105" i="4"/>
  <c r="AJ104" i="4"/>
  <c r="AH104" i="4"/>
  <c r="AK104" i="4" s="1"/>
  <c r="R104" i="4"/>
  <c r="Z104" i="4" s="1"/>
  <c r="AA104" i="4" s="1"/>
  <c r="Q104" i="4"/>
  <c r="T104" i="4" s="1"/>
  <c r="P104" i="4"/>
  <c r="S104" i="4" s="1"/>
  <c r="L104" i="4"/>
  <c r="AL103" i="4"/>
  <c r="AH103" i="4"/>
  <c r="S103" i="4"/>
  <c r="R103" i="4"/>
  <c r="U103" i="4" s="1"/>
  <c r="Q103" i="4"/>
  <c r="T103" i="4" s="1"/>
  <c r="P103" i="4"/>
  <c r="Z103" i="4" s="1"/>
  <c r="AA103" i="4" s="1"/>
  <c r="L103" i="4"/>
  <c r="AH102" i="4"/>
  <c r="U102" i="4"/>
  <c r="R102" i="4"/>
  <c r="Q102" i="4"/>
  <c r="T102" i="4" s="1"/>
  <c r="P102" i="4"/>
  <c r="S102" i="4" s="1"/>
  <c r="L102" i="4"/>
  <c r="AH101" i="4"/>
  <c r="AK101" i="4" s="1"/>
  <c r="R101" i="4"/>
  <c r="U101" i="4" s="1"/>
  <c r="Q101" i="4"/>
  <c r="T101" i="4" s="1"/>
  <c r="P101" i="4"/>
  <c r="L101" i="4"/>
  <c r="AK100" i="4"/>
  <c r="AH100" i="4"/>
  <c r="Z100" i="4"/>
  <c r="AA100" i="4" s="1"/>
  <c r="R100" i="4"/>
  <c r="U100" i="4" s="1"/>
  <c r="Q100" i="4"/>
  <c r="T100" i="4" s="1"/>
  <c r="P100" i="4"/>
  <c r="S100" i="4" s="1"/>
  <c r="L100" i="4"/>
  <c r="AL99" i="4"/>
  <c r="AH99" i="4"/>
  <c r="U99" i="4"/>
  <c r="S99" i="4"/>
  <c r="R99" i="4"/>
  <c r="Q99" i="4"/>
  <c r="T99" i="4" s="1"/>
  <c r="P99" i="4"/>
  <c r="Z99" i="4" s="1"/>
  <c r="AA99" i="4" s="1"/>
  <c r="L99" i="4"/>
  <c r="AH98" i="4"/>
  <c r="T98" i="4"/>
  <c r="R98" i="4"/>
  <c r="U98" i="4" s="1"/>
  <c r="Q98" i="4"/>
  <c r="Z98" i="4" s="1"/>
  <c r="AA98" i="4" s="1"/>
  <c r="P98" i="4"/>
  <c r="S98" i="4" s="1"/>
  <c r="L98" i="4"/>
  <c r="AK97" i="4"/>
  <c r="AJ97" i="4"/>
  <c r="AH97" i="4"/>
  <c r="AL97" i="4" s="1"/>
  <c r="U97" i="4"/>
  <c r="R97" i="4"/>
  <c r="Q97" i="4"/>
  <c r="T97" i="4" s="1"/>
  <c r="P97" i="4"/>
  <c r="S97" i="4" s="1"/>
  <c r="L97" i="4"/>
  <c r="AL96" i="4"/>
  <c r="AK96" i="4"/>
  <c r="AH96" i="4"/>
  <c r="AJ96" i="4" s="1"/>
  <c r="Z96" i="4"/>
  <c r="AA96" i="4" s="1"/>
  <c r="R96" i="4"/>
  <c r="U96" i="4" s="1"/>
  <c r="Q96" i="4"/>
  <c r="T96" i="4" s="1"/>
  <c r="P96" i="4"/>
  <c r="S96" i="4" s="1"/>
  <c r="L96" i="4"/>
  <c r="AL95" i="4"/>
  <c r="AH95" i="4"/>
  <c r="T95" i="4"/>
  <c r="R95" i="4"/>
  <c r="U95" i="4" s="1"/>
  <c r="Q95" i="4"/>
  <c r="P95" i="4"/>
  <c r="Z95" i="4" s="1"/>
  <c r="AA95" i="4" s="1"/>
  <c r="L95" i="4"/>
  <c r="AH94" i="4"/>
  <c r="R94" i="4"/>
  <c r="U94" i="4" s="1"/>
  <c r="Q94" i="4"/>
  <c r="P94" i="4"/>
  <c r="S94" i="4" s="1"/>
  <c r="L94" i="4"/>
  <c r="AK93" i="4"/>
  <c r="AJ93" i="4"/>
  <c r="AH93" i="4"/>
  <c r="AL93" i="4" s="1"/>
  <c r="Z93" i="4"/>
  <c r="AA93" i="4" s="1"/>
  <c r="R93" i="4"/>
  <c r="U93" i="4" s="1"/>
  <c r="Q93" i="4"/>
  <c r="T93" i="4" s="1"/>
  <c r="P93" i="4"/>
  <c r="S93" i="4" s="1"/>
  <c r="L93" i="4"/>
  <c r="AL92" i="4"/>
  <c r="AJ92" i="4"/>
  <c r="AH92" i="4"/>
  <c r="AK92" i="4" s="1"/>
  <c r="Z92" i="4"/>
  <c r="AA92" i="4" s="1"/>
  <c r="U92" i="4"/>
  <c r="S92" i="4"/>
  <c r="R92" i="4"/>
  <c r="Q92" i="4"/>
  <c r="T92" i="4" s="1"/>
  <c r="P92" i="4"/>
  <c r="L92" i="4"/>
  <c r="AH91" i="4"/>
  <c r="AL91" i="4" s="1"/>
  <c r="AA91" i="4"/>
  <c r="U91" i="4"/>
  <c r="T91" i="4"/>
  <c r="R91" i="4"/>
  <c r="Z91" i="4" s="1"/>
  <c r="Q91" i="4"/>
  <c r="P91" i="4"/>
  <c r="S91" i="4" s="1"/>
  <c r="L91" i="4"/>
  <c r="AH90" i="4"/>
  <c r="U90" i="4"/>
  <c r="T90" i="4"/>
  <c r="R90" i="4"/>
  <c r="Q90" i="4"/>
  <c r="P90" i="4"/>
  <c r="S90" i="4" s="1"/>
  <c r="L90" i="4"/>
  <c r="AH89" i="4"/>
  <c r="U89" i="4"/>
  <c r="R89" i="4"/>
  <c r="Q89" i="4"/>
  <c r="T89" i="4" s="1"/>
  <c r="P89" i="4"/>
  <c r="S89" i="4" s="1"/>
  <c r="L89" i="4"/>
  <c r="AH88" i="4"/>
  <c r="AK88" i="4" s="1"/>
  <c r="U88" i="4"/>
  <c r="R88" i="4"/>
  <c r="Q88" i="4"/>
  <c r="T88" i="4" s="1"/>
  <c r="P88" i="4"/>
  <c r="Z88" i="4" s="1"/>
  <c r="AA88" i="4" s="1"/>
  <c r="L88" i="4"/>
  <c r="AL87" i="4"/>
  <c r="AH87" i="4"/>
  <c r="U87" i="4"/>
  <c r="S87" i="4"/>
  <c r="R87" i="4"/>
  <c r="Q87" i="4"/>
  <c r="T87" i="4" s="1"/>
  <c r="P87" i="4"/>
  <c r="Z87" i="4" s="1"/>
  <c r="AA87" i="4" s="1"/>
  <c r="L87" i="4"/>
  <c r="AH86" i="4"/>
  <c r="R86" i="4"/>
  <c r="U86" i="4" s="1"/>
  <c r="Q86" i="4"/>
  <c r="P86" i="4"/>
  <c r="S86" i="4" s="1"/>
  <c r="L86" i="4"/>
  <c r="AK85" i="4"/>
  <c r="AJ85" i="4"/>
  <c r="AI85" i="4"/>
  <c r="AH85" i="4"/>
  <c r="AM85" i="4" s="1"/>
  <c r="Z85" i="4"/>
  <c r="AA85" i="4" s="1"/>
  <c r="T85" i="4"/>
  <c r="S85" i="4"/>
  <c r="R85" i="4"/>
  <c r="U85" i="4" s="1"/>
  <c r="Q85" i="4"/>
  <c r="P85" i="4"/>
  <c r="L85" i="4"/>
  <c r="AH84" i="4"/>
  <c r="Z84" i="4"/>
  <c r="AA84" i="4" s="1"/>
  <c r="S84" i="4"/>
  <c r="V84" i="4" s="1"/>
  <c r="R84" i="4"/>
  <c r="U84" i="4" s="1"/>
  <c r="Q84" i="4"/>
  <c r="T84" i="4" s="1"/>
  <c r="P84" i="4"/>
  <c r="L84" i="4"/>
  <c r="AM83" i="4"/>
  <c r="AK83" i="4"/>
  <c r="AI83" i="4"/>
  <c r="AH83" i="4"/>
  <c r="AL83" i="4" s="1"/>
  <c r="S83" i="4"/>
  <c r="R83" i="4"/>
  <c r="U83" i="4" s="1"/>
  <c r="Q83" i="4"/>
  <c r="T83" i="4" s="1"/>
  <c r="P83" i="4"/>
  <c r="L83" i="4"/>
  <c r="AK82" i="4"/>
  <c r="AH82" i="4"/>
  <c r="Z82" i="4"/>
  <c r="AA82" i="4" s="1"/>
  <c r="S82" i="4"/>
  <c r="R82" i="4"/>
  <c r="U82" i="4" s="1"/>
  <c r="Q82" i="4"/>
  <c r="T82" i="4" s="1"/>
  <c r="P82" i="4"/>
  <c r="L82" i="4"/>
  <c r="AM81" i="4"/>
  <c r="AK81" i="4"/>
  <c r="AI81" i="4"/>
  <c r="AH81" i="4"/>
  <c r="AL81" i="4" s="1"/>
  <c r="Z81" i="4"/>
  <c r="AA81" i="4" s="1"/>
  <c r="T81" i="4"/>
  <c r="S81" i="4"/>
  <c r="R81" i="4"/>
  <c r="U81" i="4" s="1"/>
  <c r="Q81" i="4"/>
  <c r="P81" i="4"/>
  <c r="L81" i="4"/>
  <c r="AH80" i="4"/>
  <c r="AJ80" i="4" s="1"/>
  <c r="Z80" i="4"/>
  <c r="AA80" i="4" s="1"/>
  <c r="S80" i="4"/>
  <c r="V80" i="4" s="1"/>
  <c r="R80" i="4"/>
  <c r="U80" i="4" s="1"/>
  <c r="Q80" i="4"/>
  <c r="T80" i="4" s="1"/>
  <c r="P80" i="4"/>
  <c r="L80" i="4"/>
  <c r="AM79" i="4"/>
  <c r="AK79" i="4"/>
  <c r="AI79" i="4"/>
  <c r="AH79" i="4"/>
  <c r="AL79" i="4" s="1"/>
  <c r="S79" i="4"/>
  <c r="R79" i="4"/>
  <c r="U79" i="4" s="1"/>
  <c r="Q79" i="4"/>
  <c r="T79" i="4" s="1"/>
  <c r="P79" i="4"/>
  <c r="L79" i="4"/>
  <c r="AK78" i="4"/>
  <c r="AH78" i="4"/>
  <c r="S78" i="4"/>
  <c r="R78" i="4"/>
  <c r="U78" i="4" s="1"/>
  <c r="Q78" i="4"/>
  <c r="T78" i="4" s="1"/>
  <c r="P78" i="4"/>
  <c r="Z78" i="4" s="1"/>
  <c r="AA78" i="4" s="1"/>
  <c r="L78" i="4"/>
  <c r="AH77" i="4"/>
  <c r="AK77" i="4" s="1"/>
  <c r="Z77" i="4"/>
  <c r="AA77" i="4" s="1"/>
  <c r="T77" i="4"/>
  <c r="S77" i="4"/>
  <c r="R77" i="4"/>
  <c r="U77" i="4" s="1"/>
  <c r="Q77" i="4"/>
  <c r="P77" i="4"/>
  <c r="L77" i="4"/>
  <c r="AM76" i="4"/>
  <c r="AK76" i="4"/>
  <c r="AJ76" i="4"/>
  <c r="AH76" i="4"/>
  <c r="Z76" i="4"/>
  <c r="AA76" i="4" s="1"/>
  <c r="R76" i="4"/>
  <c r="U76" i="4" s="1"/>
  <c r="Q76" i="4"/>
  <c r="T76" i="4" s="1"/>
  <c r="P76" i="4"/>
  <c r="S76" i="4" s="1"/>
  <c r="L76" i="4"/>
  <c r="AM75" i="4"/>
  <c r="AK75" i="4"/>
  <c r="AI75" i="4"/>
  <c r="AH75" i="4"/>
  <c r="S75" i="4"/>
  <c r="R75" i="4"/>
  <c r="U75" i="4" s="1"/>
  <c r="Q75" i="4"/>
  <c r="T75" i="4" s="1"/>
  <c r="P75" i="4"/>
  <c r="L75" i="4"/>
  <c r="AH74" i="4"/>
  <c r="AK74" i="4" s="1"/>
  <c r="S74" i="4"/>
  <c r="R74" i="4"/>
  <c r="U74" i="4" s="1"/>
  <c r="Q74" i="4"/>
  <c r="P74" i="4"/>
  <c r="L74" i="4"/>
  <c r="AH73" i="4"/>
  <c r="Z73" i="4"/>
  <c r="AA73" i="4" s="1"/>
  <c r="T73" i="4"/>
  <c r="S73" i="4"/>
  <c r="R73" i="4"/>
  <c r="U73" i="4" s="1"/>
  <c r="Q73" i="4"/>
  <c r="P73" i="4"/>
  <c r="L73" i="4"/>
  <c r="AM72" i="4"/>
  <c r="AK72" i="4"/>
  <c r="AJ72" i="4"/>
  <c r="AH72" i="4"/>
  <c r="R72" i="4"/>
  <c r="U72" i="4" s="1"/>
  <c r="Q72" i="4"/>
  <c r="T72" i="4" s="1"/>
  <c r="P72" i="4"/>
  <c r="Z72" i="4" s="1"/>
  <c r="AA72" i="4" s="1"/>
  <c r="L72" i="4"/>
  <c r="AM71" i="4"/>
  <c r="AI71" i="4"/>
  <c r="AH71" i="4"/>
  <c r="Z71" i="4"/>
  <c r="AA71" i="4" s="1"/>
  <c r="S71" i="4"/>
  <c r="R71" i="4"/>
  <c r="U71" i="4" s="1"/>
  <c r="Q71" i="4"/>
  <c r="T71" i="4" s="1"/>
  <c r="P71" i="4"/>
  <c r="L71" i="4"/>
  <c r="AH70" i="4"/>
  <c r="Z70" i="4"/>
  <c r="AA70" i="4" s="1"/>
  <c r="S70" i="4"/>
  <c r="R70" i="4"/>
  <c r="U70" i="4" s="1"/>
  <c r="Q70" i="4"/>
  <c r="T70" i="4" s="1"/>
  <c r="P70" i="4"/>
  <c r="L70" i="4"/>
  <c r="AH69" i="4"/>
  <c r="S69" i="4"/>
  <c r="R69" i="4"/>
  <c r="U69" i="4" s="1"/>
  <c r="Q69" i="4"/>
  <c r="Z69" i="4" s="1"/>
  <c r="AA69" i="4" s="1"/>
  <c r="P69" i="4"/>
  <c r="L69" i="4"/>
  <c r="AM68" i="4"/>
  <c r="AJ68" i="4"/>
  <c r="AH68" i="4"/>
  <c r="R68" i="4"/>
  <c r="U68" i="4" s="1"/>
  <c r="Q68" i="4"/>
  <c r="T68" i="4" s="1"/>
  <c r="P68" i="4"/>
  <c r="S68" i="4" s="1"/>
  <c r="L68" i="4"/>
  <c r="AH67" i="4"/>
  <c r="AM67" i="4" s="1"/>
  <c r="Z67" i="4"/>
  <c r="AA67" i="4" s="1"/>
  <c r="T67" i="4"/>
  <c r="S67" i="4"/>
  <c r="R67" i="4"/>
  <c r="U67" i="4" s="1"/>
  <c r="Q67" i="4"/>
  <c r="P67" i="4"/>
  <c r="L67" i="4"/>
  <c r="AH66" i="4"/>
  <c r="R66" i="4"/>
  <c r="U66" i="4" s="1"/>
  <c r="Q66" i="4"/>
  <c r="T66" i="4" s="1"/>
  <c r="P66" i="4"/>
  <c r="S66" i="4" s="1"/>
  <c r="L66" i="4"/>
  <c r="AM65" i="4"/>
  <c r="AK65" i="4"/>
  <c r="AH65" i="4"/>
  <c r="T65" i="4"/>
  <c r="S65" i="4"/>
  <c r="R65" i="4"/>
  <c r="U65" i="4" s="1"/>
  <c r="Q65" i="4"/>
  <c r="Z65" i="4" s="1"/>
  <c r="AA65" i="4" s="1"/>
  <c r="P65" i="4"/>
  <c r="L65" i="4"/>
  <c r="AH64" i="4"/>
  <c r="AL64" i="4" s="1"/>
  <c r="Z64" i="4"/>
  <c r="AA64" i="4" s="1"/>
  <c r="S64" i="4"/>
  <c r="R64" i="4"/>
  <c r="U64" i="4" s="1"/>
  <c r="Q64" i="4"/>
  <c r="T64" i="4" s="1"/>
  <c r="P64" i="4"/>
  <c r="L64" i="4"/>
  <c r="AH63" i="4"/>
  <c r="Z63" i="4"/>
  <c r="AA63" i="4" s="1"/>
  <c r="S63" i="4"/>
  <c r="R63" i="4"/>
  <c r="U63" i="4" s="1"/>
  <c r="Q63" i="4"/>
  <c r="T63" i="4" s="1"/>
  <c r="P63" i="4"/>
  <c r="L63" i="4"/>
  <c r="AM62" i="4"/>
  <c r="AH62" i="4"/>
  <c r="AL62" i="4" s="1"/>
  <c r="S62" i="4"/>
  <c r="R62" i="4"/>
  <c r="U62" i="4" s="1"/>
  <c r="Q62" i="4"/>
  <c r="P62" i="4"/>
  <c r="L62" i="4"/>
  <c r="AH61" i="4"/>
  <c r="AK61" i="4" s="1"/>
  <c r="Z61" i="4"/>
  <c r="AA61" i="4" s="1"/>
  <c r="T61" i="4"/>
  <c r="R61" i="4"/>
  <c r="U61" i="4" s="1"/>
  <c r="Q61" i="4"/>
  <c r="P61" i="4"/>
  <c r="S61" i="4" s="1"/>
  <c r="L61" i="4"/>
  <c r="AM60" i="4"/>
  <c r="AK60" i="4"/>
  <c r="AJ60" i="4"/>
  <c r="AH60" i="4"/>
  <c r="AL60" i="4" s="1"/>
  <c r="T60" i="4"/>
  <c r="R60" i="4"/>
  <c r="U60" i="4" s="1"/>
  <c r="Q60" i="4"/>
  <c r="P60" i="4"/>
  <c r="L60" i="4"/>
  <c r="AH59" i="4"/>
  <c r="AL59" i="4" s="1"/>
  <c r="Z59" i="4"/>
  <c r="AA59" i="4" s="1"/>
  <c r="T59" i="4"/>
  <c r="R59" i="4"/>
  <c r="U59" i="4" s="1"/>
  <c r="Q59" i="4"/>
  <c r="P59" i="4"/>
  <c r="S59" i="4" s="1"/>
  <c r="L59" i="4"/>
  <c r="AM58" i="4"/>
  <c r="AK58" i="4"/>
  <c r="AJ58" i="4"/>
  <c r="AH58" i="4"/>
  <c r="AL58" i="4" s="1"/>
  <c r="T58" i="4"/>
  <c r="R58" i="4"/>
  <c r="U58" i="4" s="1"/>
  <c r="Q58" i="4"/>
  <c r="P58" i="4"/>
  <c r="S58" i="4" s="1"/>
  <c r="L58" i="4"/>
  <c r="AH57" i="4"/>
  <c r="AL57" i="4" s="1"/>
  <c r="Z57" i="4"/>
  <c r="AA57" i="4" s="1"/>
  <c r="T57" i="4"/>
  <c r="R57" i="4"/>
  <c r="U57" i="4" s="1"/>
  <c r="Q57" i="4"/>
  <c r="P57" i="4"/>
  <c r="S57" i="4" s="1"/>
  <c r="L57" i="4"/>
  <c r="AM56" i="4"/>
  <c r="AK56" i="4"/>
  <c r="AJ56" i="4"/>
  <c r="AH56" i="4"/>
  <c r="AL56" i="4" s="1"/>
  <c r="T56" i="4"/>
  <c r="R56" i="4"/>
  <c r="U56" i="4" s="1"/>
  <c r="Q56" i="4"/>
  <c r="Z56" i="4" s="1"/>
  <c r="AA56" i="4" s="1"/>
  <c r="P56" i="4"/>
  <c r="S56" i="4" s="1"/>
  <c r="L56" i="4"/>
  <c r="AH55" i="4"/>
  <c r="AL55" i="4" s="1"/>
  <c r="Z55" i="4"/>
  <c r="AA55" i="4" s="1"/>
  <c r="T55" i="4"/>
  <c r="R55" i="4"/>
  <c r="U55" i="4" s="1"/>
  <c r="Q55" i="4"/>
  <c r="P55" i="4"/>
  <c r="S55" i="4" s="1"/>
  <c r="L55" i="4"/>
  <c r="AM54" i="4"/>
  <c r="AK54" i="4"/>
  <c r="AJ54" i="4"/>
  <c r="AH54" i="4"/>
  <c r="AL54" i="4" s="1"/>
  <c r="T54" i="4"/>
  <c r="R54" i="4"/>
  <c r="U54" i="4" s="1"/>
  <c r="Q54" i="4"/>
  <c r="P54" i="4"/>
  <c r="L54" i="4"/>
  <c r="AH53" i="4"/>
  <c r="AL53" i="4" s="1"/>
  <c r="Z53" i="4"/>
  <c r="AA53" i="4" s="1"/>
  <c r="T53" i="4"/>
  <c r="R53" i="4"/>
  <c r="U53" i="4" s="1"/>
  <c r="Q53" i="4"/>
  <c r="P53" i="4"/>
  <c r="S53" i="4" s="1"/>
  <c r="L53" i="4"/>
  <c r="AM52" i="4"/>
  <c r="AK52" i="4"/>
  <c r="AJ52" i="4"/>
  <c r="AH52" i="4"/>
  <c r="AL52" i="4" s="1"/>
  <c r="T52" i="4"/>
  <c r="R52" i="4"/>
  <c r="U52" i="4" s="1"/>
  <c r="Q52" i="4"/>
  <c r="P52" i="4"/>
  <c r="L52" i="4"/>
  <c r="AH51" i="4"/>
  <c r="AL51" i="4" s="1"/>
  <c r="Z51" i="4"/>
  <c r="AA51" i="4" s="1"/>
  <c r="T51" i="4"/>
  <c r="R51" i="4"/>
  <c r="U51" i="4" s="1"/>
  <c r="Q51" i="4"/>
  <c r="P51" i="4"/>
  <c r="S51" i="4" s="1"/>
  <c r="L51" i="4"/>
  <c r="AM50" i="4"/>
  <c r="AK50" i="4"/>
  <c r="AJ50" i="4"/>
  <c r="AH50" i="4"/>
  <c r="AL50" i="4" s="1"/>
  <c r="T50" i="4"/>
  <c r="R50" i="4"/>
  <c r="U50" i="4" s="1"/>
  <c r="Q50" i="4"/>
  <c r="Z50" i="4" s="1"/>
  <c r="AA50" i="4" s="1"/>
  <c r="P50" i="4"/>
  <c r="S50" i="4" s="1"/>
  <c r="L50" i="4"/>
  <c r="AH49" i="4"/>
  <c r="AL49" i="4" s="1"/>
  <c r="T49" i="4"/>
  <c r="R49" i="4"/>
  <c r="U49" i="4" s="1"/>
  <c r="Q49" i="4"/>
  <c r="P49" i="4"/>
  <c r="S49" i="4" s="1"/>
  <c r="L49" i="4"/>
  <c r="AM48" i="4"/>
  <c r="AK48" i="4"/>
  <c r="AJ48" i="4"/>
  <c r="AH48" i="4"/>
  <c r="AL48" i="4" s="1"/>
  <c r="T48" i="4"/>
  <c r="R48" i="4"/>
  <c r="U48" i="4" s="1"/>
  <c r="Q48" i="4"/>
  <c r="P48" i="4"/>
  <c r="L48" i="4"/>
  <c r="AH47" i="4"/>
  <c r="AL47" i="4" s="1"/>
  <c r="T47" i="4"/>
  <c r="S47" i="4"/>
  <c r="R47" i="4"/>
  <c r="U47" i="4" s="1"/>
  <c r="Q47" i="4"/>
  <c r="P47" i="4"/>
  <c r="L47" i="4"/>
  <c r="AM46" i="4"/>
  <c r="AK46" i="4"/>
  <c r="AJ46" i="4"/>
  <c r="AI46" i="4"/>
  <c r="AH46" i="4"/>
  <c r="AL46" i="4" s="1"/>
  <c r="S46" i="4"/>
  <c r="R46" i="4"/>
  <c r="U46" i="4" s="1"/>
  <c r="Q46" i="4"/>
  <c r="T46" i="4" s="1"/>
  <c r="P46" i="4"/>
  <c r="Z46" i="4" s="1"/>
  <c r="AA46" i="4" s="1"/>
  <c r="L46" i="4"/>
  <c r="AH45" i="4"/>
  <c r="AL45" i="4" s="1"/>
  <c r="Z45" i="4"/>
  <c r="AA45" i="4" s="1"/>
  <c r="T45" i="4"/>
  <c r="S45" i="4"/>
  <c r="R45" i="4"/>
  <c r="U45" i="4" s="1"/>
  <c r="Q45" i="4"/>
  <c r="P45" i="4"/>
  <c r="L45" i="4"/>
  <c r="AM44" i="4"/>
  <c r="AK44" i="4"/>
  <c r="AJ44" i="4"/>
  <c r="AI44" i="4"/>
  <c r="AH44" i="4"/>
  <c r="AL44" i="4" s="1"/>
  <c r="R44" i="4"/>
  <c r="U44" i="4" s="1"/>
  <c r="Q44" i="4"/>
  <c r="Z44" i="4" s="1"/>
  <c r="AA44" i="4" s="1"/>
  <c r="P44" i="4"/>
  <c r="S44" i="4" s="1"/>
  <c r="L44" i="4"/>
  <c r="AH43" i="4"/>
  <c r="AL43" i="4" s="1"/>
  <c r="Z43" i="4"/>
  <c r="AA43" i="4" s="1"/>
  <c r="T43" i="4"/>
  <c r="S43" i="4"/>
  <c r="R43" i="4"/>
  <c r="U43" i="4" s="1"/>
  <c r="Q43" i="4"/>
  <c r="P43" i="4"/>
  <c r="L43" i="4"/>
  <c r="AM42" i="4"/>
  <c r="AK42" i="4"/>
  <c r="AJ42" i="4"/>
  <c r="AI42" i="4"/>
  <c r="AH42" i="4"/>
  <c r="AL42" i="4" s="1"/>
  <c r="R42" i="4"/>
  <c r="U42" i="4" s="1"/>
  <c r="Q42" i="4"/>
  <c r="Z42" i="4" s="1"/>
  <c r="AA42" i="4" s="1"/>
  <c r="P42" i="4"/>
  <c r="S42" i="4" s="1"/>
  <c r="L42" i="4"/>
  <c r="AH41" i="4"/>
  <c r="AL41" i="4" s="1"/>
  <c r="Z41" i="4"/>
  <c r="AA41" i="4" s="1"/>
  <c r="T41" i="4"/>
  <c r="S41" i="4"/>
  <c r="R41" i="4"/>
  <c r="U41" i="4" s="1"/>
  <c r="Q41" i="4"/>
  <c r="P41" i="4"/>
  <c r="L41" i="4"/>
  <c r="AM40" i="4"/>
  <c r="AK40" i="4"/>
  <c r="AJ40" i="4"/>
  <c r="AI40" i="4"/>
  <c r="AH40" i="4"/>
  <c r="AL40" i="4" s="1"/>
  <c r="R40" i="4"/>
  <c r="U40" i="4" s="1"/>
  <c r="Q40" i="4"/>
  <c r="Z40" i="4" s="1"/>
  <c r="AA40" i="4" s="1"/>
  <c r="P40" i="4"/>
  <c r="S40" i="4" s="1"/>
  <c r="L40" i="4"/>
  <c r="AH39" i="4"/>
  <c r="AL39" i="4" s="1"/>
  <c r="Z39" i="4"/>
  <c r="AA39" i="4" s="1"/>
  <c r="T39" i="4"/>
  <c r="S39" i="4"/>
  <c r="R39" i="4"/>
  <c r="U39" i="4" s="1"/>
  <c r="Q39" i="4"/>
  <c r="P39" i="4"/>
  <c r="L39" i="4"/>
  <c r="AM38" i="4"/>
  <c r="AK38" i="4"/>
  <c r="AJ38" i="4"/>
  <c r="AI38" i="4"/>
  <c r="AH38" i="4"/>
  <c r="AL38" i="4" s="1"/>
  <c r="R38" i="4"/>
  <c r="U38" i="4" s="1"/>
  <c r="Q38" i="4"/>
  <c r="Z38" i="4" s="1"/>
  <c r="AA38" i="4" s="1"/>
  <c r="P38" i="4"/>
  <c r="S38" i="4" s="1"/>
  <c r="L38" i="4"/>
  <c r="AH37" i="4"/>
  <c r="AL37" i="4" s="1"/>
  <c r="T37" i="4"/>
  <c r="S37" i="4"/>
  <c r="R37" i="4"/>
  <c r="Q37" i="4"/>
  <c r="P37" i="4"/>
  <c r="L37" i="4"/>
  <c r="AH36" i="4"/>
  <c r="R36" i="4"/>
  <c r="U36" i="4" s="1"/>
  <c r="Q36" i="4"/>
  <c r="Z36" i="4" s="1"/>
  <c r="AA36" i="4" s="1"/>
  <c r="P36" i="4"/>
  <c r="S36" i="4" s="1"/>
  <c r="L36" i="4"/>
  <c r="AM35" i="4"/>
  <c r="AH35" i="4"/>
  <c r="AL35" i="4" s="1"/>
  <c r="Z35" i="4"/>
  <c r="AA35" i="4" s="1"/>
  <c r="T35" i="4"/>
  <c r="S35" i="4"/>
  <c r="V35" i="4" s="1"/>
  <c r="R35" i="4"/>
  <c r="U35" i="4" s="1"/>
  <c r="Q35" i="4"/>
  <c r="P35" i="4"/>
  <c r="L35" i="4"/>
  <c r="AM34" i="4"/>
  <c r="AK34" i="4"/>
  <c r="AJ34" i="4"/>
  <c r="AI34" i="4"/>
  <c r="AH34" i="4"/>
  <c r="AL34" i="4" s="1"/>
  <c r="R34" i="4"/>
  <c r="U34" i="4" s="1"/>
  <c r="Q34" i="4"/>
  <c r="T34" i="4" s="1"/>
  <c r="P34" i="4"/>
  <c r="L34" i="4"/>
  <c r="AH33" i="4"/>
  <c r="AL33" i="4" s="1"/>
  <c r="Z33" i="4"/>
  <c r="AA33" i="4" s="1"/>
  <c r="R33" i="4"/>
  <c r="U33" i="4" s="1"/>
  <c r="Q33" i="4"/>
  <c r="T33" i="4" s="1"/>
  <c r="P33" i="4"/>
  <c r="S33" i="4" s="1"/>
  <c r="V33" i="4" s="1"/>
  <c r="L33" i="4"/>
  <c r="AM32" i="4"/>
  <c r="AK32" i="4"/>
  <c r="AI32" i="4"/>
  <c r="AH32" i="4"/>
  <c r="AL32" i="4" s="1"/>
  <c r="Z32" i="4"/>
  <c r="AA32" i="4" s="1"/>
  <c r="S32" i="4"/>
  <c r="R32" i="4"/>
  <c r="U32" i="4" s="1"/>
  <c r="Q32" i="4"/>
  <c r="T32" i="4" s="1"/>
  <c r="P32" i="4"/>
  <c r="L32" i="4"/>
  <c r="AJ31" i="4"/>
  <c r="AI31" i="4"/>
  <c r="AH31" i="4"/>
  <c r="AL31" i="4" s="1"/>
  <c r="Z31" i="4"/>
  <c r="AA31" i="4" s="1"/>
  <c r="R31" i="4"/>
  <c r="U31" i="4" s="1"/>
  <c r="Q31" i="4"/>
  <c r="T31" i="4" s="1"/>
  <c r="P31" i="4"/>
  <c r="S31" i="4" s="1"/>
  <c r="L31" i="4"/>
  <c r="AM30" i="4"/>
  <c r="AH30" i="4"/>
  <c r="AL30" i="4" s="1"/>
  <c r="Z30" i="4"/>
  <c r="AA30" i="4" s="1"/>
  <c r="T30" i="4"/>
  <c r="S30" i="4"/>
  <c r="V30" i="4" s="1"/>
  <c r="R30" i="4"/>
  <c r="U30" i="4" s="1"/>
  <c r="Q30" i="4"/>
  <c r="P30" i="4"/>
  <c r="L30" i="4"/>
  <c r="AM29" i="4"/>
  <c r="AK29" i="4"/>
  <c r="AJ29" i="4"/>
  <c r="AI29" i="4"/>
  <c r="AH29" i="4"/>
  <c r="AL29" i="4" s="1"/>
  <c r="R29" i="4"/>
  <c r="U29" i="4" s="1"/>
  <c r="Q29" i="4"/>
  <c r="T29" i="4" s="1"/>
  <c r="P29" i="4"/>
  <c r="L29" i="4"/>
  <c r="AH28" i="4"/>
  <c r="AL28" i="4" s="1"/>
  <c r="T28" i="4"/>
  <c r="S28" i="4"/>
  <c r="R28" i="4"/>
  <c r="Q28" i="4"/>
  <c r="P28" i="4"/>
  <c r="L28" i="4"/>
  <c r="AM27" i="4"/>
  <c r="AK27" i="4"/>
  <c r="AJ27" i="4"/>
  <c r="AI27" i="4"/>
  <c r="AH27" i="4"/>
  <c r="AL27" i="4" s="1"/>
  <c r="R27" i="4"/>
  <c r="Q27" i="4"/>
  <c r="T27" i="4" s="1"/>
  <c r="P27" i="4"/>
  <c r="S27" i="4" s="1"/>
  <c r="L27" i="4"/>
  <c r="AM26" i="4"/>
  <c r="AH26" i="4"/>
  <c r="AL26" i="4" s="1"/>
  <c r="S26" i="4"/>
  <c r="R26" i="4"/>
  <c r="Q26" i="4"/>
  <c r="T26" i="4" s="1"/>
  <c r="P26" i="4"/>
  <c r="L26" i="4"/>
  <c r="AJ25" i="4"/>
  <c r="AI25" i="4"/>
  <c r="AH25" i="4"/>
  <c r="AL25" i="4" s="1"/>
  <c r="Z25" i="4"/>
  <c r="AA25" i="4" s="1"/>
  <c r="R25" i="4"/>
  <c r="U25" i="4" s="1"/>
  <c r="Q25" i="4"/>
  <c r="T25" i="4" s="1"/>
  <c r="P25" i="4"/>
  <c r="S25" i="4" s="1"/>
  <c r="L25" i="4"/>
  <c r="AM24" i="4"/>
  <c r="AK24" i="4"/>
  <c r="AI24" i="4"/>
  <c r="AH24" i="4"/>
  <c r="AL24" i="4" s="1"/>
  <c r="Z24" i="4"/>
  <c r="AA24" i="4" s="1"/>
  <c r="T24" i="4"/>
  <c r="V24" i="4" s="1"/>
  <c r="S24" i="4"/>
  <c r="R24" i="4"/>
  <c r="U24" i="4" s="1"/>
  <c r="Q24" i="4"/>
  <c r="P24" i="4"/>
  <c r="L24" i="4"/>
  <c r="AH23" i="4"/>
  <c r="R23" i="4"/>
  <c r="U23" i="4" s="1"/>
  <c r="Q23" i="4"/>
  <c r="T23" i="4" s="1"/>
  <c r="P23" i="4"/>
  <c r="Z23" i="4" s="1"/>
  <c r="AA23" i="4" s="1"/>
  <c r="L23" i="4"/>
  <c r="AH22" i="4"/>
  <c r="AL22" i="4" s="1"/>
  <c r="Z22" i="4"/>
  <c r="AA22" i="4" s="1"/>
  <c r="T22" i="4"/>
  <c r="R22" i="4"/>
  <c r="U22" i="4" s="1"/>
  <c r="Q22" i="4"/>
  <c r="P22" i="4"/>
  <c r="S22" i="4" s="1"/>
  <c r="V22" i="4" s="1"/>
  <c r="L22" i="4"/>
  <c r="AM21" i="4"/>
  <c r="AK21" i="4"/>
  <c r="AJ21" i="4"/>
  <c r="AH21" i="4"/>
  <c r="AL21" i="4" s="1"/>
  <c r="R21" i="4"/>
  <c r="Q21" i="4"/>
  <c r="T21" i="4" s="1"/>
  <c r="P21" i="4"/>
  <c r="S21" i="4" s="1"/>
  <c r="L21" i="4"/>
  <c r="AH20" i="4"/>
  <c r="AL20" i="4" s="1"/>
  <c r="Z20" i="4"/>
  <c r="AA20" i="4" s="1"/>
  <c r="T20" i="4"/>
  <c r="S20" i="4"/>
  <c r="R20" i="4"/>
  <c r="U20" i="4" s="1"/>
  <c r="Q20" i="4"/>
  <c r="P20" i="4"/>
  <c r="L20" i="4"/>
  <c r="AM19" i="4"/>
  <c r="AK19" i="4"/>
  <c r="AJ19" i="4"/>
  <c r="AI19" i="4"/>
  <c r="AH19" i="4"/>
  <c r="AL19" i="4" s="1"/>
  <c r="R19" i="4"/>
  <c r="U19" i="4" s="1"/>
  <c r="Q19" i="4"/>
  <c r="T19" i="4" s="1"/>
  <c r="P19" i="4"/>
  <c r="L19" i="4"/>
  <c r="AH18" i="4"/>
  <c r="AL18" i="4" s="1"/>
  <c r="R18" i="4"/>
  <c r="U18" i="4" s="1"/>
  <c r="Q18" i="4"/>
  <c r="T18" i="4" s="1"/>
  <c r="P18" i="4"/>
  <c r="S18" i="4" s="1"/>
  <c r="V18" i="4" s="1"/>
  <c r="L18" i="4"/>
  <c r="AM17" i="4"/>
  <c r="AK17" i="4"/>
  <c r="AI17" i="4"/>
  <c r="AH17" i="4"/>
  <c r="AL17" i="4" s="1"/>
  <c r="Z17" i="4"/>
  <c r="AA17" i="4" s="1"/>
  <c r="T17" i="4"/>
  <c r="S17" i="4"/>
  <c r="R17" i="4"/>
  <c r="U17" i="4" s="1"/>
  <c r="Q17" i="4"/>
  <c r="P17" i="4"/>
  <c r="L17" i="4"/>
  <c r="AH16" i="4"/>
  <c r="R16" i="4"/>
  <c r="Q16" i="4"/>
  <c r="T16" i="4" s="1"/>
  <c r="P16" i="4"/>
  <c r="S16" i="4" s="1"/>
  <c r="L16" i="4"/>
  <c r="AM15" i="4"/>
  <c r="AK15" i="4"/>
  <c r="AI15" i="4"/>
  <c r="AH15" i="4"/>
  <c r="AL15" i="4" s="1"/>
  <c r="S15" i="4"/>
  <c r="R15" i="4"/>
  <c r="U15" i="4" s="1"/>
  <c r="Q15" i="4"/>
  <c r="P15" i="4"/>
  <c r="L15" i="4"/>
  <c r="AJ14" i="4"/>
  <c r="AI14" i="4"/>
  <c r="AH14" i="4"/>
  <c r="AL14" i="4" s="1"/>
  <c r="Z14" i="4"/>
  <c r="AA14" i="4" s="1"/>
  <c r="R14" i="4"/>
  <c r="U14" i="4" s="1"/>
  <c r="Q14" i="4"/>
  <c r="T14" i="4" s="1"/>
  <c r="P14" i="4"/>
  <c r="S14" i="4" s="1"/>
  <c r="L14" i="4"/>
  <c r="AM13" i="4"/>
  <c r="AH13" i="4"/>
  <c r="AL13" i="4" s="1"/>
  <c r="S13" i="4"/>
  <c r="R13" i="4"/>
  <c r="Q13" i="4"/>
  <c r="T13" i="4" s="1"/>
  <c r="P13" i="4"/>
  <c r="L13" i="4"/>
  <c r="AJ12" i="4"/>
  <c r="AI12" i="4"/>
  <c r="AH12" i="4"/>
  <c r="AL12" i="4" s="1"/>
  <c r="Z12" i="4"/>
  <c r="AA12" i="4" s="1"/>
  <c r="R12" i="4"/>
  <c r="U12" i="4" s="1"/>
  <c r="Q12" i="4"/>
  <c r="T12" i="4" s="1"/>
  <c r="P12" i="4"/>
  <c r="S12" i="4" s="1"/>
  <c r="V12" i="4" s="1"/>
  <c r="L12" i="4"/>
  <c r="AM11" i="4"/>
  <c r="AH11" i="4"/>
  <c r="AL11" i="4" s="1"/>
  <c r="U11" i="4"/>
  <c r="S11" i="4"/>
  <c r="R11" i="4"/>
  <c r="Q11" i="4"/>
  <c r="P11" i="4"/>
  <c r="L11" i="4"/>
  <c r="AH10" i="4"/>
  <c r="AL10" i="4" s="1"/>
  <c r="T10" i="4"/>
  <c r="R10" i="4"/>
  <c r="U10" i="4" s="1"/>
  <c r="Q10" i="4"/>
  <c r="P10" i="4"/>
  <c r="L10" i="4"/>
  <c r="AK9" i="4"/>
  <c r="AH9" i="4"/>
  <c r="AJ9" i="4" s="1"/>
  <c r="T9" i="4"/>
  <c r="S9" i="4"/>
  <c r="R9" i="4"/>
  <c r="Q9" i="4"/>
  <c r="P9" i="4"/>
  <c r="L9" i="4"/>
  <c r="AH8" i="4"/>
  <c r="AM8" i="4" s="1"/>
  <c r="V8" i="4"/>
  <c r="R8" i="4"/>
  <c r="U8" i="4" s="1"/>
  <c r="Q8" i="4"/>
  <c r="T8" i="4" s="1"/>
  <c r="P8" i="4"/>
  <c r="S8" i="4" s="1"/>
  <c r="L8" i="4"/>
  <c r="AM7" i="4"/>
  <c r="AK7" i="4"/>
  <c r="AH7" i="4"/>
  <c r="AL7" i="4" s="1"/>
  <c r="Z7" i="4"/>
  <c r="AA7" i="4" s="1"/>
  <c r="U7" i="4"/>
  <c r="S7" i="4"/>
  <c r="R7" i="4"/>
  <c r="Q7" i="4"/>
  <c r="T7" i="4" s="1"/>
  <c r="V7" i="4" s="1"/>
  <c r="P7" i="4"/>
  <c r="L7" i="4"/>
  <c r="AH6" i="4"/>
  <c r="AL6" i="4" s="1"/>
  <c r="T6" i="4"/>
  <c r="R6" i="4"/>
  <c r="U6" i="4" s="1"/>
  <c r="Q6" i="4"/>
  <c r="P6" i="4"/>
  <c r="L6" i="4"/>
  <c r="AH5" i="4"/>
  <c r="AJ5" i="4" s="1"/>
  <c r="Z5" i="4"/>
  <c r="AA5" i="4" s="1"/>
  <c r="T5" i="4"/>
  <c r="S5" i="4"/>
  <c r="R5" i="4"/>
  <c r="U5" i="4" s="1"/>
  <c r="Q5" i="4"/>
  <c r="P5" i="4"/>
  <c r="L5" i="4"/>
  <c r="AH4" i="4"/>
  <c r="AM4" i="4" s="1"/>
  <c r="Z4" i="4"/>
  <c r="AA4" i="4" s="1"/>
  <c r="U4" i="4"/>
  <c r="R4" i="4"/>
  <c r="Q4" i="4"/>
  <c r="T4" i="4" s="1"/>
  <c r="P4" i="4"/>
  <c r="S4" i="4" s="1"/>
  <c r="L4" i="4"/>
  <c r="AK3" i="4"/>
  <c r="AJ3" i="4"/>
  <c r="AH3" i="4"/>
  <c r="AM3" i="4" s="1"/>
  <c r="R3" i="4"/>
  <c r="U3" i="4" s="1"/>
  <c r="Q3" i="4"/>
  <c r="T3" i="4" s="1"/>
  <c r="P3" i="4"/>
  <c r="L3" i="4"/>
  <c r="AH2" i="4"/>
  <c r="AM2" i="4" s="1"/>
  <c r="R2" i="4"/>
  <c r="U2" i="4" s="1"/>
  <c r="Q2" i="4"/>
  <c r="T2" i="4" s="1"/>
  <c r="P2" i="4"/>
  <c r="S2" i="4" s="1"/>
  <c r="L2" i="4"/>
  <c r="AL69" i="4" l="1"/>
  <c r="AJ69" i="4"/>
  <c r="AM69" i="4"/>
  <c r="AK69" i="4"/>
  <c r="AI69" i="4"/>
  <c r="V17" i="4"/>
  <c r="Z15" i="4"/>
  <c r="AA15" i="4" s="1"/>
  <c r="T15" i="4"/>
  <c r="Z34" i="4"/>
  <c r="AA34" i="4" s="1"/>
  <c r="S34" i="4"/>
  <c r="V34" i="4" s="1"/>
  <c r="S60" i="4"/>
  <c r="Z60" i="4"/>
  <c r="AA60" i="4" s="1"/>
  <c r="Z94" i="4"/>
  <c r="AA94" i="4" s="1"/>
  <c r="T94" i="4"/>
  <c r="AL23" i="4"/>
  <c r="AJ23" i="4"/>
  <c r="AM23" i="4"/>
  <c r="AK23" i="4"/>
  <c r="AI23" i="4"/>
  <c r="S52" i="4"/>
  <c r="Z52" i="4"/>
  <c r="AA52" i="4" s="1"/>
  <c r="S48" i="4"/>
  <c r="Z48" i="4"/>
  <c r="AA48" i="4" s="1"/>
  <c r="T62" i="4"/>
  <c r="V62" i="4" s="1"/>
  <c r="Z62" i="4"/>
  <c r="AA62" i="4" s="1"/>
  <c r="AL66" i="4"/>
  <c r="AI66" i="4"/>
  <c r="AK66" i="4"/>
  <c r="AM66" i="4"/>
  <c r="AJ66" i="4"/>
  <c r="T74" i="4"/>
  <c r="Z74" i="4"/>
  <c r="AA74" i="4" s="1"/>
  <c r="S54" i="4"/>
  <c r="Z54" i="4"/>
  <c r="AA54" i="4" s="1"/>
  <c r="AL16" i="4"/>
  <c r="AJ16" i="4"/>
  <c r="AM16" i="4"/>
  <c r="AK16" i="4"/>
  <c r="AI16" i="4"/>
  <c r="Z9" i="4"/>
  <c r="AA9" i="4" s="1"/>
  <c r="U9" i="4"/>
  <c r="V4" i="4"/>
  <c r="S29" i="4"/>
  <c r="V29" i="4" s="1"/>
  <c r="Z29" i="4"/>
  <c r="AA29" i="4" s="1"/>
  <c r="AL36" i="4"/>
  <c r="AK36" i="4"/>
  <c r="AM36" i="4"/>
  <c r="AJ36" i="4"/>
  <c r="AI36" i="4"/>
  <c r="Z3" i="4"/>
  <c r="AA3" i="4" s="1"/>
  <c r="S3" i="4"/>
  <c r="V3" i="4" s="1"/>
  <c r="Z19" i="4"/>
  <c r="AA19" i="4" s="1"/>
  <c r="S19" i="4"/>
  <c r="V19" i="4" s="1"/>
  <c r="AL63" i="4"/>
  <c r="AJ63" i="4"/>
  <c r="AM63" i="4"/>
  <c r="AK63" i="4"/>
  <c r="AI63" i="4"/>
  <c r="V14" i="4"/>
  <c r="V31" i="4"/>
  <c r="V5" i="4"/>
  <c r="Z8" i="4"/>
  <c r="AA8" i="4" s="1"/>
  <c r="V9" i="4"/>
  <c r="V15" i="4"/>
  <c r="Z18" i="4"/>
  <c r="AA18" i="4" s="1"/>
  <c r="V32" i="4"/>
  <c r="Z49" i="4"/>
  <c r="AA49" i="4" s="1"/>
  <c r="AL76" i="4"/>
  <c r="AI76" i="4"/>
  <c r="AL100" i="4"/>
  <c r="AJ100" i="4"/>
  <c r="V114" i="4"/>
  <c r="AK123" i="4"/>
  <c r="AI123" i="4"/>
  <c r="AK142" i="4"/>
  <c r="AI142" i="4"/>
  <c r="AI152" i="4"/>
  <c r="U164" i="4"/>
  <c r="AI165" i="4"/>
  <c r="AM165" i="4"/>
  <c r="U192" i="4"/>
  <c r="Z192" i="4"/>
  <c r="AA192" i="4" s="1"/>
  <c r="V205" i="4"/>
  <c r="Z224" i="4"/>
  <c r="AA224" i="4" s="1"/>
  <c r="U224" i="4"/>
  <c r="V228" i="4"/>
  <c r="AJ4" i="4"/>
  <c r="AJ8" i="4"/>
  <c r="AI49" i="4"/>
  <c r="AI55" i="4"/>
  <c r="AI59" i="4"/>
  <c r="AK147" i="4"/>
  <c r="AI147" i="4"/>
  <c r="AK154" i="4"/>
  <c r="AJ154" i="4"/>
  <c r="AI154" i="4"/>
  <c r="AK156" i="4"/>
  <c r="AI156" i="4"/>
  <c r="AJ163" i="4"/>
  <c r="AL163" i="4"/>
  <c r="AI163" i="4"/>
  <c r="AL70" i="4"/>
  <c r="AI70" i="4"/>
  <c r="AL73" i="4"/>
  <c r="AJ73" i="4"/>
  <c r="AL84" i="4"/>
  <c r="AI84" i="4"/>
  <c r="AM84" i="4"/>
  <c r="AK146" i="4"/>
  <c r="AJ146" i="4"/>
  <c r="AI51" i="4"/>
  <c r="AI61" i="4"/>
  <c r="AI64" i="4"/>
  <c r="AJ33" i="4"/>
  <c r="AI37" i="4"/>
  <c r="AI43" i="4"/>
  <c r="AI45" i="4"/>
  <c r="AJ51" i="4"/>
  <c r="AJ53" i="4"/>
  <c r="Z68" i="4"/>
  <c r="AA68" i="4" s="1"/>
  <c r="AK70" i="4"/>
  <c r="Z110" i="4"/>
  <c r="AA110" i="4" s="1"/>
  <c r="Z190" i="4"/>
  <c r="AA190" i="4" s="1"/>
  <c r="S190" i="4"/>
  <c r="Z204" i="4"/>
  <c r="AA204" i="4" s="1"/>
  <c r="U204" i="4"/>
  <c r="V204" i="4" s="1"/>
  <c r="V209" i="4"/>
  <c r="Z230" i="4"/>
  <c r="AA230" i="4" s="1"/>
  <c r="U230" i="4"/>
  <c r="U244" i="4"/>
  <c r="AL61" i="4"/>
  <c r="AJ61" i="4"/>
  <c r="V87" i="4"/>
  <c r="AM141" i="4"/>
  <c r="AI141" i="4"/>
  <c r="AI18" i="4"/>
  <c r="AI47" i="4"/>
  <c r="AI53" i="4"/>
  <c r="AI57" i="4"/>
  <c r="AJ70" i="4"/>
  <c r="T116" i="4"/>
  <c r="V116" i="4" s="1"/>
  <c r="Z116" i="4"/>
  <c r="AA116" i="4" s="1"/>
  <c r="AK135" i="4"/>
  <c r="AL135" i="4"/>
  <c r="AI135" i="4"/>
  <c r="AJ136" i="4"/>
  <c r="AL141" i="4"/>
  <c r="AK14" i="4"/>
  <c r="AI22" i="4"/>
  <c r="AK25" i="4"/>
  <c r="AI39" i="4"/>
  <c r="AI41" i="4"/>
  <c r="AJ47" i="4"/>
  <c r="AJ49" i="4"/>
  <c r="AJ55" i="4"/>
  <c r="AJ57" i="4"/>
  <c r="AK73" i="4"/>
  <c r="AJ2" i="4"/>
  <c r="AI11" i="4"/>
  <c r="AM12" i="4"/>
  <c r="AI13" i="4"/>
  <c r="AM14" i="4"/>
  <c r="AK18" i="4"/>
  <c r="AJ20" i="4"/>
  <c r="AJ22" i="4"/>
  <c r="V25" i="4"/>
  <c r="AM25" i="4"/>
  <c r="AI26" i="4"/>
  <c r="AK28" i="4"/>
  <c r="AI30" i="4"/>
  <c r="AM31" i="4"/>
  <c r="AK33" i="4"/>
  <c r="AI35" i="4"/>
  <c r="AJ37" i="4"/>
  <c r="T38" i="4"/>
  <c r="AJ39" i="4"/>
  <c r="T40" i="4"/>
  <c r="AJ41" i="4"/>
  <c r="T42" i="4"/>
  <c r="V42" i="4" s="1"/>
  <c r="AJ43" i="4"/>
  <c r="T44" i="4"/>
  <c r="V44" i="4" s="1"/>
  <c r="AJ45" i="4"/>
  <c r="AK47" i="4"/>
  <c r="AK49" i="4"/>
  <c r="AK51" i="4"/>
  <c r="AK53" i="4"/>
  <c r="AK55" i="4"/>
  <c r="AK57" i="4"/>
  <c r="Z58" i="4"/>
  <c r="AA58" i="4" s="1"/>
  <c r="AK59" i="4"/>
  <c r="AM61" i="4"/>
  <c r="AI62" i="4"/>
  <c r="AK64" i="4"/>
  <c r="AK67" i="4"/>
  <c r="AL68" i="4"/>
  <c r="AI68" i="4"/>
  <c r="AM70" i="4"/>
  <c r="AL71" i="4"/>
  <c r="AJ71" i="4"/>
  <c r="S72" i="4"/>
  <c r="AM73" i="4"/>
  <c r="AJ74" i="4"/>
  <c r="AI77" i="4"/>
  <c r="AL88" i="4"/>
  <c r="V91" i="4"/>
  <c r="V97" i="4"/>
  <c r="V98" i="4"/>
  <c r="T139" i="4"/>
  <c r="V139" i="4" s="1"/>
  <c r="Z139" i="4"/>
  <c r="AA139" i="4" s="1"/>
  <c r="AJ167" i="4"/>
  <c r="AK167" i="4"/>
  <c r="AJ168" i="4"/>
  <c r="AK168" i="4"/>
  <c r="AI168" i="4"/>
  <c r="Z214" i="4"/>
  <c r="AA214" i="4" s="1"/>
  <c r="U214" i="4"/>
  <c r="U225" i="4"/>
  <c r="Z225" i="4"/>
  <c r="AA225" i="4" s="1"/>
  <c r="Z235" i="4"/>
  <c r="AA235" i="4" s="1"/>
  <c r="U235" i="4"/>
  <c r="AK139" i="4"/>
  <c r="AJ139" i="4"/>
  <c r="Z86" i="4"/>
  <c r="AA86" i="4" s="1"/>
  <c r="T86" i="4"/>
  <c r="AI33" i="4"/>
  <c r="AJ84" i="4"/>
  <c r="AK4" i="4"/>
  <c r="AK12" i="4"/>
  <c r="AJ18" i="4"/>
  <c r="AI20" i="4"/>
  <c r="S23" i="4"/>
  <c r="V23" i="4" s="1"/>
  <c r="AK31" i="4"/>
  <c r="AJ59" i="4"/>
  <c r="AI67" i="4"/>
  <c r="V78" i="4"/>
  <c r="V103" i="4"/>
  <c r="Z158" i="4"/>
  <c r="AA158" i="4" s="1"/>
  <c r="S158" i="4"/>
  <c r="AK163" i="4"/>
  <c r="AK5" i="4"/>
  <c r="AJ11" i="4"/>
  <c r="AJ13" i="4"/>
  <c r="AK22" i="4"/>
  <c r="AJ30" i="4"/>
  <c r="AJ35" i="4"/>
  <c r="AK43" i="4"/>
  <c r="AK45" i="4"/>
  <c r="AM47" i="4"/>
  <c r="AM51" i="4"/>
  <c r="AM53" i="4"/>
  <c r="AM59" i="4"/>
  <c r="AJ62" i="4"/>
  <c r="AM64" i="4"/>
  <c r="AL65" i="4"/>
  <c r="AJ65" i="4"/>
  <c r="Z75" i="4"/>
  <c r="AA75" i="4" s="1"/>
  <c r="AL82" i="4"/>
  <c r="AI82" i="4"/>
  <c r="AM82" i="4"/>
  <c r="V99" i="4"/>
  <c r="AL108" i="4"/>
  <c r="AJ108" i="4"/>
  <c r="AL113" i="4"/>
  <c r="AJ113" i="4"/>
  <c r="S120" i="4"/>
  <c r="V120" i="4" s="1"/>
  <c r="S122" i="4"/>
  <c r="V122" i="4" s="1"/>
  <c r="AM129" i="4"/>
  <c r="AL129" i="4"/>
  <c r="V143" i="4"/>
  <c r="Z150" i="4"/>
  <c r="AA150" i="4" s="1"/>
  <c r="AI167" i="4"/>
  <c r="AI187" i="4"/>
  <c r="AL101" i="4"/>
  <c r="AJ101" i="4"/>
  <c r="Z136" i="4"/>
  <c r="AA136" i="4" s="1"/>
  <c r="U136" i="4"/>
  <c r="AL80" i="4"/>
  <c r="AI80" i="4"/>
  <c r="AM80" i="4"/>
  <c r="AM124" i="4"/>
  <c r="AI124" i="4"/>
  <c r="V127" i="4"/>
  <c r="AL139" i="4"/>
  <c r="AI28" i="4"/>
  <c r="V38" i="4"/>
  <c r="V40" i="4"/>
  <c r="V46" i="4"/>
  <c r="AL67" i="4"/>
  <c r="AJ67" i="4"/>
  <c r="AI73" i="4"/>
  <c r="AL89" i="4"/>
  <c r="AJ89" i="4"/>
  <c r="AJ124" i="4"/>
  <c r="AM134" i="4"/>
  <c r="AL134" i="4"/>
  <c r="AK143" i="4"/>
  <c r="AI143" i="4"/>
  <c r="AK8" i="4"/>
  <c r="AJ28" i="4"/>
  <c r="AJ64" i="4"/>
  <c r="AL74" i="4"/>
  <c r="AI74" i="4"/>
  <c r="AL77" i="4"/>
  <c r="AJ77" i="4"/>
  <c r="AK80" i="4"/>
  <c r="V82" i="4"/>
  <c r="AK84" i="4"/>
  <c r="AJ88" i="4"/>
  <c r="AK89" i="4"/>
  <c r="S101" i="4"/>
  <c r="Z101" i="4"/>
  <c r="AA101" i="4" s="1"/>
  <c r="U104" i="4"/>
  <c r="AJ134" i="4"/>
  <c r="AJ135" i="4"/>
  <c r="AM136" i="4"/>
  <c r="AJ143" i="4"/>
  <c r="AI144" i="4"/>
  <c r="AL146" i="4"/>
  <c r="AJ147" i="4"/>
  <c r="V150" i="4"/>
  <c r="T152" i="4"/>
  <c r="V152" i="4" s="1"/>
  <c r="Z152" i="4"/>
  <c r="AA152" i="4" s="1"/>
  <c r="AL154" i="4"/>
  <c r="AK2" i="4"/>
  <c r="AI7" i="4"/>
  <c r="AM18" i="4"/>
  <c r="AK20" i="4"/>
  <c r="AJ26" i="4"/>
  <c r="AM28" i="4"/>
  <c r="AM33" i="4"/>
  <c r="T36" i="4"/>
  <c r="V36" i="4" s="1"/>
  <c r="AK37" i="4"/>
  <c r="AK39" i="4"/>
  <c r="AK41" i="4"/>
  <c r="AM49" i="4"/>
  <c r="AM55" i="4"/>
  <c r="AM57" i="4"/>
  <c r="T69" i="4"/>
  <c r="AL78" i="4"/>
  <c r="AI78" i="4"/>
  <c r="AM78" i="4"/>
  <c r="AJ7" i="4"/>
  <c r="AK11" i="4"/>
  <c r="AK13" i="4"/>
  <c r="AJ15" i="4"/>
  <c r="AJ17" i="4"/>
  <c r="V20" i="4"/>
  <c r="AM20" i="4"/>
  <c r="AI21" i="4"/>
  <c r="AM22" i="4"/>
  <c r="AJ24" i="4"/>
  <c r="AK26" i="4"/>
  <c r="AK30" i="4"/>
  <c r="AJ32" i="4"/>
  <c r="AK35" i="4"/>
  <c r="AM37" i="4"/>
  <c r="V39" i="4"/>
  <c r="AM39" i="4"/>
  <c r="V41" i="4"/>
  <c r="AM41" i="4"/>
  <c r="V43" i="4"/>
  <c r="AM43" i="4"/>
  <c r="V45" i="4"/>
  <c r="AM45" i="4"/>
  <c r="V47" i="4"/>
  <c r="AI48" i="4"/>
  <c r="AI50" i="4"/>
  <c r="AI52" i="4"/>
  <c r="AI54" i="4"/>
  <c r="AI56" i="4"/>
  <c r="AI58" i="4"/>
  <c r="AI60" i="4"/>
  <c r="AK62" i="4"/>
  <c r="AI65" i="4"/>
  <c r="Z66" i="4"/>
  <c r="AA66" i="4" s="1"/>
  <c r="AK68" i="4"/>
  <c r="AK71" i="4"/>
  <c r="AL72" i="4"/>
  <c r="AI72" i="4"/>
  <c r="AM74" i="4"/>
  <c r="AL75" i="4"/>
  <c r="AJ75" i="4"/>
  <c r="AM77" i="4"/>
  <c r="AJ78" i="4"/>
  <c r="Z79" i="4"/>
  <c r="AA79" i="4" s="1"/>
  <c r="AJ82" i="4"/>
  <c r="Z83" i="4"/>
  <c r="AA83" i="4" s="1"/>
  <c r="V94" i="4"/>
  <c r="AL104" i="4"/>
  <c r="AK108" i="4"/>
  <c r="V111" i="4"/>
  <c r="AJ112" i="4"/>
  <c r="AK113" i="4"/>
  <c r="AJ116" i="4"/>
  <c r="AK119" i="4"/>
  <c r="AJ119" i="4"/>
  <c r="AI129" i="4"/>
  <c r="AM130" i="4"/>
  <c r="V135" i="4"/>
  <c r="T144" i="4"/>
  <c r="V144" i="4" s="1"/>
  <c r="Z144" i="4"/>
  <c r="AA144" i="4" s="1"/>
  <c r="V147" i="4"/>
  <c r="V155" i="4"/>
  <c r="V156" i="4"/>
  <c r="AK158" i="4"/>
  <c r="AJ158" i="4"/>
  <c r="AM160" i="4"/>
  <c r="AI160" i="4"/>
  <c r="V163" i="4"/>
  <c r="AL167" i="4"/>
  <c r="V169" i="4"/>
  <c r="AM186" i="4"/>
  <c r="AL186" i="4"/>
  <c r="Z219" i="4"/>
  <c r="AA219" i="4" s="1"/>
  <c r="U219" i="4"/>
  <c r="V219" i="4" s="1"/>
  <c r="V221" i="4"/>
  <c r="V224" i="4"/>
  <c r="V240" i="4"/>
  <c r="S88" i="4"/>
  <c r="V90" i="4"/>
  <c r="S95" i="4"/>
  <c r="V95" i="4" s="1"/>
  <c r="S128" i="4"/>
  <c r="V128" i="4" s="1"/>
  <c r="S129" i="4"/>
  <c r="V129" i="4" s="1"/>
  <c r="AL131" i="4"/>
  <c r="S148" i="4"/>
  <c r="V148" i="4" s="1"/>
  <c r="V151" i="4"/>
  <c r="V203" i="4"/>
  <c r="V242" i="4"/>
  <c r="AI184" i="4"/>
  <c r="AJ79" i="4"/>
  <c r="AJ81" i="4"/>
  <c r="AJ83" i="4"/>
  <c r="AK109" i="4"/>
  <c r="V124" i="4"/>
  <c r="V131" i="4"/>
  <c r="V158" i="4"/>
  <c r="AK159" i="4"/>
  <c r="AK164" i="4"/>
  <c r="V178" i="4"/>
  <c r="Z209" i="4"/>
  <c r="AA209" i="4" s="1"/>
  <c r="V217" i="4"/>
  <c r="U229" i="4"/>
  <c r="U243" i="4"/>
  <c r="V243" i="4" s="1"/>
  <c r="V211" i="4"/>
  <c r="V250" i="4"/>
  <c r="V159" i="4"/>
  <c r="AI175" i="4"/>
  <c r="AI180" i="4"/>
  <c r="U197" i="4"/>
  <c r="V197" i="4" s="1"/>
  <c r="V201" i="4"/>
  <c r="U202" i="4"/>
  <c r="V202" i="4" s="1"/>
  <c r="V214" i="4"/>
  <c r="U222" i="4"/>
  <c r="V222" i="4" s="1"/>
  <c r="V77" i="4"/>
  <c r="V79" i="4"/>
  <c r="V81" i="4"/>
  <c r="V83" i="4"/>
  <c r="V85" i="4"/>
  <c r="V86" i="4"/>
  <c r="V93" i="4"/>
  <c r="V102" i="4"/>
  <c r="V115" i="4"/>
  <c r="V136" i="4"/>
  <c r="V142" i="4"/>
  <c r="AI151" i="4"/>
  <c r="V157" i="4"/>
  <c r="V164" i="4"/>
  <c r="AI171" i="4"/>
  <c r="U173" i="4"/>
  <c r="V173" i="4" s="1"/>
  <c r="AK175" i="4"/>
  <c r="AI176" i="4"/>
  <c r="AI190" i="4"/>
  <c r="Z217" i="4"/>
  <c r="AA217" i="4" s="1"/>
  <c r="U227" i="4"/>
  <c r="V227" i="4" s="1"/>
  <c r="V235" i="4"/>
  <c r="U251" i="4"/>
  <c r="U27" i="4"/>
  <c r="V27" i="4" s="1"/>
  <c r="Z27" i="4"/>
  <c r="AA27" i="4" s="1"/>
  <c r="V2" i="4"/>
  <c r="Z6" i="4"/>
  <c r="AA6" i="4" s="1"/>
  <c r="S6" i="4"/>
  <c r="V6" i="4" s="1"/>
  <c r="AK6" i="4"/>
  <c r="AJ6" i="4"/>
  <c r="AM6" i="4"/>
  <c r="AI6" i="4"/>
  <c r="AE5" i="4"/>
  <c r="U21" i="4"/>
  <c r="V21" i="4" s="1"/>
  <c r="Z21" i="4"/>
  <c r="AA21" i="4" s="1"/>
  <c r="U28" i="4"/>
  <c r="V28" i="4" s="1"/>
  <c r="Z28" i="4"/>
  <c r="AA28" i="4" s="1"/>
  <c r="U37" i="4"/>
  <c r="V37" i="4" s="1"/>
  <c r="Z37" i="4"/>
  <c r="AA37" i="4" s="1"/>
  <c r="Z2" i="4"/>
  <c r="AA2" i="4" s="1"/>
  <c r="Z10" i="4"/>
  <c r="AA10" i="4" s="1"/>
  <c r="S10" i="4"/>
  <c r="V10" i="4" s="1"/>
  <c r="U13" i="4"/>
  <c r="V13" i="4" s="1"/>
  <c r="Z13" i="4"/>
  <c r="AA13" i="4" s="1"/>
  <c r="V89" i="4"/>
  <c r="V101" i="4"/>
  <c r="V105" i="4"/>
  <c r="V109" i="4"/>
  <c r="V117" i="4"/>
  <c r="V123" i="4"/>
  <c r="AK10" i="4"/>
  <c r="AJ10" i="4"/>
  <c r="AM10" i="4"/>
  <c r="AI10" i="4"/>
  <c r="T11" i="4"/>
  <c r="V11" i="4" s="1"/>
  <c r="Z11" i="4"/>
  <c r="AA11" i="4" s="1"/>
  <c r="U16" i="4"/>
  <c r="V16" i="4" s="1"/>
  <c r="Z16" i="4"/>
  <c r="AA16" i="4" s="1"/>
  <c r="U26" i="4"/>
  <c r="V26" i="4" s="1"/>
  <c r="Z26" i="4"/>
  <c r="AA26" i="4" s="1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AL5" i="4"/>
  <c r="AM86" i="4"/>
  <c r="AI86" i="4"/>
  <c r="AM90" i="4"/>
  <c r="AI90" i="4"/>
  <c r="AM94" i="4"/>
  <c r="AI94" i="4"/>
  <c r="AM98" i="4"/>
  <c r="AI98" i="4"/>
  <c r="AM102" i="4"/>
  <c r="AI102" i="4"/>
  <c r="AM106" i="4"/>
  <c r="AI106" i="4"/>
  <c r="AM110" i="4"/>
  <c r="AI110" i="4"/>
  <c r="AM114" i="4"/>
  <c r="AI114" i="4"/>
  <c r="AK118" i="4"/>
  <c r="AI118" i="4"/>
  <c r="AK120" i="4"/>
  <c r="AL120" i="4"/>
  <c r="AK126" i="4"/>
  <c r="AI126" i="4"/>
  <c r="AK128" i="4"/>
  <c r="AL128" i="4"/>
  <c r="T132" i="4"/>
  <c r="V132" i="4" s="1"/>
  <c r="Z132" i="4"/>
  <c r="AA132" i="4" s="1"/>
  <c r="AK133" i="4"/>
  <c r="AJ133" i="4"/>
  <c r="AK138" i="4"/>
  <c r="AI138" i="4"/>
  <c r="AL4" i="4"/>
  <c r="AM5" i="4"/>
  <c r="AJ90" i="4"/>
  <c r="AM91" i="4"/>
  <c r="AI91" i="4"/>
  <c r="V92" i="4"/>
  <c r="AJ94" i="4"/>
  <c r="AM95" i="4"/>
  <c r="AI95" i="4"/>
  <c r="V96" i="4"/>
  <c r="Z97" i="4"/>
  <c r="AA97" i="4" s="1"/>
  <c r="AJ98" i="4"/>
  <c r="AM99" i="4"/>
  <c r="AI99" i="4"/>
  <c r="V100" i="4"/>
  <c r="AJ102" i="4"/>
  <c r="AM103" i="4"/>
  <c r="AI103" i="4"/>
  <c r="V104" i="4"/>
  <c r="AJ106" i="4"/>
  <c r="AM107" i="4"/>
  <c r="AI107" i="4"/>
  <c r="V108" i="4"/>
  <c r="Z109" i="4"/>
  <c r="AA109" i="4" s="1"/>
  <c r="AJ110" i="4"/>
  <c r="AM111" i="4"/>
  <c r="AI111" i="4"/>
  <c r="V112" i="4"/>
  <c r="Z113" i="4"/>
  <c r="AA113" i="4" s="1"/>
  <c r="AJ114" i="4"/>
  <c r="AM115" i="4"/>
  <c r="AI115" i="4"/>
  <c r="AJ118" i="4"/>
  <c r="AI120" i="4"/>
  <c r="AK125" i="4"/>
  <c r="AJ125" i="4"/>
  <c r="AJ126" i="4"/>
  <c r="AI128" i="4"/>
  <c r="Z130" i="4"/>
  <c r="AA130" i="4" s="1"/>
  <c r="Z131" i="4"/>
  <c r="AA131" i="4" s="1"/>
  <c r="AK132" i="4"/>
  <c r="AL132" i="4"/>
  <c r="V133" i="4"/>
  <c r="AI133" i="4"/>
  <c r="AK137" i="4"/>
  <c r="AJ137" i="4"/>
  <c r="AJ138" i="4"/>
  <c r="V145" i="4"/>
  <c r="AL9" i="4"/>
  <c r="Z47" i="4"/>
  <c r="AA47" i="4" s="1"/>
  <c r="AL2" i="4"/>
  <c r="AL3" i="4"/>
  <c r="AI5" i="4"/>
  <c r="AL8" i="4"/>
  <c r="AI9" i="4"/>
  <c r="AM9" i="4"/>
  <c r="AJ86" i="4"/>
  <c r="AM87" i="4"/>
  <c r="AI87" i="4"/>
  <c r="V88" i="4"/>
  <c r="Z89" i="4"/>
  <c r="AA89" i="4" s="1"/>
  <c r="AC2" i="4"/>
  <c r="AI2" i="4"/>
  <c r="AI3" i="4"/>
  <c r="AI4" i="4"/>
  <c r="AI8" i="4"/>
  <c r="AL85" i="4"/>
  <c r="AK86" i="4"/>
  <c r="AJ87" i="4"/>
  <c r="AM88" i="4"/>
  <c r="AI88" i="4"/>
  <c r="Z90" i="4"/>
  <c r="AA90" i="4" s="1"/>
  <c r="AK90" i="4"/>
  <c r="AJ91" i="4"/>
  <c r="AM92" i="4"/>
  <c r="AI92" i="4"/>
  <c r="AK94" i="4"/>
  <c r="AJ95" i="4"/>
  <c r="AM96" i="4"/>
  <c r="AI96" i="4"/>
  <c r="AK98" i="4"/>
  <c r="AJ99" i="4"/>
  <c r="AM100" i="4"/>
  <c r="AI100" i="4"/>
  <c r="Z102" i="4"/>
  <c r="AA102" i="4" s="1"/>
  <c r="AK102" i="4"/>
  <c r="AJ103" i="4"/>
  <c r="AM104" i="4"/>
  <c r="AI104" i="4"/>
  <c r="AK106" i="4"/>
  <c r="AJ107" i="4"/>
  <c r="AM108" i="4"/>
  <c r="AI108" i="4"/>
  <c r="AK110" i="4"/>
  <c r="AJ111" i="4"/>
  <c r="AM112" i="4"/>
  <c r="AI112" i="4"/>
  <c r="Z114" i="4"/>
  <c r="AA114" i="4" s="1"/>
  <c r="AK114" i="4"/>
  <c r="AJ115" i="4"/>
  <c r="AM116" i="4"/>
  <c r="AI116" i="4"/>
  <c r="Z118" i="4"/>
  <c r="AA118" i="4" s="1"/>
  <c r="AL118" i="4"/>
  <c r="AJ120" i="4"/>
  <c r="AK122" i="4"/>
  <c r="AI122" i="4"/>
  <c r="AK124" i="4"/>
  <c r="AL124" i="4"/>
  <c r="V125" i="4"/>
  <c r="AI125" i="4"/>
  <c r="AL126" i="4"/>
  <c r="AJ128" i="4"/>
  <c r="AK130" i="4"/>
  <c r="AI130" i="4"/>
  <c r="AI132" i="4"/>
  <c r="AL133" i="4"/>
  <c r="Z135" i="4"/>
  <c r="AA135" i="4" s="1"/>
  <c r="AK136" i="4"/>
  <c r="AL136" i="4"/>
  <c r="V137" i="4"/>
  <c r="AI137" i="4"/>
  <c r="AL138" i="4"/>
  <c r="T140" i="4"/>
  <c r="V140" i="4" s="1"/>
  <c r="Z140" i="4"/>
  <c r="AA140" i="4" s="1"/>
  <c r="AK141" i="4"/>
  <c r="AJ141" i="4"/>
  <c r="V153" i="4"/>
  <c r="V154" i="4"/>
  <c r="AL86" i="4"/>
  <c r="AK87" i="4"/>
  <c r="AM89" i="4"/>
  <c r="AI89" i="4"/>
  <c r="AL90" i="4"/>
  <c r="AK91" i="4"/>
  <c r="AM93" i="4"/>
  <c r="AI93" i="4"/>
  <c r="AL94" i="4"/>
  <c r="AK95" i="4"/>
  <c r="AM97" i="4"/>
  <c r="AI97" i="4"/>
  <c r="AL98" i="4"/>
  <c r="AK99" i="4"/>
  <c r="AM101" i="4"/>
  <c r="AI101" i="4"/>
  <c r="AL102" i="4"/>
  <c r="AK103" i="4"/>
  <c r="AM105" i="4"/>
  <c r="AI105" i="4"/>
  <c r="AL106" i="4"/>
  <c r="AK107" i="4"/>
  <c r="AM109" i="4"/>
  <c r="AI109" i="4"/>
  <c r="AL110" i="4"/>
  <c r="AK111" i="4"/>
  <c r="AM113" i="4"/>
  <c r="AI113" i="4"/>
  <c r="AL114" i="4"/>
  <c r="AK115" i="4"/>
  <c r="AM117" i="4"/>
  <c r="AI117" i="4"/>
  <c r="AM118" i="4"/>
  <c r="AM120" i="4"/>
  <c r="AK121" i="4"/>
  <c r="AJ121" i="4"/>
  <c r="AL125" i="4"/>
  <c r="Z126" i="4"/>
  <c r="AA126" i="4" s="1"/>
  <c r="AM126" i="4"/>
  <c r="AM128" i="4"/>
  <c r="AK129" i="4"/>
  <c r="AJ129" i="4"/>
  <c r="AJ132" i="4"/>
  <c r="AM133" i="4"/>
  <c r="AK134" i="4"/>
  <c r="AI134" i="4"/>
  <c r="AL137" i="4"/>
  <c r="AM138" i="4"/>
  <c r="AK140" i="4"/>
  <c r="AL140" i="4"/>
  <c r="V141" i="4"/>
  <c r="AK145" i="4"/>
  <c r="AJ145" i="4"/>
  <c r="AI145" i="4"/>
  <c r="AL145" i="4"/>
  <c r="V146" i="4"/>
  <c r="AM144" i="4"/>
  <c r="AM148" i="4"/>
  <c r="AL149" i="4"/>
  <c r="AM152" i="4"/>
  <c r="Z153" i="4"/>
  <c r="AA153" i="4" s="1"/>
  <c r="AL153" i="4"/>
  <c r="AM156" i="4"/>
  <c r="AL157" i="4"/>
  <c r="Z160" i="4"/>
  <c r="AA160" i="4" s="1"/>
  <c r="S160" i="4"/>
  <c r="V160" i="4" s="1"/>
  <c r="AJ162" i="4"/>
  <c r="AI162" i="4"/>
  <c r="AJ166" i="4"/>
  <c r="AK166" i="4"/>
  <c r="AI166" i="4"/>
  <c r="AJ169" i="4"/>
  <c r="AL169" i="4"/>
  <c r="AK169" i="4"/>
  <c r="AM149" i="4"/>
  <c r="AM153" i="4"/>
  <c r="Z154" i="4"/>
  <c r="AA154" i="4" s="1"/>
  <c r="AM157" i="4"/>
  <c r="AJ161" i="4"/>
  <c r="AK161" i="4"/>
  <c r="AJ170" i="4"/>
  <c r="AK170" i="4"/>
  <c r="AI170" i="4"/>
  <c r="AJ173" i="4"/>
  <c r="AL173" i="4"/>
  <c r="AK173" i="4"/>
  <c r="AM142" i="4"/>
  <c r="AL143" i="4"/>
  <c r="AJ144" i="4"/>
  <c r="AM146" i="4"/>
  <c r="AL147" i="4"/>
  <c r="AJ148" i="4"/>
  <c r="AI149" i="4"/>
  <c r="AM150" i="4"/>
  <c r="Z151" i="4"/>
  <c r="AA151" i="4" s="1"/>
  <c r="AL151" i="4"/>
  <c r="AJ152" i="4"/>
  <c r="AI153" i="4"/>
  <c r="AM154" i="4"/>
  <c r="Z155" i="4"/>
  <c r="AA155" i="4" s="1"/>
  <c r="AL155" i="4"/>
  <c r="AJ156" i="4"/>
  <c r="AI157" i="4"/>
  <c r="AM158" i="4"/>
  <c r="AJ160" i="4"/>
  <c r="AL160" i="4"/>
  <c r="AI161" i="4"/>
  <c r="AL162" i="4"/>
  <c r="Z165" i="4"/>
  <c r="AA165" i="4" s="1"/>
  <c r="S165" i="4"/>
  <c r="V165" i="4" s="1"/>
  <c r="AM166" i="4"/>
  <c r="Z167" i="4"/>
  <c r="AA167" i="4" s="1"/>
  <c r="U167" i="4"/>
  <c r="V167" i="4" s="1"/>
  <c r="Z168" i="4"/>
  <c r="AA168" i="4" s="1"/>
  <c r="S168" i="4"/>
  <c r="V168" i="4" s="1"/>
  <c r="AM169" i="4"/>
  <c r="Z170" i="4"/>
  <c r="AA170" i="4" s="1"/>
  <c r="U170" i="4"/>
  <c r="AL170" i="4"/>
  <c r="AI173" i="4"/>
  <c r="Z176" i="4"/>
  <c r="AA176" i="4" s="1"/>
  <c r="S176" i="4"/>
  <c r="V176" i="4" s="1"/>
  <c r="AM119" i="4"/>
  <c r="AM123" i="4"/>
  <c r="AM127" i="4"/>
  <c r="AM131" i="4"/>
  <c r="AM135" i="4"/>
  <c r="AM139" i="4"/>
  <c r="AM143" i="4"/>
  <c r="AL144" i="4"/>
  <c r="AM147" i="4"/>
  <c r="AL148" i="4"/>
  <c r="AJ149" i="4"/>
  <c r="AM151" i="4"/>
  <c r="AL152" i="4"/>
  <c r="AJ153" i="4"/>
  <c r="AM155" i="4"/>
  <c r="AL156" i="4"/>
  <c r="AJ157" i="4"/>
  <c r="Z161" i="4"/>
  <c r="AA161" i="4" s="1"/>
  <c r="S161" i="4"/>
  <c r="V161" i="4" s="1"/>
  <c r="AL161" i="4"/>
  <c r="AM162" i="4"/>
  <c r="AJ165" i="4"/>
  <c r="AL165" i="4"/>
  <c r="AK165" i="4"/>
  <c r="V170" i="4"/>
  <c r="AM170" i="4"/>
  <c r="Z171" i="4"/>
  <c r="AA171" i="4" s="1"/>
  <c r="U171" i="4"/>
  <c r="V171" i="4" s="1"/>
  <c r="Z172" i="4"/>
  <c r="AA172" i="4" s="1"/>
  <c r="S172" i="4"/>
  <c r="V172" i="4" s="1"/>
  <c r="Z174" i="4"/>
  <c r="AA174" i="4" s="1"/>
  <c r="U174" i="4"/>
  <c r="V174" i="4" s="1"/>
  <c r="AM177" i="4"/>
  <c r="AK178" i="4"/>
  <c r="AL178" i="4"/>
  <c r="T187" i="4"/>
  <c r="V187" i="4" s="1"/>
  <c r="Z187" i="4"/>
  <c r="AA187" i="4" s="1"/>
  <c r="AM174" i="4"/>
  <c r="Z177" i="4"/>
  <c r="AA177" i="4" s="1"/>
  <c r="S177" i="4"/>
  <c r="V177" i="4" s="1"/>
  <c r="AI177" i="4"/>
  <c r="AI178" i="4"/>
  <c r="AK181" i="4"/>
  <c r="AJ181" i="4"/>
  <c r="AL181" i="4"/>
  <c r="AK185" i="4"/>
  <c r="AJ185" i="4"/>
  <c r="AL185" i="4"/>
  <c r="AK189" i="4"/>
  <c r="AJ189" i="4"/>
  <c r="AL189" i="4"/>
  <c r="AM159" i="4"/>
  <c r="AM163" i="4"/>
  <c r="AL164" i="4"/>
  <c r="Z166" i="4"/>
  <c r="AA166" i="4" s="1"/>
  <c r="S166" i="4"/>
  <c r="V166" i="4" s="1"/>
  <c r="AM167" i="4"/>
  <c r="AL168" i="4"/>
  <c r="AM171" i="4"/>
  <c r="AL172" i="4"/>
  <c r="AI174" i="4"/>
  <c r="AM175" i="4"/>
  <c r="AL176" i="4"/>
  <c r="AK177" i="4"/>
  <c r="AJ178" i="4"/>
  <c r="AK179" i="4"/>
  <c r="AJ179" i="4"/>
  <c r="AM179" i="4"/>
  <c r="T181" i="4"/>
  <c r="V181" i="4" s="1"/>
  <c r="Z181" i="4"/>
  <c r="AA181" i="4" s="1"/>
  <c r="AI181" i="4"/>
  <c r="AI185" i="4"/>
  <c r="U188" i="4"/>
  <c r="V188" i="4" s="1"/>
  <c r="AI189" i="4"/>
  <c r="V190" i="4"/>
  <c r="AM164" i="4"/>
  <c r="AM168" i="4"/>
  <c r="AM172" i="4"/>
  <c r="AK174" i="4"/>
  <c r="Z175" i="4"/>
  <c r="AA175" i="4" s="1"/>
  <c r="S175" i="4"/>
  <c r="V175" i="4" s="1"/>
  <c r="AM176" i="4"/>
  <c r="AL177" i="4"/>
  <c r="AM178" i="4"/>
  <c r="T180" i="4"/>
  <c r="V180" i="4" s="1"/>
  <c r="Z180" i="4"/>
  <c r="AA180" i="4" s="1"/>
  <c r="AM181" i="4"/>
  <c r="AK183" i="4"/>
  <c r="AJ183" i="4"/>
  <c r="AL183" i="4"/>
  <c r="AM185" i="4"/>
  <c r="AK187" i="4"/>
  <c r="AJ187" i="4"/>
  <c r="AL187" i="4"/>
  <c r="AM189" i="4"/>
  <c r="U191" i="4"/>
  <c r="V191" i="4" s="1"/>
  <c r="Z191" i="4"/>
  <c r="AA191" i="4" s="1"/>
  <c r="U193" i="4"/>
  <c r="V193" i="4" s="1"/>
  <c r="Z193" i="4"/>
  <c r="AA193" i="4" s="1"/>
  <c r="U195" i="4"/>
  <c r="V195" i="4" s="1"/>
  <c r="Z195" i="4"/>
  <c r="AA195" i="4" s="1"/>
  <c r="V249" i="4"/>
  <c r="T179" i="4"/>
  <c r="V179" i="4" s="1"/>
  <c r="Z179" i="4"/>
  <c r="AA179" i="4" s="1"/>
  <c r="AK180" i="4"/>
  <c r="AJ180" i="4"/>
  <c r="AK182" i="4"/>
  <c r="AJ182" i="4"/>
  <c r="T184" i="4"/>
  <c r="V184" i="4" s="1"/>
  <c r="Z184" i="4"/>
  <c r="AA184" i="4" s="1"/>
  <c r="AK184" i="4"/>
  <c r="AJ184" i="4"/>
  <c r="AK186" i="4"/>
  <c r="AJ186" i="4"/>
  <c r="AK188" i="4"/>
  <c r="AJ188" i="4"/>
  <c r="V230" i="4"/>
  <c r="V236" i="4"/>
  <c r="V238" i="4"/>
  <c r="V244" i="4"/>
  <c r="V247" i="4"/>
  <c r="V210" i="4"/>
  <c r="V215" i="4"/>
  <c r="V218" i="4"/>
  <c r="V225" i="4"/>
  <c r="V229" i="4"/>
  <c r="Z233" i="4"/>
  <c r="AA233" i="4" s="1"/>
  <c r="Z241" i="4"/>
  <c r="AA241" i="4" s="1"/>
  <c r="V246" i="4"/>
  <c r="V248" i="4"/>
  <c r="V192" i="4"/>
  <c r="V194" i="4"/>
  <c r="V196" i="4"/>
  <c r="V198" i="4"/>
  <c r="V200" i="4"/>
  <c r="V206" i="4"/>
  <c r="V208" i="4"/>
  <c r="V212" i="4"/>
  <c r="V216" i="4"/>
  <c r="V220" i="4"/>
  <c r="V223" i="4"/>
  <c r="V226" i="4"/>
  <c r="V233" i="4"/>
  <c r="V241" i="4"/>
  <c r="V245" i="4"/>
  <c r="Z249" i="4"/>
  <c r="AA249" i="4" s="1"/>
  <c r="S182" i="4"/>
  <c r="V182" i="4" s="1"/>
  <c r="S183" i="4"/>
  <c r="V183" i="4" s="1"/>
  <c r="S185" i="4"/>
  <c r="V185" i="4" s="1"/>
  <c r="S186" i="4"/>
  <c r="V186" i="4" s="1"/>
  <c r="S189" i="4"/>
  <c r="V189" i="4" s="1"/>
  <c r="AJ190" i="4"/>
  <c r="U199" i="4"/>
  <c r="V199" i="4" s="1"/>
  <c r="U207" i="4"/>
  <c r="V207" i="4" s="1"/>
  <c r="U215" i="4"/>
  <c r="U223" i="4"/>
  <c r="U231" i="4"/>
  <c r="V231" i="4" s="1"/>
  <c r="U239" i="4"/>
  <c r="V239" i="4" s="1"/>
  <c r="U247" i="4"/>
  <c r="AK190" i="4"/>
  <c r="V251" i="4"/>
  <c r="AE9" i="4" l="1"/>
  <c r="AD8" i="4"/>
  <c r="W2" i="4"/>
  <c r="AE10" i="4"/>
  <c r="AD9" i="4"/>
  <c r="AF9" i="4" s="1"/>
  <c r="AE6" i="4"/>
  <c r="AE11" i="4"/>
  <c r="AD6" i="4"/>
  <c r="AD10" i="4"/>
  <c r="AF10" i="4" s="1"/>
  <c r="AE7" i="4"/>
  <c r="AE2" i="4"/>
  <c r="AD7" i="4"/>
  <c r="AD2" i="4"/>
  <c r="AE8" i="4"/>
  <c r="AD11" i="4"/>
  <c r="AF11" i="4" s="1"/>
  <c r="AD5" i="4"/>
  <c r="AF5" i="4" s="1"/>
  <c r="AB2" i="4"/>
  <c r="AF7" i="4" l="1"/>
  <c r="AF6" i="4"/>
  <c r="AF8" i="4"/>
  <c r="L190" i="3" l="1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AD12" i="3"/>
  <c r="L12" i="3"/>
  <c r="AE11" i="3"/>
  <c r="AD11" i="3"/>
  <c r="L11" i="3"/>
  <c r="AE10" i="3"/>
  <c r="AD10" i="3"/>
  <c r="L10" i="3"/>
  <c r="AE9" i="3"/>
  <c r="AD9" i="3"/>
  <c r="L9" i="3"/>
  <c r="AE8" i="3"/>
  <c r="AD8" i="3"/>
  <c r="L8" i="3"/>
  <c r="AD7" i="3"/>
  <c r="L7" i="3"/>
  <c r="AD6" i="3"/>
  <c r="L6" i="3"/>
  <c r="AD5" i="3"/>
  <c r="L5" i="3"/>
  <c r="L4" i="3"/>
  <c r="AE7" i="3" s="1"/>
  <c r="L3" i="3"/>
  <c r="L2" i="3"/>
  <c r="AF8" i="3" l="1"/>
  <c r="AF11" i="3"/>
  <c r="AF9" i="3"/>
  <c r="AE6" i="3"/>
  <c r="AF6" i="3" s="1"/>
  <c r="AF7" i="3"/>
  <c r="AE12" i="3"/>
  <c r="AF12" i="3" s="1"/>
  <c r="AF10" i="3"/>
  <c r="AE5" i="3"/>
  <c r="AF5" i="3" s="1"/>
</calcChain>
</file>

<file path=xl/sharedStrings.xml><?xml version="1.0" encoding="utf-8"?>
<sst xmlns="http://schemas.openxmlformats.org/spreadsheetml/2006/main" count="7078" uniqueCount="1372">
  <si>
    <t>Week</t>
  </si>
  <si>
    <t xml:space="preserve">Home </t>
  </si>
  <si>
    <t>Away</t>
  </si>
  <si>
    <t>HomeWin</t>
  </si>
  <si>
    <t>AwayWin</t>
  </si>
  <si>
    <t>Draw</t>
  </si>
  <si>
    <t>O/U 2.5</t>
  </si>
  <si>
    <t>Both Score</t>
  </si>
  <si>
    <t>Bet Home</t>
  </si>
  <si>
    <t>Bet Away</t>
  </si>
  <si>
    <t>Bet Draw</t>
  </si>
  <si>
    <t>TotalBets</t>
  </si>
  <si>
    <t>Home Odds</t>
  </si>
  <si>
    <t>Away Odds</t>
  </si>
  <si>
    <t>Draw Odds</t>
  </si>
  <si>
    <t>IfHomeWin</t>
  </si>
  <si>
    <t>IfAwayWin</t>
  </si>
  <si>
    <t>IfDraw</t>
  </si>
  <si>
    <t>LogHome</t>
  </si>
  <si>
    <t>LogAway</t>
  </si>
  <si>
    <t>LogDraw</t>
  </si>
  <si>
    <t>FinalNumber</t>
  </si>
  <si>
    <t>Sum of All</t>
  </si>
  <si>
    <t>Home</t>
  </si>
  <si>
    <t>EndBank</t>
  </si>
  <si>
    <t xml:space="preserve"> Profit </t>
  </si>
  <si>
    <t>GameID</t>
  </si>
  <si>
    <t>B365H</t>
  </si>
  <si>
    <t>B365D</t>
  </si>
  <si>
    <t>B365A</t>
  </si>
  <si>
    <t>BbAv&gt;2.5</t>
  </si>
  <si>
    <t>BbAv&lt;2.5</t>
  </si>
  <si>
    <t>Freiburg</t>
  </si>
  <si>
    <t>Hamburger SV</t>
  </si>
  <si>
    <t>FreiburgHamburger SV</t>
  </si>
  <si>
    <t>Mainz 05</t>
  </si>
  <si>
    <t>Augsburg</t>
  </si>
  <si>
    <t xml:space="preserve"> $-   </t>
  </si>
  <si>
    <t>Mainz 05Augsburg</t>
  </si>
  <si>
    <t>Bayern MunichHannover 96</t>
  </si>
  <si>
    <t>Werder Bremen</t>
  </si>
  <si>
    <t>Stuttgart</t>
  </si>
  <si>
    <t>profit</t>
  </si>
  <si>
    <t>risk</t>
  </si>
  <si>
    <t>profit %</t>
  </si>
  <si>
    <t>Werder BremenStuttgart</t>
  </si>
  <si>
    <t>HoffenheimRB Leipzig</t>
  </si>
  <si>
    <t>Hoffenheim</t>
  </si>
  <si>
    <t>RB Leipzig</t>
  </si>
  <si>
    <t>total</t>
  </si>
  <si>
    <t>BayerDortmund</t>
  </si>
  <si>
    <t>Bayer</t>
  </si>
  <si>
    <t>Dortmund</t>
  </si>
  <si>
    <t>Bayern Munich</t>
  </si>
  <si>
    <t>Hannover 96</t>
  </si>
  <si>
    <t>Schalke 04Kˆln</t>
  </si>
  <si>
    <t>Schalke 04</t>
  </si>
  <si>
    <t>Kˆln</t>
  </si>
  <si>
    <t>Hertha BSC</t>
  </si>
  <si>
    <t>Eint Frankfurt</t>
  </si>
  <si>
    <t>Hertha BSCEint Frankfurt</t>
  </si>
  <si>
    <t>Wolfsburg</t>
  </si>
  <si>
    <t>M'gladbach</t>
  </si>
  <si>
    <t>WolfsburgM'gladbach</t>
  </si>
  <si>
    <t>StuttgartBayer</t>
  </si>
  <si>
    <t>Less than 2</t>
  </si>
  <si>
    <t>Hamburger SVWolfsburg</t>
  </si>
  <si>
    <t>DortmundWerder Bremen</t>
  </si>
  <si>
    <t>Eint FrankfurtBayern Munich</t>
  </si>
  <si>
    <t>RB LeipzigMainz 05</t>
  </si>
  <si>
    <t>M'gladbachSchalke 04</t>
  </si>
  <si>
    <t>KˆlnFreiburg</t>
  </si>
  <si>
    <t>AugsburgHertha BSC</t>
  </si>
  <si>
    <t>Hannover 96Hoffenheim</t>
  </si>
  <si>
    <t>WolfsburgRB Leipzig</t>
  </si>
  <si>
    <t>FreiburgM'gladbach</t>
  </si>
  <si>
    <t>Hamburger SVEint Frankfurt</t>
  </si>
  <si>
    <t>Mainz 05Dortmund</t>
  </si>
  <si>
    <t>HoffenheimStuttgart</t>
  </si>
  <si>
    <t>Bayern MunichKˆln</t>
  </si>
  <si>
    <t>Hertha BSCHannover 96</t>
  </si>
  <si>
    <t>BayerWerder Bremen</t>
  </si>
  <si>
    <t>Schalke 04Augsburg</t>
  </si>
  <si>
    <t>M'gladbachHamburger SV</t>
  </si>
  <si>
    <t>KˆlnWolfsburg</t>
  </si>
  <si>
    <t>AugsburgFreiburg</t>
  </si>
  <si>
    <t>DortmundHoffenheim</t>
  </si>
  <si>
    <t>Werder BremenMainz 05</t>
  </si>
  <si>
    <t>Eint FrankfurtSchalke 04</t>
  </si>
  <si>
    <t>StuttgartBayern Munich</t>
  </si>
  <si>
    <t>Hannover 96Bayer</t>
  </si>
  <si>
    <t>RB LeipzigHertha BSC</t>
  </si>
  <si>
    <t>BayerBayern Munich</t>
  </si>
  <si>
    <t>Hannover 96Mainz 05</t>
  </si>
  <si>
    <t>AugsburgHamburger SV</t>
  </si>
  <si>
    <t>Eint FrankfurtFreiburg</t>
  </si>
  <si>
    <t>Werder BremenHoffenheim</t>
  </si>
  <si>
    <t>StuttgartHertha BSC</t>
  </si>
  <si>
    <t>RB LeipzigSchalke 04</t>
  </si>
  <si>
    <t>KˆlnM'gladbach</t>
  </si>
  <si>
    <t>DortmundWolfsburg</t>
  </si>
  <si>
    <t>Hertha BSCDortmund</t>
  </si>
  <si>
    <t>WolfsburgEint Frankfurt</t>
  </si>
  <si>
    <t>FreiburgRB Leipzig</t>
  </si>
  <si>
    <t>Mainz 05Stuttgart</t>
  </si>
  <si>
    <t>Hamburger SVKˆln</t>
  </si>
  <si>
    <t>M'gladbachAugsburg</t>
  </si>
  <si>
    <t>HoffenheimBayer</t>
  </si>
  <si>
    <t>Bayern MunichWerder Bremen</t>
  </si>
  <si>
    <t>Schalke 04Hannover 96</t>
  </si>
  <si>
    <t>Eint FrankfurtM'gladbach</t>
  </si>
  <si>
    <t>RB LeipzigHamburger SV</t>
  </si>
  <si>
    <t>Bayern MunichHoffenheim</t>
  </si>
  <si>
    <t>StuttgartSchalke 04</t>
  </si>
  <si>
    <t>DortmundFreiburg</t>
  </si>
  <si>
    <t>KˆlnAugsburg</t>
  </si>
  <si>
    <t>Werder BremenHertha BSC</t>
  </si>
  <si>
    <t>BayerMainz 05</t>
  </si>
  <si>
    <t>Hannover 96Wolfsburg</t>
  </si>
  <si>
    <t>KˆlnDortmund</t>
  </si>
  <si>
    <t>WolfsburgStuttgart</t>
  </si>
  <si>
    <t>FreiburgBayer</t>
  </si>
  <si>
    <t>Schalke 04Werder Bremen</t>
  </si>
  <si>
    <t>Hertha BSCHoffenheim</t>
  </si>
  <si>
    <t>Mainz 05Bayern Munich</t>
  </si>
  <si>
    <t>M'gladbachRB Leipzig</t>
  </si>
  <si>
    <t>AugsburgEint Frankfurt</t>
  </si>
  <si>
    <t>Hamburger SVHannover 96</t>
  </si>
  <si>
    <t>RB LeipzigAugsburg</t>
  </si>
  <si>
    <t>BayerHertha BSC</t>
  </si>
  <si>
    <t>Bayern MunichSchalke 04</t>
  </si>
  <si>
    <t>DortmundHamburger SV</t>
  </si>
  <si>
    <t>Eint FrankfurtKˆln</t>
  </si>
  <si>
    <t>HoffenheimMainz 05</t>
  </si>
  <si>
    <t>Hannover 96Freiburg</t>
  </si>
  <si>
    <t>StuttgartM'gladbach</t>
  </si>
  <si>
    <t>Werder BremenWolfsburg</t>
  </si>
  <si>
    <t>Hertha BSCMainz 05</t>
  </si>
  <si>
    <t>FreiburgWerder Bremen</t>
  </si>
  <si>
    <t>KˆlnHannover 96</t>
  </si>
  <si>
    <t>WolfsburgBayern Munich</t>
  </si>
  <si>
    <t>Hamburger SVBayer</t>
  </si>
  <si>
    <t>Schalke 04Hoffenheim</t>
  </si>
  <si>
    <t>AugsburgStuttgart</t>
  </si>
  <si>
    <t>M'gladbachDortmund</t>
  </si>
  <si>
    <t>Eint FrankfurtRB Leipzig</t>
  </si>
  <si>
    <t>Mainz 05Wolfsburg</t>
  </si>
  <si>
    <t>Bayern MunichHertha BSC</t>
  </si>
  <si>
    <t>HoffenheimFreiburg</t>
  </si>
  <si>
    <t>Hannover 96M'gladbach</t>
  </si>
  <si>
    <t>StuttgartEint Frankfurt</t>
  </si>
  <si>
    <t>Werder BremenHamburger SV</t>
  </si>
  <si>
    <t>BayerSchalke 04</t>
  </si>
  <si>
    <t>RB LeipzigKˆln</t>
  </si>
  <si>
    <t>DortmundAugsburg</t>
  </si>
  <si>
    <t>M'gladbachWerder Bremen</t>
  </si>
  <si>
    <t>Eint FrankfurtHannover 96</t>
  </si>
  <si>
    <t>AugsburgHoffenheim</t>
  </si>
  <si>
    <t>Schalke 04Hertha BSC</t>
  </si>
  <si>
    <t>WolfsburgBayer</t>
  </si>
  <si>
    <t>Hamburger SVMainz 05</t>
  </si>
  <si>
    <t>RB LeipzigDortmund</t>
  </si>
  <si>
    <t>KˆlnStuttgart</t>
  </si>
  <si>
    <t>FreiburgBayern Munich</t>
  </si>
  <si>
    <t>Mainz 05Schalke 04</t>
  </si>
  <si>
    <t>Hertha BSCFreiburg</t>
  </si>
  <si>
    <t>Bayern MunichHamburger SV</t>
  </si>
  <si>
    <t>Hannover 96Augsburg</t>
  </si>
  <si>
    <t>HoffenheimWolfsburg</t>
  </si>
  <si>
    <t>BayerM'gladbach</t>
  </si>
  <si>
    <t>StuttgartRB Leipzig</t>
  </si>
  <si>
    <t>DortmundEint Frankfurt</t>
  </si>
  <si>
    <t>Werder BremenKˆln</t>
  </si>
  <si>
    <t>FreiburgStuttgart</t>
  </si>
  <si>
    <t>M'gladbachHoffenheim</t>
  </si>
  <si>
    <t>AugsburgWerder Bremen</t>
  </si>
  <si>
    <t>Hamburger SVHertha BSC</t>
  </si>
  <si>
    <t>Eint FrankfurtMainz 05</t>
  </si>
  <si>
    <t>WolfsburgSchalke 04</t>
  </si>
  <si>
    <t>DortmundHannover 96</t>
  </si>
  <si>
    <t>KˆlnBayer</t>
  </si>
  <si>
    <t>RB LeipzigBayern Munich</t>
  </si>
  <si>
    <t>Schalke 04Freiburg</t>
  </si>
  <si>
    <t>Bayern MunichDortmund</t>
  </si>
  <si>
    <t>BayerAugsburg</t>
  </si>
  <si>
    <t>Hannover 96RB Leipzig</t>
  </si>
  <si>
    <t>Hertha BSCWolfsburg</t>
  </si>
  <si>
    <t>StuttgartHamburger SV</t>
  </si>
  <si>
    <t>HoffenheimKˆln</t>
  </si>
  <si>
    <t>Werder BremenEint Frankfurt</t>
  </si>
  <si>
    <t>Mainz 05M'gladbach</t>
  </si>
  <si>
    <t>Hannover 96Werder Bremen</t>
  </si>
  <si>
    <t>M'gladbachHertha BSC</t>
  </si>
  <si>
    <t>AugsburgBayern Munich</t>
  </si>
  <si>
    <t>KˆlnMainz 05</t>
  </si>
  <si>
    <t>FreiburgWolfsburg</t>
  </si>
  <si>
    <t>Hamburger SVSchalke 04</t>
  </si>
  <si>
    <t>DortmundStuttgart</t>
  </si>
  <si>
    <t>Eint FrankfurtHoffenheim</t>
  </si>
  <si>
    <t>RB LeipzigBayer</t>
  </si>
  <si>
    <t>WolfsburgAugsburg</t>
  </si>
  <si>
    <t>StuttgartHannover 96</t>
  </si>
  <si>
    <t>Bayern MunichM'gladbach</t>
  </si>
  <si>
    <t>HoffenheimHamburger SV</t>
  </si>
  <si>
    <t>Hertha BSCKˆln</t>
  </si>
  <si>
    <t>BayerEint Frankfurt</t>
  </si>
  <si>
    <t>Schalke 04Dortmund</t>
  </si>
  <si>
    <t>Werder BremenRB Leipzig</t>
  </si>
  <si>
    <t>Mainz 05Freiburg</t>
  </si>
  <si>
    <t>M'gladbachWolfsburg</t>
  </si>
  <si>
    <t>StuttgartWerder Bremen</t>
  </si>
  <si>
    <t>DortmundBayer</t>
  </si>
  <si>
    <t>Hannover 96Bayern Munich</t>
  </si>
  <si>
    <t>Eint FrankfurtHertha BSC</t>
  </si>
  <si>
    <t>RB LeipzigHoffenheim</t>
  </si>
  <si>
    <t>Hamburger SVFreiburg</t>
  </si>
  <si>
    <t>AugsburgMainz 05</t>
  </si>
  <si>
    <t>KˆlnSchalke 04</t>
  </si>
  <si>
    <t>HoffenheimHannover 96</t>
  </si>
  <si>
    <t>Hertha BSCAugsburg</t>
  </si>
  <si>
    <t>Bayern MunichEint Frankfurt</t>
  </si>
  <si>
    <t>FreiburgKˆln</t>
  </si>
  <si>
    <t>Schalke 04M'gladbach</t>
  </si>
  <si>
    <t>BayerStuttgart</t>
  </si>
  <si>
    <t>WolfsburgHamburger SV</t>
  </si>
  <si>
    <t>Mainz 05RB Leipzig</t>
  </si>
  <si>
    <t>Werder BremenDortmund</t>
  </si>
  <si>
    <t>RB LeipzigWolfsburg</t>
  </si>
  <si>
    <t>AugsburgSchalke 04</t>
  </si>
  <si>
    <t>DortmundMainz 05</t>
  </si>
  <si>
    <t>Werder BremenBayer</t>
  </si>
  <si>
    <t>Eint FrankfurtHamburger SV</t>
  </si>
  <si>
    <t>KˆlnBayern Munich</t>
  </si>
  <si>
    <t>M'gladbachFreiburg</t>
  </si>
  <si>
    <t>Hannover 96Hertha BSC</t>
  </si>
  <si>
    <t>StuttgartHoffenheim</t>
  </si>
  <si>
    <t>BayerHannover 96</t>
  </si>
  <si>
    <t>Bayern MunichStuttgart</t>
  </si>
  <si>
    <t>FreiburgAugsburg</t>
  </si>
  <si>
    <t>HoffenheimDortmund</t>
  </si>
  <si>
    <t>Hamburger SVM'gladbach</t>
  </si>
  <si>
    <t>Hertha BSCRB Leipzig</t>
  </si>
  <si>
    <t>Mainz 05Werder Bremen</t>
  </si>
  <si>
    <t>Schalke 04Eint Frankfurt</t>
  </si>
  <si>
    <t>WolfsburgKˆln</t>
  </si>
  <si>
    <t>total bet</t>
  </si>
  <si>
    <t>Profit</t>
  </si>
  <si>
    <t>Total Profit</t>
  </si>
  <si>
    <t>total spending</t>
  </si>
  <si>
    <t>&gt;2 profit</t>
  </si>
  <si>
    <t>&gt;2 spending</t>
  </si>
  <si>
    <t>Düsseldorf</t>
  </si>
  <si>
    <t>Werder BremenDüsseldorf</t>
  </si>
  <si>
    <t>Bayern MunichNürnberg</t>
  </si>
  <si>
    <t>Risk</t>
  </si>
  <si>
    <t>Nürnberg</t>
  </si>
  <si>
    <t>WolfsburgHoffenheim</t>
  </si>
  <si>
    <t>Mainz 05Hannover 96</t>
  </si>
  <si>
    <t>M'gladbachStuttgart</t>
  </si>
  <si>
    <t>NürnbergWolfsburg</t>
  </si>
  <si>
    <t>DüsseldorfFreiburg</t>
  </si>
  <si>
    <t>HoffenheimM'gladbach</t>
  </si>
  <si>
    <t>Eint FrankfurtBayer</t>
  </si>
  <si>
    <t>DüsseldorfDortmund</t>
  </si>
  <si>
    <t>M'gladbachNürnberg</t>
  </si>
  <si>
    <t>Bayern MunichRB Leipzig</t>
  </si>
  <si>
    <t>FreiburgHannover 96</t>
  </si>
  <si>
    <t>Mainz 05Eint Frankfurt</t>
  </si>
  <si>
    <t>Schalke 04Bayer</t>
  </si>
  <si>
    <t>DortmundM'gladbach</t>
  </si>
  <si>
    <t>Hannover 96Düsseldorf</t>
  </si>
  <si>
    <t>NürnbergFreiburg</t>
  </si>
  <si>
    <t>RB LeipzigWerder Bremen</t>
  </si>
  <si>
    <t>AugsburgWolfsburg</t>
  </si>
  <si>
    <t>HoffenheimBayern Munich</t>
  </si>
  <si>
    <t>AugsburgDüsseldorf</t>
  </si>
  <si>
    <t>StuttgartMainz 05</t>
  </si>
  <si>
    <t>NürnbergHertha BSC</t>
  </si>
  <si>
    <t>Schalke 04Wolfsburg</t>
  </si>
  <si>
    <t>Hertha BSCSchalke 04</t>
  </si>
  <si>
    <t>FreiburgHoffenheim</t>
  </si>
  <si>
    <t>Mainz 05Nürnberg</t>
  </si>
  <si>
    <t>DüsseldorfRB Leipzig</t>
  </si>
  <si>
    <t>Eint FrankfurtDortmund</t>
  </si>
  <si>
    <t>HoffenheimDüsseldorf</t>
  </si>
  <si>
    <t>NürnbergWerder Bremen</t>
  </si>
  <si>
    <t>StuttgartFreiburg</t>
  </si>
  <si>
    <t>Mainz 05Bayer</t>
  </si>
  <si>
    <t>Hannover 96Nürnberg</t>
  </si>
  <si>
    <t>RB LeipzigEint Frankfurt</t>
  </si>
  <si>
    <t>DüsseldorfStuttgart</t>
  </si>
  <si>
    <t>Werder BremenAugsburg</t>
  </si>
  <si>
    <t>Hertha BSCWerder Bremen</t>
  </si>
  <si>
    <t>WolfsburgMainz 05</t>
  </si>
  <si>
    <t>BayerDüsseldorf</t>
  </si>
  <si>
    <t>NürnbergDortmund</t>
  </si>
  <si>
    <t>DüsseldorfNürnberg</t>
  </si>
  <si>
    <t>Hannover 96Eint Frankfurt</t>
  </si>
  <si>
    <t>AugsburgDortmund</t>
  </si>
  <si>
    <t>BayerFreiburg</t>
  </si>
  <si>
    <t>M'gladbachBayern Munich</t>
  </si>
  <si>
    <t>NürnbergRB Leipzig</t>
  </si>
  <si>
    <t>Schalke 04Düsseldorf</t>
  </si>
  <si>
    <t>WolfsburgWerder Bremen</t>
  </si>
  <si>
    <t>Werder BremenSchalke 04</t>
  </si>
  <si>
    <t>Bayern MunichWolfsburg</t>
  </si>
  <si>
    <t>FreiburgHertha BSC</t>
  </si>
  <si>
    <t>HoffenheimNürnberg</t>
  </si>
  <si>
    <t>DüsseldorfEint Frankfurt</t>
  </si>
  <si>
    <t>AugsburgHannover 96</t>
  </si>
  <si>
    <t>Schalke 04RB Leipzig</t>
  </si>
  <si>
    <t>WolfsburgDüsseldorf</t>
  </si>
  <si>
    <t>Bayern MunichMainz 05</t>
  </si>
  <si>
    <t>Eint FrankfurtNürnberg</t>
  </si>
  <si>
    <t>DüsseldorfM'gladbach</t>
  </si>
  <si>
    <t>NürnbergAugsburg</t>
  </si>
  <si>
    <t>Eint FrankfurtStuttgart</t>
  </si>
  <si>
    <t>Hannover 96Schalke 04</t>
  </si>
  <si>
    <t>Hertha BSCDüsseldorf</t>
  </si>
  <si>
    <t>BayerRB Leipzig</t>
  </si>
  <si>
    <t>StuttgartNürnberg</t>
  </si>
  <si>
    <t>WolfsburgHannover 96</t>
  </si>
  <si>
    <t>NürnbergSchalke 04</t>
  </si>
  <si>
    <t>Werder BremenFreiburg</t>
  </si>
  <si>
    <t>Eint FrankfurtAugsburg</t>
  </si>
  <si>
    <t>DüsseldorfBayern Munich</t>
  </si>
  <si>
    <t>HoffenheimHertha BSC</t>
  </si>
  <si>
    <t>BayerNürnberg</t>
  </si>
  <si>
    <t>Mainz 05Düsseldorf</t>
  </si>
  <si>
    <t>FreiburgDortmund</t>
  </si>
  <si>
    <t>AugsburgBayer</t>
  </si>
  <si>
    <t>DortmundSchalke 04</t>
  </si>
  <si>
    <t>DüsseldorfWerder Bremen</t>
  </si>
  <si>
    <t>RB LeipzigFreiburg</t>
  </si>
  <si>
    <t>NürnbergBayern Munich</t>
  </si>
  <si>
    <t>Hertha BSCStuttgart</t>
  </si>
  <si>
    <t>WolfsburgNürnberg</t>
  </si>
  <si>
    <t>FreiburgDüsseldorf</t>
  </si>
  <si>
    <t>DortmundDüsseldorf</t>
  </si>
  <si>
    <t>HoffenheimWerder Bremen</t>
  </si>
  <si>
    <t>NürnbergM'gladbach</t>
  </si>
  <si>
    <t>StuttgartWolfsburg</t>
  </si>
  <si>
    <t>DüsseldorfHannover 96</t>
  </si>
  <si>
    <t>FreiburgNürnberg</t>
  </si>
  <si>
    <t>Hertha BSCBayer</t>
  </si>
  <si>
    <t>Mainz 05Hoffenheim</t>
  </si>
  <si>
    <t>Schalke 04Stuttgart</t>
  </si>
  <si>
    <t>Bet Total</t>
  </si>
  <si>
    <t>H</t>
  </si>
  <si>
    <t>D</t>
  </si>
  <si>
    <t>A</t>
  </si>
  <si>
    <t>Málaga</t>
  </si>
  <si>
    <t>Levante</t>
  </si>
  <si>
    <t>MálagaLevante</t>
  </si>
  <si>
    <t>Barcelona</t>
  </si>
  <si>
    <t>Celta Vigo</t>
  </si>
  <si>
    <t>Athletic BilbaoReal Madrid</t>
  </si>
  <si>
    <t>Atlético Madrid</t>
  </si>
  <si>
    <t>Real Sociedad</t>
  </si>
  <si>
    <t>Atlético MadridReal Sociedad</t>
  </si>
  <si>
    <t>Sevilla</t>
  </si>
  <si>
    <t>La Coruña</t>
  </si>
  <si>
    <t>BarcelonaCelta Vigo</t>
  </si>
  <si>
    <t>Athletic Bilbao</t>
  </si>
  <si>
    <t>Real Madrid</t>
  </si>
  <si>
    <t>SevillaLa Coruña</t>
  </si>
  <si>
    <t>Leganés</t>
  </si>
  <si>
    <t>Villarreal</t>
  </si>
  <si>
    <t>EibarEspanyol</t>
  </si>
  <si>
    <t>Getafe</t>
  </si>
  <si>
    <t>Valencia</t>
  </si>
  <si>
    <t>GetafeValencia</t>
  </si>
  <si>
    <t>Eibar</t>
  </si>
  <si>
    <t>Espanyol</t>
  </si>
  <si>
    <t>Las PalmasBetis</t>
  </si>
  <si>
    <t>Las Palmas</t>
  </si>
  <si>
    <t>Betis</t>
  </si>
  <si>
    <t>LeganésVillarreal</t>
  </si>
  <si>
    <t>Girona</t>
  </si>
  <si>
    <t>Alavés</t>
  </si>
  <si>
    <t>GironaAlavés</t>
  </si>
  <si>
    <t>AlavésLas Palmas</t>
  </si>
  <si>
    <t>GetafeEibar</t>
  </si>
  <si>
    <t>La CoruñaLeganés</t>
  </si>
  <si>
    <t>Real MadridSevilla</t>
  </si>
  <si>
    <t>ValenciaCelta Vigo</t>
  </si>
  <si>
    <t>BetisAtlético Madrid</t>
  </si>
  <si>
    <t>LevanteAthletic Bilbao</t>
  </si>
  <si>
    <t>Real SociedadMálaga</t>
  </si>
  <si>
    <t>VillarrealBarcelona</t>
  </si>
  <si>
    <t>EspanyolGirona</t>
  </si>
  <si>
    <t>SevillaLevante</t>
  </si>
  <si>
    <t>Athletic BilbaoReal Sociedad</t>
  </si>
  <si>
    <t>Atlético MadridAlavés</t>
  </si>
  <si>
    <t>EibarValencia</t>
  </si>
  <si>
    <t>BarcelonaLa Coruña</t>
  </si>
  <si>
    <t>Celta VigoVillarreal</t>
  </si>
  <si>
    <t>GironaGetafe</t>
  </si>
  <si>
    <t>Las PalmasEspanyol</t>
  </si>
  <si>
    <t>MálagaBetis</t>
  </si>
  <si>
    <t>LevanteLeganés</t>
  </si>
  <si>
    <t>GetafeLas Palmas</t>
  </si>
  <si>
    <t>Real SociedadSevilla</t>
  </si>
  <si>
    <t>AlavésMálaga</t>
  </si>
  <si>
    <t>EibarGirona</t>
  </si>
  <si>
    <t>BetisAthletic Bilbao</t>
  </si>
  <si>
    <t>EspanyolAtlético Madrid</t>
  </si>
  <si>
    <t>La CoruñaCelta Vigo</t>
  </si>
  <si>
    <t>Real MadridBarcelona</t>
  </si>
  <si>
    <t>ValenciaVillarreal</t>
  </si>
  <si>
    <t>Atlético MadridGetafe</t>
  </si>
  <si>
    <t>Las PalmasEibar</t>
  </si>
  <si>
    <t>SevillaBetis</t>
  </si>
  <si>
    <t>ValenciaGirona</t>
  </si>
  <si>
    <t>Athletic BilbaoAlavés</t>
  </si>
  <si>
    <t>BarcelonaLevante</t>
  </si>
  <si>
    <t>Celta VigoReal Madrid</t>
  </si>
  <si>
    <t>LeganésReal Sociedad</t>
  </si>
  <si>
    <t>VillarrealLa Coruña</t>
  </si>
  <si>
    <t>MálagaEspanyol</t>
  </si>
  <si>
    <t>GetafeMálaga</t>
  </si>
  <si>
    <t>EibarAtlético Madrid</t>
  </si>
  <si>
    <t>GironaLas Palmas</t>
  </si>
  <si>
    <t>La CoruñaValencia</t>
  </si>
  <si>
    <t>Real MadridVillarreal</t>
  </si>
  <si>
    <t>AlavésSevilla</t>
  </si>
  <si>
    <t>EspanyolAthletic Bilbao</t>
  </si>
  <si>
    <t>LevanteCelta Vigo</t>
  </si>
  <si>
    <t>Real SociedadBarcelona</t>
  </si>
  <si>
    <t>BetisLeganés</t>
  </si>
  <si>
    <t>GetafeAthletic Bilbao</t>
  </si>
  <si>
    <t>Atlético MadridGirona</t>
  </si>
  <si>
    <t>EspanyolSevilla</t>
  </si>
  <si>
    <t>Las PalmasValencia</t>
  </si>
  <si>
    <t>VillarrealLevante</t>
  </si>
  <si>
    <t>AlavésLeganés</t>
  </si>
  <si>
    <t>BetisBarcelona</t>
  </si>
  <si>
    <t>Real MadridLa Coruña</t>
  </si>
  <si>
    <t>Real SociedadCelta Vigo</t>
  </si>
  <si>
    <t>EibarMálaga</t>
  </si>
  <si>
    <t>Athletic BilbaoEibar</t>
  </si>
  <si>
    <t>La CoruñaLevante</t>
  </si>
  <si>
    <t>MálagaGirona</t>
  </si>
  <si>
    <t>ValenciaReal Madrid</t>
  </si>
  <si>
    <t>VillarrealReal Sociedad</t>
  </si>
  <si>
    <t>Atlético MadridLas Palmas</t>
  </si>
  <si>
    <t>BarcelonaAlavés</t>
  </si>
  <si>
    <t>LeganésEspanyol</t>
  </si>
  <si>
    <t>SevillaGetafe</t>
  </si>
  <si>
    <t>Celta VigoBetis</t>
  </si>
  <si>
    <t>Real SociedadLa Coruña</t>
  </si>
  <si>
    <t>AlavésCelta Vigo</t>
  </si>
  <si>
    <t>BetisVillarreal</t>
  </si>
  <si>
    <t>EibarSevilla</t>
  </si>
  <si>
    <t>LevanteReal Madrid</t>
  </si>
  <si>
    <t>Atlético MadridValencia</t>
  </si>
  <si>
    <t>EspanyolBarcelona</t>
  </si>
  <si>
    <t>GetafeLeganés</t>
  </si>
  <si>
    <t>GironaAthletic Bilbao</t>
  </si>
  <si>
    <t>Las PalmasMálaga</t>
  </si>
  <si>
    <t>Athletic BilbaoLas Palmas</t>
  </si>
  <si>
    <t>LeganésEibar</t>
  </si>
  <si>
    <t>MálagaAtlético Madrid</t>
  </si>
  <si>
    <t>Real MadridReal Sociedad</t>
  </si>
  <si>
    <t>VillarrealAlavés</t>
  </si>
  <si>
    <t>BarcelonaGetafe</t>
  </si>
  <si>
    <t>Celta VigoEspanyol</t>
  </si>
  <si>
    <t>SevillaGirona</t>
  </si>
  <si>
    <t>ValenciaLevante</t>
  </si>
  <si>
    <t>La CoruñaBetis</t>
  </si>
  <si>
    <t>GironaLeganés</t>
  </si>
  <si>
    <t>AlavésLa Coruña</t>
  </si>
  <si>
    <t>EibarBarcelona</t>
  </si>
  <si>
    <t>Las PalmasSevilla</t>
  </si>
  <si>
    <t>MálagaValencia</t>
  </si>
  <si>
    <t>Atlético MadridAthletic Bilbao</t>
  </si>
  <si>
    <t>BetisReal Madrid</t>
  </si>
  <si>
    <t>EspanyolVillarreal</t>
  </si>
  <si>
    <t>Real SociedadLevante</t>
  </si>
  <si>
    <t>GetafeCelta Vigo</t>
  </si>
  <si>
    <t>LeganésReal Madrid</t>
  </si>
  <si>
    <t>La CoruñaEspanyol</t>
  </si>
  <si>
    <t>BarcelonaGirona</t>
  </si>
  <si>
    <t>Celta VigoEibar</t>
  </si>
  <si>
    <t>LeganésLas Palmas</t>
  </si>
  <si>
    <t>Real MadridAlavés</t>
  </si>
  <si>
    <t>Athletic BilbaoMálaga</t>
  </si>
  <si>
    <t>SevillaAtlético Madrid</t>
  </si>
  <si>
    <t>ValenciaReal Sociedad</t>
  </si>
  <si>
    <t>VillarrealGetafe</t>
  </si>
  <si>
    <t>LevanteBetis</t>
  </si>
  <si>
    <t>EspanyolReal Madrid</t>
  </si>
  <si>
    <t>GironaCelta Vigo</t>
  </si>
  <si>
    <t>Athletic BilbaoValencia</t>
  </si>
  <si>
    <t>Atlético MadridLeganés</t>
  </si>
  <si>
    <t>EibarVillarreal</t>
  </si>
  <si>
    <t>GetafeLa Coruña</t>
  </si>
  <si>
    <t>MálagaSevilla</t>
  </si>
  <si>
    <t>AlavésLevante</t>
  </si>
  <si>
    <t>BetisReal Sociedad</t>
  </si>
  <si>
    <t>Las PalmasBarcelona</t>
  </si>
  <si>
    <t>La CoruñaEibar</t>
  </si>
  <si>
    <t>LeganésMálaga</t>
  </si>
  <si>
    <t>Real MadridGetafe</t>
  </si>
  <si>
    <t>SevillaAthletic Bilbao</t>
  </si>
  <si>
    <t>VillarrealGirona</t>
  </si>
  <si>
    <t>BarcelonaAtlético Madrid</t>
  </si>
  <si>
    <t>LevanteEspanyol</t>
  </si>
  <si>
    <t>Real SociedadAlavés</t>
  </si>
  <si>
    <t>ValenciaBetis</t>
  </si>
  <si>
    <t>Celta VigoLas Palmas</t>
  </si>
  <si>
    <t>GironaLa Coruña</t>
  </si>
  <si>
    <t>EibarReal Madrid</t>
  </si>
  <si>
    <t>GetafeLevante</t>
  </si>
  <si>
    <t>MálagaBarcelona</t>
  </si>
  <si>
    <t>SevillaValencia</t>
  </si>
  <si>
    <t>Athletic BilbaoLeganés</t>
  </si>
  <si>
    <t>Atlético MadridCelta Vigo</t>
  </si>
  <si>
    <t>EspanyolReal Sociedad</t>
  </si>
  <si>
    <t>Las PalmasVillarreal</t>
  </si>
  <si>
    <t>AlavésBetis</t>
  </si>
  <si>
    <t>LevanteEibar</t>
  </si>
  <si>
    <t>BetisEspanyol</t>
  </si>
  <si>
    <t>La CoruñaLas Palmas</t>
  </si>
  <si>
    <t>Real SociedadGetafe</t>
  </si>
  <si>
    <t>ValenciaAlavés</t>
  </si>
  <si>
    <t>BarcelonaAthletic Bilbao</t>
  </si>
  <si>
    <t>Celta VigoMálaga</t>
  </si>
  <si>
    <t>LeganésSevilla</t>
  </si>
  <si>
    <t>Real MadridGirona</t>
  </si>
  <si>
    <t>VillarrealAtlético Madrid</t>
  </si>
  <si>
    <t>Athletic BilbaoCelta Vigo</t>
  </si>
  <si>
    <t>GironaLevante</t>
  </si>
  <si>
    <t>Las PalmasReal Madrid</t>
  </si>
  <si>
    <t>SevillaBarcelona</t>
  </si>
  <si>
    <t>Atlético MadridLa Coruña</t>
  </si>
  <si>
    <t>EibarReal Sociedad</t>
  </si>
  <si>
    <t>EspanyolAlavés</t>
  </si>
  <si>
    <t>LeganésValencia</t>
  </si>
  <si>
    <t>MálagaVillarreal</t>
  </si>
  <si>
    <t>GetafeBetis</t>
  </si>
  <si>
    <t>La CoruñaMálaga</t>
  </si>
  <si>
    <t>AlavésGetafe</t>
  </si>
  <si>
    <t>BarcelonaLeganés</t>
  </si>
  <si>
    <t>BetisEibar</t>
  </si>
  <si>
    <t>Celta VigoSevilla</t>
  </si>
  <si>
    <t>LevanteLas Palmas</t>
  </si>
  <si>
    <t>Real MadridAtlético Madrid</t>
  </si>
  <si>
    <t>Real SociedadGirona</t>
  </si>
  <si>
    <t>ValenciaEspanyol</t>
  </si>
  <si>
    <t>VillarrealAthletic Bilbao</t>
  </si>
  <si>
    <t>GironaBetis</t>
  </si>
  <si>
    <t>Athletic BilbaoLa Coruña</t>
  </si>
  <si>
    <t>BarcelonaValencia</t>
  </si>
  <si>
    <t>Las PalmasReal Sociedad</t>
  </si>
  <si>
    <t>LeganésCelta Vigo</t>
  </si>
  <si>
    <t>SevillaVillarreal</t>
  </si>
  <si>
    <t>Atlético MadridLevante</t>
  </si>
  <si>
    <t>EibarAlavés</t>
  </si>
  <si>
    <t>GetafeEspanyol</t>
  </si>
  <si>
    <t>MálagaReal Madrid</t>
  </si>
  <si>
    <t>Celta VigoBarcelona</t>
  </si>
  <si>
    <t>La CoruñaSevilla</t>
  </si>
  <si>
    <t>VillarrealLeganés</t>
  </si>
  <si>
    <t>EspanyolEibar</t>
  </si>
  <si>
    <t>Real MadridAthletic Bilbao</t>
  </si>
  <si>
    <t>ValenciaGetafe</t>
  </si>
  <si>
    <t>AlavésGirona</t>
  </si>
  <si>
    <t>BetisLas Palmas</t>
  </si>
  <si>
    <t>LevanteMálaga</t>
  </si>
  <si>
    <t>Real SociedadAtlético Madrid</t>
  </si>
  <si>
    <t>LeganésLa Coruña</t>
  </si>
  <si>
    <t>Celta VigoValencia</t>
  </si>
  <si>
    <t>EibarGetafe</t>
  </si>
  <si>
    <t>Atlético MadridBetis</t>
  </si>
  <si>
    <t>GironaEspanyol</t>
  </si>
  <si>
    <t>Las PalmasAlavés</t>
  </si>
  <si>
    <t>MálagaReal Sociedad</t>
  </si>
  <si>
    <t>Athletic BilbaoLevante</t>
  </si>
  <si>
    <t>LevanteSevilla</t>
  </si>
  <si>
    <t>EspanyolLas Palmas</t>
  </si>
  <si>
    <t>Real MadridLeganés</t>
  </si>
  <si>
    <t>Real SociedadAthletic Bilbao</t>
  </si>
  <si>
    <t>VillarrealCelta Vigo</t>
  </si>
  <si>
    <t>AlavésAtlético Madrid</t>
  </si>
  <si>
    <t>GetafeGirona</t>
  </si>
  <si>
    <t>La CoruñaBarcelona</t>
  </si>
  <si>
    <t>ValenciaEibar</t>
  </si>
  <si>
    <t>BetisMálaga</t>
  </si>
  <si>
    <t>SevillaReal Sociedad</t>
  </si>
  <si>
    <t>Athletic BilbaoBetis</t>
  </si>
  <si>
    <t>Celta VigoLa Coruña</t>
  </si>
  <si>
    <t>GironaEibar</t>
  </si>
  <si>
    <t>VillarrealValencia</t>
  </si>
  <si>
    <t>Atlético MadridEspanyol</t>
  </si>
  <si>
    <t>BarcelonaReal Madrid</t>
  </si>
  <si>
    <t>Las PalmasGetafe</t>
  </si>
  <si>
    <t>MálagaAlavés</t>
  </si>
  <si>
    <t>LeganésLevante</t>
  </si>
  <si>
    <t>BarcelonaVillarreal</t>
  </si>
  <si>
    <t>SevillaReal Madrid</t>
  </si>
  <si>
    <t>AlavésAthletic Bilbao</t>
  </si>
  <si>
    <t>BetisSevilla</t>
  </si>
  <si>
    <t>EibarLas Palmas</t>
  </si>
  <si>
    <t>GetafeAtlético Madrid</t>
  </si>
  <si>
    <t>GironaValencia</t>
  </si>
  <si>
    <t>La CoruñaVillarreal</t>
  </si>
  <si>
    <t>Real MadridCelta Vigo</t>
  </si>
  <si>
    <t>Real SociedadLeganés</t>
  </si>
  <si>
    <t>EspanyolMálaga</t>
  </si>
  <si>
    <t>LevanteBarcelona</t>
  </si>
  <si>
    <t>Celta VigoLevante</t>
  </si>
  <si>
    <t>Las PalmasGirona</t>
  </si>
  <si>
    <t>LeganésBetis</t>
  </si>
  <si>
    <t>MálagaGetafe</t>
  </si>
  <si>
    <t>SevillaAlavés</t>
  </si>
  <si>
    <t>VillarrealReal Madrid</t>
  </si>
  <si>
    <t>Athletic BilbaoEspanyol</t>
  </si>
  <si>
    <t>Atlético MadridEibar</t>
  </si>
  <si>
    <t>BarcelonaReal Sociedad</t>
  </si>
  <si>
    <t>ValenciaLa Coruña</t>
  </si>
  <si>
    <t>HG</t>
  </si>
  <si>
    <t>AG</t>
  </si>
  <si>
    <t>Rayo Vallecano</t>
  </si>
  <si>
    <t>BetisLevante</t>
  </si>
  <si>
    <t>Huesca</t>
  </si>
  <si>
    <t xml:space="preserve">risk </t>
  </si>
  <si>
    <t>GironaValladolid</t>
  </si>
  <si>
    <t>Valladolid</t>
  </si>
  <si>
    <t>EibarHuesca</t>
  </si>
  <si>
    <t>Rayo VallecanoSevilla</t>
  </si>
  <si>
    <t>ValenciaAtlético Madrid</t>
  </si>
  <si>
    <t>Atlético MadridRayo Vallecano</t>
  </si>
  <si>
    <t>ValladolidBarcelona</t>
  </si>
  <si>
    <t>EspanyolValencia</t>
  </si>
  <si>
    <t>GironaReal Madrid</t>
  </si>
  <si>
    <t>Athletic BilbaoHuesca</t>
  </si>
  <si>
    <t>GetafeValladolid</t>
  </si>
  <si>
    <t>Celta VigoAtlético Madrid</t>
  </si>
  <si>
    <t>AlavésEspanyol</t>
  </si>
  <si>
    <t>BarcelonaHuesca</t>
  </si>
  <si>
    <t>LevanteValencia</t>
  </si>
  <si>
    <t>HuescaRayo Vallecano</t>
  </si>
  <si>
    <t>EspanyolLevante</t>
  </si>
  <si>
    <t>ValladolidAlavés</t>
  </si>
  <si>
    <t>HuescaReal Sociedad</t>
  </si>
  <si>
    <t>Celta VigoValladolid</t>
  </si>
  <si>
    <t>EibarLeganés</t>
  </si>
  <si>
    <t>Real MadridEspanyol</t>
  </si>
  <si>
    <t>Rayo VallecanoAlavés</t>
  </si>
  <si>
    <t>Atlético MadridHuesca</t>
  </si>
  <si>
    <t>Real SociedadRayo Vallecano</t>
  </si>
  <si>
    <t>Athletic BilbaoVillarreal</t>
  </si>
  <si>
    <t>LeganésBarcelona</t>
  </si>
  <si>
    <t>ValladolidLevante</t>
  </si>
  <si>
    <t>Rayo VallecanoEspanyol</t>
  </si>
  <si>
    <t>Real SociedadValencia</t>
  </si>
  <si>
    <t>HuescaGirona</t>
  </si>
  <si>
    <t>LevanteAlavés</t>
  </si>
  <si>
    <t>VillarrealValladolid</t>
  </si>
  <si>
    <t>Celta VigoGetafe</t>
  </si>
  <si>
    <t>AlavésReal Madrid</t>
  </si>
  <si>
    <t>LeganésRayo Vallecano</t>
  </si>
  <si>
    <t>SevillaCelta Vigo</t>
  </si>
  <si>
    <t>ValenciaBarcelona</t>
  </si>
  <si>
    <t>ValladolidHuesca</t>
  </si>
  <si>
    <t>Celta VigoAlavés</t>
  </si>
  <si>
    <t>BarcelonaSevilla</t>
  </si>
  <si>
    <t>Real MadridLevante</t>
  </si>
  <si>
    <t>ValenciaLeganés</t>
  </si>
  <si>
    <t>BetisValladolid</t>
  </si>
  <si>
    <t>EibarAthletic Bilbao</t>
  </si>
  <si>
    <t>HuescaEspanyol</t>
  </si>
  <si>
    <t>Rayo VallecanoGetafe</t>
  </si>
  <si>
    <t>Rayo VallecanoAthletic Bilbao</t>
  </si>
  <si>
    <t>ValladolidEspanyol</t>
  </si>
  <si>
    <t>GironaRayo Vallecano</t>
  </si>
  <si>
    <t>AlavésVillarreal</t>
  </si>
  <si>
    <t>SevillaHuesca</t>
  </si>
  <si>
    <t>LeganésAtlético Madrid</t>
  </si>
  <si>
    <t>Real MadridValladolid</t>
  </si>
  <si>
    <t>Rayo VallecanoBarcelona</t>
  </si>
  <si>
    <t>BetisCelta Vigo</t>
  </si>
  <si>
    <t>HuescaGetafe</t>
  </si>
  <si>
    <t>LevanteReal Sociedad</t>
  </si>
  <si>
    <t>ValladolidEibar</t>
  </si>
  <si>
    <t>AlavésHuesca</t>
  </si>
  <si>
    <t>BarcelonaBetis</t>
  </si>
  <si>
    <t>SevillaEspanyol</t>
  </si>
  <si>
    <t>Rayo VallecanoVillarreal</t>
  </si>
  <si>
    <t>LeganésAlavés</t>
  </si>
  <si>
    <t>Atlético MadridBarcelona</t>
  </si>
  <si>
    <t>HuescaLevante</t>
  </si>
  <si>
    <t>ValenciaRayo Vallecano</t>
  </si>
  <si>
    <t>Athletic BilbaoGetafe</t>
  </si>
  <si>
    <t>SevillaValladolid</t>
  </si>
  <si>
    <t>VillarrealBetis</t>
  </si>
  <si>
    <t>Rayo VallecanoEibar</t>
  </si>
  <si>
    <t>Celta VigoHuesca</t>
  </si>
  <si>
    <t>Real MadridValencia</t>
  </si>
  <si>
    <t>ValladolidLeganés</t>
  </si>
  <si>
    <t>GironaAtlético Madrid</t>
  </si>
  <si>
    <t>LeganésGetafe</t>
  </si>
  <si>
    <t>ValenciaSevilla</t>
  </si>
  <si>
    <t>BetisRayo Vallecano</t>
  </si>
  <si>
    <t>EibarLevante</t>
  </si>
  <si>
    <t>HuescaReal Madrid</t>
  </si>
  <si>
    <t>Real SociedadValladolid</t>
  </si>
  <si>
    <t>Athletic BilbaoGirona</t>
  </si>
  <si>
    <t>Celta VigoLeganés</t>
  </si>
  <si>
    <t>GetafeReal Sociedad</t>
  </si>
  <si>
    <t>Real MadridRayo Vallecano</t>
  </si>
  <si>
    <t>ValladolidAtlético Madrid</t>
  </si>
  <si>
    <t>EspanyolBetis</t>
  </si>
  <si>
    <t>HuescaVillarreal</t>
  </si>
  <si>
    <t>Athletic BilbaoValladolid</t>
  </si>
  <si>
    <t>ValenciaHuesca</t>
  </si>
  <si>
    <t>Rayo VallecanoLevante</t>
  </si>
  <si>
    <t>EspanyolLeganés</t>
  </si>
  <si>
    <t>LevanteGirona</t>
  </si>
  <si>
    <t>AlavésValencia</t>
  </si>
  <si>
    <t>HuescaBetis</t>
  </si>
  <si>
    <t>ValladolidRayo Vallecano</t>
  </si>
  <si>
    <t>GetafeBarcelona</t>
  </si>
  <si>
    <t>Celta VigoAthletic Bilbao</t>
  </si>
  <si>
    <t>Rayo VallecanoCelta Vigo</t>
  </si>
  <si>
    <t>LeganésHuesca</t>
  </si>
  <si>
    <t>ValenciaValladolid</t>
  </si>
  <si>
    <t>Athletic BilbaoSevilla</t>
  </si>
  <si>
    <t>BarcelonaEibar</t>
  </si>
  <si>
    <t>Real SociedadEspanyol</t>
  </si>
  <si>
    <t>GetafeAlavés</t>
  </si>
  <si>
    <t>HuescaAtlético Madrid</t>
  </si>
  <si>
    <t>BetisGirona</t>
  </si>
  <si>
    <t>LevanteValladolid</t>
  </si>
  <si>
    <t>Rayo VallecanoReal Sociedad</t>
  </si>
  <si>
    <t>GironaBarcelona</t>
  </si>
  <si>
    <t>Real SociedadHuesca</t>
  </si>
  <si>
    <t>ValladolidCelta Vigo</t>
  </si>
  <si>
    <t>AlavésRayo Vallecano</t>
  </si>
  <si>
    <t>HuescaValladolid</t>
  </si>
  <si>
    <t>LevanteGetafe</t>
  </si>
  <si>
    <t>VillarrealEspanyol</t>
  </si>
  <si>
    <t>Rayo VallecanoLeganés</t>
  </si>
  <si>
    <t>ValladolidVillarreal</t>
  </si>
  <si>
    <t>Atlético MadridReal Madrid</t>
  </si>
  <si>
    <t>EspanyolRayo Vallecano</t>
  </si>
  <si>
    <t>GironaHuesca</t>
  </si>
  <si>
    <t>Athletic BilbaoBarcelona</t>
  </si>
  <si>
    <t>SevillaEibar</t>
  </si>
  <si>
    <t>BarcelonaValladolid</t>
  </si>
  <si>
    <t>Rayo VallecanoAtlético Madrid</t>
  </si>
  <si>
    <t>BetisAlavés</t>
  </si>
  <si>
    <t>VillarrealSevilla</t>
  </si>
  <si>
    <t>HuescaAthletic Bilbao</t>
  </si>
  <si>
    <t>EspanyolHuesca</t>
  </si>
  <si>
    <t>GetafeRayo Vallecano</t>
  </si>
  <si>
    <t>Atlético MadridVillarreal</t>
  </si>
  <si>
    <t>ValladolidBetis</t>
  </si>
  <si>
    <t>GironaReal Sociedad</t>
  </si>
  <si>
    <t>Rayo VallecanoGirona</t>
  </si>
  <si>
    <t>EspanyolValladolid</t>
  </si>
  <si>
    <t>HuescaSevilla</t>
  </si>
  <si>
    <t>BetisGetafe</t>
  </si>
  <si>
    <t>EibarCelta Vigo</t>
  </si>
  <si>
    <t>ValenciaAthletic Bilbao</t>
  </si>
  <si>
    <t>AlavésEibar</t>
  </si>
  <si>
    <t>BarcelonaRayo Vallecano</t>
  </si>
  <si>
    <t>GetafeHuesca</t>
  </si>
  <si>
    <t>LevanteVillarreal</t>
  </si>
  <si>
    <t>ValladolidReal Madrid</t>
  </si>
  <si>
    <t>Athletic BilbaoAtlético Madrid</t>
  </si>
  <si>
    <t>HuescaAlavés</t>
  </si>
  <si>
    <t>LeganésGirona</t>
  </si>
  <si>
    <t>EibarValladolid</t>
  </si>
  <si>
    <t>VillarrealRayo Vallecano</t>
  </si>
  <si>
    <t>BarcelonaEspanyol</t>
  </si>
  <si>
    <t>Real MadridHuesca</t>
  </si>
  <si>
    <t>ValladolidReal Sociedad</t>
  </si>
  <si>
    <t>Rayo VallecanoBetis</t>
  </si>
  <si>
    <t>EspanyolGetafe</t>
  </si>
  <si>
    <t>EibarRayo Vallecano</t>
  </si>
  <si>
    <t>HuescaCelta Vigo</t>
  </si>
  <si>
    <t>LeganésValladolid</t>
  </si>
  <si>
    <t>Real SociedadBetis</t>
  </si>
  <si>
    <t>Real MadridEibar</t>
  </si>
  <si>
    <t>Rayo VallecanoValencia</t>
  </si>
  <si>
    <t>Celta VigoReal Sociedad</t>
  </si>
  <si>
    <t>LevanteHuesca</t>
  </si>
  <si>
    <t>ValladolidSevilla</t>
  </si>
  <si>
    <t>HuescaBarcelona</t>
  </si>
  <si>
    <t>Athletic BilbaoRayo Vallecano</t>
  </si>
  <si>
    <t>GironaVillarreal</t>
  </si>
  <si>
    <t>Real SociedadEibar</t>
  </si>
  <si>
    <t>ValladolidGetafe</t>
  </si>
  <si>
    <t>AlavésValladolid</t>
  </si>
  <si>
    <t>Celta VigoGirona</t>
  </si>
  <si>
    <t>Rayo VallecanoHuesca</t>
  </si>
  <si>
    <t>BetisValencia</t>
  </si>
  <si>
    <t>GetafeSevilla</t>
  </si>
  <si>
    <t>AlavésBarcelona</t>
  </si>
  <si>
    <t>HuescaEibar</t>
  </si>
  <si>
    <t>ValladolidGirona</t>
  </si>
  <si>
    <t>EspanyolCelta Vigo</t>
  </si>
  <si>
    <t>LeganésAthletic Bilbao</t>
  </si>
  <si>
    <t>GetafeReal Madrid</t>
  </si>
  <si>
    <t>SevillaRayo Vallecano</t>
  </si>
  <si>
    <t>Real SociedadVillarreal</t>
  </si>
  <si>
    <t>Atlético MadridValladolid</t>
  </si>
  <si>
    <t>GironaSevilla</t>
  </si>
  <si>
    <t>Rayo VallecanoReal Madrid</t>
  </si>
  <si>
    <t>VillarrealHuesca</t>
  </si>
  <si>
    <t>SevillaLeganés</t>
  </si>
  <si>
    <t>AlavésReal Sociedad</t>
  </si>
  <si>
    <t>LevanteRayo Vallecano</t>
  </si>
  <si>
    <t>EibarBetis</t>
  </si>
  <si>
    <t>HuescaValencia</t>
  </si>
  <si>
    <t>ValladolidAthletic Bilbao</t>
  </si>
  <si>
    <t>Atlético MadridSevilla</t>
  </si>
  <si>
    <t>BetisHuesca</t>
  </si>
  <si>
    <t>Real SociedadReal Madrid</t>
  </si>
  <si>
    <t>Rayo VallecanoValladolid</t>
  </si>
  <si>
    <t>VillarrealEibar</t>
  </si>
  <si>
    <t>Celta VigoRayo Vallecano</t>
  </si>
  <si>
    <t>GetafeVillarreal</t>
  </si>
  <si>
    <t>HuescaLeganés</t>
  </si>
  <si>
    <t>LevanteAtlético Madrid</t>
  </si>
  <si>
    <t>ValladolidValencia</t>
  </si>
  <si>
    <t>Real MadridBetis</t>
  </si>
  <si>
    <t>GameWeek</t>
  </si>
  <si>
    <t>Team</t>
  </si>
  <si>
    <t>O/U</t>
  </si>
  <si>
    <t>BothScore</t>
  </si>
  <si>
    <t>Total Bet</t>
  </si>
  <si>
    <t>total profit</t>
  </si>
  <si>
    <t>total risk</t>
  </si>
  <si>
    <t>&gt;2 risk</t>
  </si>
  <si>
    <t>Saint-Étienne</t>
  </si>
  <si>
    <t>Strasbourg</t>
  </si>
  <si>
    <t>MonacoToulouse</t>
  </si>
  <si>
    <t>Rennes</t>
  </si>
  <si>
    <t>Nantes</t>
  </si>
  <si>
    <t>LyonStrasbourg</t>
  </si>
  <si>
    <t>Metz</t>
  </si>
  <si>
    <t>Amiens</t>
  </si>
  <si>
    <t>MetzGuingamp</t>
  </si>
  <si>
    <t>Dijon</t>
  </si>
  <si>
    <t>Toulouse</t>
  </si>
  <si>
    <t>Total</t>
  </si>
  <si>
    <t>MontpellierCaen</t>
  </si>
  <si>
    <t>Caen</t>
  </si>
  <si>
    <t>Bordeaux</t>
  </si>
  <si>
    <t>Paris S-GAmiens</t>
  </si>
  <si>
    <t>Montpellier</t>
  </si>
  <si>
    <t>Lille</t>
  </si>
  <si>
    <t>Saint-ÉtienneNice</t>
  </si>
  <si>
    <t>Troyes</t>
  </si>
  <si>
    <t>Angers</t>
  </si>
  <si>
    <t>TroyesRennes</t>
  </si>
  <si>
    <t>Nice</t>
  </si>
  <si>
    <t>Lyon</t>
  </si>
  <si>
    <t>AngersBordeaux</t>
  </si>
  <si>
    <t>Marseille</t>
  </si>
  <si>
    <t>Guingamp</t>
  </si>
  <si>
    <t>LilleNantes</t>
  </si>
  <si>
    <t>Monaco</t>
  </si>
  <si>
    <t>Paris S-G</t>
  </si>
  <si>
    <t>MarseilleDijon</t>
  </si>
  <si>
    <t>NiceTroyes</t>
  </si>
  <si>
    <t>RennesLyon</t>
  </si>
  <si>
    <t>AmiensAngers</t>
  </si>
  <si>
    <t>BordeauxMetz</t>
  </si>
  <si>
    <t>CaenSaint-Étienne</t>
  </si>
  <si>
    <t>NantesMarseille</t>
  </si>
  <si>
    <t>ToulouseMontpellier</t>
  </si>
  <si>
    <t>DijonMonaco</t>
  </si>
  <si>
    <t>GuingampParis S-G</t>
  </si>
  <si>
    <t>StrasbourgLille</t>
  </si>
  <si>
    <t>MetzMonaco</t>
  </si>
  <si>
    <t>LyonBordeaux</t>
  </si>
  <si>
    <t>MontpellierStrasbourg</t>
  </si>
  <si>
    <t>NiceGuingamp</t>
  </si>
  <si>
    <t>RennesDijon</t>
  </si>
  <si>
    <t>Saint-ÉtienneAmiens</t>
  </si>
  <si>
    <t>TroyesNantes</t>
  </si>
  <si>
    <t>LilleCaen</t>
  </si>
  <si>
    <t>MarseilleAngers</t>
  </si>
  <si>
    <t>Paris S-GToulouse</t>
  </si>
  <si>
    <t>Paris S-GSaint-Étienne</t>
  </si>
  <si>
    <t>AmiensNice</t>
  </si>
  <si>
    <t>BordeauxTroyes</t>
  </si>
  <si>
    <t>CaenMetz</t>
  </si>
  <si>
    <t>DijonMontpellier</t>
  </si>
  <si>
    <t>NantesLyon</t>
  </si>
  <si>
    <t>ToulouseRennes</t>
  </si>
  <si>
    <t>AngersLille</t>
  </si>
  <si>
    <t>GuingampStrasbourg</t>
  </si>
  <si>
    <t>MonacoMarseille</t>
  </si>
  <si>
    <t>LilleBordeaux</t>
  </si>
  <si>
    <t>MetzParis S-G</t>
  </si>
  <si>
    <t>CaenDijon</t>
  </si>
  <si>
    <t>MontpellierNantes</t>
  </si>
  <si>
    <t>NiceMonaco</t>
  </si>
  <si>
    <t>StrasbourgAmiens</t>
  </si>
  <si>
    <t>TroyesToulouse</t>
  </si>
  <si>
    <t>LyonGuingamp</t>
  </si>
  <si>
    <t>MarseilleRennes</t>
  </si>
  <si>
    <t>Saint-ÉtienneAngers</t>
  </si>
  <si>
    <t>ToulouseBordeaux</t>
  </si>
  <si>
    <t>DijonSaint-Étienne</t>
  </si>
  <si>
    <t>GuingampLille</t>
  </si>
  <si>
    <t>MonacoStrasbourg</t>
  </si>
  <si>
    <t>NantesCaen</t>
  </si>
  <si>
    <t>TroyesMontpellier</t>
  </si>
  <si>
    <t>AmiensMarseille</t>
  </si>
  <si>
    <t>AngersMetz</t>
  </si>
  <si>
    <t>Paris S-GLyon</t>
  </si>
  <si>
    <t>RennesNice</t>
  </si>
  <si>
    <t>LilleMonaco</t>
  </si>
  <si>
    <t>NiceAngers</t>
  </si>
  <si>
    <t>BordeauxGuingamp</t>
  </si>
  <si>
    <t>CaenAmiens</t>
  </si>
  <si>
    <t>LyonDijon</t>
  </si>
  <si>
    <t>MetzTroyes</t>
  </si>
  <si>
    <t>MontpellierParis S-G</t>
  </si>
  <si>
    <t>MarseilleToulouse</t>
  </si>
  <si>
    <t>Saint-ÉtienneRennes</t>
  </si>
  <si>
    <t>StrasbourgNantes</t>
  </si>
  <si>
    <t>MonacoMontpellier</t>
  </si>
  <si>
    <t>DijonStrasbourg</t>
  </si>
  <si>
    <t>GuingampToulouse</t>
  </si>
  <si>
    <t>NantesMetz</t>
  </si>
  <si>
    <t>Paris S-GBordeaux</t>
  </si>
  <si>
    <t>RennesCaen</t>
  </si>
  <si>
    <t>AngersLyon</t>
  </si>
  <si>
    <t>NiceMarseille</t>
  </si>
  <si>
    <t>TroyesSaint-Étienne</t>
  </si>
  <si>
    <t>LyonMonaco</t>
  </si>
  <si>
    <t>CaenAngers</t>
  </si>
  <si>
    <t>DijonParis S-G</t>
  </si>
  <si>
    <t>GuingampRennes</t>
  </si>
  <si>
    <t>LilleTroyes</t>
  </si>
  <si>
    <t>Saint-ÉtienneMetz</t>
  </si>
  <si>
    <t>ToulouseAmiens</t>
  </si>
  <si>
    <t>BordeauxNantes</t>
  </si>
  <si>
    <t>MontpellierNice</t>
  </si>
  <si>
    <t>StrasbourgMarseille</t>
  </si>
  <si>
    <t>Saint-ÉtienneMontpellier</t>
  </si>
  <si>
    <t>AmiensBordeaux</t>
  </si>
  <si>
    <t>AngersToulouse</t>
  </si>
  <si>
    <t>MetzDijon</t>
  </si>
  <si>
    <t>MonacoCaen</t>
  </si>
  <si>
    <t>NantesGuingamp</t>
  </si>
  <si>
    <t>RennesLille</t>
  </si>
  <si>
    <t>MarseilleParis S-G</t>
  </si>
  <si>
    <t>NiceStrasbourg</t>
  </si>
  <si>
    <t>TroyesLyon</t>
  </si>
  <si>
    <t>Paris S-GNice</t>
  </si>
  <si>
    <t>BordeauxMonaco</t>
  </si>
  <si>
    <t>CaenTroyes</t>
  </si>
  <si>
    <t>DijonNantes</t>
  </si>
  <si>
    <t>GuingampAmiens</t>
  </si>
  <si>
    <t>MontpellierRennes</t>
  </si>
  <si>
    <t>StrasbourgAngers</t>
  </si>
  <si>
    <t>LilleMarseille</t>
  </si>
  <si>
    <t>LyonMetz</t>
  </si>
  <si>
    <t>ToulouseSaint-Étienne</t>
  </si>
  <si>
    <t>RennesBordeaux</t>
  </si>
  <si>
    <t>AngersParis S-G</t>
  </si>
  <si>
    <t>MonacoGuingamp</t>
  </si>
  <si>
    <t>MontpellierAmiens</t>
  </si>
  <si>
    <t>NantesToulouse</t>
  </si>
  <si>
    <t>TroyesStrasbourg</t>
  </si>
  <si>
    <t>MarseilleCaen</t>
  </si>
  <si>
    <t>MetzLille</t>
  </si>
  <si>
    <t>NiceDijon</t>
  </si>
  <si>
    <t>Saint-ÉtienneLyon</t>
  </si>
  <si>
    <t>AmiensMonaco</t>
  </si>
  <si>
    <t>LilleSaint-Étienne</t>
  </si>
  <si>
    <t>DijonTroyes</t>
  </si>
  <si>
    <t>GuingampAngers</t>
  </si>
  <si>
    <t>Paris S-GNantes</t>
  </si>
  <si>
    <t>StrasbourgRennes</t>
  </si>
  <si>
    <t>ToulouseMetz</t>
  </si>
  <si>
    <t>BordeauxMarseille</t>
  </si>
  <si>
    <t>CaenNice</t>
  </si>
  <si>
    <t>LyonMontpellier</t>
  </si>
  <si>
    <t>AmiensLille</t>
  </si>
  <si>
    <t>Saint-ÉtienneStrasbourg</t>
  </si>
  <si>
    <t>CaenBordeaux</t>
  </si>
  <si>
    <t>DijonToulouse</t>
  </si>
  <si>
    <t>MetzAmiens</t>
  </si>
  <si>
    <t>MontpellierLille</t>
  </si>
  <si>
    <t>RennesNantes</t>
  </si>
  <si>
    <t>TroyesAngers</t>
  </si>
  <si>
    <t>MarseilleGuingamp</t>
  </si>
  <si>
    <t>MonacoParis S-G</t>
  </si>
  <si>
    <t>NiceLyon</t>
  </si>
  <si>
    <t>AmiensDijon</t>
  </si>
  <si>
    <t>BordeauxSaint-Étienne</t>
  </si>
  <si>
    <t>StrasbourgCaen</t>
  </si>
  <si>
    <t>AngersRennes</t>
  </si>
  <si>
    <t>GuingampMontpellier</t>
  </si>
  <si>
    <t>LyonLille</t>
  </si>
  <si>
    <t>MetzMarseille</t>
  </si>
  <si>
    <t>NantesMonaco</t>
  </si>
  <si>
    <t>Paris S-GTroyes</t>
  </si>
  <si>
    <t>ToulouseNice</t>
  </si>
  <si>
    <t>DijonBordeaux</t>
  </si>
  <si>
    <t>LilleToulouse</t>
  </si>
  <si>
    <t>MonacoAngers</t>
  </si>
  <si>
    <t>NiceMetz</t>
  </si>
  <si>
    <t>RennesAmiens</t>
  </si>
  <si>
    <t>StrasbourgParis S-G</t>
  </si>
  <si>
    <t>TroyesGuingamp</t>
  </si>
  <si>
    <t>CaenLyon</t>
  </si>
  <si>
    <t>MontpellierMarseille</t>
  </si>
  <si>
    <t>Saint-ÉtienneNantes</t>
  </si>
  <si>
    <t>BordeauxStrasbourg</t>
  </si>
  <si>
    <t>AngersMontpellier</t>
  </si>
  <si>
    <t>GuingampDijon</t>
  </si>
  <si>
    <t>MetzRennes</t>
  </si>
  <si>
    <t>MonacoTroyes</t>
  </si>
  <si>
    <t>Paris S-GLille</t>
  </si>
  <si>
    <t>ToulouseCaen</t>
  </si>
  <si>
    <t>AmiensLyon</t>
  </si>
  <si>
    <t>MarseilleSaint-Étienne</t>
  </si>
  <si>
    <t>NantesNice</t>
  </si>
  <si>
    <t>Saint-ÉtienneMonaco</t>
  </si>
  <si>
    <t>CaenGuingamp</t>
  </si>
  <si>
    <t>DijonLille</t>
  </si>
  <si>
    <t>MontpellierMetz</t>
  </si>
  <si>
    <t>RennesParis S-G</t>
  </si>
  <si>
    <t>StrasbourgToulouse</t>
  </si>
  <si>
    <t>TroyesAmiens</t>
  </si>
  <si>
    <t>LyonMarseille</t>
  </si>
  <si>
    <t>NantesAngers</t>
  </si>
  <si>
    <t>NiceBordeaux</t>
  </si>
  <si>
    <t>AmiensNantes</t>
  </si>
  <si>
    <t>AngersDijon</t>
  </si>
  <si>
    <t>BordeauxMontpellier</t>
  </si>
  <si>
    <t>GuingampSaint-Étienne</t>
  </si>
  <si>
    <t>LilleNice</t>
  </si>
  <si>
    <t>MarseilleTroyes</t>
  </si>
  <si>
    <t>MetzStrasbourg</t>
  </si>
  <si>
    <t>MonacoRennes</t>
  </si>
  <si>
    <t>Paris S-GCaen</t>
  </si>
  <si>
    <t>ToulouseLyon</t>
  </si>
  <si>
    <t>StrasbourgGuingamp</t>
  </si>
  <si>
    <t>CaenLille</t>
  </si>
  <si>
    <t>DijonMetz</t>
  </si>
  <si>
    <t>MontpellierMonaco</t>
  </si>
  <si>
    <t>NiceAmiens</t>
  </si>
  <si>
    <t>RennesMarseille</t>
  </si>
  <si>
    <t>TroyesBordeaux</t>
  </si>
  <si>
    <t>LyonAngers</t>
  </si>
  <si>
    <t>NantesParis S-G</t>
  </si>
  <si>
    <t>Saint-ÉtienneToulouse</t>
  </si>
  <si>
    <t>BordeauxCaen</t>
  </si>
  <si>
    <t>MarseilleStrasbourg</t>
  </si>
  <si>
    <t>MonacoNice</t>
  </si>
  <si>
    <t>AmiensMontpellier</t>
  </si>
  <si>
    <t>AngersTroyes</t>
  </si>
  <si>
    <t>GuingampLyon</t>
  </si>
  <si>
    <t>LilleRennes</t>
  </si>
  <si>
    <t>MetzSaint-Étienne</t>
  </si>
  <si>
    <t>Paris S-GDijon</t>
  </si>
  <si>
    <t>ToulouseNantes</t>
  </si>
  <si>
    <t>CaenMarseille</t>
  </si>
  <si>
    <t>AmiensGuingamp</t>
  </si>
  <si>
    <t>MontpellierToulouse</t>
  </si>
  <si>
    <t>NantesBordeaux</t>
  </si>
  <si>
    <t>RennesAngers</t>
  </si>
  <si>
    <t>StrasbourgDijon</t>
  </si>
  <si>
    <t>TroyesLille</t>
  </si>
  <si>
    <t>LyonParis S-G</t>
  </si>
  <si>
    <t>MonacoMetz</t>
  </si>
  <si>
    <t>NiceSaint-Étienne</t>
  </si>
  <si>
    <t>DijonRennes</t>
  </si>
  <si>
    <t>AngersAmiens</t>
  </si>
  <si>
    <t>GuingampNantes</t>
  </si>
  <si>
    <t>MetzNice</t>
  </si>
  <si>
    <t>Paris S-GMontpellier</t>
  </si>
  <si>
    <t>Saint-ÉtienneCaen</t>
  </si>
  <si>
    <t>ToulouseTroyes</t>
  </si>
  <si>
    <t>BordeauxLyon</t>
  </si>
  <si>
    <t>LilleStrasbourg</t>
  </si>
  <si>
    <t>MarseilleMonaco</t>
  </si>
  <si>
    <t>MarseilleMetz</t>
  </si>
  <si>
    <t>AmiensSaint-Étienne</t>
  </si>
  <si>
    <t>LilleParis S-G</t>
  </si>
  <si>
    <t>MontpellierAngers</t>
  </si>
  <si>
    <t>NiceToulouse</t>
  </si>
  <si>
    <t>StrasbourgBordeaux</t>
  </si>
  <si>
    <t>CaenNantes</t>
  </si>
  <si>
    <t>MonacoLyon</t>
  </si>
  <si>
    <t>RennesGuingamp</t>
  </si>
  <si>
    <t>Saint-ÉtienneMarseille</t>
  </si>
  <si>
    <t>AngersMonaco</t>
  </si>
  <si>
    <t>BordeauxAmiens</t>
  </si>
  <si>
    <t>DijonNice</t>
  </si>
  <si>
    <t>GuingampCaen</t>
  </si>
  <si>
    <t>MetzMontpellier</t>
  </si>
  <si>
    <t>ToulouseParis S-G</t>
  </si>
  <si>
    <t>LyonRennes</t>
  </si>
  <si>
    <t>NantesLille</t>
  </si>
  <si>
    <t>StrasbourgTroyes</t>
  </si>
  <si>
    <t>MonacoDijon</t>
  </si>
  <si>
    <t>AmiensToulouse</t>
  </si>
  <si>
    <t>AngersSaint-Étienne</t>
  </si>
  <si>
    <t>CaenRennes</t>
  </si>
  <si>
    <t>MontpellierGuingamp</t>
  </si>
  <si>
    <t>Paris S-GStrasbourg</t>
  </si>
  <si>
    <t>TroyesMetz</t>
  </si>
  <si>
    <t>LilleLyon</t>
  </si>
  <si>
    <t>MarseilleBordeaux</t>
  </si>
  <si>
    <t>NiceNantes</t>
  </si>
  <si>
    <t>TroyesDijon</t>
  </si>
  <si>
    <t>StrasbourgMontpellier</t>
  </si>
  <si>
    <t>DijonCaen</t>
  </si>
  <si>
    <t>GuingampMetz</t>
  </si>
  <si>
    <t>LilleAngers</t>
  </si>
  <si>
    <t>NantesAmiens</t>
  </si>
  <si>
    <t>RennesTroyes</t>
  </si>
  <si>
    <t>ToulouseMonaco</t>
  </si>
  <si>
    <t>BordeauxNice</t>
  </si>
  <si>
    <t>LyonSaint-Étienne</t>
  </si>
  <si>
    <t>Paris S-GMarseille</t>
  </si>
  <si>
    <t>MonacoBordeaux</t>
  </si>
  <si>
    <t>NiceLille</t>
  </si>
  <si>
    <t>AmiensRennes</t>
  </si>
  <si>
    <t>AngersGuingamp</t>
  </si>
  <si>
    <t>MetzToulouse</t>
  </si>
  <si>
    <t>Saint-ÉtienneDijon</t>
  </si>
  <si>
    <t>TroyesParis S-G</t>
  </si>
  <si>
    <t>CaenStrasbourg</t>
  </si>
  <si>
    <t>MarseilleNantes</t>
  </si>
  <si>
    <t>MontpellierLyon</t>
  </si>
  <si>
    <t>StrasbourgMonaco</t>
  </si>
  <si>
    <t>BordeauxAngers</t>
  </si>
  <si>
    <t>DijonAmiens</t>
  </si>
  <si>
    <t>LilleMontpellier</t>
  </si>
  <si>
    <t>NantesTroyes</t>
  </si>
  <si>
    <t>Paris S-GMetz</t>
  </si>
  <si>
    <t>RennesSaint-Étienne</t>
  </si>
  <si>
    <t>GuingampNice</t>
  </si>
  <si>
    <t>LyonCaen</t>
  </si>
  <si>
    <t>ToulouseMarseille</t>
  </si>
  <si>
    <t>Paris S-GAngers</t>
  </si>
  <si>
    <t>MonacoLille</t>
  </si>
  <si>
    <t>AmiensTroyes</t>
  </si>
  <si>
    <t>AngersCaen</t>
  </si>
  <si>
    <t>BordeauxRennes</t>
  </si>
  <si>
    <t>MontpellierDijon</t>
  </si>
  <si>
    <t>ToulouseStrasbourg</t>
  </si>
  <si>
    <t>MarseilleLyon</t>
  </si>
  <si>
    <t>MetzNantes</t>
  </si>
  <si>
    <t>NiceParis S-G</t>
  </si>
  <si>
    <t>Saint-ÉtienneGuingamp</t>
  </si>
  <si>
    <t>DijonMarseille</t>
  </si>
  <si>
    <t>CaenMontpellier</t>
  </si>
  <si>
    <t>GuingampBordeaux</t>
  </si>
  <si>
    <t>LilleAmiens</t>
  </si>
  <si>
    <t>LyonToulouse</t>
  </si>
  <si>
    <t>NantesSaint-Étienne</t>
  </si>
  <si>
    <t>StrasbourgMetz</t>
  </si>
  <si>
    <t>TroyesNice</t>
  </si>
  <si>
    <t>RennesMonaco</t>
  </si>
  <si>
    <t>Saint-ÉtienneParis S-G</t>
  </si>
  <si>
    <t>AmiensCaen</t>
  </si>
  <si>
    <t>AngersStrasbourg</t>
  </si>
  <si>
    <t>BordeauxLille</t>
  </si>
  <si>
    <t>GuingampTroyes</t>
  </si>
  <si>
    <t>MonacoNantes</t>
  </si>
  <si>
    <t>ToulouseDijon</t>
  </si>
  <si>
    <t>MarseilleMontpellier</t>
  </si>
  <si>
    <t>MetzLyon</t>
  </si>
  <si>
    <t>NiceRennes</t>
  </si>
  <si>
    <t>AngersNice</t>
  </si>
  <si>
    <t>LilleGuingamp</t>
  </si>
  <si>
    <t>LyonAmiens</t>
  </si>
  <si>
    <t>NantesDijon</t>
  </si>
  <si>
    <t>RennesMetz</t>
  </si>
  <si>
    <t>StrasbourgSaint-Étienne</t>
  </si>
  <si>
    <t>MontpellierBordeaux</t>
  </si>
  <si>
    <t>Paris S-GMonaco</t>
  </si>
  <si>
    <t>TroyesMarseille</t>
  </si>
  <si>
    <t>DijonLyon</t>
  </si>
  <si>
    <t>NantesRennes</t>
  </si>
  <si>
    <t>AmiensStrasbourg</t>
  </si>
  <si>
    <t>GuingampMonaco</t>
  </si>
  <si>
    <t>MarseilleLille</t>
  </si>
  <si>
    <t>MetzCaen</t>
  </si>
  <si>
    <t>ToulouseAngers</t>
  </si>
  <si>
    <t>BordeauxParis S-G</t>
  </si>
  <si>
    <t>NiceMontpellier</t>
  </si>
  <si>
    <t>Saint-ÉtienneTroyes</t>
  </si>
  <si>
    <t>CaenToulouse</t>
  </si>
  <si>
    <t>MontpellierSaint-Étienne</t>
  </si>
  <si>
    <t>BordeauxDijon</t>
  </si>
  <si>
    <t>LilleMetz</t>
  </si>
  <si>
    <t>LyonNantes</t>
  </si>
  <si>
    <t>MonacoAmiens</t>
  </si>
  <si>
    <t>StrasbourgNice</t>
  </si>
  <si>
    <t>TroyesCaen</t>
  </si>
  <si>
    <t>AngersMarseille</t>
  </si>
  <si>
    <t>Paris S-GGuingamp</t>
  </si>
  <si>
    <t>RennesToulouse</t>
  </si>
  <si>
    <t>AmiensParis S-G</t>
  </si>
  <si>
    <t>CaenMonaco</t>
  </si>
  <si>
    <t>DijonGuingamp</t>
  </si>
  <si>
    <t>LyonTroyes</t>
  </si>
  <si>
    <t>MarseilleNice</t>
  </si>
  <si>
    <t>MetzAngers</t>
  </si>
  <si>
    <t>NantesMontpellier</t>
  </si>
  <si>
    <t>RennesStrasbourg</t>
  </si>
  <si>
    <t>Saint-ÉtienneBordeaux</t>
  </si>
  <si>
    <t>ToulouseLille</t>
  </si>
  <si>
    <t>GuingampMarseille</t>
  </si>
  <si>
    <t>AmiensMetz</t>
  </si>
  <si>
    <t>AngersNantes</t>
  </si>
  <si>
    <t>BordeauxToulouse</t>
  </si>
  <si>
    <t>LilleDijon</t>
  </si>
  <si>
    <t>MonacoSaint-Étienne</t>
  </si>
  <si>
    <t>MontpellierTroyes</t>
  </si>
  <si>
    <t>NiceCaen</t>
  </si>
  <si>
    <t>Paris S-GRennes</t>
  </si>
  <si>
    <t>StrasbourgLyon</t>
  </si>
  <si>
    <t>CaenParis S-G</t>
  </si>
  <si>
    <t>DijonAngers</t>
  </si>
  <si>
    <t>LyonNice</t>
  </si>
  <si>
    <t>MarseilleAmiens</t>
  </si>
  <si>
    <t>MetzBordeaux</t>
  </si>
  <si>
    <t>NantesStrasbourg</t>
  </si>
  <si>
    <t>RennesMontpellier</t>
  </si>
  <si>
    <t>Saint-ÉtienneLille</t>
  </si>
  <si>
    <t>ToulouseGuingamp</t>
  </si>
  <si>
    <t>TroyesMonaco</t>
  </si>
  <si>
    <t>Total bet</t>
  </si>
  <si>
    <t>Bank</t>
  </si>
  <si>
    <t>SUM PROFIT</t>
  </si>
  <si>
    <t>SUM PROFIT &gt;2</t>
  </si>
  <si>
    <t>AngersNîmes</t>
  </si>
  <si>
    <t>Nîmes</t>
  </si>
  <si>
    <t>Reims</t>
  </si>
  <si>
    <t>NiceReims</t>
  </si>
  <si>
    <t>ReimsLyon</t>
  </si>
  <si>
    <t>NîmesMarseille</t>
  </si>
  <si>
    <t>AmiensReims</t>
  </si>
  <si>
    <t>ToulouseNîmes</t>
  </si>
  <si>
    <t>NîmesParis S-G</t>
  </si>
  <si>
    <t>ReimsMontpellier</t>
  </si>
  <si>
    <t>BordeauxNîmes</t>
  </si>
  <si>
    <t>NantesReims</t>
  </si>
  <si>
    <t>MonacoNîmes</t>
  </si>
  <si>
    <t>ReimsDijon</t>
  </si>
  <si>
    <t>NîmesGuingamp</t>
  </si>
  <si>
    <t>Paris S-GReims</t>
  </si>
  <si>
    <t>ReimsBordeaux</t>
  </si>
  <si>
    <t>MontpellierNîmes</t>
  </si>
  <si>
    <t>NîmesReims</t>
  </si>
  <si>
    <t>LyonNîmes</t>
  </si>
  <si>
    <t>ReimsAngers</t>
  </si>
  <si>
    <t>NîmesSaint-Étienne</t>
  </si>
  <si>
    <t>RennesReims</t>
  </si>
  <si>
    <t>DijonNîmes</t>
  </si>
  <si>
    <t>ReimsMonaco</t>
  </si>
  <si>
    <t>NîmesNice</t>
  </si>
  <si>
    <t>Saint-ÉtienneReims</t>
  </si>
  <si>
    <t>ReimsGuingamp</t>
  </si>
  <si>
    <t>StrasbourgNîmes</t>
  </si>
  <si>
    <t>NîmesAmiens</t>
  </si>
  <si>
    <t>MarseilleReims</t>
  </si>
  <si>
    <t>CaenNîmes</t>
  </si>
  <si>
    <t>ReimsToulouse</t>
  </si>
  <si>
    <t>LilleReims</t>
  </si>
  <si>
    <t>ReimsStrasbourg</t>
  </si>
  <si>
    <t>NîmesLille</t>
  </si>
  <si>
    <t>ReimsCaen</t>
  </si>
  <si>
    <t>RennesNîmes</t>
  </si>
  <si>
    <t>LyonReims</t>
  </si>
  <si>
    <t>NîmesNantes</t>
  </si>
  <si>
    <t>NîmesToulouse</t>
  </si>
  <si>
    <t>ReimsNice</t>
  </si>
  <si>
    <t>NîmesAngers</t>
  </si>
  <si>
    <t>GuingampReims</t>
  </si>
  <si>
    <t>NiceNîmes</t>
  </si>
  <si>
    <t>ReimsMarseille</t>
  </si>
  <si>
    <t>NîmesMontpellier</t>
  </si>
  <si>
    <t>NantesNîmes</t>
  </si>
  <si>
    <t>ToulouseReims</t>
  </si>
  <si>
    <t>NîmesDijon</t>
  </si>
  <si>
    <t>ReimsRennes</t>
  </si>
  <si>
    <t>Paris S-GNîmes</t>
  </si>
  <si>
    <t>MontpellierReims</t>
  </si>
  <si>
    <t>ReimsAmiens</t>
  </si>
  <si>
    <t>AmiensNîmes</t>
  </si>
  <si>
    <t>DijonReims</t>
  </si>
  <si>
    <t>NîmesStrasbourg</t>
  </si>
  <si>
    <t>ReimsNantes</t>
  </si>
  <si>
    <t>Saint-ÉtienneNîmes</t>
  </si>
  <si>
    <t>StrasbourgReims</t>
  </si>
  <si>
    <t>NîmesCaen</t>
  </si>
  <si>
    <t>ReimsLille</t>
  </si>
  <si>
    <t>NîmesRennes</t>
  </si>
  <si>
    <t>MarseilleNîmes</t>
  </si>
  <si>
    <t>MonacoReims</t>
  </si>
  <si>
    <t>NîmesBordeaux</t>
  </si>
  <si>
    <t>ReimsSaint-Étienne</t>
  </si>
  <si>
    <t>AngersReims</t>
  </si>
  <si>
    <t>LilleNîmes</t>
  </si>
  <si>
    <t>ReimsNîmes</t>
  </si>
  <si>
    <t>CaenReims</t>
  </si>
  <si>
    <t>NîmesMonaco</t>
  </si>
  <si>
    <t>BordeauxReims</t>
  </si>
  <si>
    <t>GuingampNîmes</t>
  </si>
  <si>
    <t>NîmesLyon</t>
  </si>
  <si>
    <t>ReimsParis S-G</t>
  </si>
  <si>
    <t>HomeTeam</t>
  </si>
  <si>
    <t>AwayTeam</t>
  </si>
  <si>
    <t>HomeGoals</t>
  </si>
  <si>
    <t>AwayGoals</t>
  </si>
  <si>
    <t>overall profit</t>
  </si>
  <si>
    <t>Overall spending</t>
  </si>
  <si>
    <t>Brighton</t>
  </si>
  <si>
    <t>Crystal Palace</t>
  </si>
  <si>
    <t>Leicester City</t>
  </si>
  <si>
    <t>Tottenham</t>
  </si>
  <si>
    <t>Watford</t>
  </si>
  <si>
    <t>Manchester Utd</t>
  </si>
  <si>
    <t>West Brom</t>
  </si>
  <si>
    <t>Newcastle Utd</t>
  </si>
  <si>
    <t>Arsenal</t>
  </si>
  <si>
    <t>Huddersfield</t>
  </si>
  <si>
    <t>Bournemouth</t>
  </si>
  <si>
    <t>Burnley</t>
  </si>
  <si>
    <t>Chelsea</t>
  </si>
  <si>
    <t>Swansea City</t>
  </si>
  <si>
    <t>Manchester City</t>
  </si>
  <si>
    <t>Southampton</t>
  </si>
  <si>
    <t>Everton</t>
  </si>
  <si>
    <t>West Ham</t>
  </si>
  <si>
    <t>Stoke City</t>
  </si>
  <si>
    <t>Liverpool</t>
  </si>
  <si>
    <t>Cardiff City</t>
  </si>
  <si>
    <t>Wolves</t>
  </si>
  <si>
    <t>Fulham</t>
  </si>
  <si>
    <t>bet total</t>
  </si>
  <si>
    <t>Benevento</t>
  </si>
  <si>
    <t>Milan</t>
  </si>
  <si>
    <t>Bologna</t>
  </si>
  <si>
    <t>Cagliari</t>
  </si>
  <si>
    <t>proft %</t>
  </si>
  <si>
    <t>Sampdoria</t>
  </si>
  <si>
    <t>Crotone</t>
  </si>
  <si>
    <t>Udinese</t>
  </si>
  <si>
    <t>Fiorentina</t>
  </si>
  <si>
    <t>Sassuolo</t>
  </si>
  <si>
    <t>Hellas Verona</t>
  </si>
  <si>
    <t>Genoa</t>
  </si>
  <si>
    <t>Inter</t>
  </si>
  <si>
    <t>Chievo</t>
  </si>
  <si>
    <t>Juventus</t>
  </si>
  <si>
    <t>Lazio</t>
  </si>
  <si>
    <t>Torino</t>
  </si>
  <si>
    <t>Atalanta</t>
  </si>
  <si>
    <t>Roma</t>
  </si>
  <si>
    <t>Napoli</t>
  </si>
  <si>
    <t>SPAL</t>
  </si>
  <si>
    <t>Empoli</t>
  </si>
  <si>
    <t>Frosinone</t>
  </si>
  <si>
    <t>Parma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</si>
</sst>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.000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6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8" fontId="0" fillId="2" borderId="0" xfId="0" applyNumberFormat="1" applyFill="1"/>
    <xf numFmtId="8" fontId="0" fillId="0" borderId="0" xfId="0" applyNumberFormat="1"/>
    <xf numFmtId="164" fontId="0" fillId="0" borderId="0" xfId="0" applyNumberFormat="1"/>
    <xf numFmtId="9" fontId="0" fillId="0" borderId="0" xfId="2" applyFont="1"/>
    <xf numFmtId="44" fontId="0" fillId="0" borderId="0" xfId="1" applyFont="1"/>
    <xf numFmtId="0" fontId="0" fillId="4" borderId="0" xfId="0" applyFill="1"/>
    <xf numFmtId="44" fontId="0" fillId="4" borderId="0" xfId="1" applyFont="1" applyFill="1"/>
    <xf numFmtId="44" fontId="0" fillId="0" borderId="0" xfId="0" applyNumberFormat="1"/>
    <xf numFmtId="2" fontId="0" fillId="0" borderId="0" xfId="0" applyNumberFormat="1"/>
    <xf numFmtId="0" fontId="2" fillId="0" borderId="0" xfId="0" applyFont="1"/>
    <xf numFmtId="8" fontId="0" fillId="0" borderId="0" xfId="1" applyNumberFormat="1" applyFont="1"/>
    <xf numFmtId="0" fontId="0" fillId="0" borderId="0" xfId="1" applyNumberFormat="1" applyFont="1"/>
    <xf numFmtId="165" fontId="3" fillId="0" borderId="0" xfId="0" applyNumberFormat="1" applyFont="1"/>
    <xf numFmtId="164" fontId="1" fillId="4" borderId="0" xfId="0" applyNumberFormat="1" applyFont="1" applyFill="1" applyAlignment="1">
      <alignment horizontal="center"/>
    </xf>
    <xf numFmtId="0" fontId="4" fillId="0" borderId="0" xfId="0" applyFont="1"/>
    <xf numFmtId="164" fontId="1" fillId="0" borderId="0" xfId="0" applyNumberFormat="1" applyFont="1"/>
    <xf numFmtId="164" fontId="5" fillId="0" borderId="0" xfId="0" applyNumberFormat="1" applyFont="1"/>
    <xf numFmtId="0" fontId="6" fillId="4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12"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C352-D6B1-5F4D-9EA1-5277FF95211C}">
  <dimension ref="A1:AY251"/>
  <sheetViews>
    <sheetView tabSelected="1" topLeftCell="I19" workbookViewId="0">
      <selection activeCell="X30" sqref="X30"/>
    </sheetView>
  </sheetViews>
  <sheetFormatPr defaultColWidth="8.796875" defaultRowHeight="15.6"/>
  <cols>
    <col min="1" max="1" width="5.5" bestFit="1" customWidth="1"/>
    <col min="2" max="3" width="13.69921875" bestFit="1" customWidth="1"/>
    <col min="4" max="8" width="11.796875" bestFit="1" customWidth="1"/>
    <col min="9" max="9" width="9" style="1" bestFit="1" customWidth="1"/>
    <col min="10" max="11" width="8.5" style="1" bestFit="1" customWidth="1"/>
    <col min="12" max="12" width="8.5" style="1" customWidth="1"/>
    <col min="13" max="13" width="10.69921875" bestFit="1" customWidth="1"/>
    <col min="14" max="15" width="10.19921875" bestFit="1" customWidth="1"/>
    <col min="16" max="16" width="10.296875" bestFit="1" customWidth="1"/>
    <col min="17" max="17" width="9.796875" bestFit="1" customWidth="1"/>
    <col min="22" max="22" width="12" style="2" bestFit="1" customWidth="1"/>
    <col min="23" max="23" width="12.796875" customWidth="1"/>
    <col min="29" max="29" width="9.69921875" bestFit="1" customWidth="1"/>
    <col min="30" max="30" width="9.296875" bestFit="1" customWidth="1"/>
    <col min="32" max="32" width="9.69921875" bestFit="1" customWidth="1"/>
    <col min="36" max="36" width="27" bestFit="1" customWidth="1"/>
    <col min="38" max="38" width="5.296875" bestFit="1" customWidth="1"/>
    <col min="39" max="39" width="6.19921875" customWidth="1"/>
    <col min="46" max="46" width="27" bestFit="1" customWidth="1"/>
  </cols>
  <sheetData>
    <row r="1" spans="1:51">
      <c r="A1" t="s">
        <v>0</v>
      </c>
      <c r="B1" t="s">
        <v>23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s="8" t="s">
        <v>347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</v>
      </c>
      <c r="Z1" s="8" t="s">
        <v>24</v>
      </c>
      <c r="AA1" s="8" t="s">
        <v>246</v>
      </c>
      <c r="AB1" s="8"/>
      <c r="AC1" s="8"/>
      <c r="AD1" s="8"/>
      <c r="AE1" s="8"/>
      <c r="AF1" s="8"/>
      <c r="AG1" s="8"/>
      <c r="AH1" s="8"/>
      <c r="AK1" t="s">
        <v>348</v>
      </c>
      <c r="AL1" t="s">
        <v>349</v>
      </c>
      <c r="AM1" t="s">
        <v>350</v>
      </c>
    </row>
    <row r="2" spans="1:51">
      <c r="A2">
        <v>14</v>
      </c>
      <c r="B2" t="s">
        <v>351</v>
      </c>
      <c r="C2" t="s">
        <v>352</v>
      </c>
      <c r="D2">
        <v>0.45323854099999999</v>
      </c>
      <c r="E2">
        <v>0.26703128900000001</v>
      </c>
      <c r="F2">
        <v>0.27661550899999998</v>
      </c>
      <c r="G2">
        <v>0.40228296400000002</v>
      </c>
      <c r="H2">
        <v>0.454484585</v>
      </c>
      <c r="I2" s="3">
        <v>0</v>
      </c>
      <c r="J2" s="3">
        <v>8.5888150250604713</v>
      </c>
      <c r="K2" s="3">
        <v>4.9717437571610938</v>
      </c>
      <c r="L2" s="3">
        <f>SUM(I2:K2)</f>
        <v>13.560558782221566</v>
      </c>
      <c r="M2">
        <v>1.72</v>
      </c>
      <c r="N2">
        <v>4.75</v>
      </c>
      <c r="O2">
        <v>3.79</v>
      </c>
      <c r="P2" s="4">
        <f>100+(I2*M2-I2)-J2-K2</f>
        <v>86.439441217778437</v>
      </c>
      <c r="Q2" s="4">
        <f>100+(J2*N2-J2)-I2-K2</f>
        <v>127.23631258681569</v>
      </c>
      <c r="R2" s="4">
        <f>100+(K2*O2-K2)-I2-J2</f>
        <v>105.28235005741898</v>
      </c>
      <c r="S2">
        <f>LOG(P2)</f>
        <v>1.9367119507514652</v>
      </c>
      <c r="T2">
        <f t="shared" ref="T2:U17" si="0">LOG(Q2)</f>
        <v>2.1046110744057476</v>
      </c>
      <c r="U2">
        <f t="shared" si="0"/>
        <v>2.0223555704718019</v>
      </c>
      <c r="V2" s="2">
        <f>(D2*S2)+(E2*T2)+(F2*U2)</f>
        <v>1.9992044224431424</v>
      </c>
      <c r="W2">
        <f>SUM(V2:V251)</f>
        <v>494.86047760855729</v>
      </c>
      <c r="X2">
        <v>0</v>
      </c>
      <c r="Y2">
        <v>0</v>
      </c>
      <c r="Z2" s="5">
        <f>IF(X2=Y2,R2,IF(X2&gt;Y2,P2,Q2))</f>
        <v>105.28235005741898</v>
      </c>
      <c r="AA2" s="5">
        <f>Z2-100</f>
        <v>5.2823500574189808</v>
      </c>
      <c r="AB2" s="5"/>
      <c r="AC2" s="4"/>
      <c r="AJ2" t="str">
        <f t="shared" ref="AJ2:AJ65" si="1">_xlfn.CONCAT(B2,C2)</f>
        <v>MálagaLevante</v>
      </c>
      <c r="AK2">
        <f>VLOOKUP(AJ2,$AT$2:$AY$251,2,FALSE)</f>
        <v>1.72</v>
      </c>
      <c r="AL2">
        <f>VLOOKUP(AJ2,$AT$2:$AY$251,3,FALSE)</f>
        <v>3.79</v>
      </c>
      <c r="AM2">
        <f>VLOOKUP(AJ2,$AT$2:$AY$251,4,FALSE)</f>
        <v>4.75</v>
      </c>
      <c r="AN2">
        <f>VLOOKUP(AJ2,$AT$2:$AY$251,5,FALSE)</f>
        <v>1.93</v>
      </c>
      <c r="AO2">
        <f>VLOOKUP(AJ2,$AT$2:$AY$251,6,FALSE)</f>
        <v>1.86</v>
      </c>
      <c r="AT2" t="s">
        <v>353</v>
      </c>
      <c r="AU2">
        <v>1.72</v>
      </c>
      <c r="AV2">
        <v>3.79</v>
      </c>
      <c r="AW2">
        <v>4.75</v>
      </c>
      <c r="AX2">
        <v>1.93</v>
      </c>
      <c r="AY2">
        <v>1.86</v>
      </c>
    </row>
    <row r="3" spans="1:51">
      <c r="A3">
        <v>14</v>
      </c>
      <c r="B3" t="s">
        <v>354</v>
      </c>
      <c r="C3" t="s">
        <v>355</v>
      </c>
      <c r="D3">
        <v>0.175217438</v>
      </c>
      <c r="E3">
        <v>0.28658052499999997</v>
      </c>
      <c r="F3">
        <v>0.117341183</v>
      </c>
      <c r="G3">
        <v>0.56721874500000002</v>
      </c>
      <c r="H3">
        <v>0.55166430399999999</v>
      </c>
      <c r="I3" s="3">
        <v>0</v>
      </c>
      <c r="J3" s="3">
        <v>47.442239008480797</v>
      </c>
      <c r="K3" s="3">
        <v>16.645437150401349</v>
      </c>
      <c r="L3" s="3">
        <f t="shared" ref="L3:L66" si="2">SUM(I3:K3)</f>
        <v>64.087676158882147</v>
      </c>
      <c r="M3">
        <f>AK3</f>
        <v>1.1200000000000001</v>
      </c>
      <c r="N3">
        <f>AM3</f>
        <v>17</v>
      </c>
      <c r="O3">
        <f>AL3</f>
        <v>10</v>
      </c>
      <c r="P3" s="4">
        <f t="shared" ref="P3:P66" si="3">100+(I3*M3-I3)-J3-K3</f>
        <v>35.912323841117853</v>
      </c>
      <c r="Q3" s="4">
        <f t="shared" ref="Q3:Q66" si="4">100+(J3*N3-J3)-I3-K3</f>
        <v>842.43038698529142</v>
      </c>
      <c r="R3" s="4">
        <f t="shared" ref="R3:R66" si="5">100+(K3*O3-K3)-I3-J3</f>
        <v>202.36669534513135</v>
      </c>
      <c r="S3">
        <f t="shared" ref="S3:U66" si="6">LOG(P3)</f>
        <v>1.5552435086827581</v>
      </c>
      <c r="T3">
        <f t="shared" si="0"/>
        <v>2.925534023730636</v>
      </c>
      <c r="U3">
        <f t="shared" si="0"/>
        <v>2.3061390396994801</v>
      </c>
      <c r="V3" s="2">
        <f>(D3*S3)+(E3*T3)+(F3*U3)</f>
        <v>1.3815119425644329</v>
      </c>
      <c r="X3">
        <v>2</v>
      </c>
      <c r="Y3">
        <v>2</v>
      </c>
      <c r="Z3" s="5">
        <f>IF(X3=Y3,R3,IF(X3&gt;Y3,P3,Q3))</f>
        <v>202.36669534513135</v>
      </c>
      <c r="AA3" s="5">
        <f t="shared" ref="AA3:AA66" si="7">Z3-100</f>
        <v>102.36669534513135</v>
      </c>
      <c r="AE3" t="s">
        <v>42</v>
      </c>
      <c r="AF3" t="s">
        <v>43</v>
      </c>
      <c r="AG3" t="s">
        <v>44</v>
      </c>
      <c r="AJ3" t="str">
        <f t="shared" si="1"/>
        <v>BarcelonaCelta Vigo</v>
      </c>
      <c r="AK3">
        <f t="shared" ref="AK3:AK66" si="8">VLOOKUP(AJ3,$AT$2:$AY$251,2,FALSE)</f>
        <v>1.1200000000000001</v>
      </c>
      <c r="AL3">
        <f t="shared" ref="AL3:AL66" si="9">VLOOKUP(AJ3,$AT$2:$AY$251,3,FALSE)</f>
        <v>10</v>
      </c>
      <c r="AM3">
        <f t="shared" ref="AM3:AM66" si="10">VLOOKUP(AJ3,$AT$2:$AY$251,4,FALSE)</f>
        <v>17</v>
      </c>
      <c r="AN3">
        <f t="shared" ref="AN3:AN66" si="11">VLOOKUP(AJ3,$AT$2:$AY$251,5,FALSE)</f>
        <v>1.22</v>
      </c>
      <c r="AO3">
        <f t="shared" ref="AO3:AO66" si="12">VLOOKUP(AJ3,$AT$2:$AY$251,6,FALSE)</f>
        <v>4.07</v>
      </c>
      <c r="AT3" t="s">
        <v>356</v>
      </c>
      <c r="AU3">
        <v>7.5</v>
      </c>
      <c r="AV3">
        <v>4.5</v>
      </c>
      <c r="AW3">
        <v>1.44</v>
      </c>
      <c r="AX3">
        <v>1.5</v>
      </c>
      <c r="AY3">
        <v>2.54</v>
      </c>
    </row>
    <row r="4" spans="1:51">
      <c r="A4">
        <v>14</v>
      </c>
      <c r="B4" t="s">
        <v>357</v>
      </c>
      <c r="C4" t="s">
        <v>358</v>
      </c>
      <c r="D4">
        <v>0.32875348700000001</v>
      </c>
      <c r="E4">
        <v>0.38151926800000002</v>
      </c>
      <c r="F4">
        <v>0.28755351800000001</v>
      </c>
      <c r="G4">
        <v>0.38618598599999998</v>
      </c>
      <c r="H4">
        <v>0.45181861499999998</v>
      </c>
      <c r="I4" s="3">
        <v>0</v>
      </c>
      <c r="J4" s="3">
        <v>31.018572288501407</v>
      </c>
      <c r="K4" s="3">
        <v>15.377579284543449</v>
      </c>
      <c r="L4" s="3">
        <f t="shared" si="2"/>
        <v>46.396151573044854</v>
      </c>
      <c r="M4">
        <f t="shared" ref="M4:M67" si="13">AK4</f>
        <v>1.5</v>
      </c>
      <c r="N4">
        <f t="shared" ref="N4:N67" si="14">AM4</f>
        <v>7.5</v>
      </c>
      <c r="O4">
        <f t="shared" ref="O4:O67" si="15">AL4</f>
        <v>3.89</v>
      </c>
      <c r="P4" s="4">
        <f>100+(I4*M4-I4)-J4-K4</f>
        <v>53.603848426955146</v>
      </c>
      <c r="Q4" s="4">
        <f t="shared" si="4"/>
        <v>286.24314059071571</v>
      </c>
      <c r="R4" s="4">
        <f t="shared" si="5"/>
        <v>113.42263184382917</v>
      </c>
      <c r="S4">
        <f t="shared" si="6"/>
        <v>1.7291959704874125</v>
      </c>
      <c r="T4">
        <f t="shared" si="0"/>
        <v>2.4567350882237706</v>
      </c>
      <c r="U4">
        <f t="shared" si="0"/>
        <v>2.054699720378927</v>
      </c>
      <c r="V4" s="2">
        <f t="shared" ref="V3:V66" si="16">(D4*S4)+(E4*T4)+(F4*U4)</f>
        <v>2.0966071105617115</v>
      </c>
      <c r="X4">
        <v>2</v>
      </c>
      <c r="Y4">
        <v>1</v>
      </c>
      <c r="Z4" s="5">
        <f>IF(X4=Y4,R4,IF(X4&gt;Y4,P4,Q4))</f>
        <v>53.603848426955146</v>
      </c>
      <c r="AA4" s="5">
        <f t="shared" si="7"/>
        <v>-46.396151573044854</v>
      </c>
      <c r="AD4" t="s">
        <v>49</v>
      </c>
      <c r="AE4" s="5">
        <f>SUM($AA$2:$AA$251)</f>
        <v>-111.49955344943555</v>
      </c>
      <c r="AF4" s="4">
        <f>SUM($L$2:$L$251)</f>
        <v>6577.9842917750584</v>
      </c>
      <c r="AG4" s="6">
        <f>AE4/AF4</f>
        <v>-1.6950413455509725E-2</v>
      </c>
      <c r="AJ4" t="str">
        <f t="shared" si="1"/>
        <v>Atlético MadridReal Sociedad</v>
      </c>
      <c r="AK4">
        <f t="shared" si="8"/>
        <v>1.5</v>
      </c>
      <c r="AL4">
        <f t="shared" si="9"/>
        <v>3.89</v>
      </c>
      <c r="AM4">
        <f t="shared" si="10"/>
        <v>7.5</v>
      </c>
      <c r="AN4">
        <f t="shared" si="11"/>
        <v>1.91</v>
      </c>
      <c r="AO4">
        <f t="shared" si="12"/>
        <v>1.9</v>
      </c>
      <c r="AT4" t="s">
        <v>359</v>
      </c>
      <c r="AU4">
        <v>1.5</v>
      </c>
      <c r="AV4">
        <v>3.89</v>
      </c>
      <c r="AW4">
        <v>7.5</v>
      </c>
      <c r="AX4">
        <v>1.91</v>
      </c>
      <c r="AY4">
        <v>1.9</v>
      </c>
    </row>
    <row r="5" spans="1:51">
      <c r="A5">
        <v>14</v>
      </c>
      <c r="B5" t="s">
        <v>360</v>
      </c>
      <c r="C5" t="s">
        <v>361</v>
      </c>
      <c r="D5">
        <v>0.47987445299999998</v>
      </c>
      <c r="E5">
        <v>0.281901069</v>
      </c>
      <c r="F5">
        <v>0.19649514500000001</v>
      </c>
      <c r="G5">
        <v>0.73573453</v>
      </c>
      <c r="H5">
        <v>0.713790692</v>
      </c>
      <c r="I5" s="3">
        <v>0</v>
      </c>
      <c r="J5" s="3">
        <v>19.057563651699247</v>
      </c>
      <c r="K5" s="3">
        <v>3.3219401518171874</v>
      </c>
      <c r="L5" s="3">
        <f t="shared" si="2"/>
        <v>22.379503803516435</v>
      </c>
      <c r="M5">
        <f t="shared" si="13"/>
        <v>1.44</v>
      </c>
      <c r="N5">
        <f t="shared" si="14"/>
        <v>7.5</v>
      </c>
      <c r="O5">
        <f t="shared" si="15"/>
        <v>4.5</v>
      </c>
      <c r="P5" s="4">
        <f t="shared" si="3"/>
        <v>77.620496196483572</v>
      </c>
      <c r="Q5" s="4">
        <f t="shared" si="4"/>
        <v>220.55222358422793</v>
      </c>
      <c r="R5" s="4">
        <f t="shared" si="5"/>
        <v>92.569226879660903</v>
      </c>
      <c r="S5">
        <f t="shared" si="6"/>
        <v>1.8899764146820941</v>
      </c>
      <c r="T5">
        <f t="shared" si="0"/>
        <v>2.3435114406476032</v>
      </c>
      <c r="U5">
        <f t="shared" si="0"/>
        <v>1.9664666366006334</v>
      </c>
      <c r="V5" s="2">
        <f t="shared" si="16"/>
        <v>1.9539909254072643</v>
      </c>
      <c r="X5">
        <v>2</v>
      </c>
      <c r="Y5">
        <v>0</v>
      </c>
      <c r="Z5" s="5">
        <f>IF(X5=Y5,R5,IF(X5&gt;Y5,P5,Q5))</f>
        <v>77.620496196483572</v>
      </c>
      <c r="AA5" s="5">
        <f t="shared" si="7"/>
        <v>-22.379503803516428</v>
      </c>
      <c r="AD5">
        <v>2</v>
      </c>
      <c r="AE5">
        <f>SUMIF($V$2:$V$251,"&gt;2",$AA$2:$AA$251)</f>
        <v>420.93450035751766</v>
      </c>
      <c r="AF5">
        <f>SUMIF($V$2:$V$251,"&gt;2",$L$2:$L$251)</f>
        <v>3889.1188654464968</v>
      </c>
      <c r="AG5" s="6">
        <f t="shared" ref="AG5:AG11" si="17">AE5/AF5</f>
        <v>0.10823389948231669</v>
      </c>
      <c r="AJ5" t="str">
        <f t="shared" si="1"/>
        <v>SevillaLa Coruña</v>
      </c>
      <c r="AK5">
        <f t="shared" si="8"/>
        <v>1.44</v>
      </c>
      <c r="AL5">
        <f t="shared" si="9"/>
        <v>4.5</v>
      </c>
      <c r="AM5">
        <f t="shared" si="10"/>
        <v>7.5</v>
      </c>
      <c r="AN5">
        <f t="shared" si="11"/>
        <v>1.52</v>
      </c>
      <c r="AO5">
        <f t="shared" si="12"/>
        <v>2.48</v>
      </c>
      <c r="AT5" t="s">
        <v>362</v>
      </c>
      <c r="AU5">
        <v>1.1200000000000001</v>
      </c>
      <c r="AV5">
        <v>10</v>
      </c>
      <c r="AW5">
        <v>17</v>
      </c>
      <c r="AX5">
        <v>1.22</v>
      </c>
      <c r="AY5">
        <v>4.07</v>
      </c>
    </row>
    <row r="6" spans="1:51">
      <c r="A6">
        <v>14</v>
      </c>
      <c r="B6" t="s">
        <v>363</v>
      </c>
      <c r="C6" t="s">
        <v>364</v>
      </c>
      <c r="D6">
        <v>0.16410155600000001</v>
      </c>
      <c r="E6">
        <v>0.47757755400000002</v>
      </c>
      <c r="F6">
        <v>0.35778282900000002</v>
      </c>
      <c r="G6">
        <v>0.17157338799999999</v>
      </c>
      <c r="H6">
        <v>0.223846657</v>
      </c>
      <c r="I6" s="3">
        <v>6.5325169424725988</v>
      </c>
      <c r="J6" s="3">
        <v>0</v>
      </c>
      <c r="K6" s="3">
        <v>19.331033041065414</v>
      </c>
      <c r="L6" s="3">
        <f t="shared" si="2"/>
        <v>25.863549983538014</v>
      </c>
      <c r="M6">
        <f t="shared" si="13"/>
        <v>7.5</v>
      </c>
      <c r="N6">
        <f t="shared" si="14"/>
        <v>1.44</v>
      </c>
      <c r="O6">
        <f t="shared" si="15"/>
        <v>4.5</v>
      </c>
      <c r="P6" s="4">
        <f t="shared" si="3"/>
        <v>123.13032708500648</v>
      </c>
      <c r="Q6" s="4">
        <f t="shared" si="4"/>
        <v>74.136450016461993</v>
      </c>
      <c r="R6" s="4">
        <f t="shared" si="5"/>
        <v>161.12609870125635</v>
      </c>
      <c r="S6">
        <f t="shared" si="6"/>
        <v>2.0903650331387755</v>
      </c>
      <c r="T6">
        <f t="shared" si="0"/>
        <v>1.8700317862366598</v>
      </c>
      <c r="U6">
        <f t="shared" si="0"/>
        <v>2.2071658917781609</v>
      </c>
      <c r="V6" s="2">
        <f t="shared" si="16"/>
        <v>2.0258034177519177</v>
      </c>
      <c r="X6">
        <v>0</v>
      </c>
      <c r="Y6">
        <v>0</v>
      </c>
      <c r="Z6" s="5">
        <f t="shared" ref="Z6:Z69" si="18">IF(X6=Y6,R6,IF(X6&gt;Y6,P6,Q6))</f>
        <v>161.12609870125635</v>
      </c>
      <c r="AA6" s="5">
        <f t="shared" si="7"/>
        <v>61.126098701256353</v>
      </c>
      <c r="AD6">
        <v>2.02</v>
      </c>
      <c r="AE6">
        <f>SUMIF($V$2:$V$251,"&gt;2.02",$AA$2:$AA$251)</f>
        <v>19.953867911604348</v>
      </c>
      <c r="AF6">
        <f>SUMIF($V$2:$V$251,"&gt;2.02",$L$2:$L$251)</f>
        <v>2613.1674365631743</v>
      </c>
      <c r="AG6" s="6">
        <f t="shared" si="17"/>
        <v>7.6358933730812069E-3</v>
      </c>
      <c r="AJ6" t="str">
        <f t="shared" si="1"/>
        <v>Athletic BilbaoReal Madrid</v>
      </c>
      <c r="AK6">
        <f t="shared" si="8"/>
        <v>7.5</v>
      </c>
      <c r="AL6">
        <f t="shared" si="9"/>
        <v>4.5</v>
      </c>
      <c r="AM6">
        <f t="shared" si="10"/>
        <v>1.44</v>
      </c>
      <c r="AN6">
        <f t="shared" si="11"/>
        <v>1.5</v>
      </c>
      <c r="AO6">
        <f t="shared" si="12"/>
        <v>2.54</v>
      </c>
      <c r="AT6" t="s">
        <v>365</v>
      </c>
      <c r="AU6">
        <v>1.44</v>
      </c>
      <c r="AV6">
        <v>4.5</v>
      </c>
      <c r="AW6">
        <v>7.5</v>
      </c>
      <c r="AX6">
        <v>1.52</v>
      </c>
      <c r="AY6">
        <v>2.48</v>
      </c>
    </row>
    <row r="7" spans="1:51">
      <c r="A7">
        <v>14</v>
      </c>
      <c r="B7" t="s">
        <v>366</v>
      </c>
      <c r="C7" t="s">
        <v>367</v>
      </c>
      <c r="D7">
        <v>0.30878318999999999</v>
      </c>
      <c r="E7">
        <v>0.17862762400000001</v>
      </c>
      <c r="F7">
        <v>0.512573375</v>
      </c>
      <c r="G7">
        <v>5.0824753E-2</v>
      </c>
      <c r="H7">
        <v>0.108329223</v>
      </c>
      <c r="I7" s="3">
        <v>10.836686045136233</v>
      </c>
      <c r="J7" s="3">
        <v>0</v>
      </c>
      <c r="K7" s="3">
        <v>34.347650835062957</v>
      </c>
      <c r="L7" s="3">
        <f t="shared" si="2"/>
        <v>45.18433688019919</v>
      </c>
      <c r="M7">
        <f t="shared" si="13"/>
        <v>2.79</v>
      </c>
      <c r="N7">
        <f t="shared" si="14"/>
        <v>2.62</v>
      </c>
      <c r="O7">
        <f t="shared" si="15"/>
        <v>3.25</v>
      </c>
      <c r="P7" s="4">
        <f t="shared" si="3"/>
        <v>85.050017185730894</v>
      </c>
      <c r="Q7" s="4">
        <f t="shared" si="4"/>
        <v>54.81566311980081</v>
      </c>
      <c r="R7" s="4">
        <f t="shared" si="5"/>
        <v>166.44552833375542</v>
      </c>
      <c r="S7">
        <f t="shared" si="6"/>
        <v>1.9296744057048176</v>
      </c>
      <c r="T7">
        <f t="shared" si="0"/>
        <v>1.7389046722533612</v>
      </c>
      <c r="U7">
        <f t="shared" si="0"/>
        <v>2.2212721320486399</v>
      </c>
      <c r="V7" s="2">
        <f t="shared" si="16"/>
        <v>2.0450323821396212</v>
      </c>
      <c r="X7">
        <v>3</v>
      </c>
      <c r="Y7">
        <v>1</v>
      </c>
      <c r="Z7" s="5">
        <f t="shared" si="18"/>
        <v>85.050017185730894</v>
      </c>
      <c r="AA7" s="5">
        <f t="shared" si="7"/>
        <v>-14.949982814269106</v>
      </c>
      <c r="AD7">
        <v>2.04</v>
      </c>
      <c r="AE7">
        <f>SUMIF($V$2:$V$251,"&gt;2.04",$AA$2:$AA$251)</f>
        <v>57.262908663377374</v>
      </c>
      <c r="AF7">
        <f>SUMIF($V$2:$V$251,"&gt;2.04",$L$2:$L$251)</f>
        <v>1693.1340871513926</v>
      </c>
      <c r="AG7" s="6">
        <f t="shared" si="17"/>
        <v>3.3820657854522998E-2</v>
      </c>
      <c r="AJ7" t="str">
        <f t="shared" si="1"/>
        <v>LeganésVillarreal</v>
      </c>
      <c r="AK7">
        <f t="shared" si="8"/>
        <v>2.79</v>
      </c>
      <c r="AL7">
        <f t="shared" si="9"/>
        <v>3.25</v>
      </c>
      <c r="AM7">
        <f t="shared" si="10"/>
        <v>2.62</v>
      </c>
      <c r="AN7">
        <f t="shared" si="11"/>
        <v>2.3199999999999998</v>
      </c>
      <c r="AO7">
        <f t="shared" si="12"/>
        <v>1.6</v>
      </c>
      <c r="AT7" t="s">
        <v>368</v>
      </c>
      <c r="AU7">
        <v>2.37</v>
      </c>
      <c r="AV7">
        <v>3.1</v>
      </c>
      <c r="AW7">
        <v>3.29</v>
      </c>
      <c r="AX7">
        <v>2.31</v>
      </c>
      <c r="AY7">
        <v>1.6</v>
      </c>
    </row>
    <row r="8" spans="1:51">
      <c r="A8">
        <v>14</v>
      </c>
      <c r="B8" t="s">
        <v>369</v>
      </c>
      <c r="C8" t="s">
        <v>370</v>
      </c>
      <c r="D8">
        <v>0.17654434699999999</v>
      </c>
      <c r="E8">
        <v>0.53448002800000005</v>
      </c>
      <c r="F8">
        <v>0.14550086600000001</v>
      </c>
      <c r="G8">
        <v>0.75750931399999999</v>
      </c>
      <c r="H8">
        <v>0.70174139099999999</v>
      </c>
      <c r="I8" s="3">
        <v>0</v>
      </c>
      <c r="J8" s="3">
        <v>33.175267639848499</v>
      </c>
      <c r="K8" s="3">
        <v>0</v>
      </c>
      <c r="L8" s="3">
        <f t="shared" si="2"/>
        <v>33.175267639848499</v>
      </c>
      <c r="M8">
        <f t="shared" si="13"/>
        <v>3</v>
      </c>
      <c r="N8">
        <f t="shared" si="14"/>
        <v>2.29</v>
      </c>
      <c r="O8">
        <f t="shared" si="15"/>
        <v>3.39</v>
      </c>
      <c r="P8" s="4">
        <f t="shared" si="3"/>
        <v>66.824732360151501</v>
      </c>
      <c r="Q8" s="4">
        <f t="shared" si="4"/>
        <v>142.79609525540457</v>
      </c>
      <c r="R8" s="4">
        <f t="shared" si="5"/>
        <v>66.824732360151501</v>
      </c>
      <c r="S8">
        <f t="shared" si="6"/>
        <v>1.8249372280384948</v>
      </c>
      <c r="T8">
        <f t="shared" si="0"/>
        <v>2.1547163318644085</v>
      </c>
      <c r="U8">
        <f t="shared" si="0"/>
        <v>1.8249372280384948</v>
      </c>
      <c r="V8" s="2">
        <f t="shared" si="16"/>
        <v>1.7393651437022331</v>
      </c>
      <c r="X8">
        <v>1</v>
      </c>
      <c r="Y8">
        <v>0</v>
      </c>
      <c r="Z8" s="5">
        <f t="shared" si="18"/>
        <v>66.824732360151501</v>
      </c>
      <c r="AA8" s="5">
        <f t="shared" si="7"/>
        <v>-33.175267639848499</v>
      </c>
      <c r="AD8">
        <v>2.06</v>
      </c>
      <c r="AE8">
        <f>SUMIF($V$2:$V$251,"&gt;2.06",$AA$2:$AA$251)</f>
        <v>228.17202678071754</v>
      </c>
      <c r="AF8">
        <f>SUMIF($V$2:$V$251,"&gt;2.06",$L$2:$L$251)</f>
        <v>852.00493627601304</v>
      </c>
      <c r="AG8" s="6">
        <f t="shared" si="17"/>
        <v>0.26780599156857421</v>
      </c>
      <c r="AJ8" t="str">
        <f t="shared" si="1"/>
        <v>GetafeValencia</v>
      </c>
      <c r="AK8">
        <f t="shared" si="8"/>
        <v>3</v>
      </c>
      <c r="AL8">
        <f t="shared" si="9"/>
        <v>3.39</v>
      </c>
      <c r="AM8">
        <f t="shared" si="10"/>
        <v>2.29</v>
      </c>
      <c r="AN8">
        <f t="shared" si="11"/>
        <v>1.79</v>
      </c>
      <c r="AO8">
        <f t="shared" si="12"/>
        <v>2.0299999999999998</v>
      </c>
      <c r="AT8" t="s">
        <v>371</v>
      </c>
      <c r="AU8">
        <v>3</v>
      </c>
      <c r="AV8">
        <v>3.39</v>
      </c>
      <c r="AW8">
        <v>2.29</v>
      </c>
      <c r="AX8">
        <v>1.79</v>
      </c>
      <c r="AY8">
        <v>2.0299999999999998</v>
      </c>
    </row>
    <row r="9" spans="1:51">
      <c r="A9">
        <v>14</v>
      </c>
      <c r="B9" t="s">
        <v>372</v>
      </c>
      <c r="C9" t="s">
        <v>373</v>
      </c>
      <c r="D9">
        <v>0.66206605500000004</v>
      </c>
      <c r="E9">
        <v>7.1986301000000003E-2</v>
      </c>
      <c r="F9">
        <v>0.26248296300000001</v>
      </c>
      <c r="G9">
        <v>0.241350751</v>
      </c>
      <c r="H9">
        <v>0.18715385200000001</v>
      </c>
      <c r="I9" s="3">
        <v>54.154606621764003</v>
      </c>
      <c r="J9" s="3">
        <v>0</v>
      </c>
      <c r="K9" s="3">
        <v>15.790004450046869</v>
      </c>
      <c r="L9" s="3">
        <f t="shared" si="2"/>
        <v>69.944611071810868</v>
      </c>
      <c r="M9">
        <f t="shared" si="13"/>
        <v>2.37</v>
      </c>
      <c r="N9">
        <f t="shared" si="14"/>
        <v>3.29</v>
      </c>
      <c r="O9">
        <f t="shared" si="15"/>
        <v>3.1</v>
      </c>
      <c r="P9" s="4">
        <f t="shared" si="3"/>
        <v>158.40180662176982</v>
      </c>
      <c r="Q9" s="4">
        <f t="shared" si="4"/>
        <v>30.055388928189128</v>
      </c>
      <c r="R9" s="4">
        <f t="shared" si="5"/>
        <v>79.004402723334408</v>
      </c>
      <c r="S9">
        <f t="shared" si="6"/>
        <v>2.1997601305450858</v>
      </c>
      <c r="T9">
        <f t="shared" si="0"/>
        <v>1.4779223522771365</v>
      </c>
      <c r="U9">
        <f t="shared" si="0"/>
        <v>1.897651294140704</v>
      </c>
      <c r="V9" s="2">
        <f t="shared" si="16"/>
        <v>2.0608778093087565</v>
      </c>
      <c r="X9">
        <v>3</v>
      </c>
      <c r="Y9">
        <v>1</v>
      </c>
      <c r="Z9" s="5">
        <f t="shared" si="18"/>
        <v>158.40180662176982</v>
      </c>
      <c r="AA9" s="5">
        <f t="shared" si="7"/>
        <v>58.401806621769822</v>
      </c>
      <c r="AD9">
        <v>2.08</v>
      </c>
      <c r="AE9">
        <f>SUMIF($V$2:$V$251,"&gt;2.08",$AA$2:$AA$251)</f>
        <v>-189.03090302030139</v>
      </c>
      <c r="AF9">
        <f>SUMIF($V$2:$V$251,"&gt;2.08",$L$2:$L$251)</f>
        <v>393.20889759954866</v>
      </c>
      <c r="AG9" s="6">
        <f t="shared" si="17"/>
        <v>-0.48073912918627293</v>
      </c>
      <c r="AJ9" t="str">
        <f t="shared" si="1"/>
        <v>EibarEspanyol</v>
      </c>
      <c r="AK9">
        <f t="shared" si="8"/>
        <v>2.37</v>
      </c>
      <c r="AL9">
        <f t="shared" si="9"/>
        <v>3.1</v>
      </c>
      <c r="AM9">
        <f t="shared" si="10"/>
        <v>3.29</v>
      </c>
      <c r="AN9">
        <f t="shared" si="11"/>
        <v>2.31</v>
      </c>
      <c r="AO9">
        <f t="shared" si="12"/>
        <v>1.6</v>
      </c>
      <c r="AT9" t="s">
        <v>374</v>
      </c>
      <c r="AU9">
        <v>2.2000000000000002</v>
      </c>
      <c r="AV9">
        <v>3.5</v>
      </c>
      <c r="AW9">
        <v>3.1</v>
      </c>
      <c r="AX9">
        <v>1.57</v>
      </c>
      <c r="AY9">
        <v>2.36</v>
      </c>
    </row>
    <row r="10" spans="1:51">
      <c r="A10">
        <v>14</v>
      </c>
      <c r="B10" t="s">
        <v>375</v>
      </c>
      <c r="C10" t="s">
        <v>376</v>
      </c>
      <c r="D10">
        <v>0.56333539300000002</v>
      </c>
      <c r="E10">
        <v>0.14848235500000001</v>
      </c>
      <c r="F10">
        <v>0.28562905599999999</v>
      </c>
      <c r="G10">
        <v>0.28504590899999999</v>
      </c>
      <c r="H10">
        <v>0.30356381100000002</v>
      </c>
      <c r="I10" s="3">
        <v>20.271157921338922</v>
      </c>
      <c r="J10" s="3">
        <v>0</v>
      </c>
      <c r="K10" s="3">
        <v>8.3447284416959158E-2</v>
      </c>
      <c r="L10" s="3">
        <f t="shared" si="2"/>
        <v>20.354605205755881</v>
      </c>
      <c r="M10">
        <f t="shared" si="13"/>
        <v>2.2000000000000002</v>
      </c>
      <c r="N10">
        <f t="shared" si="14"/>
        <v>3.1</v>
      </c>
      <c r="O10">
        <f t="shared" si="15"/>
        <v>3.5</v>
      </c>
      <c r="P10" s="4">
        <f t="shared" si="3"/>
        <v>124.24194222118975</v>
      </c>
      <c r="Q10" s="4">
        <f t="shared" si="4"/>
        <v>79.645394794244112</v>
      </c>
      <c r="R10" s="4">
        <f t="shared" si="5"/>
        <v>79.937460289703466</v>
      </c>
      <c r="S10">
        <f t="shared" si="6"/>
        <v>2.0942682319136146</v>
      </c>
      <c r="T10">
        <f t="shared" si="0"/>
        <v>1.9011606693616512</v>
      </c>
      <c r="U10">
        <f t="shared" si="0"/>
        <v>1.9027503460795929</v>
      </c>
      <c r="V10" s="2">
        <f t="shared" si="16"/>
        <v>2.0055450160470532</v>
      </c>
      <c r="X10">
        <v>1</v>
      </c>
      <c r="Y10">
        <v>0</v>
      </c>
      <c r="Z10" s="5">
        <f t="shared" si="18"/>
        <v>124.24194222118975</v>
      </c>
      <c r="AA10" s="5">
        <f t="shared" si="7"/>
        <v>24.241942221189746</v>
      </c>
      <c r="AD10">
        <v>2.1</v>
      </c>
      <c r="AE10">
        <f>SUMIF($V$2:$V$251,"&gt;2.1",$AA$2:$AA$251)</f>
        <v>85.069344869224437</v>
      </c>
      <c r="AF10">
        <f>SUMIF($V$2:$V$251,"&gt;2.1",$L$2:$L$251)</f>
        <v>119.10864971002283</v>
      </c>
      <c r="AG10" s="6">
        <f t="shared" si="17"/>
        <v>0.71421634848796345</v>
      </c>
      <c r="AJ10" t="str">
        <f t="shared" si="1"/>
        <v>Las PalmasBetis</v>
      </c>
      <c r="AK10">
        <f t="shared" si="8"/>
        <v>2.2000000000000002</v>
      </c>
      <c r="AL10">
        <f t="shared" si="9"/>
        <v>3.5</v>
      </c>
      <c r="AM10">
        <f t="shared" si="10"/>
        <v>3.1</v>
      </c>
      <c r="AN10">
        <f t="shared" si="11"/>
        <v>1.57</v>
      </c>
      <c r="AO10">
        <f t="shared" si="12"/>
        <v>2.36</v>
      </c>
      <c r="AT10" t="s">
        <v>377</v>
      </c>
      <c r="AU10">
        <v>2.79</v>
      </c>
      <c r="AV10">
        <v>3.25</v>
      </c>
      <c r="AW10">
        <v>2.62</v>
      </c>
      <c r="AX10">
        <v>2.3199999999999998</v>
      </c>
      <c r="AY10">
        <v>1.6</v>
      </c>
    </row>
    <row r="11" spans="1:51">
      <c r="A11">
        <v>14</v>
      </c>
      <c r="B11" t="s">
        <v>378</v>
      </c>
      <c r="C11" t="s">
        <v>379</v>
      </c>
      <c r="D11">
        <v>0.50855405200000003</v>
      </c>
      <c r="E11">
        <v>0.120893469</v>
      </c>
      <c r="F11">
        <v>0.37006878700000001</v>
      </c>
      <c r="G11">
        <v>0.13800266899999999</v>
      </c>
      <c r="H11">
        <v>0.16901274499999999</v>
      </c>
      <c r="I11" s="3">
        <v>0</v>
      </c>
      <c r="J11" s="3">
        <v>0</v>
      </c>
      <c r="K11" s="3">
        <v>14.46103918929405</v>
      </c>
      <c r="L11" s="3">
        <f t="shared" si="2"/>
        <v>14.46103918929405</v>
      </c>
      <c r="M11">
        <f t="shared" si="13"/>
        <v>1.6</v>
      </c>
      <c r="N11">
        <f t="shared" si="14"/>
        <v>6</v>
      </c>
      <c r="O11">
        <f t="shared" si="15"/>
        <v>3.79</v>
      </c>
      <c r="P11" s="4">
        <f t="shared" si="3"/>
        <v>85.538960810705944</v>
      </c>
      <c r="Q11" s="4">
        <f t="shared" si="4"/>
        <v>85.538960810705944</v>
      </c>
      <c r="R11" s="4">
        <f t="shared" si="5"/>
        <v>140.34629933813039</v>
      </c>
      <c r="S11">
        <f t="shared" si="6"/>
        <v>1.932163969828701</v>
      </c>
      <c r="T11">
        <f t="shared" si="0"/>
        <v>1.932163969828701</v>
      </c>
      <c r="U11">
        <f t="shared" si="0"/>
        <v>2.147200965611582</v>
      </c>
      <c r="V11" s="2">
        <f t="shared" si="16"/>
        <v>2.0108078777633018</v>
      </c>
      <c r="X11">
        <v>2</v>
      </c>
      <c r="Y11">
        <v>3</v>
      </c>
      <c r="Z11" s="5">
        <f t="shared" si="18"/>
        <v>85.538960810705944</v>
      </c>
      <c r="AA11" s="5">
        <f t="shared" si="7"/>
        <v>-14.461039189294056</v>
      </c>
      <c r="AD11" t="s">
        <v>65</v>
      </c>
      <c r="AE11">
        <f>SUMIF($V$2:$V$251,"&lt;2",$AA$2:$AA$251)</f>
        <v>-532.4340538069531</v>
      </c>
      <c r="AF11">
        <f>SUMIF($V$2:$V$251,"&lt;2",$L$2:$L$251)</f>
        <v>2688.8654263285589</v>
      </c>
      <c r="AG11" s="6">
        <f t="shared" si="17"/>
        <v>-0.19801439246215877</v>
      </c>
      <c r="AJ11" t="str">
        <f t="shared" si="1"/>
        <v>GironaAlavés</v>
      </c>
      <c r="AK11">
        <f t="shared" si="8"/>
        <v>1.6</v>
      </c>
      <c r="AL11">
        <f t="shared" si="9"/>
        <v>3.79</v>
      </c>
      <c r="AM11">
        <f t="shared" si="10"/>
        <v>6</v>
      </c>
      <c r="AN11">
        <f t="shared" si="11"/>
        <v>2.0699999999999998</v>
      </c>
      <c r="AO11">
        <f t="shared" si="12"/>
        <v>1.74</v>
      </c>
      <c r="AT11" t="s">
        <v>380</v>
      </c>
      <c r="AU11">
        <v>1.6</v>
      </c>
      <c r="AV11">
        <v>3.79</v>
      </c>
      <c r="AW11">
        <v>6</v>
      </c>
      <c r="AX11">
        <v>2.0699999999999998</v>
      </c>
      <c r="AY11">
        <v>1.74</v>
      </c>
    </row>
    <row r="12" spans="1:51">
      <c r="A12">
        <v>15</v>
      </c>
      <c r="B12" t="s">
        <v>379</v>
      </c>
      <c r="C12" t="s">
        <v>375</v>
      </c>
      <c r="D12">
        <v>0.45641650700000003</v>
      </c>
      <c r="E12">
        <v>0.115589156</v>
      </c>
      <c r="F12">
        <v>0.42782983899999999</v>
      </c>
      <c r="G12">
        <v>8.8349101999999999E-2</v>
      </c>
      <c r="H12">
        <v>0.12463798099999999</v>
      </c>
      <c r="I12" s="3">
        <v>18.250921410990117</v>
      </c>
      <c r="J12" s="3">
        <v>0</v>
      </c>
      <c r="K12" s="3">
        <v>26.54500910844471</v>
      </c>
      <c r="L12" s="3">
        <f t="shared" si="2"/>
        <v>44.795930519434826</v>
      </c>
      <c r="M12">
        <f t="shared" si="13"/>
        <v>2.29</v>
      </c>
      <c r="N12">
        <f t="shared" si="14"/>
        <v>3.25</v>
      </c>
      <c r="O12">
        <f t="shared" si="15"/>
        <v>3.25</v>
      </c>
      <c r="P12" s="4">
        <f t="shared" si="3"/>
        <v>96.998679511732547</v>
      </c>
      <c r="Q12" s="4">
        <f t="shared" si="4"/>
        <v>55.204069480565174</v>
      </c>
      <c r="R12" s="4">
        <f t="shared" si="5"/>
        <v>141.47534908301049</v>
      </c>
      <c r="S12">
        <f t="shared" si="6"/>
        <v>1.9867658220531368</v>
      </c>
      <c r="T12">
        <f t="shared" si="0"/>
        <v>1.7419710938127144</v>
      </c>
      <c r="U12">
        <f t="shared" si="0"/>
        <v>2.1506807742075646</v>
      </c>
      <c r="V12" s="2">
        <f t="shared" si="16"/>
        <v>2.0282710946083027</v>
      </c>
      <c r="X12">
        <v>2</v>
      </c>
      <c r="Y12">
        <v>0</v>
      </c>
      <c r="Z12" s="5">
        <f t="shared" si="18"/>
        <v>96.998679511732547</v>
      </c>
      <c r="AA12" s="5">
        <f t="shared" si="7"/>
        <v>-3.0013204882674529</v>
      </c>
      <c r="AJ12" t="str">
        <f t="shared" si="1"/>
        <v>AlavésLas Palmas</v>
      </c>
      <c r="AK12">
        <f t="shared" si="8"/>
        <v>2.29</v>
      </c>
      <c r="AL12">
        <f t="shared" si="9"/>
        <v>3.25</v>
      </c>
      <c r="AM12">
        <f t="shared" si="10"/>
        <v>3.25</v>
      </c>
      <c r="AN12">
        <f t="shared" si="11"/>
        <v>2.1</v>
      </c>
      <c r="AO12">
        <f t="shared" si="12"/>
        <v>1.74</v>
      </c>
      <c r="AT12" t="s">
        <v>381</v>
      </c>
      <c r="AU12">
        <v>2.29</v>
      </c>
      <c r="AV12">
        <v>3.25</v>
      </c>
      <c r="AW12">
        <v>3.25</v>
      </c>
      <c r="AX12">
        <v>2.1</v>
      </c>
      <c r="AY12">
        <v>1.74</v>
      </c>
    </row>
    <row r="13" spans="1:51">
      <c r="A13">
        <v>15</v>
      </c>
      <c r="B13" t="s">
        <v>369</v>
      </c>
      <c r="C13" t="s">
        <v>372</v>
      </c>
      <c r="D13">
        <v>0.72124935800000001</v>
      </c>
      <c r="E13">
        <v>6.3453718000000006E-2</v>
      </c>
      <c r="F13">
        <v>0.107091041</v>
      </c>
      <c r="G13">
        <v>0.66383279699999997</v>
      </c>
      <c r="H13">
        <v>0.48699496199999998</v>
      </c>
      <c r="I13" s="3">
        <v>64.377870901114122</v>
      </c>
      <c r="J13" s="3">
        <v>0</v>
      </c>
      <c r="K13" s="3">
        <v>2.2342785950435053</v>
      </c>
      <c r="L13" s="3">
        <f t="shared" si="2"/>
        <v>66.612149496157627</v>
      </c>
      <c r="M13">
        <f t="shared" si="13"/>
        <v>2.04</v>
      </c>
      <c r="N13">
        <f t="shared" si="14"/>
        <v>3.75</v>
      </c>
      <c r="O13">
        <f t="shared" si="15"/>
        <v>3.39</v>
      </c>
      <c r="P13" s="4">
        <f t="shared" si="3"/>
        <v>164.71870714211522</v>
      </c>
      <c r="Q13" s="4">
        <f t="shared" si="4"/>
        <v>33.387850503842373</v>
      </c>
      <c r="R13" s="4">
        <f t="shared" si="5"/>
        <v>40.962054941039852</v>
      </c>
      <c r="S13">
        <f t="shared" si="6"/>
        <v>2.2167429248967117</v>
      </c>
      <c r="T13">
        <f t="shared" si="0"/>
        <v>1.523588460253259</v>
      </c>
      <c r="U13">
        <f t="shared" si="0"/>
        <v>1.612381735740434</v>
      </c>
      <c r="V13" s="2">
        <f t="shared" si="16"/>
        <v>1.8681734025075898</v>
      </c>
      <c r="X13">
        <v>0</v>
      </c>
      <c r="Y13">
        <v>0</v>
      </c>
      <c r="Z13" s="5">
        <f t="shared" si="18"/>
        <v>40.962054941039852</v>
      </c>
      <c r="AA13" s="5">
        <f t="shared" si="7"/>
        <v>-59.037945058960148</v>
      </c>
      <c r="AJ13" t="str">
        <f t="shared" si="1"/>
        <v>GetafeEibar</v>
      </c>
      <c r="AK13">
        <f t="shared" si="8"/>
        <v>2.04</v>
      </c>
      <c r="AL13">
        <f t="shared" si="9"/>
        <v>3.39</v>
      </c>
      <c r="AM13">
        <f t="shared" si="10"/>
        <v>3.75</v>
      </c>
      <c r="AN13">
        <f t="shared" si="11"/>
        <v>2.15</v>
      </c>
      <c r="AO13">
        <f t="shared" si="12"/>
        <v>1.7</v>
      </c>
      <c r="AT13" t="s">
        <v>382</v>
      </c>
      <c r="AU13">
        <v>2.04</v>
      </c>
      <c r="AV13">
        <v>3.39</v>
      </c>
      <c r="AW13">
        <v>3.75</v>
      </c>
      <c r="AX13">
        <v>2.15</v>
      </c>
      <c r="AY13">
        <v>1.7</v>
      </c>
    </row>
    <row r="14" spans="1:51">
      <c r="A14">
        <v>15</v>
      </c>
      <c r="B14" t="s">
        <v>364</v>
      </c>
      <c r="C14" t="s">
        <v>360</v>
      </c>
      <c r="D14">
        <v>0.56815289599999996</v>
      </c>
      <c r="E14">
        <v>0.20089790099999999</v>
      </c>
      <c r="F14">
        <v>0.213120161</v>
      </c>
      <c r="G14">
        <v>0.58209409099999998</v>
      </c>
      <c r="H14">
        <v>0.56442213900000004</v>
      </c>
      <c r="I14" s="3">
        <v>0</v>
      </c>
      <c r="J14" s="3">
        <v>10.84647401400383</v>
      </c>
      <c r="K14" s="3">
        <v>6.6870539517193599</v>
      </c>
      <c r="L14" s="3">
        <f t="shared" si="2"/>
        <v>17.533527965723188</v>
      </c>
      <c r="M14">
        <f t="shared" si="13"/>
        <v>1.33</v>
      </c>
      <c r="N14">
        <f t="shared" si="14"/>
        <v>8.5</v>
      </c>
      <c r="O14">
        <f t="shared" si="15"/>
        <v>5.5</v>
      </c>
      <c r="P14" s="4">
        <f t="shared" si="3"/>
        <v>82.466472034276805</v>
      </c>
      <c r="Q14" s="4">
        <f t="shared" si="4"/>
        <v>174.66150115330936</v>
      </c>
      <c r="R14" s="4">
        <f t="shared" si="5"/>
        <v>119.2452687687333</v>
      </c>
      <c r="S14">
        <f t="shared" si="6"/>
        <v>1.9162774155790254</v>
      </c>
      <c r="T14">
        <f t="shared" si="0"/>
        <v>2.2421971884446754</v>
      </c>
      <c r="U14">
        <f t="shared" si="0"/>
        <v>2.076441156782225</v>
      </c>
      <c r="V14" s="2">
        <f t="shared" si="16"/>
        <v>1.9817227456277096</v>
      </c>
      <c r="X14">
        <v>5</v>
      </c>
      <c r="Y14">
        <v>0</v>
      </c>
      <c r="Z14" s="5">
        <f t="shared" si="18"/>
        <v>82.466472034276805</v>
      </c>
      <c r="AA14" s="5">
        <f t="shared" si="7"/>
        <v>-17.533527965723195</v>
      </c>
      <c r="AJ14" t="str">
        <f t="shared" si="1"/>
        <v>Real MadridSevilla</v>
      </c>
      <c r="AK14">
        <f t="shared" si="8"/>
        <v>1.33</v>
      </c>
      <c r="AL14">
        <f t="shared" si="9"/>
        <v>5.5</v>
      </c>
      <c r="AM14">
        <f t="shared" si="10"/>
        <v>8.5</v>
      </c>
      <c r="AN14">
        <f t="shared" si="11"/>
        <v>1.25</v>
      </c>
      <c r="AO14">
        <f t="shared" si="12"/>
        <v>3.8</v>
      </c>
      <c r="AT14" t="s">
        <v>383</v>
      </c>
      <c r="AU14">
        <v>2.37</v>
      </c>
      <c r="AV14">
        <v>3.2</v>
      </c>
      <c r="AW14">
        <v>3.2</v>
      </c>
      <c r="AX14">
        <v>2.2400000000000002</v>
      </c>
      <c r="AY14">
        <v>1.64</v>
      </c>
    </row>
    <row r="15" spans="1:51">
      <c r="A15">
        <v>15</v>
      </c>
      <c r="B15" t="s">
        <v>361</v>
      </c>
      <c r="C15" t="s">
        <v>366</v>
      </c>
      <c r="D15">
        <v>0.33688744399999998</v>
      </c>
      <c r="E15">
        <v>0.27349174500000001</v>
      </c>
      <c r="F15">
        <v>0.38945829799999998</v>
      </c>
      <c r="G15">
        <v>0.15600314500000001</v>
      </c>
      <c r="H15">
        <v>0.24117071000000001</v>
      </c>
      <c r="I15" s="3">
        <v>0</v>
      </c>
      <c r="J15" s="3">
        <v>0</v>
      </c>
      <c r="K15" s="3">
        <v>11.225655064731544</v>
      </c>
      <c r="L15" s="3">
        <f t="shared" si="2"/>
        <v>11.225655064731544</v>
      </c>
      <c r="M15">
        <f t="shared" si="13"/>
        <v>2.37</v>
      </c>
      <c r="N15">
        <f t="shared" si="14"/>
        <v>3.2</v>
      </c>
      <c r="O15">
        <f t="shared" si="15"/>
        <v>3.2</v>
      </c>
      <c r="P15" s="4">
        <f t="shared" si="3"/>
        <v>88.774344935268459</v>
      </c>
      <c r="Q15" s="4">
        <f t="shared" si="4"/>
        <v>88.774344935268459</v>
      </c>
      <c r="R15" s="4">
        <f t="shared" si="5"/>
        <v>124.6964411424094</v>
      </c>
      <c r="S15">
        <f t="shared" si="6"/>
        <v>1.9482874763321683</v>
      </c>
      <c r="T15">
        <f t="shared" si="0"/>
        <v>1.9482874763321683</v>
      </c>
      <c r="U15">
        <f t="shared" si="0"/>
        <v>2.0958540588172032</v>
      </c>
      <c r="V15" s="2">
        <f t="shared" si="16"/>
        <v>2.0054418843458257</v>
      </c>
      <c r="X15">
        <v>1</v>
      </c>
      <c r="Y15">
        <v>0</v>
      </c>
      <c r="Z15" s="5">
        <f t="shared" si="18"/>
        <v>88.774344935268459</v>
      </c>
      <c r="AA15" s="5">
        <f t="shared" si="7"/>
        <v>-11.225655064731541</v>
      </c>
      <c r="AJ15" t="str">
        <f t="shared" si="1"/>
        <v>La CoruñaLeganés</v>
      </c>
      <c r="AK15">
        <f t="shared" si="8"/>
        <v>2.37</v>
      </c>
      <c r="AL15">
        <f t="shared" si="9"/>
        <v>3.2</v>
      </c>
      <c r="AM15">
        <f t="shared" si="10"/>
        <v>3.2</v>
      </c>
      <c r="AN15">
        <f t="shared" si="11"/>
        <v>2.2400000000000002</v>
      </c>
      <c r="AO15">
        <f t="shared" si="12"/>
        <v>1.64</v>
      </c>
      <c r="AT15" t="s">
        <v>384</v>
      </c>
      <c r="AU15">
        <v>1.33</v>
      </c>
      <c r="AV15">
        <v>5.5</v>
      </c>
      <c r="AW15">
        <v>8.5</v>
      </c>
      <c r="AX15">
        <v>1.25</v>
      </c>
      <c r="AY15">
        <v>3.8</v>
      </c>
    </row>
    <row r="16" spans="1:51">
      <c r="A16">
        <v>15</v>
      </c>
      <c r="B16" t="s">
        <v>370</v>
      </c>
      <c r="C16" t="s">
        <v>355</v>
      </c>
      <c r="D16">
        <v>0.265579075</v>
      </c>
      <c r="E16">
        <v>0.40836301699999999</v>
      </c>
      <c r="F16">
        <v>0.15846518400000001</v>
      </c>
      <c r="G16">
        <v>0.76991253100000001</v>
      </c>
      <c r="H16">
        <v>0.73949601799999998</v>
      </c>
      <c r="I16" s="3">
        <v>0</v>
      </c>
      <c r="J16" s="3">
        <v>37.878917680545392</v>
      </c>
      <c r="K16" s="3">
        <v>4.5160863641213993</v>
      </c>
      <c r="L16" s="3">
        <f t="shared" si="2"/>
        <v>42.395004044666791</v>
      </c>
      <c r="M16">
        <f t="shared" si="13"/>
        <v>1.66</v>
      </c>
      <c r="N16">
        <f t="shared" si="14"/>
        <v>5</v>
      </c>
      <c r="O16">
        <f t="shared" si="15"/>
        <v>4</v>
      </c>
      <c r="P16" s="4">
        <f t="shared" si="3"/>
        <v>57.604995955333209</v>
      </c>
      <c r="Q16" s="4">
        <f t="shared" si="4"/>
        <v>246.99958435806016</v>
      </c>
      <c r="R16" s="4">
        <f t="shared" si="5"/>
        <v>75.669341411818806</v>
      </c>
      <c r="S16">
        <f t="shared" si="6"/>
        <v>1.7604601504673609</v>
      </c>
      <c r="T16">
        <f t="shared" si="0"/>
        <v>2.3926962224452821</v>
      </c>
      <c r="U16">
        <f t="shared" si="0"/>
        <v>1.8789199541016015</v>
      </c>
      <c r="V16" s="2">
        <f t="shared" si="16"/>
        <v>1.7423734227457228</v>
      </c>
      <c r="X16">
        <v>2</v>
      </c>
      <c r="Y16">
        <v>1</v>
      </c>
      <c r="Z16" s="5">
        <f t="shared" si="18"/>
        <v>57.604995955333209</v>
      </c>
      <c r="AA16" s="5">
        <f t="shared" si="7"/>
        <v>-42.395004044666791</v>
      </c>
      <c r="AJ16" t="str">
        <f t="shared" si="1"/>
        <v>ValenciaCelta Vigo</v>
      </c>
      <c r="AK16">
        <f t="shared" si="8"/>
        <v>1.66</v>
      </c>
      <c r="AL16">
        <f t="shared" si="9"/>
        <v>4</v>
      </c>
      <c r="AM16">
        <f t="shared" si="10"/>
        <v>5</v>
      </c>
      <c r="AN16">
        <f t="shared" si="11"/>
        <v>1.54</v>
      </c>
      <c r="AO16">
        <f t="shared" si="12"/>
        <v>2.44</v>
      </c>
      <c r="AT16" t="s">
        <v>385</v>
      </c>
      <c r="AU16">
        <v>1.66</v>
      </c>
      <c r="AV16">
        <v>4</v>
      </c>
      <c r="AW16">
        <v>5</v>
      </c>
      <c r="AX16">
        <v>1.54</v>
      </c>
      <c r="AY16">
        <v>2.44</v>
      </c>
    </row>
    <row r="17" spans="1:51">
      <c r="A17">
        <v>15</v>
      </c>
      <c r="B17" t="s">
        <v>358</v>
      </c>
      <c r="C17" t="s">
        <v>351</v>
      </c>
      <c r="D17">
        <v>0.78695227899999998</v>
      </c>
      <c r="E17">
        <v>2.1912672000000001E-2</v>
      </c>
      <c r="F17">
        <v>6.9164178000000007E-2</v>
      </c>
      <c r="G17">
        <v>0.60217210600000004</v>
      </c>
      <c r="H17">
        <v>0.28756938999999998</v>
      </c>
      <c r="I17" s="3">
        <v>75.539991515261093</v>
      </c>
      <c r="J17" s="3">
        <v>0</v>
      </c>
      <c r="K17" s="3">
        <v>2.889940438083368</v>
      </c>
      <c r="L17" s="3">
        <f t="shared" si="2"/>
        <v>78.429931953344465</v>
      </c>
      <c r="M17">
        <f t="shared" si="13"/>
        <v>1.53</v>
      </c>
      <c r="N17">
        <f t="shared" si="14"/>
        <v>6</v>
      </c>
      <c r="O17">
        <f t="shared" si="15"/>
        <v>4.33</v>
      </c>
      <c r="P17" s="4">
        <f t="shared" si="3"/>
        <v>137.14625506500502</v>
      </c>
      <c r="Q17" s="4">
        <f t="shared" si="4"/>
        <v>21.570068046655539</v>
      </c>
      <c r="R17" s="4">
        <f t="shared" si="5"/>
        <v>34.083510143556524</v>
      </c>
      <c r="S17">
        <f t="shared" si="6"/>
        <v>2.137183953196045</v>
      </c>
      <c r="T17">
        <f t="shared" si="0"/>
        <v>1.3338515151646868</v>
      </c>
      <c r="U17">
        <f t="shared" si="0"/>
        <v>1.532544314893852</v>
      </c>
      <c r="V17" s="2">
        <f t="shared" si="16"/>
        <v>1.8170872011465704</v>
      </c>
      <c r="X17">
        <v>0</v>
      </c>
      <c r="Y17">
        <v>2</v>
      </c>
      <c r="Z17" s="5">
        <f t="shared" si="18"/>
        <v>21.570068046655539</v>
      </c>
      <c r="AA17" s="5">
        <f t="shared" si="7"/>
        <v>-78.429931953344465</v>
      </c>
      <c r="AJ17" t="str">
        <f t="shared" si="1"/>
        <v>Real SociedadMálaga</v>
      </c>
      <c r="AK17">
        <f t="shared" si="8"/>
        <v>1.53</v>
      </c>
      <c r="AL17">
        <f t="shared" si="9"/>
        <v>4.33</v>
      </c>
      <c r="AM17">
        <f t="shared" si="10"/>
        <v>6</v>
      </c>
      <c r="AN17">
        <f t="shared" si="11"/>
        <v>1.69</v>
      </c>
      <c r="AO17">
        <f t="shared" si="12"/>
        <v>2.17</v>
      </c>
      <c r="AT17" t="s">
        <v>386</v>
      </c>
      <c r="AU17">
        <v>4.75</v>
      </c>
      <c r="AV17">
        <v>3.79</v>
      </c>
      <c r="AW17">
        <v>1.72</v>
      </c>
      <c r="AX17">
        <v>1.95</v>
      </c>
      <c r="AY17">
        <v>1.86</v>
      </c>
    </row>
    <row r="18" spans="1:51">
      <c r="A18">
        <v>15</v>
      </c>
      <c r="B18" t="s">
        <v>376</v>
      </c>
      <c r="C18" t="s">
        <v>357</v>
      </c>
      <c r="D18">
        <v>6.1072431000000003E-2</v>
      </c>
      <c r="E18">
        <v>0.73427408900000002</v>
      </c>
      <c r="F18">
        <v>0.109636899</v>
      </c>
      <c r="G18">
        <v>0.648963179</v>
      </c>
      <c r="H18">
        <v>0.46431995500000001</v>
      </c>
      <c r="I18" s="3">
        <v>0</v>
      </c>
      <c r="J18" s="3">
        <v>55.658193932024339</v>
      </c>
      <c r="K18" s="3">
        <v>0.58113800999602583</v>
      </c>
      <c r="L18" s="3">
        <f t="shared" si="2"/>
        <v>56.239331942020364</v>
      </c>
      <c r="M18">
        <f t="shared" si="13"/>
        <v>4.75</v>
      </c>
      <c r="N18">
        <f t="shared" si="14"/>
        <v>1.72</v>
      </c>
      <c r="O18">
        <f t="shared" si="15"/>
        <v>3.79</v>
      </c>
      <c r="P18" s="4">
        <f t="shared" si="3"/>
        <v>43.760668057979636</v>
      </c>
      <c r="Q18" s="4">
        <f t="shared" si="4"/>
        <v>139.49276162106148</v>
      </c>
      <c r="R18" s="4">
        <f t="shared" si="5"/>
        <v>45.963181115864579</v>
      </c>
      <c r="S18">
        <f t="shared" si="6"/>
        <v>1.6410839433911768</v>
      </c>
      <c r="T18">
        <f t="shared" si="6"/>
        <v>2.1445516723437308</v>
      </c>
      <c r="U18">
        <f t="shared" si="6"/>
        <v>1.662410078616267</v>
      </c>
      <c r="V18" s="2">
        <f t="shared" si="16"/>
        <v>1.8571751973074189</v>
      </c>
      <c r="X18">
        <v>0</v>
      </c>
      <c r="Y18">
        <v>1</v>
      </c>
      <c r="Z18" s="5">
        <f t="shared" si="18"/>
        <v>139.49276162106148</v>
      </c>
      <c r="AA18" s="5">
        <f t="shared" si="7"/>
        <v>39.492761621061476</v>
      </c>
      <c r="AJ18" t="str">
        <f t="shared" si="1"/>
        <v>BetisAtlético Madrid</v>
      </c>
      <c r="AK18">
        <f t="shared" si="8"/>
        <v>4.75</v>
      </c>
      <c r="AL18">
        <f t="shared" si="9"/>
        <v>3.79</v>
      </c>
      <c r="AM18">
        <f t="shared" si="10"/>
        <v>1.72</v>
      </c>
      <c r="AN18">
        <f t="shared" si="11"/>
        <v>1.95</v>
      </c>
      <c r="AO18">
        <f t="shared" si="12"/>
        <v>1.86</v>
      </c>
      <c r="AT18" t="s">
        <v>387</v>
      </c>
      <c r="AU18">
        <v>3.25</v>
      </c>
      <c r="AV18">
        <v>3.39</v>
      </c>
      <c r="AW18">
        <v>2.25</v>
      </c>
      <c r="AX18">
        <v>2.21</v>
      </c>
      <c r="AY18">
        <v>1.66</v>
      </c>
    </row>
    <row r="19" spans="1:51">
      <c r="A19">
        <v>15</v>
      </c>
      <c r="B19" t="s">
        <v>352</v>
      </c>
      <c r="C19" t="s">
        <v>363</v>
      </c>
      <c r="D19">
        <v>0.45950829300000001</v>
      </c>
      <c r="E19">
        <v>0.258714108</v>
      </c>
      <c r="F19">
        <v>0.27883644899999999</v>
      </c>
      <c r="G19">
        <v>0.39045901100000002</v>
      </c>
      <c r="H19">
        <v>0.44283167200000001</v>
      </c>
      <c r="I19" s="3">
        <v>25.81627235157584</v>
      </c>
      <c r="J19" s="3">
        <v>0</v>
      </c>
      <c r="K19" s="3">
        <v>8.1327762153561753</v>
      </c>
      <c r="L19" s="3">
        <f t="shared" si="2"/>
        <v>33.949048566932014</v>
      </c>
      <c r="M19">
        <f t="shared" si="13"/>
        <v>3.25</v>
      </c>
      <c r="N19">
        <f t="shared" si="14"/>
        <v>2.25</v>
      </c>
      <c r="O19">
        <f t="shared" si="15"/>
        <v>3.39</v>
      </c>
      <c r="P19" s="4">
        <f t="shared" si="3"/>
        <v>149.95383657568945</v>
      </c>
      <c r="Q19" s="4">
        <f t="shared" si="4"/>
        <v>66.050951433067993</v>
      </c>
      <c r="R19" s="4">
        <f t="shared" si="5"/>
        <v>93.621062803125426</v>
      </c>
      <c r="S19">
        <f t="shared" si="6"/>
        <v>2.1759575816816494</v>
      </c>
      <c r="T19">
        <f t="shared" si="6"/>
        <v>1.8198790778045251</v>
      </c>
      <c r="U19">
        <f t="shared" si="6"/>
        <v>1.9713735670083941</v>
      </c>
      <c r="V19" s="2">
        <f t="shared" si="16"/>
        <v>2.0203897513580875</v>
      </c>
      <c r="X19">
        <v>1</v>
      </c>
      <c r="Y19">
        <v>2</v>
      </c>
      <c r="Z19" s="5">
        <f t="shared" si="18"/>
        <v>66.050951433067993</v>
      </c>
      <c r="AA19" s="5">
        <f t="shared" si="7"/>
        <v>-33.949048566932007</v>
      </c>
      <c r="AJ19" t="str">
        <f t="shared" si="1"/>
        <v>LevanteAthletic Bilbao</v>
      </c>
      <c r="AK19">
        <f t="shared" si="8"/>
        <v>3.25</v>
      </c>
      <c r="AL19">
        <f t="shared" si="9"/>
        <v>3.39</v>
      </c>
      <c r="AM19">
        <f t="shared" si="10"/>
        <v>2.25</v>
      </c>
      <c r="AN19">
        <f t="shared" si="11"/>
        <v>2.21</v>
      </c>
      <c r="AO19">
        <f t="shared" si="12"/>
        <v>1.66</v>
      </c>
      <c r="AT19" t="s">
        <v>388</v>
      </c>
      <c r="AU19">
        <v>1.53</v>
      </c>
      <c r="AV19">
        <v>4.33</v>
      </c>
      <c r="AW19">
        <v>6</v>
      </c>
      <c r="AX19">
        <v>1.69</v>
      </c>
      <c r="AY19">
        <v>2.17</v>
      </c>
    </row>
    <row r="20" spans="1:51">
      <c r="A20">
        <v>15</v>
      </c>
      <c r="B20" t="s">
        <v>367</v>
      </c>
      <c r="C20" t="s">
        <v>354</v>
      </c>
      <c r="D20">
        <v>5.1405752999999998E-2</v>
      </c>
      <c r="E20">
        <v>0.75854218399999995</v>
      </c>
      <c r="F20">
        <v>0.10776222000000001</v>
      </c>
      <c r="G20">
        <v>0.61893187500000002</v>
      </c>
      <c r="H20">
        <v>0.409518469</v>
      </c>
      <c r="I20" s="3">
        <v>0</v>
      </c>
      <c r="J20" s="3">
        <v>50.963804011059104</v>
      </c>
      <c r="K20" s="3">
        <v>0.69398242319231385</v>
      </c>
      <c r="L20" s="3">
        <f t="shared" si="2"/>
        <v>51.65778643425142</v>
      </c>
      <c r="M20">
        <f t="shared" si="13"/>
        <v>6</v>
      </c>
      <c r="N20">
        <f t="shared" si="14"/>
        <v>1.53</v>
      </c>
      <c r="O20">
        <f t="shared" si="15"/>
        <v>4.33</v>
      </c>
      <c r="P20" s="4">
        <f t="shared" si="3"/>
        <v>48.34221356574858</v>
      </c>
      <c r="Q20" s="4">
        <f t="shared" si="4"/>
        <v>126.31683370266903</v>
      </c>
      <c r="R20" s="4">
        <f t="shared" si="5"/>
        <v>51.347157458171303</v>
      </c>
      <c r="S20">
        <f t="shared" si="6"/>
        <v>1.6843265326537578</v>
      </c>
      <c r="T20">
        <f t="shared" si="6"/>
        <v>2.1014612309751177</v>
      </c>
      <c r="U20">
        <f t="shared" si="6"/>
        <v>1.7105164063675584</v>
      </c>
      <c r="V20" s="2">
        <f t="shared" si="16"/>
        <v>1.8649601107407296</v>
      </c>
      <c r="X20">
        <v>0</v>
      </c>
      <c r="Y20">
        <v>2</v>
      </c>
      <c r="Z20" s="5">
        <f t="shared" si="18"/>
        <v>126.31683370266903</v>
      </c>
      <c r="AA20" s="5">
        <f t="shared" si="7"/>
        <v>26.31683370266903</v>
      </c>
      <c r="AJ20" t="str">
        <f t="shared" si="1"/>
        <v>VillarrealBarcelona</v>
      </c>
      <c r="AK20">
        <f t="shared" si="8"/>
        <v>6</v>
      </c>
      <c r="AL20">
        <f t="shared" si="9"/>
        <v>4.33</v>
      </c>
      <c r="AM20">
        <f t="shared" si="10"/>
        <v>1.53</v>
      </c>
      <c r="AN20">
        <f t="shared" si="11"/>
        <v>1.5</v>
      </c>
      <c r="AO20">
        <f t="shared" si="12"/>
        <v>2.5299999999999998</v>
      </c>
      <c r="AT20" t="s">
        <v>389</v>
      </c>
      <c r="AU20">
        <v>6</v>
      </c>
      <c r="AV20">
        <v>4.33</v>
      </c>
      <c r="AW20">
        <v>1.53</v>
      </c>
      <c r="AX20">
        <v>1.5</v>
      </c>
      <c r="AY20">
        <v>2.5299999999999998</v>
      </c>
    </row>
    <row r="21" spans="1:51">
      <c r="A21">
        <v>15</v>
      </c>
      <c r="B21" t="s">
        <v>373</v>
      </c>
      <c r="C21" t="s">
        <v>378</v>
      </c>
      <c r="D21">
        <v>0.353065831</v>
      </c>
      <c r="E21">
        <v>0.353065831</v>
      </c>
      <c r="F21">
        <v>0.29196997499999999</v>
      </c>
      <c r="G21">
        <v>0.37318315299999999</v>
      </c>
      <c r="H21">
        <v>0.44197034899999998</v>
      </c>
      <c r="I21" s="3">
        <v>0</v>
      </c>
      <c r="J21" s="3">
        <v>11.694172365257362</v>
      </c>
      <c r="K21" s="3">
        <v>3.0103056880338097</v>
      </c>
      <c r="L21" s="3">
        <f t="shared" si="2"/>
        <v>14.704478053291172</v>
      </c>
      <c r="M21">
        <f t="shared" si="13"/>
        <v>2.04</v>
      </c>
      <c r="N21">
        <f t="shared" si="14"/>
        <v>3.6</v>
      </c>
      <c r="O21">
        <f t="shared" si="15"/>
        <v>3.5</v>
      </c>
      <c r="P21" s="4">
        <f t="shared" si="3"/>
        <v>85.295521946708831</v>
      </c>
      <c r="Q21" s="4">
        <f t="shared" si="4"/>
        <v>127.39454246163533</v>
      </c>
      <c r="R21" s="4">
        <f t="shared" si="5"/>
        <v>95.831591854827167</v>
      </c>
      <c r="S21">
        <f t="shared" si="6"/>
        <v>1.9309262311102615</v>
      </c>
      <c r="T21">
        <f t="shared" si="6"/>
        <v>2.1051508233716656</v>
      </c>
      <c r="U21">
        <f t="shared" si="6"/>
        <v>1.9815087022568301</v>
      </c>
      <c r="V21" s="2">
        <f t="shared" si="16"/>
        <v>2.0035419454809027</v>
      </c>
      <c r="X21">
        <v>0</v>
      </c>
      <c r="Y21">
        <v>1</v>
      </c>
      <c r="Z21" s="5">
        <f t="shared" si="18"/>
        <v>127.39454246163533</v>
      </c>
      <c r="AA21" s="5">
        <f t="shared" si="7"/>
        <v>27.394542461635325</v>
      </c>
      <c r="AJ21" t="str">
        <f t="shared" si="1"/>
        <v>EspanyolGirona</v>
      </c>
      <c r="AK21">
        <f t="shared" si="8"/>
        <v>2.04</v>
      </c>
      <c r="AL21">
        <f t="shared" si="9"/>
        <v>3.5</v>
      </c>
      <c r="AM21">
        <f t="shared" si="10"/>
        <v>3.6</v>
      </c>
      <c r="AN21">
        <f t="shared" si="11"/>
        <v>2.06</v>
      </c>
      <c r="AO21">
        <f t="shared" si="12"/>
        <v>1.75</v>
      </c>
      <c r="AT21" t="s">
        <v>390</v>
      </c>
      <c r="AU21">
        <v>2.04</v>
      </c>
      <c r="AV21">
        <v>3.5</v>
      </c>
      <c r="AW21">
        <v>3.6</v>
      </c>
      <c r="AX21">
        <v>2.06</v>
      </c>
      <c r="AY21">
        <v>1.75</v>
      </c>
    </row>
    <row r="22" spans="1:51">
      <c r="A22">
        <v>16</v>
      </c>
      <c r="B22" t="s">
        <v>360</v>
      </c>
      <c r="C22" t="s">
        <v>352</v>
      </c>
      <c r="D22">
        <v>0.45940239100000002</v>
      </c>
      <c r="E22">
        <v>0.26846097499999999</v>
      </c>
      <c r="F22">
        <v>0.26816769499999998</v>
      </c>
      <c r="G22">
        <v>0.432153285</v>
      </c>
      <c r="H22">
        <v>0.47824562399999998</v>
      </c>
      <c r="I22" s="3">
        <v>0</v>
      </c>
      <c r="J22" s="3">
        <v>20.203484904176033</v>
      </c>
      <c r="K22" s="3">
        <v>15.814876286403837</v>
      </c>
      <c r="L22" s="3">
        <f t="shared" si="2"/>
        <v>36.018361190579867</v>
      </c>
      <c r="M22">
        <f t="shared" si="13"/>
        <v>1.28</v>
      </c>
      <c r="N22">
        <f t="shared" si="14"/>
        <v>9.5</v>
      </c>
      <c r="O22">
        <f t="shared" si="15"/>
        <v>5.75</v>
      </c>
      <c r="P22" s="4">
        <f t="shared" si="3"/>
        <v>63.981638809420126</v>
      </c>
      <c r="Q22" s="4">
        <f t="shared" si="4"/>
        <v>255.91474539909245</v>
      </c>
      <c r="R22" s="4">
        <f t="shared" si="5"/>
        <v>154.9171774562422</v>
      </c>
      <c r="S22">
        <f t="shared" si="6"/>
        <v>1.8060553597989322</v>
      </c>
      <c r="T22">
        <f t="shared" si="6"/>
        <v>2.4080953099628637</v>
      </c>
      <c r="U22">
        <f t="shared" si="6"/>
        <v>2.1900995756730315</v>
      </c>
      <c r="V22" s="2">
        <f t="shared" si="16"/>
        <v>2.0634997204042671</v>
      </c>
      <c r="X22">
        <v>0</v>
      </c>
      <c r="Y22">
        <v>0</v>
      </c>
      <c r="Z22" s="5">
        <f t="shared" si="18"/>
        <v>154.9171774562422</v>
      </c>
      <c r="AA22" s="5">
        <f t="shared" si="7"/>
        <v>54.9171774562422</v>
      </c>
      <c r="AJ22" t="str">
        <f t="shared" si="1"/>
        <v>SevillaLevante</v>
      </c>
      <c r="AK22">
        <f t="shared" si="8"/>
        <v>1.28</v>
      </c>
      <c r="AL22">
        <f t="shared" si="9"/>
        <v>5.75</v>
      </c>
      <c r="AM22">
        <f t="shared" si="10"/>
        <v>9.5</v>
      </c>
      <c r="AN22">
        <f t="shared" si="11"/>
        <v>1.54</v>
      </c>
      <c r="AO22">
        <f t="shared" si="12"/>
        <v>2.48</v>
      </c>
      <c r="AT22" t="s">
        <v>391</v>
      </c>
      <c r="AU22">
        <v>1.28</v>
      </c>
      <c r="AV22">
        <v>5.75</v>
      </c>
      <c r="AW22">
        <v>9.5</v>
      </c>
      <c r="AX22">
        <v>1.54</v>
      </c>
      <c r="AY22">
        <v>2.48</v>
      </c>
    </row>
    <row r="23" spans="1:51">
      <c r="A23">
        <v>16</v>
      </c>
      <c r="B23" t="s">
        <v>363</v>
      </c>
      <c r="C23" t="s">
        <v>358</v>
      </c>
      <c r="D23">
        <v>0.32296899899999998</v>
      </c>
      <c r="E23">
        <v>0.32296899899999998</v>
      </c>
      <c r="F23">
        <v>0.35369682099999999</v>
      </c>
      <c r="G23">
        <v>0.215542812</v>
      </c>
      <c r="H23">
        <v>0.302335093</v>
      </c>
      <c r="I23" s="3">
        <v>0</v>
      </c>
      <c r="J23" s="3">
        <v>8.5787697259079447</v>
      </c>
      <c r="K23" s="3">
        <v>11.950496032111451</v>
      </c>
      <c r="L23" s="3">
        <f t="shared" si="2"/>
        <v>20.529265758019395</v>
      </c>
      <c r="M23">
        <f t="shared" si="13"/>
        <v>2.14</v>
      </c>
      <c r="N23">
        <f t="shared" si="14"/>
        <v>3.39</v>
      </c>
      <c r="O23">
        <f t="shared" si="15"/>
        <v>3.39</v>
      </c>
      <c r="P23" s="4">
        <f t="shared" si="3"/>
        <v>79.470734241980608</v>
      </c>
      <c r="Q23" s="4">
        <f t="shared" si="4"/>
        <v>108.55276361280853</v>
      </c>
      <c r="R23" s="4">
        <f t="shared" si="5"/>
        <v>119.98291579083842</v>
      </c>
      <c r="S23">
        <f t="shared" si="6"/>
        <v>1.9002072255469988</v>
      </c>
      <c r="T23">
        <f t="shared" si="6"/>
        <v>2.0356408845063734</v>
      </c>
      <c r="U23">
        <f t="shared" si="6"/>
        <v>2.0791194118311798</v>
      </c>
      <c r="V23" s="2">
        <f t="shared" si="16"/>
        <v>2.0065348507640577</v>
      </c>
      <c r="X23">
        <v>0</v>
      </c>
      <c r="Y23">
        <v>0</v>
      </c>
      <c r="Z23" s="5">
        <f t="shared" si="18"/>
        <v>119.98291579083842</v>
      </c>
      <c r="AA23" s="5">
        <f t="shared" si="7"/>
        <v>19.982915790838419</v>
      </c>
      <c r="AJ23" t="str">
        <f t="shared" si="1"/>
        <v>Athletic BilbaoReal Sociedad</v>
      </c>
      <c r="AK23">
        <f t="shared" si="8"/>
        <v>2.14</v>
      </c>
      <c r="AL23">
        <f t="shared" si="9"/>
        <v>3.39</v>
      </c>
      <c r="AM23">
        <f t="shared" si="10"/>
        <v>3.39</v>
      </c>
      <c r="AN23">
        <f t="shared" si="11"/>
        <v>1.83</v>
      </c>
      <c r="AO23">
        <f t="shared" si="12"/>
        <v>1.98</v>
      </c>
      <c r="AT23" t="s">
        <v>392</v>
      </c>
      <c r="AU23">
        <v>2.14</v>
      </c>
      <c r="AV23">
        <v>3.39</v>
      </c>
      <c r="AW23">
        <v>3.39</v>
      </c>
      <c r="AX23">
        <v>1.83</v>
      </c>
      <c r="AY23">
        <v>1.98</v>
      </c>
    </row>
    <row r="24" spans="1:51">
      <c r="A24">
        <v>16</v>
      </c>
      <c r="B24" t="s">
        <v>372</v>
      </c>
      <c r="C24" t="s">
        <v>370</v>
      </c>
      <c r="D24">
        <v>0.22972114900000001</v>
      </c>
      <c r="E24">
        <v>0.53935122199999996</v>
      </c>
      <c r="F24">
        <v>0.19476787000000001</v>
      </c>
      <c r="G24">
        <v>0.69600245199999999</v>
      </c>
      <c r="H24">
        <v>0.66653980899999998</v>
      </c>
      <c r="I24" s="3">
        <v>0</v>
      </c>
      <c r="J24" s="3">
        <v>28.430183396814499</v>
      </c>
      <c r="K24" s="3">
        <v>0</v>
      </c>
      <c r="L24" s="3">
        <f t="shared" si="2"/>
        <v>28.430183396814499</v>
      </c>
      <c r="M24">
        <f t="shared" si="13"/>
        <v>2.75</v>
      </c>
      <c r="N24">
        <f t="shared" si="14"/>
        <v>2.6</v>
      </c>
      <c r="O24">
        <f t="shared" si="15"/>
        <v>3.29</v>
      </c>
      <c r="P24" s="4">
        <f t="shared" si="3"/>
        <v>71.569816603185501</v>
      </c>
      <c r="Q24" s="4">
        <f t="shared" si="4"/>
        <v>145.4882934349032</v>
      </c>
      <c r="R24" s="4">
        <f t="shared" si="5"/>
        <v>71.569816603185501</v>
      </c>
      <c r="S24">
        <f t="shared" si="6"/>
        <v>1.8547299043408587</v>
      </c>
      <c r="T24">
        <f t="shared" si="6"/>
        <v>2.1628280496713326</v>
      </c>
      <c r="U24">
        <f t="shared" si="6"/>
        <v>1.8547299043408587</v>
      </c>
      <c r="V24" s="2">
        <f t="shared" si="16"/>
        <v>1.9538364291697248</v>
      </c>
      <c r="X24">
        <v>2</v>
      </c>
      <c r="Y24">
        <v>1</v>
      </c>
      <c r="Z24" s="5">
        <f t="shared" si="18"/>
        <v>71.569816603185501</v>
      </c>
      <c r="AA24" s="5">
        <f t="shared" si="7"/>
        <v>-28.430183396814499</v>
      </c>
      <c r="AJ24" t="str">
        <f t="shared" si="1"/>
        <v>EibarValencia</v>
      </c>
      <c r="AK24">
        <f t="shared" si="8"/>
        <v>2.75</v>
      </c>
      <c r="AL24">
        <f t="shared" si="9"/>
        <v>3.29</v>
      </c>
      <c r="AM24">
        <f t="shared" si="10"/>
        <v>2.6</v>
      </c>
      <c r="AN24">
        <f t="shared" si="11"/>
        <v>1.96</v>
      </c>
      <c r="AO24">
        <f t="shared" si="12"/>
        <v>1.85</v>
      </c>
      <c r="AT24" t="s">
        <v>393</v>
      </c>
      <c r="AU24">
        <v>1.19</v>
      </c>
      <c r="AV24">
        <v>6.5</v>
      </c>
      <c r="AW24">
        <v>15</v>
      </c>
      <c r="AX24">
        <v>1.79</v>
      </c>
      <c r="AY24">
        <v>2.02</v>
      </c>
    </row>
    <row r="25" spans="1:51">
      <c r="A25">
        <v>16</v>
      </c>
      <c r="B25" t="s">
        <v>357</v>
      </c>
      <c r="C25" t="s">
        <v>379</v>
      </c>
      <c r="D25">
        <v>0.49002064000000001</v>
      </c>
      <c r="E25">
        <v>0.20185578900000001</v>
      </c>
      <c r="F25">
        <v>0.30658909400000001</v>
      </c>
      <c r="G25">
        <v>0.28068261</v>
      </c>
      <c r="H25">
        <v>0.333412135</v>
      </c>
      <c r="I25" s="3">
        <v>0</v>
      </c>
      <c r="J25" s="3">
        <v>16.049458533246089</v>
      </c>
      <c r="K25" s="3">
        <v>20.809496710669496</v>
      </c>
      <c r="L25" s="3">
        <f t="shared" si="2"/>
        <v>36.858955243915588</v>
      </c>
      <c r="M25">
        <f t="shared" si="13"/>
        <v>1.19</v>
      </c>
      <c r="N25">
        <f t="shared" si="14"/>
        <v>15</v>
      </c>
      <c r="O25">
        <f t="shared" si="15"/>
        <v>6.5</v>
      </c>
      <c r="P25" s="4">
        <f t="shared" si="3"/>
        <v>63.141044756084426</v>
      </c>
      <c r="Q25" s="4">
        <f t="shared" si="4"/>
        <v>303.88292275477573</v>
      </c>
      <c r="R25" s="4">
        <f t="shared" si="5"/>
        <v>198.40277337543614</v>
      </c>
      <c r="S25">
        <f t="shared" si="6"/>
        <v>1.8003117636196855</v>
      </c>
      <c r="T25">
        <f t="shared" si="6"/>
        <v>2.4827062948092737</v>
      </c>
      <c r="U25">
        <f t="shared" si="6"/>
        <v>2.2975477386509717</v>
      </c>
      <c r="V25" s="2">
        <f t="shared" si="16"/>
        <v>2.0877416402171898</v>
      </c>
      <c r="X25">
        <v>1</v>
      </c>
      <c r="Y25">
        <v>0</v>
      </c>
      <c r="Z25" s="5">
        <f t="shared" si="18"/>
        <v>63.141044756084426</v>
      </c>
      <c r="AA25" s="5">
        <f t="shared" si="7"/>
        <v>-36.858955243915574</v>
      </c>
      <c r="AJ25" t="str">
        <f t="shared" si="1"/>
        <v>Atlético MadridAlavés</v>
      </c>
      <c r="AK25">
        <f t="shared" si="8"/>
        <v>1.19</v>
      </c>
      <c r="AL25">
        <f t="shared" si="9"/>
        <v>6.5</v>
      </c>
      <c r="AM25">
        <f t="shared" si="10"/>
        <v>15</v>
      </c>
      <c r="AN25">
        <f t="shared" si="11"/>
        <v>1.79</v>
      </c>
      <c r="AO25">
        <f t="shared" si="12"/>
        <v>2.02</v>
      </c>
      <c r="AT25" t="s">
        <v>394</v>
      </c>
      <c r="AU25">
        <v>2.75</v>
      </c>
      <c r="AV25">
        <v>3.29</v>
      </c>
      <c r="AW25">
        <v>2.6</v>
      </c>
      <c r="AX25">
        <v>1.96</v>
      </c>
      <c r="AY25">
        <v>1.85</v>
      </c>
    </row>
    <row r="26" spans="1:51">
      <c r="A26">
        <v>16</v>
      </c>
      <c r="B26" t="s">
        <v>378</v>
      </c>
      <c r="C26" t="s">
        <v>369</v>
      </c>
      <c r="D26">
        <v>0.35177351600000001</v>
      </c>
      <c r="E26">
        <v>0.29153958000000002</v>
      </c>
      <c r="F26">
        <v>0.35633431599999998</v>
      </c>
      <c r="G26">
        <v>0.209131544</v>
      </c>
      <c r="H26">
        <v>0.294912269</v>
      </c>
      <c r="I26" s="3">
        <v>0</v>
      </c>
      <c r="J26" s="3">
        <v>1.8161095047123139</v>
      </c>
      <c r="K26" s="3">
        <v>7.9154304208047863</v>
      </c>
      <c r="L26" s="3">
        <f t="shared" si="2"/>
        <v>9.7315399255171009</v>
      </c>
      <c r="M26">
        <f t="shared" si="13"/>
        <v>2.2000000000000002</v>
      </c>
      <c r="N26">
        <f t="shared" si="14"/>
        <v>3.5</v>
      </c>
      <c r="O26">
        <f t="shared" si="15"/>
        <v>3.25</v>
      </c>
      <c r="P26" s="4">
        <f t="shared" si="3"/>
        <v>90.268460074482903</v>
      </c>
      <c r="Q26" s="4">
        <f t="shared" si="4"/>
        <v>96.624843340976</v>
      </c>
      <c r="R26" s="4">
        <f t="shared" si="5"/>
        <v>115.99360894209845</v>
      </c>
      <c r="S26">
        <f t="shared" si="6"/>
        <v>1.9555360337208587</v>
      </c>
      <c r="T26">
        <f t="shared" si="6"/>
        <v>1.9850888028000702</v>
      </c>
      <c r="U26">
        <f t="shared" si="6"/>
        <v>2.0644340609713643</v>
      </c>
      <c r="V26" s="2">
        <f t="shared" si="16"/>
        <v>2.0022664411210496</v>
      </c>
      <c r="X26">
        <v>1</v>
      </c>
      <c r="Y26">
        <v>0</v>
      </c>
      <c r="Z26" s="5">
        <f t="shared" si="18"/>
        <v>90.268460074482903</v>
      </c>
      <c r="AA26" s="5">
        <f t="shared" si="7"/>
        <v>-9.7315399255170973</v>
      </c>
      <c r="AJ26" t="str">
        <f t="shared" si="1"/>
        <v>GironaGetafe</v>
      </c>
      <c r="AK26">
        <f t="shared" si="8"/>
        <v>2.2000000000000002</v>
      </c>
      <c r="AL26">
        <f t="shared" si="9"/>
        <v>3.25</v>
      </c>
      <c r="AM26">
        <f t="shared" si="10"/>
        <v>3.5</v>
      </c>
      <c r="AN26">
        <f t="shared" si="11"/>
        <v>1.98</v>
      </c>
      <c r="AO26">
        <f t="shared" si="12"/>
        <v>1.82</v>
      </c>
      <c r="AT26" t="s">
        <v>395</v>
      </c>
      <c r="AU26">
        <v>1.08</v>
      </c>
      <c r="AV26">
        <v>13</v>
      </c>
      <c r="AW26">
        <v>23</v>
      </c>
      <c r="AX26">
        <v>1.2</v>
      </c>
      <c r="AY26">
        <v>4.43</v>
      </c>
    </row>
    <row r="27" spans="1:51">
      <c r="A27">
        <v>16</v>
      </c>
      <c r="B27" t="s">
        <v>355</v>
      </c>
      <c r="C27" t="s">
        <v>367</v>
      </c>
      <c r="D27">
        <v>0.54377494000000004</v>
      </c>
      <c r="E27">
        <v>0.213904658</v>
      </c>
      <c r="F27">
        <v>0.23144379700000001</v>
      </c>
      <c r="G27">
        <v>0.52402598499999997</v>
      </c>
      <c r="H27">
        <v>0.52737254499999997</v>
      </c>
      <c r="I27" s="3">
        <v>20.07366167584842</v>
      </c>
      <c r="J27" s="3">
        <v>0</v>
      </c>
      <c r="K27" s="3">
        <v>0</v>
      </c>
      <c r="L27" s="3">
        <f t="shared" si="2"/>
        <v>20.07366167584842</v>
      </c>
      <c r="M27">
        <f t="shared" si="13"/>
        <v>2.29</v>
      </c>
      <c r="N27">
        <f t="shared" si="14"/>
        <v>3.1</v>
      </c>
      <c r="O27">
        <f t="shared" si="15"/>
        <v>3.39</v>
      </c>
      <c r="P27" s="4">
        <f t="shared" si="3"/>
        <v>125.89502356184445</v>
      </c>
      <c r="Q27" s="4">
        <f t="shared" si="4"/>
        <v>79.926338324151573</v>
      </c>
      <c r="R27" s="4">
        <f t="shared" si="5"/>
        <v>79.926338324151573</v>
      </c>
      <c r="S27">
        <f t="shared" si="6"/>
        <v>2.1000085634490446</v>
      </c>
      <c r="T27">
        <f t="shared" si="6"/>
        <v>1.9026899170354095</v>
      </c>
      <c r="U27">
        <f t="shared" si="6"/>
        <v>1.9026899170354095</v>
      </c>
      <c r="V27" s="2">
        <f t="shared" si="16"/>
        <v>1.9892920454847884</v>
      </c>
      <c r="X27">
        <v>0</v>
      </c>
      <c r="Y27">
        <v>1</v>
      </c>
      <c r="Z27" s="5">
        <f t="shared" si="18"/>
        <v>79.926338324151573</v>
      </c>
      <c r="AA27" s="5">
        <f t="shared" si="7"/>
        <v>-20.073661675848427</v>
      </c>
      <c r="AJ27" t="str">
        <f t="shared" si="1"/>
        <v>Celta VigoVillarreal</v>
      </c>
      <c r="AK27">
        <f t="shared" si="8"/>
        <v>2.29</v>
      </c>
      <c r="AL27">
        <f t="shared" si="9"/>
        <v>3.39</v>
      </c>
      <c r="AM27">
        <f t="shared" si="10"/>
        <v>3.1</v>
      </c>
      <c r="AN27">
        <f t="shared" si="11"/>
        <v>1.88</v>
      </c>
      <c r="AO27">
        <f t="shared" si="12"/>
        <v>1.93</v>
      </c>
      <c r="AT27" t="s">
        <v>396</v>
      </c>
      <c r="AU27">
        <v>2.29</v>
      </c>
      <c r="AV27">
        <v>3.39</v>
      </c>
      <c r="AW27">
        <v>3.1</v>
      </c>
      <c r="AX27">
        <v>1.88</v>
      </c>
      <c r="AY27">
        <v>1.93</v>
      </c>
    </row>
    <row r="28" spans="1:51">
      <c r="A28">
        <v>16</v>
      </c>
      <c r="B28" t="s">
        <v>375</v>
      </c>
      <c r="C28" t="s">
        <v>373</v>
      </c>
      <c r="D28">
        <v>0.56205174800000002</v>
      </c>
      <c r="E28">
        <v>8.4818254999999995E-2</v>
      </c>
      <c r="F28">
        <v>0.35240938799999999</v>
      </c>
      <c r="G28">
        <v>0.13706914100000001</v>
      </c>
      <c r="H28">
        <v>0.137445388</v>
      </c>
      <c r="I28" s="3">
        <v>44.787718690586836</v>
      </c>
      <c r="J28" s="3">
        <v>0</v>
      </c>
      <c r="K28" s="3">
        <v>26.544758910277039</v>
      </c>
      <c r="L28" s="3">
        <f t="shared" si="2"/>
        <v>71.332477600863882</v>
      </c>
      <c r="M28">
        <f t="shared" si="13"/>
        <v>2.5</v>
      </c>
      <c r="N28">
        <f t="shared" si="14"/>
        <v>2.87</v>
      </c>
      <c r="O28">
        <f t="shared" si="15"/>
        <v>3.29</v>
      </c>
      <c r="P28" s="4">
        <f t="shared" si="3"/>
        <v>140.63681912560321</v>
      </c>
      <c r="Q28" s="4">
        <f t="shared" si="4"/>
        <v>28.667522399136125</v>
      </c>
      <c r="R28" s="4">
        <f t="shared" si="5"/>
        <v>115.99977921394756</v>
      </c>
      <c r="S28">
        <f t="shared" si="6"/>
        <v>2.148099035120052</v>
      </c>
      <c r="T28">
        <f t="shared" si="6"/>
        <v>1.4573901605126023</v>
      </c>
      <c r="U28">
        <f t="shared" si="6"/>
        <v>2.0644571626212675</v>
      </c>
      <c r="V28" s="2">
        <f t="shared" si="16"/>
        <v>2.0584901930667647</v>
      </c>
      <c r="X28">
        <v>2</v>
      </c>
      <c r="Y28">
        <v>2</v>
      </c>
      <c r="Z28" s="5">
        <f t="shared" si="18"/>
        <v>115.99977921394756</v>
      </c>
      <c r="AA28" s="5">
        <f t="shared" si="7"/>
        <v>15.999779213947562</v>
      </c>
      <c r="AJ28" t="str">
        <f t="shared" si="1"/>
        <v>Las PalmasEspanyol</v>
      </c>
      <c r="AK28">
        <f t="shared" si="8"/>
        <v>2.5</v>
      </c>
      <c r="AL28">
        <f t="shared" si="9"/>
        <v>3.29</v>
      </c>
      <c r="AM28">
        <f t="shared" si="10"/>
        <v>2.87</v>
      </c>
      <c r="AN28">
        <f t="shared" si="11"/>
        <v>1.96</v>
      </c>
      <c r="AO28">
        <f t="shared" si="12"/>
        <v>1.84</v>
      </c>
      <c r="AT28" t="s">
        <v>397</v>
      </c>
      <c r="AU28">
        <v>2.2000000000000002</v>
      </c>
      <c r="AV28">
        <v>3.25</v>
      </c>
      <c r="AW28">
        <v>3.5</v>
      </c>
      <c r="AX28">
        <v>1.98</v>
      </c>
      <c r="AY28">
        <v>1.82</v>
      </c>
    </row>
    <row r="29" spans="1:51">
      <c r="A29">
        <v>16</v>
      </c>
      <c r="B29" t="s">
        <v>354</v>
      </c>
      <c r="C29" t="s">
        <v>361</v>
      </c>
      <c r="D29">
        <v>0.41989635800000003</v>
      </c>
      <c r="E29">
        <v>0.179127545</v>
      </c>
      <c r="F29">
        <v>0.130627136</v>
      </c>
      <c r="G29">
        <v>0.69349213700000001</v>
      </c>
      <c r="H29">
        <v>0.65994992900000005</v>
      </c>
      <c r="I29" s="3">
        <v>0</v>
      </c>
      <c r="J29" s="3">
        <v>21.720266836095096</v>
      </c>
      <c r="K29" s="3">
        <v>12.862304995213549</v>
      </c>
      <c r="L29" s="3">
        <f t="shared" si="2"/>
        <v>34.582571831308641</v>
      </c>
      <c r="M29">
        <f t="shared" si="13"/>
        <v>1.08</v>
      </c>
      <c r="N29">
        <f t="shared" si="14"/>
        <v>23</v>
      </c>
      <c r="O29">
        <f t="shared" si="15"/>
        <v>13</v>
      </c>
      <c r="P29" s="4">
        <f t="shared" si="3"/>
        <v>65.417428168691359</v>
      </c>
      <c r="Q29" s="4">
        <f t="shared" si="4"/>
        <v>564.98356539887857</v>
      </c>
      <c r="R29" s="4">
        <f t="shared" si="5"/>
        <v>232.62739310646748</v>
      </c>
      <c r="S29">
        <f t="shared" si="6"/>
        <v>1.8156934662013586</v>
      </c>
      <c r="T29">
        <f t="shared" si="6"/>
        <v>2.7520358149691946</v>
      </c>
      <c r="U29">
        <f t="shared" si="6"/>
        <v>2.3666608538769753</v>
      </c>
      <c r="V29" s="2">
        <f t="shared" si="16"/>
        <v>1.5645186222151166</v>
      </c>
      <c r="X29">
        <v>4</v>
      </c>
      <c r="Y29">
        <v>0</v>
      </c>
      <c r="Z29" s="5">
        <f t="shared" si="18"/>
        <v>65.417428168691359</v>
      </c>
      <c r="AA29" s="5">
        <f t="shared" si="7"/>
        <v>-34.582571831308641</v>
      </c>
      <c r="AJ29" t="str">
        <f t="shared" si="1"/>
        <v>BarcelonaLa Coruña</v>
      </c>
      <c r="AK29">
        <f t="shared" si="8"/>
        <v>1.08</v>
      </c>
      <c r="AL29">
        <f t="shared" si="9"/>
        <v>13</v>
      </c>
      <c r="AM29">
        <f t="shared" si="10"/>
        <v>23</v>
      </c>
      <c r="AN29">
        <f t="shared" si="11"/>
        <v>1.2</v>
      </c>
      <c r="AO29">
        <f t="shared" si="12"/>
        <v>4.43</v>
      </c>
      <c r="AT29" t="s">
        <v>398</v>
      </c>
      <c r="AU29">
        <v>2.5</v>
      </c>
      <c r="AV29">
        <v>3.29</v>
      </c>
      <c r="AW29">
        <v>2.87</v>
      </c>
      <c r="AX29">
        <v>1.96</v>
      </c>
      <c r="AY29">
        <v>1.84</v>
      </c>
    </row>
    <row r="30" spans="1:51">
      <c r="A30">
        <v>16</v>
      </c>
      <c r="B30" t="s">
        <v>351</v>
      </c>
      <c r="C30" t="s">
        <v>376</v>
      </c>
      <c r="D30">
        <v>0.64391820499999997</v>
      </c>
      <c r="E30">
        <v>0.13209378199999999</v>
      </c>
      <c r="F30">
        <v>0.21014739399999999</v>
      </c>
      <c r="G30">
        <v>0.47655888099999999</v>
      </c>
      <c r="H30">
        <v>0.43008476299999998</v>
      </c>
      <c r="I30" s="3">
        <v>33.260656145349586</v>
      </c>
      <c r="J30" s="3">
        <v>0</v>
      </c>
      <c r="K30" s="3">
        <v>2.7306169735325594</v>
      </c>
      <c r="L30" s="3">
        <f t="shared" si="2"/>
        <v>35.991273118882148</v>
      </c>
      <c r="M30">
        <f t="shared" si="13"/>
        <v>2</v>
      </c>
      <c r="N30">
        <f t="shared" si="14"/>
        <v>3.79</v>
      </c>
      <c r="O30">
        <f t="shared" si="15"/>
        <v>3.39</v>
      </c>
      <c r="P30" s="4">
        <f t="shared" si="3"/>
        <v>130.53003917181701</v>
      </c>
      <c r="Q30" s="4">
        <f t="shared" si="4"/>
        <v>64.008726881117852</v>
      </c>
      <c r="R30" s="4">
        <f t="shared" si="5"/>
        <v>73.265518421393224</v>
      </c>
      <c r="S30">
        <f t="shared" si="6"/>
        <v>2.1157104683433485</v>
      </c>
      <c r="T30">
        <f t="shared" si="6"/>
        <v>1.8062391892641563</v>
      </c>
      <c r="U30">
        <f t="shared" si="6"/>
        <v>1.8648996269916425</v>
      </c>
      <c r="V30" s="2">
        <f t="shared" si="16"/>
        <v>1.9928412494657401</v>
      </c>
      <c r="X30">
        <v>0</v>
      </c>
      <c r="Y30">
        <v>2</v>
      </c>
      <c r="Z30" s="5">
        <f t="shared" si="18"/>
        <v>64.008726881117852</v>
      </c>
      <c r="AA30" s="5">
        <f t="shared" si="7"/>
        <v>-35.991273118882148</v>
      </c>
      <c r="AJ30" t="str">
        <f t="shared" si="1"/>
        <v>MálagaBetis</v>
      </c>
      <c r="AK30">
        <f t="shared" si="8"/>
        <v>2</v>
      </c>
      <c r="AL30">
        <f t="shared" si="9"/>
        <v>3.39</v>
      </c>
      <c r="AM30">
        <f t="shared" si="10"/>
        <v>3.79</v>
      </c>
      <c r="AN30">
        <f t="shared" si="11"/>
        <v>1.89</v>
      </c>
      <c r="AO30">
        <f t="shared" si="12"/>
        <v>1.91</v>
      </c>
      <c r="AT30" t="s">
        <v>399</v>
      </c>
      <c r="AU30">
        <v>2</v>
      </c>
      <c r="AV30">
        <v>3.39</v>
      </c>
      <c r="AW30">
        <v>3.79</v>
      </c>
      <c r="AX30">
        <v>1.89</v>
      </c>
      <c r="AY30">
        <v>1.91</v>
      </c>
    </row>
    <row r="31" spans="1:51">
      <c r="A31">
        <v>17</v>
      </c>
      <c r="B31" t="s">
        <v>352</v>
      </c>
      <c r="C31" t="s">
        <v>366</v>
      </c>
      <c r="D31">
        <v>0.35691314000000002</v>
      </c>
      <c r="E31">
        <v>0.24319157</v>
      </c>
      <c r="F31">
        <v>0.39975265199999999</v>
      </c>
      <c r="G31">
        <v>0.140034876</v>
      </c>
      <c r="H31">
        <v>0.22098330499999999</v>
      </c>
      <c r="I31" s="3">
        <v>5.2398680763100227</v>
      </c>
      <c r="J31" s="3">
        <v>0</v>
      </c>
      <c r="K31" s="3">
        <v>12.616338243602591</v>
      </c>
      <c r="L31" s="3">
        <f t="shared" si="2"/>
        <v>17.856206319912616</v>
      </c>
      <c r="M31">
        <f t="shared" si="13"/>
        <v>2.7</v>
      </c>
      <c r="N31">
        <f t="shared" si="14"/>
        <v>2.89</v>
      </c>
      <c r="O31">
        <f t="shared" si="15"/>
        <v>3</v>
      </c>
      <c r="P31" s="4">
        <f t="shared" si="3"/>
        <v>96.291437486124437</v>
      </c>
      <c r="Q31" s="4">
        <f t="shared" si="4"/>
        <v>82.143793680087384</v>
      </c>
      <c r="R31" s="4">
        <f t="shared" si="5"/>
        <v>119.99280841089517</v>
      </c>
      <c r="S31">
        <f t="shared" si="6"/>
        <v>1.9835876701166513</v>
      </c>
      <c r="T31">
        <f t="shared" si="6"/>
        <v>1.9145747561787265</v>
      </c>
      <c r="U31">
        <f t="shared" si="6"/>
        <v>2.0791552180388195</v>
      </c>
      <c r="V31" s="2">
        <f t="shared" si="16"/>
        <v>2.0047247569747464</v>
      </c>
      <c r="X31">
        <v>0</v>
      </c>
      <c r="Y31">
        <v>0</v>
      </c>
      <c r="Z31" s="5">
        <f t="shared" si="18"/>
        <v>119.99280841089517</v>
      </c>
      <c r="AA31" s="5">
        <f t="shared" si="7"/>
        <v>19.992808410895165</v>
      </c>
      <c r="AJ31" t="str">
        <f t="shared" si="1"/>
        <v>LevanteLeganés</v>
      </c>
      <c r="AK31">
        <f t="shared" si="8"/>
        <v>2.7</v>
      </c>
      <c r="AL31">
        <f t="shared" si="9"/>
        <v>3</v>
      </c>
      <c r="AM31">
        <f t="shared" si="10"/>
        <v>2.89</v>
      </c>
      <c r="AN31">
        <f t="shared" si="11"/>
        <v>2.57</v>
      </c>
      <c r="AO31">
        <f t="shared" si="12"/>
        <v>1.49</v>
      </c>
      <c r="AT31" t="s">
        <v>400</v>
      </c>
      <c r="AU31">
        <v>2.7</v>
      </c>
      <c r="AV31">
        <v>3</v>
      </c>
      <c r="AW31">
        <v>2.89</v>
      </c>
      <c r="AX31">
        <v>2.57</v>
      </c>
      <c r="AY31">
        <v>1.49</v>
      </c>
    </row>
    <row r="32" spans="1:51">
      <c r="A32">
        <v>17</v>
      </c>
      <c r="B32" t="s">
        <v>369</v>
      </c>
      <c r="C32" t="s">
        <v>375</v>
      </c>
      <c r="D32">
        <v>0.70969092</v>
      </c>
      <c r="E32">
        <v>9.2948369000000003E-2</v>
      </c>
      <c r="F32">
        <v>0.16797140399999999</v>
      </c>
      <c r="G32">
        <v>0.53852360300000002</v>
      </c>
      <c r="H32">
        <v>0.42561700000000002</v>
      </c>
      <c r="I32" s="3">
        <v>37.167362896291507</v>
      </c>
      <c r="J32" s="3">
        <v>0</v>
      </c>
      <c r="K32" s="3">
        <v>0</v>
      </c>
      <c r="L32" s="3">
        <f t="shared" si="2"/>
        <v>37.167362896291507</v>
      </c>
      <c r="M32">
        <f t="shared" si="13"/>
        <v>1.75</v>
      </c>
      <c r="N32">
        <f t="shared" si="14"/>
        <v>5</v>
      </c>
      <c r="O32">
        <f t="shared" si="15"/>
        <v>3.6</v>
      </c>
      <c r="P32" s="4">
        <f t="shared" si="3"/>
        <v>127.87552217221864</v>
      </c>
      <c r="Q32" s="4">
        <f t="shared" si="4"/>
        <v>62.832637103708493</v>
      </c>
      <c r="R32" s="4">
        <f t="shared" si="5"/>
        <v>62.832637103708493</v>
      </c>
      <c r="S32">
        <f t="shared" si="6"/>
        <v>2.1067874201399635</v>
      </c>
      <c r="T32">
        <f t="shared" si="6"/>
        <v>1.798185287561787</v>
      </c>
      <c r="U32">
        <f t="shared" si="6"/>
        <v>1.798185287561787</v>
      </c>
      <c r="V32" s="2">
        <f t="shared" si="16"/>
        <v>1.9643499994861182</v>
      </c>
      <c r="X32">
        <v>2</v>
      </c>
      <c r="Y32">
        <v>0</v>
      </c>
      <c r="Z32" s="5">
        <f t="shared" si="18"/>
        <v>127.87552217221864</v>
      </c>
      <c r="AA32" s="5">
        <f t="shared" si="7"/>
        <v>27.875522172218638</v>
      </c>
      <c r="AJ32" t="str">
        <f t="shared" si="1"/>
        <v>GetafeLas Palmas</v>
      </c>
      <c r="AK32">
        <f t="shared" si="8"/>
        <v>1.75</v>
      </c>
      <c r="AL32">
        <f t="shared" si="9"/>
        <v>3.6</v>
      </c>
      <c r="AM32">
        <f t="shared" si="10"/>
        <v>5</v>
      </c>
      <c r="AN32">
        <f t="shared" si="11"/>
        <v>1.83</v>
      </c>
      <c r="AO32">
        <f t="shared" si="12"/>
        <v>1.98</v>
      </c>
      <c r="AT32" t="s">
        <v>401</v>
      </c>
      <c r="AU32">
        <v>1.75</v>
      </c>
      <c r="AV32">
        <v>3.6</v>
      </c>
      <c r="AW32">
        <v>5</v>
      </c>
      <c r="AX32">
        <v>1.83</v>
      </c>
      <c r="AY32">
        <v>1.98</v>
      </c>
    </row>
    <row r="33" spans="1:51">
      <c r="A33">
        <v>17</v>
      </c>
      <c r="B33" t="s">
        <v>358</v>
      </c>
      <c r="C33" t="s">
        <v>360</v>
      </c>
      <c r="D33">
        <v>0.67333016700000003</v>
      </c>
      <c r="E33">
        <v>0.117270163</v>
      </c>
      <c r="F33">
        <v>0.15605564899999999</v>
      </c>
      <c r="G33">
        <v>0.65158021099999996</v>
      </c>
      <c r="H33">
        <v>0.55155909599999997</v>
      </c>
      <c r="I33" s="3">
        <v>50.672132075269687</v>
      </c>
      <c r="J33" s="3">
        <v>0</v>
      </c>
      <c r="K33" s="3">
        <v>3.2977111299599482</v>
      </c>
      <c r="L33" s="3">
        <f t="shared" si="2"/>
        <v>53.969843205229637</v>
      </c>
      <c r="M33">
        <f t="shared" si="13"/>
        <v>2.25</v>
      </c>
      <c r="N33">
        <f t="shared" si="14"/>
        <v>3</v>
      </c>
      <c r="O33">
        <f t="shared" si="15"/>
        <v>3.5</v>
      </c>
      <c r="P33" s="4">
        <f t="shared" si="3"/>
        <v>160.04245396412719</v>
      </c>
      <c r="Q33" s="4">
        <f t="shared" si="4"/>
        <v>46.030156794770363</v>
      </c>
      <c r="R33" s="4">
        <f t="shared" si="5"/>
        <v>57.572145749630181</v>
      </c>
      <c r="S33">
        <f t="shared" si="6"/>
        <v>2.2042352018853433</v>
      </c>
      <c r="T33">
        <f t="shared" si="6"/>
        <v>1.6630424542549906</v>
      </c>
      <c r="U33">
        <f t="shared" si="6"/>
        <v>1.7602124161818615</v>
      </c>
      <c r="V33" s="2">
        <f t="shared" si="16"/>
        <v>1.9538944072642583</v>
      </c>
      <c r="X33">
        <v>3</v>
      </c>
      <c r="Y33">
        <v>1</v>
      </c>
      <c r="Z33" s="5">
        <f t="shared" si="18"/>
        <v>160.04245396412719</v>
      </c>
      <c r="AA33" s="5">
        <f t="shared" si="7"/>
        <v>60.042453964127191</v>
      </c>
      <c r="AJ33" t="str">
        <f t="shared" si="1"/>
        <v>Real SociedadSevilla</v>
      </c>
      <c r="AK33">
        <f t="shared" si="8"/>
        <v>2.25</v>
      </c>
      <c r="AL33">
        <f t="shared" si="9"/>
        <v>3.5</v>
      </c>
      <c r="AM33">
        <f t="shared" si="10"/>
        <v>3</v>
      </c>
      <c r="AN33">
        <f t="shared" si="11"/>
        <v>1.58</v>
      </c>
      <c r="AO33">
        <f t="shared" si="12"/>
        <v>2.36</v>
      </c>
      <c r="AT33" t="s">
        <v>402</v>
      </c>
      <c r="AU33">
        <v>2.25</v>
      </c>
      <c r="AV33">
        <v>3.5</v>
      </c>
      <c r="AW33">
        <v>3</v>
      </c>
      <c r="AX33">
        <v>1.58</v>
      </c>
      <c r="AY33">
        <v>2.36</v>
      </c>
    </row>
    <row r="34" spans="1:51">
      <c r="A34">
        <v>17</v>
      </c>
      <c r="B34" t="s">
        <v>372</v>
      </c>
      <c r="C34" t="s">
        <v>378</v>
      </c>
      <c r="D34">
        <v>0.339854714</v>
      </c>
      <c r="E34">
        <v>0.40624644300000001</v>
      </c>
      <c r="F34">
        <v>0.24586859</v>
      </c>
      <c r="G34">
        <v>0.55110188000000004</v>
      </c>
      <c r="H34">
        <v>0.58233984800000005</v>
      </c>
      <c r="I34" s="3">
        <v>0</v>
      </c>
      <c r="J34" s="3">
        <v>20.400412589211069</v>
      </c>
      <c r="K34" s="3">
        <v>2.8918910417116193</v>
      </c>
      <c r="L34" s="3">
        <f t="shared" si="2"/>
        <v>23.292303630922689</v>
      </c>
      <c r="M34">
        <f t="shared" si="13"/>
        <v>2</v>
      </c>
      <c r="N34">
        <f t="shared" si="14"/>
        <v>3.75</v>
      </c>
      <c r="O34">
        <f t="shared" si="15"/>
        <v>3.39</v>
      </c>
      <c r="P34" s="4">
        <f t="shared" si="3"/>
        <v>76.707696369077311</v>
      </c>
      <c r="Q34" s="4">
        <f t="shared" si="4"/>
        <v>153.20924357861881</v>
      </c>
      <c r="R34" s="4">
        <f t="shared" si="5"/>
        <v>86.5112070004797</v>
      </c>
      <c r="S34">
        <f t="shared" si="6"/>
        <v>1.8848389405191646</v>
      </c>
      <c r="T34">
        <f t="shared" si="6"/>
        <v>2.1852849683911231</v>
      </c>
      <c r="U34">
        <f t="shared" si="6"/>
        <v>1.9370723713168294</v>
      </c>
      <c r="V34" s="2">
        <f t="shared" si="16"/>
        <v>2.0046008970800901</v>
      </c>
      <c r="X34">
        <v>4</v>
      </c>
      <c r="Y34">
        <v>1</v>
      </c>
      <c r="Z34" s="5">
        <f t="shared" si="18"/>
        <v>76.707696369077311</v>
      </c>
      <c r="AA34" s="5">
        <f t="shared" si="7"/>
        <v>-23.292303630922689</v>
      </c>
      <c r="AJ34" t="str">
        <f t="shared" si="1"/>
        <v>EibarGirona</v>
      </c>
      <c r="AK34">
        <f t="shared" si="8"/>
        <v>2</v>
      </c>
      <c r="AL34">
        <f t="shared" si="9"/>
        <v>3.39</v>
      </c>
      <c r="AM34">
        <f t="shared" si="10"/>
        <v>3.75</v>
      </c>
      <c r="AN34">
        <f t="shared" si="11"/>
        <v>2.0699999999999998</v>
      </c>
      <c r="AO34">
        <f t="shared" si="12"/>
        <v>1.75</v>
      </c>
      <c r="AT34" t="s">
        <v>403</v>
      </c>
      <c r="AU34">
        <v>2.14</v>
      </c>
      <c r="AV34">
        <v>3.2</v>
      </c>
      <c r="AW34">
        <v>3.5</v>
      </c>
      <c r="AX34">
        <v>2.31</v>
      </c>
      <c r="AY34">
        <v>1.6</v>
      </c>
    </row>
    <row r="35" spans="1:51">
      <c r="A35">
        <v>17</v>
      </c>
      <c r="B35" t="s">
        <v>379</v>
      </c>
      <c r="C35" t="s">
        <v>351</v>
      </c>
      <c r="D35">
        <v>0.54339505700000001</v>
      </c>
      <c r="E35">
        <v>9.1466507000000002E-2</v>
      </c>
      <c r="F35">
        <v>0.36456291000000002</v>
      </c>
      <c r="G35">
        <v>0.12921223600000001</v>
      </c>
      <c r="H35">
        <v>0.13842067</v>
      </c>
      <c r="I35" s="3">
        <v>33.060569220701012</v>
      </c>
      <c r="J35" s="3">
        <v>0</v>
      </c>
      <c r="K35" s="3">
        <v>22.743477021535035</v>
      </c>
      <c r="L35" s="3">
        <f t="shared" si="2"/>
        <v>55.804046242236048</v>
      </c>
      <c r="M35">
        <f t="shared" si="13"/>
        <v>2.14</v>
      </c>
      <c r="N35">
        <f t="shared" si="14"/>
        <v>3.5</v>
      </c>
      <c r="O35">
        <f t="shared" si="15"/>
        <v>3.2</v>
      </c>
      <c r="P35" s="4">
        <f t="shared" si="3"/>
        <v>114.94557189006414</v>
      </c>
      <c r="Q35" s="4">
        <f t="shared" si="4"/>
        <v>44.195953757763952</v>
      </c>
      <c r="R35" s="4">
        <f t="shared" si="5"/>
        <v>116.97508022667606</v>
      </c>
      <c r="S35">
        <f t="shared" si="6"/>
        <v>2.0604922453682182</v>
      </c>
      <c r="T35">
        <f t="shared" si="6"/>
        <v>1.6453825105003645</v>
      </c>
      <c r="U35">
        <f t="shared" si="6"/>
        <v>2.0680933517226556</v>
      </c>
      <c r="V35" s="2">
        <f t="shared" si="16"/>
        <v>2.0241088224899451</v>
      </c>
      <c r="X35">
        <v>1</v>
      </c>
      <c r="Y35">
        <v>0</v>
      </c>
      <c r="Z35" s="5">
        <f t="shared" si="18"/>
        <v>114.94557189006414</v>
      </c>
      <c r="AA35" s="5">
        <f t="shared" si="7"/>
        <v>14.945571890064144</v>
      </c>
      <c r="AJ35" t="str">
        <f t="shared" si="1"/>
        <v>AlavésMálaga</v>
      </c>
      <c r="AK35">
        <f t="shared" si="8"/>
        <v>2.14</v>
      </c>
      <c r="AL35">
        <f t="shared" si="9"/>
        <v>3.2</v>
      </c>
      <c r="AM35">
        <f t="shared" si="10"/>
        <v>3.5</v>
      </c>
      <c r="AN35">
        <f t="shared" si="11"/>
        <v>2.31</v>
      </c>
      <c r="AO35">
        <f t="shared" si="12"/>
        <v>1.6</v>
      </c>
      <c r="AT35" t="s">
        <v>404</v>
      </c>
      <c r="AU35">
        <v>2</v>
      </c>
      <c r="AV35">
        <v>3.39</v>
      </c>
      <c r="AW35">
        <v>3.75</v>
      </c>
      <c r="AX35">
        <v>2.0699999999999998</v>
      </c>
      <c r="AY35">
        <v>1.75</v>
      </c>
    </row>
    <row r="36" spans="1:51">
      <c r="A36">
        <v>17</v>
      </c>
      <c r="B36" t="s">
        <v>376</v>
      </c>
      <c r="C36" t="s">
        <v>363</v>
      </c>
      <c r="D36">
        <v>0.46179951600000002</v>
      </c>
      <c r="E36">
        <v>0.29390871400000002</v>
      </c>
      <c r="F36">
        <v>0.19086778900000001</v>
      </c>
      <c r="G36">
        <v>0.76136408700000002</v>
      </c>
      <c r="H36">
        <v>0.73636399500000005</v>
      </c>
      <c r="I36" s="3">
        <v>18.734196146807044</v>
      </c>
      <c r="J36" s="3">
        <v>1.8975485534350332E-2</v>
      </c>
      <c r="K36" s="3">
        <v>0</v>
      </c>
      <c r="L36" s="3">
        <f t="shared" si="2"/>
        <v>18.753171632341395</v>
      </c>
      <c r="M36">
        <f t="shared" si="13"/>
        <v>2.7</v>
      </c>
      <c r="N36">
        <f t="shared" si="14"/>
        <v>2.62</v>
      </c>
      <c r="O36">
        <f t="shared" si="15"/>
        <v>3.25</v>
      </c>
      <c r="P36" s="4">
        <f t="shared" si="3"/>
        <v>131.82915796403762</v>
      </c>
      <c r="Q36" s="4">
        <f t="shared" si="4"/>
        <v>81.296544139758595</v>
      </c>
      <c r="R36" s="4">
        <f t="shared" si="5"/>
        <v>81.246828367658594</v>
      </c>
      <c r="S36">
        <f t="shared" si="6"/>
        <v>2.1200114781059827</v>
      </c>
      <c r="T36">
        <f t="shared" si="6"/>
        <v>1.9100720844263817</v>
      </c>
      <c r="U36">
        <f t="shared" si="6"/>
        <v>1.9098064164286428</v>
      </c>
      <c r="V36" s="2">
        <f t="shared" si="16"/>
        <v>1.9049276326065931</v>
      </c>
      <c r="X36">
        <v>0</v>
      </c>
      <c r="Y36">
        <v>2</v>
      </c>
      <c r="Z36" s="5">
        <f t="shared" si="18"/>
        <v>81.296544139758595</v>
      </c>
      <c r="AA36" s="5">
        <f t="shared" si="7"/>
        <v>-18.703455860241405</v>
      </c>
      <c r="AJ36" t="str">
        <f t="shared" si="1"/>
        <v>BetisAthletic Bilbao</v>
      </c>
      <c r="AK36">
        <f t="shared" si="8"/>
        <v>2.7</v>
      </c>
      <c r="AL36">
        <f t="shared" si="9"/>
        <v>3.25</v>
      </c>
      <c r="AM36">
        <f t="shared" si="10"/>
        <v>2.62</v>
      </c>
      <c r="AN36">
        <f t="shared" si="11"/>
        <v>1.83</v>
      </c>
      <c r="AO36">
        <f t="shared" si="12"/>
        <v>1.97</v>
      </c>
      <c r="AT36" t="s">
        <v>405</v>
      </c>
      <c r="AU36">
        <v>2.7</v>
      </c>
      <c r="AV36">
        <v>3.25</v>
      </c>
      <c r="AW36">
        <v>2.62</v>
      </c>
      <c r="AX36">
        <v>1.83</v>
      </c>
      <c r="AY36">
        <v>1.97</v>
      </c>
    </row>
    <row r="37" spans="1:51">
      <c r="A37">
        <v>17</v>
      </c>
      <c r="B37" t="s">
        <v>373</v>
      </c>
      <c r="C37" t="s">
        <v>357</v>
      </c>
      <c r="D37">
        <v>8.6546527999999998E-2</v>
      </c>
      <c r="E37">
        <v>0.61240078799999997</v>
      </c>
      <c r="F37">
        <v>0.29920375500000002</v>
      </c>
      <c r="G37">
        <v>0.20089415899999999</v>
      </c>
      <c r="H37">
        <v>0.18160980500000001</v>
      </c>
      <c r="I37" s="3">
        <v>0</v>
      </c>
      <c r="J37" s="3">
        <v>8.2443489146864639</v>
      </c>
      <c r="K37" s="3">
        <v>4.3879397314559183</v>
      </c>
      <c r="L37" s="3">
        <f t="shared" si="2"/>
        <v>12.632288646142381</v>
      </c>
      <c r="M37">
        <f t="shared" si="13"/>
        <v>5</v>
      </c>
      <c r="N37">
        <f t="shared" si="14"/>
        <v>1.72</v>
      </c>
      <c r="O37">
        <f t="shared" si="15"/>
        <v>3.5</v>
      </c>
      <c r="P37" s="4">
        <f t="shared" si="3"/>
        <v>87.367711353857615</v>
      </c>
      <c r="Q37" s="4">
        <f t="shared" si="4"/>
        <v>101.54799148711834</v>
      </c>
      <c r="R37" s="4">
        <f t="shared" si="5"/>
        <v>102.72550041395333</v>
      </c>
      <c r="S37">
        <f t="shared" si="6"/>
        <v>1.941350959273521</v>
      </c>
      <c r="T37">
        <f t="shared" si="6"/>
        <v>2.006671337935924</v>
      </c>
      <c r="U37">
        <f t="shared" si="6"/>
        <v>2.011678265548309</v>
      </c>
      <c r="V37" s="2">
        <f t="shared" si="16"/>
        <v>1.9988059846675079</v>
      </c>
      <c r="X37">
        <v>1</v>
      </c>
      <c r="Y37">
        <v>0</v>
      </c>
      <c r="Z37" s="5">
        <f t="shared" si="18"/>
        <v>87.367711353857615</v>
      </c>
      <c r="AA37" s="5">
        <f t="shared" si="7"/>
        <v>-12.632288646142385</v>
      </c>
      <c r="AJ37" t="str">
        <f t="shared" si="1"/>
        <v>EspanyolAtlético Madrid</v>
      </c>
      <c r="AK37">
        <f t="shared" si="8"/>
        <v>5</v>
      </c>
      <c r="AL37">
        <f t="shared" si="9"/>
        <v>3.5</v>
      </c>
      <c r="AM37">
        <f t="shared" si="10"/>
        <v>1.72</v>
      </c>
      <c r="AN37">
        <f t="shared" si="11"/>
        <v>2.37</v>
      </c>
      <c r="AO37">
        <f t="shared" si="12"/>
        <v>1.57</v>
      </c>
      <c r="AT37" t="s">
        <v>406</v>
      </c>
      <c r="AU37">
        <v>5</v>
      </c>
      <c r="AV37">
        <v>3.5</v>
      </c>
      <c r="AW37">
        <v>1.72</v>
      </c>
      <c r="AX37">
        <v>2.37</v>
      </c>
      <c r="AY37">
        <v>1.57</v>
      </c>
    </row>
    <row r="38" spans="1:51">
      <c r="A38">
        <v>17</v>
      </c>
      <c r="B38" t="s">
        <v>364</v>
      </c>
      <c r="C38" t="s">
        <v>354</v>
      </c>
      <c r="D38">
        <v>4.0662241000000002E-2</v>
      </c>
      <c r="E38">
        <v>0.76648966500000004</v>
      </c>
      <c r="F38">
        <v>9.3372277000000004E-2</v>
      </c>
      <c r="G38">
        <v>0.62128524900000004</v>
      </c>
      <c r="H38">
        <v>0.38218365999999998</v>
      </c>
      <c r="I38" s="3">
        <v>0</v>
      </c>
      <c r="J38" s="3">
        <v>81.474924719772659</v>
      </c>
      <c r="K38" s="3">
        <v>7.5326533112143652</v>
      </c>
      <c r="L38" s="3">
        <f t="shared" si="2"/>
        <v>89.00757803098702</v>
      </c>
      <c r="M38">
        <f t="shared" si="13"/>
        <v>2.1</v>
      </c>
      <c r="N38">
        <f t="shared" si="14"/>
        <v>3.1</v>
      </c>
      <c r="O38">
        <f t="shared" si="15"/>
        <v>3.75</v>
      </c>
      <c r="P38" s="4">
        <f t="shared" si="3"/>
        <v>10.992421969012977</v>
      </c>
      <c r="Q38" s="4">
        <f t="shared" si="4"/>
        <v>263.56468860030827</v>
      </c>
      <c r="R38" s="4">
        <f t="shared" si="5"/>
        <v>39.239871886066851</v>
      </c>
      <c r="S38">
        <f t="shared" si="6"/>
        <v>1.041093391412748</v>
      </c>
      <c r="T38">
        <f t="shared" si="6"/>
        <v>2.4208872246879518</v>
      </c>
      <c r="U38">
        <f t="shared" si="6"/>
        <v>1.5937275807857638</v>
      </c>
      <c r="V38" s="2">
        <f t="shared" si="16"/>
        <v>2.0467282013746488</v>
      </c>
      <c r="X38">
        <v>0</v>
      </c>
      <c r="Y38">
        <v>3</v>
      </c>
      <c r="Z38" s="5">
        <f t="shared" si="18"/>
        <v>263.56468860030827</v>
      </c>
      <c r="AA38" s="5">
        <f t="shared" si="7"/>
        <v>163.56468860030827</v>
      </c>
      <c r="AJ38" t="str">
        <f t="shared" si="1"/>
        <v>Real MadridBarcelona</v>
      </c>
      <c r="AK38">
        <f t="shared" si="8"/>
        <v>2.1</v>
      </c>
      <c r="AL38">
        <f t="shared" si="9"/>
        <v>3.75</v>
      </c>
      <c r="AM38">
        <f t="shared" si="10"/>
        <v>3.1</v>
      </c>
      <c r="AN38">
        <f t="shared" si="11"/>
        <v>1.38</v>
      </c>
      <c r="AO38">
        <f t="shared" si="12"/>
        <v>2.98</v>
      </c>
      <c r="AT38" t="s">
        <v>407</v>
      </c>
      <c r="AU38">
        <v>2.54</v>
      </c>
      <c r="AV38">
        <v>3.29</v>
      </c>
      <c r="AW38">
        <v>2.7</v>
      </c>
      <c r="AX38">
        <v>1.86</v>
      </c>
      <c r="AY38">
        <v>1.94</v>
      </c>
    </row>
    <row r="39" spans="1:51">
      <c r="A39">
        <v>17</v>
      </c>
      <c r="B39" t="s">
        <v>370</v>
      </c>
      <c r="C39" t="s">
        <v>367</v>
      </c>
      <c r="D39">
        <v>0.53071655299999998</v>
      </c>
      <c r="E39">
        <v>0.235444129</v>
      </c>
      <c r="F39">
        <v>0.18986007799999999</v>
      </c>
      <c r="G39">
        <v>0.72097936299999998</v>
      </c>
      <c r="H39">
        <v>0.68860900300000005</v>
      </c>
      <c r="I39" s="3">
        <v>11.939993729586867</v>
      </c>
      <c r="J39" s="3">
        <v>0</v>
      </c>
      <c r="K39" s="3">
        <v>0</v>
      </c>
      <c r="L39" s="3">
        <f t="shared" si="2"/>
        <v>11.939993729586867</v>
      </c>
      <c r="M39">
        <f t="shared" si="13"/>
        <v>2.04</v>
      </c>
      <c r="N39">
        <f t="shared" si="14"/>
        <v>3.29</v>
      </c>
      <c r="O39">
        <f t="shared" si="15"/>
        <v>3.6</v>
      </c>
      <c r="P39" s="4">
        <f t="shared" si="3"/>
        <v>112.41759347877034</v>
      </c>
      <c r="Q39" s="4">
        <f t="shared" si="4"/>
        <v>88.06000627041314</v>
      </c>
      <c r="R39" s="4">
        <f t="shared" si="5"/>
        <v>88.06000627041314</v>
      </c>
      <c r="S39">
        <f t="shared" si="6"/>
        <v>2.0508342841229288</v>
      </c>
      <c r="T39">
        <f t="shared" si="6"/>
        <v>1.9447787120479418</v>
      </c>
      <c r="U39">
        <f t="shared" si="6"/>
        <v>1.9447787120479418</v>
      </c>
      <c r="V39" s="2">
        <f t="shared" si="16"/>
        <v>1.9155342699619746</v>
      </c>
      <c r="X39">
        <v>0</v>
      </c>
      <c r="Y39">
        <v>1</v>
      </c>
      <c r="Z39" s="5">
        <f t="shared" si="18"/>
        <v>88.06000627041314</v>
      </c>
      <c r="AA39" s="5">
        <f t="shared" si="7"/>
        <v>-11.93999372958686</v>
      </c>
      <c r="AJ39" t="str">
        <f t="shared" si="1"/>
        <v>ValenciaVillarreal</v>
      </c>
      <c r="AK39">
        <f t="shared" si="8"/>
        <v>2.04</v>
      </c>
      <c r="AL39">
        <f t="shared" si="9"/>
        <v>3.6</v>
      </c>
      <c r="AM39">
        <f t="shared" si="10"/>
        <v>3.29</v>
      </c>
      <c r="AN39">
        <f t="shared" si="11"/>
        <v>1.63</v>
      </c>
      <c r="AO39">
        <f t="shared" si="12"/>
        <v>2.25</v>
      </c>
      <c r="AT39" t="s">
        <v>408</v>
      </c>
      <c r="AU39">
        <v>2.1</v>
      </c>
      <c r="AV39">
        <v>3.75</v>
      </c>
      <c r="AW39">
        <v>3.1</v>
      </c>
      <c r="AX39">
        <v>1.38</v>
      </c>
      <c r="AY39">
        <v>2.98</v>
      </c>
    </row>
    <row r="40" spans="1:51">
      <c r="A40">
        <v>17</v>
      </c>
      <c r="B40" t="s">
        <v>361</v>
      </c>
      <c r="C40" t="s">
        <v>355</v>
      </c>
      <c r="D40">
        <v>0.32960065700000002</v>
      </c>
      <c r="E40">
        <v>0.41199858700000003</v>
      </c>
      <c r="F40">
        <v>0.25181845400000002</v>
      </c>
      <c r="G40">
        <v>0.52275263599999999</v>
      </c>
      <c r="H40">
        <v>0.55962650800000002</v>
      </c>
      <c r="I40" s="3">
        <v>0</v>
      </c>
      <c r="J40" s="3">
        <v>7.0319196537037865</v>
      </c>
      <c r="K40" s="3">
        <v>0</v>
      </c>
      <c r="L40" s="3">
        <f t="shared" si="2"/>
        <v>7.0319196537037865</v>
      </c>
      <c r="M40">
        <f t="shared" si="13"/>
        <v>2.54</v>
      </c>
      <c r="N40">
        <f t="shared" si="14"/>
        <v>2.7</v>
      </c>
      <c r="O40">
        <f t="shared" si="15"/>
        <v>3.29</v>
      </c>
      <c r="P40" s="4">
        <f t="shared" si="3"/>
        <v>92.968080346296219</v>
      </c>
      <c r="Q40" s="4">
        <f t="shared" si="4"/>
        <v>111.95426341129644</v>
      </c>
      <c r="R40" s="4">
        <f t="shared" si="5"/>
        <v>92.968080346296219</v>
      </c>
      <c r="S40">
        <f t="shared" si="6"/>
        <v>1.9683338635111887</v>
      </c>
      <c r="T40">
        <f t="shared" si="6"/>
        <v>2.0490406369123164</v>
      </c>
      <c r="U40">
        <f t="shared" si="6"/>
        <v>1.9683338635111887</v>
      </c>
      <c r="V40" s="2">
        <f t="shared" si="16"/>
        <v>1.9886287721873253</v>
      </c>
      <c r="X40">
        <v>1</v>
      </c>
      <c r="Y40">
        <v>3</v>
      </c>
      <c r="Z40" s="5">
        <f t="shared" si="18"/>
        <v>111.95426341129644</v>
      </c>
      <c r="AA40" s="5">
        <f t="shared" si="7"/>
        <v>11.954263411296438</v>
      </c>
      <c r="AJ40" t="str">
        <f t="shared" si="1"/>
        <v>La CoruñaCelta Vigo</v>
      </c>
      <c r="AK40">
        <f t="shared" si="8"/>
        <v>2.54</v>
      </c>
      <c r="AL40">
        <f t="shared" si="9"/>
        <v>3.29</v>
      </c>
      <c r="AM40">
        <f t="shared" si="10"/>
        <v>2.7</v>
      </c>
      <c r="AN40">
        <f t="shared" si="11"/>
        <v>1.86</v>
      </c>
      <c r="AO40">
        <f t="shared" si="12"/>
        <v>1.94</v>
      </c>
      <c r="AT40" t="s">
        <v>409</v>
      </c>
      <c r="AU40">
        <v>2.04</v>
      </c>
      <c r="AV40">
        <v>3.6</v>
      </c>
      <c r="AW40">
        <v>3.29</v>
      </c>
      <c r="AX40">
        <v>1.63</v>
      </c>
      <c r="AY40">
        <v>2.25</v>
      </c>
    </row>
    <row r="41" spans="1:51">
      <c r="A41">
        <v>18</v>
      </c>
      <c r="B41" t="s">
        <v>357</v>
      </c>
      <c r="C41" t="s">
        <v>369</v>
      </c>
      <c r="D41">
        <v>0.37533650000000002</v>
      </c>
      <c r="E41">
        <v>0.26430146399999999</v>
      </c>
      <c r="F41">
        <v>0.36001649099999999</v>
      </c>
      <c r="G41">
        <v>0.19910523999999999</v>
      </c>
      <c r="H41">
        <v>0.28214081000000002</v>
      </c>
      <c r="I41" s="3">
        <v>0</v>
      </c>
      <c r="J41" s="3">
        <v>21.001299203458977</v>
      </c>
      <c r="K41" s="3">
        <v>22.422814469620953</v>
      </c>
      <c r="L41" s="3">
        <f t="shared" si="2"/>
        <v>43.42411367307993</v>
      </c>
      <c r="M41">
        <f t="shared" si="13"/>
        <v>1.39</v>
      </c>
      <c r="N41">
        <f t="shared" si="14"/>
        <v>10</v>
      </c>
      <c r="O41">
        <f t="shared" si="15"/>
        <v>4.2</v>
      </c>
      <c r="P41" s="4">
        <f t="shared" si="3"/>
        <v>56.575886326920063</v>
      </c>
      <c r="Q41" s="4">
        <f t="shared" si="4"/>
        <v>266.58887836150984</v>
      </c>
      <c r="R41" s="4">
        <f t="shared" si="5"/>
        <v>150.75170709932806</v>
      </c>
      <c r="S41">
        <f t="shared" si="6"/>
        <v>1.7526313664071527</v>
      </c>
      <c r="T41">
        <f t="shared" si="6"/>
        <v>2.4258420274222674</v>
      </c>
      <c r="U41">
        <f t="shared" si="6"/>
        <v>2.1782622387532871</v>
      </c>
      <c r="V41" s="2">
        <f t="shared" si="16"/>
        <v>2.0831904498116742</v>
      </c>
      <c r="X41">
        <v>2</v>
      </c>
      <c r="Y41">
        <v>0</v>
      </c>
      <c r="Z41" s="5">
        <f t="shared" si="18"/>
        <v>56.575886326920063</v>
      </c>
      <c r="AA41" s="5">
        <f t="shared" si="7"/>
        <v>-43.424113673079937</v>
      </c>
      <c r="AJ41" t="str">
        <f t="shared" si="1"/>
        <v>Atlético MadridGetafe</v>
      </c>
      <c r="AK41">
        <f t="shared" si="8"/>
        <v>1.39</v>
      </c>
      <c r="AL41">
        <f t="shared" si="9"/>
        <v>4.2</v>
      </c>
      <c r="AM41">
        <f t="shared" si="10"/>
        <v>10</v>
      </c>
      <c r="AN41">
        <f t="shared" si="11"/>
        <v>2.14</v>
      </c>
      <c r="AO41">
        <f t="shared" si="12"/>
        <v>1.71</v>
      </c>
      <c r="AT41" t="s">
        <v>410</v>
      </c>
      <c r="AU41">
        <v>1.39</v>
      </c>
      <c r="AV41">
        <v>4.2</v>
      </c>
      <c r="AW41">
        <v>10</v>
      </c>
      <c r="AX41">
        <v>2.14</v>
      </c>
      <c r="AY41">
        <v>1.71</v>
      </c>
    </row>
    <row r="42" spans="1:51">
      <c r="A42">
        <v>18</v>
      </c>
      <c r="B42" t="s">
        <v>370</v>
      </c>
      <c r="C42" t="s">
        <v>378</v>
      </c>
      <c r="D42">
        <v>0.43756296500000003</v>
      </c>
      <c r="E42">
        <v>0.32060585699999999</v>
      </c>
      <c r="F42">
        <v>0.19754598700000001</v>
      </c>
      <c r="G42">
        <v>0.75166267600000003</v>
      </c>
      <c r="H42">
        <v>0.73283770999999998</v>
      </c>
      <c r="I42" s="3">
        <v>0</v>
      </c>
      <c r="J42" s="3">
        <v>19.123399804784206</v>
      </c>
      <c r="K42" s="3">
        <v>4.0860390343863538E-2</v>
      </c>
      <c r="L42" s="3">
        <f t="shared" si="2"/>
        <v>19.164260195128069</v>
      </c>
      <c r="M42">
        <f t="shared" si="13"/>
        <v>1.61</v>
      </c>
      <c r="N42">
        <f t="shared" si="14"/>
        <v>5.5</v>
      </c>
      <c r="O42">
        <f t="shared" si="15"/>
        <v>4</v>
      </c>
      <c r="P42" s="4">
        <f t="shared" si="3"/>
        <v>80.83573980487192</v>
      </c>
      <c r="Q42" s="4">
        <f t="shared" si="4"/>
        <v>186.01443873118507</v>
      </c>
      <c r="R42" s="4">
        <f t="shared" si="5"/>
        <v>80.99918136624737</v>
      </c>
      <c r="S42">
        <f t="shared" si="6"/>
        <v>1.9076034173124765</v>
      </c>
      <c r="T42">
        <f t="shared" si="6"/>
        <v>2.2695466561421305</v>
      </c>
      <c r="U42">
        <f t="shared" si="6"/>
        <v>1.908480629620402</v>
      </c>
      <c r="V42" s="2">
        <f t="shared" si="16"/>
        <v>1.9393392476660554</v>
      </c>
      <c r="X42">
        <v>2</v>
      </c>
      <c r="Y42">
        <v>1</v>
      </c>
      <c r="Z42" s="5">
        <f t="shared" si="18"/>
        <v>80.83573980487192</v>
      </c>
      <c r="AA42" s="5">
        <f t="shared" si="7"/>
        <v>-19.16426019512808</v>
      </c>
      <c r="AJ42" t="str">
        <f t="shared" si="1"/>
        <v>ValenciaGirona</v>
      </c>
      <c r="AK42">
        <f t="shared" si="8"/>
        <v>1.61</v>
      </c>
      <c r="AL42">
        <f t="shared" si="9"/>
        <v>4</v>
      </c>
      <c r="AM42">
        <f t="shared" si="10"/>
        <v>5.5</v>
      </c>
      <c r="AN42">
        <f t="shared" si="11"/>
        <v>1.67</v>
      </c>
      <c r="AO42">
        <f t="shared" si="12"/>
        <v>2.2000000000000002</v>
      </c>
      <c r="AT42" t="s">
        <v>411</v>
      </c>
      <c r="AU42">
        <v>2.54</v>
      </c>
      <c r="AV42">
        <v>3.39</v>
      </c>
      <c r="AW42">
        <v>2.75</v>
      </c>
      <c r="AX42">
        <v>1.78</v>
      </c>
      <c r="AY42">
        <v>2.0499999999999998</v>
      </c>
    </row>
    <row r="43" spans="1:51">
      <c r="A43">
        <v>18</v>
      </c>
      <c r="B43" t="s">
        <v>375</v>
      </c>
      <c r="C43" t="s">
        <v>372</v>
      </c>
      <c r="D43">
        <v>0.66131458899999995</v>
      </c>
      <c r="E43">
        <v>9.369885E-2</v>
      </c>
      <c r="F43">
        <v>0.23906781999999999</v>
      </c>
      <c r="G43">
        <v>0.32062707299999998</v>
      </c>
      <c r="H43">
        <v>0.27073319099999998</v>
      </c>
      <c r="I43" s="3">
        <v>54.730033311899128</v>
      </c>
      <c r="J43" s="3">
        <v>0</v>
      </c>
      <c r="K43" s="3">
        <v>14.983506341219588</v>
      </c>
      <c r="L43" s="3">
        <f t="shared" si="2"/>
        <v>69.713539653118715</v>
      </c>
      <c r="M43">
        <f t="shared" si="13"/>
        <v>2.54</v>
      </c>
      <c r="N43">
        <f t="shared" si="14"/>
        <v>2.75</v>
      </c>
      <c r="O43">
        <f t="shared" si="15"/>
        <v>3.39</v>
      </c>
      <c r="P43" s="4">
        <f t="shared" si="3"/>
        <v>169.30074495910506</v>
      </c>
      <c r="Q43" s="4">
        <f t="shared" si="4"/>
        <v>30.286460346881285</v>
      </c>
      <c r="R43" s="4">
        <f t="shared" si="5"/>
        <v>81.080546843615707</v>
      </c>
      <c r="S43">
        <f t="shared" si="6"/>
        <v>2.2286588691007649</v>
      </c>
      <c r="T43">
        <f t="shared" si="6"/>
        <v>1.4812485192343081</v>
      </c>
      <c r="U43">
        <f t="shared" si="6"/>
        <v>1.908916669107847</v>
      </c>
      <c r="V43" s="2">
        <f t="shared" si="16"/>
        <v>2.0689964535023089</v>
      </c>
      <c r="X43">
        <v>1</v>
      </c>
      <c r="Y43">
        <v>2</v>
      </c>
      <c r="Z43" s="5">
        <f t="shared" si="18"/>
        <v>30.286460346881285</v>
      </c>
      <c r="AA43" s="5">
        <f t="shared" si="7"/>
        <v>-69.713539653118715</v>
      </c>
      <c r="AJ43" t="str">
        <f t="shared" si="1"/>
        <v>Las PalmasEibar</v>
      </c>
      <c r="AK43">
        <f t="shared" si="8"/>
        <v>2.54</v>
      </c>
      <c r="AL43">
        <f t="shared" si="9"/>
        <v>3.39</v>
      </c>
      <c r="AM43">
        <f t="shared" si="10"/>
        <v>2.75</v>
      </c>
      <c r="AN43">
        <f t="shared" si="11"/>
        <v>1.78</v>
      </c>
      <c r="AO43">
        <f t="shared" si="12"/>
        <v>2.0499999999999998</v>
      </c>
      <c r="AT43" t="s">
        <v>412</v>
      </c>
      <c r="AU43">
        <v>1.5</v>
      </c>
      <c r="AV43">
        <v>4.33</v>
      </c>
      <c r="AW43">
        <v>6.5</v>
      </c>
      <c r="AX43">
        <v>1.53</v>
      </c>
      <c r="AY43">
        <v>2.4700000000000002</v>
      </c>
    </row>
    <row r="44" spans="1:51">
      <c r="A44">
        <v>18</v>
      </c>
      <c r="B44" t="s">
        <v>360</v>
      </c>
      <c r="C44" t="s">
        <v>376</v>
      </c>
      <c r="D44">
        <v>0.59758633699999997</v>
      </c>
      <c r="E44">
        <v>0.179098269</v>
      </c>
      <c r="F44">
        <v>0.19846461700000001</v>
      </c>
      <c r="G44">
        <v>0.60952925300000005</v>
      </c>
      <c r="H44">
        <v>0.57195825600000005</v>
      </c>
      <c r="I44" s="3">
        <v>0</v>
      </c>
      <c r="J44" s="3">
        <v>3.4147727160831947</v>
      </c>
      <c r="K44" s="3">
        <v>0</v>
      </c>
      <c r="L44" s="3">
        <f t="shared" si="2"/>
        <v>3.4147727160831947</v>
      </c>
      <c r="M44">
        <f t="shared" si="13"/>
        <v>1.5</v>
      </c>
      <c r="N44">
        <f t="shared" si="14"/>
        <v>6.5</v>
      </c>
      <c r="O44">
        <f t="shared" si="15"/>
        <v>4.33</v>
      </c>
      <c r="P44" s="4">
        <f t="shared" si="3"/>
        <v>96.585227283916808</v>
      </c>
      <c r="Q44" s="4">
        <f t="shared" si="4"/>
        <v>118.78124993845756</v>
      </c>
      <c r="R44" s="4">
        <f t="shared" si="5"/>
        <v>96.585227283916808</v>
      </c>
      <c r="S44">
        <f t="shared" si="6"/>
        <v>1.984910706128804</v>
      </c>
      <c r="T44">
        <f t="shared" si="6"/>
        <v>2.0747478910581831</v>
      </c>
      <c r="U44">
        <f t="shared" si="6"/>
        <v>1.984910706128804</v>
      </c>
      <c r="V44" s="2">
        <f t="shared" si="16"/>
        <v>1.9516738171185692</v>
      </c>
      <c r="X44">
        <v>3</v>
      </c>
      <c r="Y44">
        <v>5</v>
      </c>
      <c r="Z44" s="5">
        <f t="shared" si="18"/>
        <v>118.78124993845756</v>
      </c>
      <c r="AA44" s="5">
        <f t="shared" si="7"/>
        <v>18.781249938457563</v>
      </c>
      <c r="AJ44" t="str">
        <f t="shared" si="1"/>
        <v>SevillaBetis</v>
      </c>
      <c r="AK44">
        <f t="shared" si="8"/>
        <v>1.5</v>
      </c>
      <c r="AL44">
        <f t="shared" si="9"/>
        <v>4.33</v>
      </c>
      <c r="AM44">
        <f t="shared" si="10"/>
        <v>6.5</v>
      </c>
      <c r="AN44">
        <f t="shared" si="11"/>
        <v>1.53</v>
      </c>
      <c r="AO44">
        <f t="shared" si="12"/>
        <v>2.4700000000000002</v>
      </c>
      <c r="AT44" t="s">
        <v>413</v>
      </c>
      <c r="AU44">
        <v>1.61</v>
      </c>
      <c r="AV44">
        <v>4</v>
      </c>
      <c r="AW44">
        <v>5.5</v>
      </c>
      <c r="AX44">
        <v>1.67</v>
      </c>
      <c r="AY44">
        <v>2.2000000000000002</v>
      </c>
    </row>
    <row r="45" spans="1:51">
      <c r="A45">
        <v>18</v>
      </c>
      <c r="B45" t="s">
        <v>366</v>
      </c>
      <c r="C45" t="s">
        <v>358</v>
      </c>
      <c r="D45">
        <v>0.33094433299999998</v>
      </c>
      <c r="E45">
        <v>0.33094433299999998</v>
      </c>
      <c r="F45">
        <v>0.33756301100000002</v>
      </c>
      <c r="G45">
        <v>0.24870677399999999</v>
      </c>
      <c r="H45">
        <v>0.33352081300000003</v>
      </c>
      <c r="I45" s="3">
        <v>0.31898306585235153</v>
      </c>
      <c r="J45" s="3">
        <v>0</v>
      </c>
      <c r="K45" s="3">
        <v>3.8039994167278333</v>
      </c>
      <c r="L45" s="3">
        <f t="shared" si="2"/>
        <v>4.1229824825801851</v>
      </c>
      <c r="M45">
        <f t="shared" si="13"/>
        <v>2.89</v>
      </c>
      <c r="N45">
        <f t="shared" si="14"/>
        <v>2.5</v>
      </c>
      <c r="O45">
        <f t="shared" si="15"/>
        <v>3.25</v>
      </c>
      <c r="P45" s="4">
        <f t="shared" si="3"/>
        <v>96.798878577733106</v>
      </c>
      <c r="Q45" s="4">
        <f t="shared" si="4"/>
        <v>95.877017517419816</v>
      </c>
      <c r="R45" s="4">
        <f t="shared" si="5"/>
        <v>108.24001562178528</v>
      </c>
      <c r="S45">
        <f t="shared" si="6"/>
        <v>1.9858703260033987</v>
      </c>
      <c r="T45">
        <f t="shared" si="6"/>
        <v>1.9817145158093317</v>
      </c>
      <c r="U45">
        <f t="shared" si="6"/>
        <v>2.0343878462693028</v>
      </c>
      <c r="V45" s="2">
        <f t="shared" si="16"/>
        <v>1.9997838060230957</v>
      </c>
      <c r="X45">
        <v>1</v>
      </c>
      <c r="Y45">
        <v>0</v>
      </c>
      <c r="Z45" s="5">
        <f t="shared" si="18"/>
        <v>96.798878577733106</v>
      </c>
      <c r="AA45" s="5">
        <f t="shared" si="7"/>
        <v>-3.201121422266894</v>
      </c>
      <c r="AJ45" t="str">
        <f t="shared" si="1"/>
        <v>LeganésReal Sociedad</v>
      </c>
      <c r="AK45">
        <f t="shared" si="8"/>
        <v>2.89</v>
      </c>
      <c r="AL45">
        <f t="shared" si="9"/>
        <v>3.25</v>
      </c>
      <c r="AM45">
        <f t="shared" si="10"/>
        <v>2.5</v>
      </c>
      <c r="AN45">
        <f t="shared" si="11"/>
        <v>2.17</v>
      </c>
      <c r="AO45">
        <f t="shared" si="12"/>
        <v>1.69</v>
      </c>
      <c r="AT45" t="s">
        <v>414</v>
      </c>
      <c r="AU45">
        <v>1.66</v>
      </c>
      <c r="AV45">
        <v>3.5</v>
      </c>
      <c r="AW45">
        <v>6</v>
      </c>
      <c r="AX45">
        <v>2.0699999999999998</v>
      </c>
      <c r="AY45">
        <v>1.74</v>
      </c>
    </row>
    <row r="46" spans="1:51">
      <c r="A46">
        <v>18</v>
      </c>
      <c r="B46" t="s">
        <v>354</v>
      </c>
      <c r="C46" t="s">
        <v>352</v>
      </c>
      <c r="D46">
        <v>0.49572889399999998</v>
      </c>
      <c r="E46">
        <v>0.269675316</v>
      </c>
      <c r="F46">
        <v>0.20546015200000001</v>
      </c>
      <c r="G46">
        <v>0.69153898700000005</v>
      </c>
      <c r="H46">
        <v>0.67645990099999997</v>
      </c>
      <c r="I46" s="3">
        <v>0</v>
      </c>
      <c r="J46" s="3">
        <v>0</v>
      </c>
      <c r="K46" s="3">
        <v>0</v>
      </c>
      <c r="L46" s="3">
        <f t="shared" si="2"/>
        <v>0</v>
      </c>
      <c r="M46">
        <f t="shared" si="13"/>
        <v>1.05</v>
      </c>
      <c r="N46">
        <f t="shared" si="14"/>
        <v>34</v>
      </c>
      <c r="O46">
        <f t="shared" si="15"/>
        <v>15</v>
      </c>
      <c r="P46" s="4">
        <f t="shared" si="3"/>
        <v>100</v>
      </c>
      <c r="Q46" s="4">
        <f t="shared" si="4"/>
        <v>100</v>
      </c>
      <c r="R46" s="4">
        <f t="shared" si="5"/>
        <v>100</v>
      </c>
      <c r="S46">
        <f t="shared" si="6"/>
        <v>2</v>
      </c>
      <c r="T46">
        <f t="shared" si="6"/>
        <v>2</v>
      </c>
      <c r="U46">
        <f t="shared" si="6"/>
        <v>2</v>
      </c>
      <c r="V46" s="2">
        <f t="shared" si="16"/>
        <v>1.9417287240000001</v>
      </c>
      <c r="X46">
        <v>3</v>
      </c>
      <c r="Y46">
        <v>0</v>
      </c>
      <c r="Z46" s="5">
        <f t="shared" si="18"/>
        <v>100</v>
      </c>
      <c r="AA46" s="5">
        <f t="shared" si="7"/>
        <v>0</v>
      </c>
      <c r="AJ46" t="str">
        <f t="shared" si="1"/>
        <v>BarcelonaLevante</v>
      </c>
      <c r="AK46">
        <f t="shared" si="8"/>
        <v>1.05</v>
      </c>
      <c r="AL46">
        <f t="shared" si="9"/>
        <v>15</v>
      </c>
      <c r="AM46">
        <f t="shared" si="10"/>
        <v>34</v>
      </c>
      <c r="AN46">
        <f t="shared" si="11"/>
        <v>1.1399999999999999</v>
      </c>
      <c r="AO46">
        <f t="shared" si="12"/>
        <v>5.2</v>
      </c>
      <c r="AT46" t="s">
        <v>415</v>
      </c>
      <c r="AU46">
        <v>1.05</v>
      </c>
      <c r="AV46">
        <v>15</v>
      </c>
      <c r="AW46">
        <v>34</v>
      </c>
      <c r="AX46">
        <v>1.1399999999999999</v>
      </c>
      <c r="AY46">
        <v>5.2</v>
      </c>
    </row>
    <row r="47" spans="1:51">
      <c r="A47">
        <v>18</v>
      </c>
      <c r="B47" t="s">
        <v>363</v>
      </c>
      <c r="C47" t="s">
        <v>379</v>
      </c>
      <c r="D47">
        <v>0.37190957800000002</v>
      </c>
      <c r="E47">
        <v>0.15775713099999999</v>
      </c>
      <c r="F47">
        <v>0.470282064</v>
      </c>
      <c r="G47">
        <v>7.0083923000000006E-2</v>
      </c>
      <c r="H47">
        <v>0.125882564</v>
      </c>
      <c r="I47" s="3">
        <v>0</v>
      </c>
      <c r="J47" s="3">
        <v>4.4429639649264665</v>
      </c>
      <c r="K47" s="3">
        <v>27.78852204202396</v>
      </c>
      <c r="L47" s="3">
        <f t="shared" si="2"/>
        <v>32.231486006950426</v>
      </c>
      <c r="M47">
        <f t="shared" si="13"/>
        <v>1.66</v>
      </c>
      <c r="N47">
        <f t="shared" si="14"/>
        <v>6</v>
      </c>
      <c r="O47">
        <f t="shared" si="15"/>
        <v>3.5</v>
      </c>
      <c r="P47" s="4">
        <f t="shared" si="3"/>
        <v>67.768513993049581</v>
      </c>
      <c r="Q47" s="4">
        <f t="shared" si="4"/>
        <v>94.426297782608373</v>
      </c>
      <c r="R47" s="4">
        <f t="shared" si="5"/>
        <v>165.02834114013345</v>
      </c>
      <c r="S47">
        <f t="shared" si="6"/>
        <v>1.8310279626697692</v>
      </c>
      <c r="T47">
        <f t="shared" si="6"/>
        <v>1.9750929624267783</v>
      </c>
      <c r="U47">
        <f t="shared" si="6"/>
        <v>2.2175585341764443</v>
      </c>
      <c r="V47" s="2">
        <f t="shared" si="16"/>
        <v>2.0354398406067657</v>
      </c>
      <c r="X47">
        <v>2</v>
      </c>
      <c r="Y47">
        <v>0</v>
      </c>
      <c r="Z47" s="5">
        <f t="shared" si="18"/>
        <v>67.768513993049581</v>
      </c>
      <c r="AA47" s="5">
        <f t="shared" si="7"/>
        <v>-32.231486006950419</v>
      </c>
      <c r="AJ47" t="str">
        <f t="shared" si="1"/>
        <v>Athletic BilbaoAlavés</v>
      </c>
      <c r="AK47">
        <f t="shared" si="8"/>
        <v>1.66</v>
      </c>
      <c r="AL47">
        <f t="shared" si="9"/>
        <v>3.5</v>
      </c>
      <c r="AM47">
        <f t="shared" si="10"/>
        <v>6</v>
      </c>
      <c r="AN47">
        <f t="shared" si="11"/>
        <v>2.0699999999999998</v>
      </c>
      <c r="AO47">
        <f t="shared" si="12"/>
        <v>1.74</v>
      </c>
      <c r="AT47" t="s">
        <v>416</v>
      </c>
      <c r="AU47">
        <v>6.5</v>
      </c>
      <c r="AV47">
        <v>4.33</v>
      </c>
      <c r="AW47">
        <v>1.5</v>
      </c>
      <c r="AX47">
        <v>1.34</v>
      </c>
      <c r="AY47">
        <v>3.17</v>
      </c>
    </row>
    <row r="48" spans="1:51">
      <c r="A48">
        <v>18</v>
      </c>
      <c r="B48" t="s">
        <v>367</v>
      </c>
      <c r="C48" t="s">
        <v>361</v>
      </c>
      <c r="D48">
        <v>0.59472418299999996</v>
      </c>
      <c r="E48">
        <v>0.16130893900000001</v>
      </c>
      <c r="F48">
        <v>0.154047452</v>
      </c>
      <c r="G48">
        <v>0.73949298100000005</v>
      </c>
      <c r="H48">
        <v>0.67002610299999998</v>
      </c>
      <c r="I48" s="3">
        <v>1.7327627270831969</v>
      </c>
      <c r="J48" s="3">
        <v>1.6044014523043222</v>
      </c>
      <c r="K48" s="3">
        <v>0</v>
      </c>
      <c r="L48" s="3">
        <f t="shared" si="2"/>
        <v>3.3371641793875191</v>
      </c>
      <c r="M48">
        <f t="shared" si="13"/>
        <v>1.57</v>
      </c>
      <c r="N48">
        <f t="shared" si="14"/>
        <v>6</v>
      </c>
      <c r="O48">
        <f t="shared" si="15"/>
        <v>4</v>
      </c>
      <c r="P48" s="4">
        <f t="shared" si="3"/>
        <v>99.383273302133105</v>
      </c>
      <c r="Q48" s="4">
        <f t="shared" si="4"/>
        <v>106.28924453443841</v>
      </c>
      <c r="R48" s="4">
        <f t="shared" si="5"/>
        <v>96.662835820612486</v>
      </c>
      <c r="S48">
        <f t="shared" si="6"/>
        <v>1.9973132966321254</v>
      </c>
      <c r="T48">
        <f t="shared" si="6"/>
        <v>2.0264893202554868</v>
      </c>
      <c r="U48">
        <f t="shared" si="6"/>
        <v>1.985259531990301</v>
      </c>
      <c r="V48" s="2">
        <f t="shared" si="16"/>
        <v>1.8205655331416395</v>
      </c>
      <c r="X48">
        <v>1</v>
      </c>
      <c r="Y48">
        <v>1</v>
      </c>
      <c r="Z48" s="5">
        <f t="shared" si="18"/>
        <v>96.662835820612486</v>
      </c>
      <c r="AA48" s="5">
        <f t="shared" si="7"/>
        <v>-3.3371641793875142</v>
      </c>
      <c r="AJ48" t="str">
        <f t="shared" si="1"/>
        <v>VillarrealLa Coruña</v>
      </c>
      <c r="AK48">
        <f t="shared" si="8"/>
        <v>1.57</v>
      </c>
      <c r="AL48">
        <f t="shared" si="9"/>
        <v>4</v>
      </c>
      <c r="AM48">
        <f t="shared" si="10"/>
        <v>6</v>
      </c>
      <c r="AN48">
        <f t="shared" si="11"/>
        <v>1.73</v>
      </c>
      <c r="AO48">
        <f t="shared" si="12"/>
        <v>2.11</v>
      </c>
      <c r="AT48" t="s">
        <v>417</v>
      </c>
      <c r="AU48">
        <v>2.89</v>
      </c>
      <c r="AV48">
        <v>3.25</v>
      </c>
      <c r="AW48">
        <v>2.5</v>
      </c>
      <c r="AX48">
        <v>2.17</v>
      </c>
      <c r="AY48">
        <v>1.69</v>
      </c>
    </row>
    <row r="49" spans="1:51">
      <c r="A49">
        <v>18</v>
      </c>
      <c r="B49" t="s">
        <v>355</v>
      </c>
      <c r="C49" t="s">
        <v>364</v>
      </c>
      <c r="D49">
        <v>0.16918377900000001</v>
      </c>
      <c r="E49">
        <v>0.55868913099999995</v>
      </c>
      <c r="F49">
        <v>0.26828429399999998</v>
      </c>
      <c r="G49">
        <v>0.34860722</v>
      </c>
      <c r="H49">
        <v>0.36730593099999997</v>
      </c>
      <c r="I49" s="3">
        <v>2.9632165021141197</v>
      </c>
      <c r="J49" s="3">
        <v>0</v>
      </c>
      <c r="K49" s="3">
        <v>5.8609817778742164</v>
      </c>
      <c r="L49" s="3">
        <f t="shared" si="2"/>
        <v>8.8241982799883356</v>
      </c>
      <c r="M49">
        <f t="shared" si="13"/>
        <v>6.5</v>
      </c>
      <c r="N49">
        <f t="shared" si="14"/>
        <v>1.5</v>
      </c>
      <c r="O49">
        <f t="shared" si="15"/>
        <v>4.33</v>
      </c>
      <c r="P49" s="4">
        <f t="shared" si="3"/>
        <v>110.43670898375345</v>
      </c>
      <c r="Q49" s="4">
        <f t="shared" si="4"/>
        <v>91.175801720011663</v>
      </c>
      <c r="R49" s="4">
        <f t="shared" si="5"/>
        <v>116.55385281820702</v>
      </c>
      <c r="S49">
        <f t="shared" si="6"/>
        <v>2.0431134561753779</v>
      </c>
      <c r="T49">
        <f t="shared" si="6"/>
        <v>1.9598795908072753</v>
      </c>
      <c r="U49">
        <f t="shared" si="6"/>
        <v>2.0665266341846187</v>
      </c>
      <c r="V49" s="2">
        <f t="shared" si="16"/>
        <v>1.9950417199786701</v>
      </c>
      <c r="X49">
        <v>2</v>
      </c>
      <c r="Y49">
        <v>2</v>
      </c>
      <c r="Z49" s="5">
        <f t="shared" si="18"/>
        <v>116.55385281820702</v>
      </c>
      <c r="AA49" s="5">
        <f t="shared" si="7"/>
        <v>16.553852818207019</v>
      </c>
      <c r="AJ49" t="str">
        <f t="shared" si="1"/>
        <v>Celta VigoReal Madrid</v>
      </c>
      <c r="AK49">
        <f t="shared" si="8"/>
        <v>6.5</v>
      </c>
      <c r="AL49">
        <f t="shared" si="9"/>
        <v>4.33</v>
      </c>
      <c r="AM49">
        <f t="shared" si="10"/>
        <v>1.5</v>
      </c>
      <c r="AN49">
        <f t="shared" si="11"/>
        <v>1.34</v>
      </c>
      <c r="AO49">
        <f t="shared" si="12"/>
        <v>3.17</v>
      </c>
      <c r="AT49" t="s">
        <v>418</v>
      </c>
      <c r="AU49">
        <v>1.57</v>
      </c>
      <c r="AV49">
        <v>4</v>
      </c>
      <c r="AW49">
        <v>6</v>
      </c>
      <c r="AX49">
        <v>1.73</v>
      </c>
      <c r="AY49">
        <v>2.11</v>
      </c>
    </row>
    <row r="50" spans="1:51">
      <c r="A50">
        <v>18</v>
      </c>
      <c r="B50" t="s">
        <v>351</v>
      </c>
      <c r="C50" t="s">
        <v>373</v>
      </c>
      <c r="D50">
        <v>0.60303213200000005</v>
      </c>
      <c r="E50">
        <v>0.12260523399999999</v>
      </c>
      <c r="F50">
        <v>0.27098665999999999</v>
      </c>
      <c r="G50">
        <v>0.28916888899999998</v>
      </c>
      <c r="H50">
        <v>0.28332162700000002</v>
      </c>
      <c r="I50" s="3">
        <v>42.988154117567099</v>
      </c>
      <c r="J50" s="3">
        <v>0</v>
      </c>
      <c r="K50" s="3">
        <v>12.19366167989342</v>
      </c>
      <c r="L50" s="3">
        <f t="shared" si="2"/>
        <v>55.181815797460516</v>
      </c>
      <c r="M50">
        <f t="shared" si="13"/>
        <v>2.54</v>
      </c>
      <c r="N50">
        <f t="shared" si="14"/>
        <v>3.1</v>
      </c>
      <c r="O50">
        <f t="shared" si="15"/>
        <v>3</v>
      </c>
      <c r="P50" s="4">
        <f t="shared" si="3"/>
        <v>154.00809566115993</v>
      </c>
      <c r="Q50" s="4">
        <f t="shared" si="4"/>
        <v>44.818184202539484</v>
      </c>
      <c r="R50" s="4">
        <f t="shared" si="5"/>
        <v>81.399169242219727</v>
      </c>
      <c r="S50">
        <f t="shared" si="6"/>
        <v>2.1875435507621659</v>
      </c>
      <c r="T50">
        <f t="shared" si="6"/>
        <v>1.6514542572237654</v>
      </c>
      <c r="U50">
        <f t="shared" si="6"/>
        <v>1.9106199725137603</v>
      </c>
      <c r="V50" s="2">
        <f t="shared" si="16"/>
        <v>2.0393885117869708</v>
      </c>
      <c r="X50">
        <v>0</v>
      </c>
      <c r="Y50">
        <v>1</v>
      </c>
      <c r="Z50" s="5">
        <f t="shared" si="18"/>
        <v>44.818184202539484</v>
      </c>
      <c r="AA50" s="5">
        <f t="shared" si="7"/>
        <v>-55.181815797460516</v>
      </c>
      <c r="AJ50" t="str">
        <f t="shared" si="1"/>
        <v>MálagaEspanyol</v>
      </c>
      <c r="AK50">
        <f t="shared" si="8"/>
        <v>2.54</v>
      </c>
      <c r="AL50">
        <f t="shared" si="9"/>
        <v>3</v>
      </c>
      <c r="AM50">
        <f t="shared" si="10"/>
        <v>3.1</v>
      </c>
      <c r="AN50">
        <f t="shared" si="11"/>
        <v>2.4700000000000002</v>
      </c>
      <c r="AO50">
        <f t="shared" si="12"/>
        <v>1.53</v>
      </c>
      <c r="AT50" t="s">
        <v>419</v>
      </c>
      <c r="AU50">
        <v>2.54</v>
      </c>
      <c r="AV50">
        <v>3</v>
      </c>
      <c r="AW50">
        <v>3.1</v>
      </c>
      <c r="AX50">
        <v>2.4700000000000002</v>
      </c>
      <c r="AY50">
        <v>1.53</v>
      </c>
    </row>
    <row r="51" spans="1:51">
      <c r="A51">
        <v>19</v>
      </c>
      <c r="B51" t="s">
        <v>369</v>
      </c>
      <c r="C51" t="s">
        <v>351</v>
      </c>
      <c r="D51">
        <v>0.72976613000000001</v>
      </c>
      <c r="E51">
        <v>7.4665914999999999E-2</v>
      </c>
      <c r="F51">
        <v>0.17531933799999999</v>
      </c>
      <c r="G51">
        <v>0.458248135</v>
      </c>
      <c r="H51">
        <v>0.33336758599999999</v>
      </c>
      <c r="I51" s="3">
        <v>45.911737176247549</v>
      </c>
      <c r="J51" s="3">
        <v>0</v>
      </c>
      <c r="K51" s="3">
        <v>2.8660962989069647</v>
      </c>
      <c r="L51" s="3">
        <f t="shared" si="2"/>
        <v>48.777833475154516</v>
      </c>
      <c r="M51">
        <f t="shared" si="13"/>
        <v>1.8</v>
      </c>
      <c r="N51">
        <f t="shared" si="14"/>
        <v>5</v>
      </c>
      <c r="O51">
        <f t="shared" si="15"/>
        <v>3.39</v>
      </c>
      <c r="P51" s="4">
        <f t="shared" si="3"/>
        <v>133.86329344209108</v>
      </c>
      <c r="Q51" s="4">
        <f t="shared" si="4"/>
        <v>51.222166524845484</v>
      </c>
      <c r="R51" s="4">
        <f t="shared" si="5"/>
        <v>60.9382329781401</v>
      </c>
      <c r="S51">
        <f t="shared" si="6"/>
        <v>2.1266615057573612</v>
      </c>
      <c r="T51">
        <f t="shared" si="6"/>
        <v>1.7094579437123867</v>
      </c>
      <c r="U51">
        <f t="shared" si="6"/>
        <v>1.7848898568612317</v>
      </c>
      <c r="V51" s="2">
        <f t="shared" si="16"/>
        <v>1.9925294865056518</v>
      </c>
      <c r="X51">
        <v>1</v>
      </c>
      <c r="Y51">
        <v>0</v>
      </c>
      <c r="Z51" s="5">
        <f t="shared" si="18"/>
        <v>133.86329344209108</v>
      </c>
      <c r="AA51" s="5">
        <f t="shared" si="7"/>
        <v>33.863293442091077</v>
      </c>
      <c r="AJ51" t="str">
        <f t="shared" si="1"/>
        <v>GetafeMálaga</v>
      </c>
      <c r="AK51">
        <f t="shared" si="8"/>
        <v>1.8</v>
      </c>
      <c r="AL51">
        <f t="shared" si="9"/>
        <v>3.39</v>
      </c>
      <c r="AM51">
        <f t="shared" si="10"/>
        <v>5</v>
      </c>
      <c r="AN51">
        <f t="shared" si="11"/>
        <v>2.4</v>
      </c>
      <c r="AO51">
        <f t="shared" si="12"/>
        <v>1.56</v>
      </c>
      <c r="AT51" t="s">
        <v>420</v>
      </c>
      <c r="AU51">
        <v>1.8</v>
      </c>
      <c r="AV51">
        <v>3.39</v>
      </c>
      <c r="AW51">
        <v>5</v>
      </c>
      <c r="AX51">
        <v>2.4</v>
      </c>
      <c r="AY51">
        <v>1.56</v>
      </c>
    </row>
    <row r="52" spans="1:51">
      <c r="A52">
        <v>19</v>
      </c>
      <c r="B52" t="s">
        <v>378</v>
      </c>
      <c r="C52" t="s">
        <v>375</v>
      </c>
      <c r="D52">
        <v>0.65661609899999995</v>
      </c>
      <c r="E52">
        <v>9.4137386000000003E-2</v>
      </c>
      <c r="F52">
        <v>0.24386348199999999</v>
      </c>
      <c r="G52">
        <v>0.31026405800000001</v>
      </c>
      <c r="H52">
        <v>0.26431439400000001</v>
      </c>
      <c r="I52" s="3">
        <v>30.428240800215157</v>
      </c>
      <c r="J52" s="3">
        <v>0</v>
      </c>
      <c r="K52" s="3">
        <v>8.3658223230312849</v>
      </c>
      <c r="L52" s="3">
        <f t="shared" si="2"/>
        <v>38.794063123246445</v>
      </c>
      <c r="M52">
        <f t="shared" si="13"/>
        <v>1.72</v>
      </c>
      <c r="N52">
        <f t="shared" si="14"/>
        <v>4.75</v>
      </c>
      <c r="O52">
        <f t="shared" si="15"/>
        <v>3.79</v>
      </c>
      <c r="P52" s="4">
        <f t="shared" si="3"/>
        <v>113.54251105312363</v>
      </c>
      <c r="Q52" s="4">
        <f t="shared" si="4"/>
        <v>61.205936876753569</v>
      </c>
      <c r="R52" s="4">
        <f t="shared" si="5"/>
        <v>92.912403481042134</v>
      </c>
      <c r="S52">
        <f t="shared" si="6"/>
        <v>2.0551584946494468</v>
      </c>
      <c r="T52">
        <f t="shared" si="6"/>
        <v>1.7867935500501648</v>
      </c>
      <c r="U52">
        <f t="shared" si="6"/>
        <v>1.9680736946588726</v>
      </c>
      <c r="V52" s="2">
        <f t="shared" si="16"/>
        <v>1.9975955317189322</v>
      </c>
      <c r="X52">
        <v>6</v>
      </c>
      <c r="Y52">
        <v>0</v>
      </c>
      <c r="Z52" s="5">
        <f t="shared" si="18"/>
        <v>113.54251105312363</v>
      </c>
      <c r="AA52" s="5">
        <f t="shared" si="7"/>
        <v>13.542511053123633</v>
      </c>
      <c r="AJ52" t="str">
        <f t="shared" si="1"/>
        <v>GironaLas Palmas</v>
      </c>
      <c r="AK52">
        <f t="shared" si="8"/>
        <v>1.72</v>
      </c>
      <c r="AL52">
        <f t="shared" si="9"/>
        <v>3.79</v>
      </c>
      <c r="AM52">
        <f t="shared" si="10"/>
        <v>4.75</v>
      </c>
      <c r="AN52">
        <f t="shared" si="11"/>
        <v>1.69</v>
      </c>
      <c r="AO52">
        <f t="shared" si="12"/>
        <v>2.16</v>
      </c>
      <c r="AT52" t="s">
        <v>421</v>
      </c>
      <c r="AU52">
        <v>4</v>
      </c>
      <c r="AV52">
        <v>3.2</v>
      </c>
      <c r="AW52">
        <v>2.04</v>
      </c>
      <c r="AX52">
        <v>2.37</v>
      </c>
      <c r="AY52">
        <v>1.58</v>
      </c>
    </row>
    <row r="53" spans="1:51">
      <c r="A53">
        <v>19</v>
      </c>
      <c r="B53" t="s">
        <v>364</v>
      </c>
      <c r="C53" t="s">
        <v>367</v>
      </c>
      <c r="D53">
        <v>0.49118315099999998</v>
      </c>
      <c r="E53">
        <v>0.271513002</v>
      </c>
      <c r="F53">
        <v>0.218707612</v>
      </c>
      <c r="G53">
        <v>0.63613392300000005</v>
      </c>
      <c r="H53">
        <v>0.63463972700000004</v>
      </c>
      <c r="I53" s="3">
        <v>0</v>
      </c>
      <c r="J53" s="3">
        <v>20.957517869441922</v>
      </c>
      <c r="K53" s="3">
        <v>11.965581030970306</v>
      </c>
      <c r="L53" s="3">
        <f t="shared" si="2"/>
        <v>32.923098900412228</v>
      </c>
      <c r="M53">
        <f t="shared" si="13"/>
        <v>1.25</v>
      </c>
      <c r="N53">
        <f t="shared" si="14"/>
        <v>10</v>
      </c>
      <c r="O53">
        <f t="shared" si="15"/>
        <v>6.5</v>
      </c>
      <c r="P53" s="4">
        <f t="shared" si="3"/>
        <v>67.076901099587786</v>
      </c>
      <c r="Q53" s="4">
        <f t="shared" si="4"/>
        <v>276.65207979400697</v>
      </c>
      <c r="R53" s="4">
        <f t="shared" si="5"/>
        <v>144.85317780089477</v>
      </c>
      <c r="S53">
        <f t="shared" si="6"/>
        <v>1.8265729903318302</v>
      </c>
      <c r="T53">
        <f t="shared" si="6"/>
        <v>2.441933939468536</v>
      </c>
      <c r="U53">
        <f t="shared" si="6"/>
        <v>2.1609280272322535</v>
      </c>
      <c r="V53" s="2">
        <f t="shared" si="16"/>
        <v>2.0328101000533065</v>
      </c>
      <c r="X53">
        <v>0</v>
      </c>
      <c r="Y53">
        <v>1</v>
      </c>
      <c r="Z53" s="5">
        <f t="shared" si="18"/>
        <v>276.65207979400697</v>
      </c>
      <c r="AA53" s="5">
        <f t="shared" si="7"/>
        <v>176.65207979400697</v>
      </c>
      <c r="AJ53" t="str">
        <f t="shared" si="1"/>
        <v>Real MadridVillarreal</v>
      </c>
      <c r="AK53">
        <f t="shared" si="8"/>
        <v>1.25</v>
      </c>
      <c r="AL53">
        <f t="shared" si="9"/>
        <v>6.5</v>
      </c>
      <c r="AM53">
        <f t="shared" si="10"/>
        <v>10</v>
      </c>
      <c r="AN53">
        <f t="shared" si="11"/>
        <v>1.27</v>
      </c>
      <c r="AO53">
        <f t="shared" si="12"/>
        <v>3.69</v>
      </c>
      <c r="AT53" t="s">
        <v>422</v>
      </c>
      <c r="AU53">
        <v>1.72</v>
      </c>
      <c r="AV53">
        <v>3.79</v>
      </c>
      <c r="AW53">
        <v>4.75</v>
      </c>
      <c r="AX53">
        <v>1.69</v>
      </c>
      <c r="AY53">
        <v>2.16</v>
      </c>
    </row>
    <row r="54" spans="1:51">
      <c r="A54">
        <v>19</v>
      </c>
      <c r="B54" t="s">
        <v>372</v>
      </c>
      <c r="C54" t="s">
        <v>357</v>
      </c>
      <c r="D54">
        <v>9.5978100999999996E-2</v>
      </c>
      <c r="E54">
        <v>0.70144587599999997</v>
      </c>
      <c r="F54">
        <v>0.180506686</v>
      </c>
      <c r="G54">
        <v>0.50014562100000004</v>
      </c>
      <c r="H54">
        <v>0.40119524499999998</v>
      </c>
      <c r="I54" s="3">
        <v>0</v>
      </c>
      <c r="J54" s="3">
        <v>47.473649345939464</v>
      </c>
      <c r="K54" s="3">
        <v>2.8043156051825417</v>
      </c>
      <c r="L54" s="3">
        <f t="shared" si="2"/>
        <v>50.277964951122009</v>
      </c>
      <c r="M54">
        <f t="shared" si="13"/>
        <v>4</v>
      </c>
      <c r="N54">
        <f t="shared" si="14"/>
        <v>2.04</v>
      </c>
      <c r="O54">
        <f t="shared" si="15"/>
        <v>3.2</v>
      </c>
      <c r="P54" s="4">
        <f t="shared" si="3"/>
        <v>49.722035048877991</v>
      </c>
      <c r="Q54" s="4">
        <f t="shared" si="4"/>
        <v>146.5682797145945</v>
      </c>
      <c r="R54" s="4">
        <f t="shared" si="5"/>
        <v>58.695844985462131</v>
      </c>
      <c r="S54">
        <f t="shared" si="6"/>
        <v>1.6965488953600203</v>
      </c>
      <c r="T54">
        <f t="shared" si="6"/>
        <v>2.1660399905267842</v>
      </c>
      <c r="U54">
        <f t="shared" si="6"/>
        <v>1.7686073591053011</v>
      </c>
      <c r="V54" s="2">
        <f t="shared" si="16"/>
        <v>2.0014368130637039</v>
      </c>
      <c r="X54">
        <v>0</v>
      </c>
      <c r="Y54">
        <v>1</v>
      </c>
      <c r="Z54" s="5">
        <f t="shared" si="18"/>
        <v>146.5682797145945</v>
      </c>
      <c r="AA54" s="5">
        <f t="shared" si="7"/>
        <v>46.568279714594496</v>
      </c>
      <c r="AJ54" t="str">
        <f t="shared" si="1"/>
        <v>EibarAtlético Madrid</v>
      </c>
      <c r="AK54">
        <f t="shared" si="8"/>
        <v>4</v>
      </c>
      <c r="AL54">
        <f t="shared" si="9"/>
        <v>3.2</v>
      </c>
      <c r="AM54">
        <f t="shared" si="10"/>
        <v>2.04</v>
      </c>
      <c r="AN54">
        <f t="shared" si="11"/>
        <v>2.37</v>
      </c>
      <c r="AO54">
        <f t="shared" si="12"/>
        <v>1.58</v>
      </c>
      <c r="AT54" t="s">
        <v>423</v>
      </c>
      <c r="AU54">
        <v>3</v>
      </c>
      <c r="AV54">
        <v>3.39</v>
      </c>
      <c r="AW54">
        <v>2.37</v>
      </c>
      <c r="AX54">
        <v>1.71</v>
      </c>
      <c r="AY54">
        <v>2.13</v>
      </c>
    </row>
    <row r="55" spans="1:51">
      <c r="A55">
        <v>19</v>
      </c>
      <c r="B55" t="s">
        <v>361</v>
      </c>
      <c r="C55" t="s">
        <v>370</v>
      </c>
      <c r="D55">
        <v>0.267471864</v>
      </c>
      <c r="E55">
        <v>0.47470108500000002</v>
      </c>
      <c r="F55">
        <v>0.25127701200000002</v>
      </c>
      <c r="G55">
        <v>0.49496135499999999</v>
      </c>
      <c r="H55">
        <v>0.52635919600000003</v>
      </c>
      <c r="I55" s="3">
        <v>0</v>
      </c>
      <c r="J55" s="3">
        <v>9.5459112962399022</v>
      </c>
      <c r="K55" s="3">
        <v>0</v>
      </c>
      <c r="L55" s="3">
        <f t="shared" si="2"/>
        <v>9.5459112962399022</v>
      </c>
      <c r="M55">
        <f t="shared" si="13"/>
        <v>3</v>
      </c>
      <c r="N55">
        <f t="shared" si="14"/>
        <v>2.37</v>
      </c>
      <c r="O55">
        <f t="shared" si="15"/>
        <v>3.39</v>
      </c>
      <c r="P55" s="4">
        <f t="shared" si="3"/>
        <v>90.454088703760092</v>
      </c>
      <c r="Q55" s="4">
        <f t="shared" si="4"/>
        <v>113.07789847584867</v>
      </c>
      <c r="R55" s="4">
        <f t="shared" si="5"/>
        <v>90.454088703760092</v>
      </c>
      <c r="S55">
        <f t="shared" si="6"/>
        <v>1.9564282026092978</v>
      </c>
      <c r="T55">
        <f t="shared" si="6"/>
        <v>2.0533777286393478</v>
      </c>
      <c r="U55">
        <f t="shared" si="6"/>
        <v>1.9564282026092978</v>
      </c>
      <c r="V55" s="2">
        <f t="shared" si="16"/>
        <v>1.9896355667782075</v>
      </c>
      <c r="X55">
        <v>1</v>
      </c>
      <c r="Y55">
        <v>2</v>
      </c>
      <c r="Z55" s="5">
        <f t="shared" si="18"/>
        <v>113.07789847584867</v>
      </c>
      <c r="AA55" s="5">
        <f t="shared" si="7"/>
        <v>13.07789847584867</v>
      </c>
      <c r="AJ55" t="str">
        <f t="shared" si="1"/>
        <v>La CoruñaValencia</v>
      </c>
      <c r="AK55">
        <f t="shared" si="8"/>
        <v>3</v>
      </c>
      <c r="AL55">
        <f t="shared" si="9"/>
        <v>3.39</v>
      </c>
      <c r="AM55">
        <f t="shared" si="10"/>
        <v>2.37</v>
      </c>
      <c r="AN55">
        <f t="shared" si="11"/>
        <v>1.71</v>
      </c>
      <c r="AO55">
        <f t="shared" si="12"/>
        <v>2.13</v>
      </c>
      <c r="AT55" t="s">
        <v>424</v>
      </c>
      <c r="AU55">
        <v>1.25</v>
      </c>
      <c r="AV55">
        <v>6.5</v>
      </c>
      <c r="AW55">
        <v>10</v>
      </c>
      <c r="AX55">
        <v>1.27</v>
      </c>
      <c r="AY55">
        <v>3.69</v>
      </c>
    </row>
    <row r="56" spans="1:51">
      <c r="A56">
        <v>19</v>
      </c>
      <c r="B56" t="s">
        <v>352</v>
      </c>
      <c r="C56" t="s">
        <v>355</v>
      </c>
      <c r="D56">
        <v>0.29614847100000002</v>
      </c>
      <c r="E56">
        <v>0.43399467200000003</v>
      </c>
      <c r="F56">
        <v>0.26559678599999997</v>
      </c>
      <c r="G56">
        <v>0.45547134299999997</v>
      </c>
      <c r="H56">
        <v>0.50272627400000003</v>
      </c>
      <c r="I56" s="3">
        <v>0</v>
      </c>
      <c r="J56" s="3">
        <v>4.5347937497652078</v>
      </c>
      <c r="K56" s="3">
        <v>0</v>
      </c>
      <c r="L56" s="3">
        <f t="shared" si="2"/>
        <v>4.5347937497652078</v>
      </c>
      <c r="M56">
        <f t="shared" si="13"/>
        <v>3</v>
      </c>
      <c r="N56">
        <f t="shared" si="14"/>
        <v>2.4500000000000002</v>
      </c>
      <c r="O56">
        <f t="shared" si="15"/>
        <v>3.25</v>
      </c>
      <c r="P56" s="4">
        <f t="shared" si="3"/>
        <v>95.465206250234786</v>
      </c>
      <c r="Q56" s="4">
        <f t="shared" si="4"/>
        <v>106.57545093715956</v>
      </c>
      <c r="R56" s="4">
        <f t="shared" si="5"/>
        <v>95.465206250234786</v>
      </c>
      <c r="S56">
        <f t="shared" si="6"/>
        <v>1.9798451151768157</v>
      </c>
      <c r="T56">
        <f t="shared" si="6"/>
        <v>2.0276571788899487</v>
      </c>
      <c r="U56">
        <f t="shared" si="6"/>
        <v>1.9798451151768157</v>
      </c>
      <c r="V56" s="2">
        <f t="shared" si="16"/>
        <v>1.9921610153259834</v>
      </c>
      <c r="X56">
        <v>0</v>
      </c>
      <c r="Y56">
        <v>1</v>
      </c>
      <c r="Z56" s="5">
        <f t="shared" si="18"/>
        <v>106.57545093715956</v>
      </c>
      <c r="AA56" s="5">
        <f t="shared" si="7"/>
        <v>6.5754509371595589</v>
      </c>
      <c r="AJ56" t="str">
        <f t="shared" si="1"/>
        <v>LevanteCelta Vigo</v>
      </c>
      <c r="AK56">
        <f t="shared" si="8"/>
        <v>3</v>
      </c>
      <c r="AL56">
        <f t="shared" si="9"/>
        <v>3.25</v>
      </c>
      <c r="AM56">
        <f t="shared" si="10"/>
        <v>2.4500000000000002</v>
      </c>
      <c r="AN56">
        <f t="shared" si="11"/>
        <v>2.0099999999999998</v>
      </c>
      <c r="AO56">
        <f t="shared" si="12"/>
        <v>1.81</v>
      </c>
      <c r="AT56" t="s">
        <v>425</v>
      </c>
      <c r="AU56">
        <v>3.25</v>
      </c>
      <c r="AV56">
        <v>3.25</v>
      </c>
      <c r="AW56">
        <v>2.29</v>
      </c>
      <c r="AX56">
        <v>2</v>
      </c>
      <c r="AY56">
        <v>1.81</v>
      </c>
    </row>
    <row r="57" spans="1:51">
      <c r="A57">
        <v>19</v>
      </c>
      <c r="B57" t="s">
        <v>379</v>
      </c>
      <c r="C57" t="s">
        <v>360</v>
      </c>
      <c r="D57">
        <v>0.529248253</v>
      </c>
      <c r="E57">
        <v>0.13559674999999999</v>
      </c>
      <c r="F57">
        <v>0.33421551199999999</v>
      </c>
      <c r="G57">
        <v>0.18899925100000001</v>
      </c>
      <c r="H57">
        <v>0.21994429800000001</v>
      </c>
      <c r="I57" s="3">
        <v>41.823348957747406</v>
      </c>
      <c r="J57" s="3">
        <v>0</v>
      </c>
      <c r="K57" s="3">
        <v>22.604220982321092</v>
      </c>
      <c r="L57" s="3">
        <f t="shared" si="2"/>
        <v>64.427569940068494</v>
      </c>
      <c r="M57">
        <f t="shared" si="13"/>
        <v>3.25</v>
      </c>
      <c r="N57">
        <f t="shared" si="14"/>
        <v>2.29</v>
      </c>
      <c r="O57">
        <f t="shared" si="15"/>
        <v>3.25</v>
      </c>
      <c r="P57" s="4">
        <f t="shared" si="3"/>
        <v>171.49831417261055</v>
      </c>
      <c r="Q57" s="4">
        <f t="shared" si="4"/>
        <v>35.572430059931506</v>
      </c>
      <c r="R57" s="4">
        <f t="shared" si="5"/>
        <v>109.03614825247504</v>
      </c>
      <c r="S57">
        <f t="shared" si="6"/>
        <v>2.2342598552876454</v>
      </c>
      <c r="T57">
        <f t="shared" si="6"/>
        <v>1.5511135341644327</v>
      </c>
      <c r="U57">
        <f t="shared" si="6"/>
        <v>2.037570501463434</v>
      </c>
      <c r="V57" s="2">
        <f t="shared" si="16"/>
        <v>2.0737917476554282</v>
      </c>
      <c r="X57">
        <v>1</v>
      </c>
      <c r="Y57">
        <v>0</v>
      </c>
      <c r="Z57" s="5">
        <f t="shared" si="18"/>
        <v>171.49831417261055</v>
      </c>
      <c r="AA57" s="5">
        <f t="shared" si="7"/>
        <v>71.498314172610549</v>
      </c>
      <c r="AJ57" t="str">
        <f t="shared" si="1"/>
        <v>AlavésSevilla</v>
      </c>
      <c r="AK57">
        <f t="shared" si="8"/>
        <v>3.25</v>
      </c>
      <c r="AL57">
        <f t="shared" si="9"/>
        <v>3.25</v>
      </c>
      <c r="AM57">
        <f t="shared" si="10"/>
        <v>2.29</v>
      </c>
      <c r="AN57">
        <f t="shared" si="11"/>
        <v>2</v>
      </c>
      <c r="AO57">
        <f t="shared" si="12"/>
        <v>1.81</v>
      </c>
      <c r="AT57" t="s">
        <v>426</v>
      </c>
      <c r="AU57">
        <v>2.54</v>
      </c>
      <c r="AV57">
        <v>3</v>
      </c>
      <c r="AW57">
        <v>3</v>
      </c>
      <c r="AX57">
        <v>2.36</v>
      </c>
      <c r="AY57">
        <v>1.57</v>
      </c>
    </row>
    <row r="58" spans="1:51">
      <c r="A58">
        <v>19</v>
      </c>
      <c r="B58" t="s">
        <v>373</v>
      </c>
      <c r="C58" t="s">
        <v>363</v>
      </c>
      <c r="D58">
        <v>0.36438301899999997</v>
      </c>
      <c r="E58">
        <v>0.325863138</v>
      </c>
      <c r="F58">
        <v>0.30856049099999999</v>
      </c>
      <c r="G58">
        <v>0.32112402299999998</v>
      </c>
      <c r="H58">
        <v>0.39745781000000002</v>
      </c>
      <c r="I58" s="3">
        <v>0</v>
      </c>
      <c r="J58" s="3">
        <v>0</v>
      </c>
      <c r="K58" s="3">
        <v>0</v>
      </c>
      <c r="L58" s="3">
        <f t="shared" si="2"/>
        <v>0</v>
      </c>
      <c r="M58">
        <f t="shared" si="13"/>
        <v>2.54</v>
      </c>
      <c r="N58">
        <f t="shared" si="14"/>
        <v>3</v>
      </c>
      <c r="O58">
        <f t="shared" si="15"/>
        <v>3</v>
      </c>
      <c r="P58" s="4">
        <f t="shared" si="3"/>
        <v>100</v>
      </c>
      <c r="Q58" s="4">
        <f t="shared" si="4"/>
        <v>100</v>
      </c>
      <c r="R58" s="4">
        <f t="shared" si="5"/>
        <v>100</v>
      </c>
      <c r="S58">
        <f t="shared" si="6"/>
        <v>2</v>
      </c>
      <c r="T58">
        <f t="shared" si="6"/>
        <v>2</v>
      </c>
      <c r="U58">
        <f t="shared" si="6"/>
        <v>2</v>
      </c>
      <c r="V58" s="2">
        <f t="shared" si="16"/>
        <v>1.9976132959999999</v>
      </c>
      <c r="X58">
        <v>1</v>
      </c>
      <c r="Y58">
        <v>1</v>
      </c>
      <c r="Z58" s="5">
        <f t="shared" si="18"/>
        <v>100</v>
      </c>
      <c r="AA58" s="5">
        <f t="shared" si="7"/>
        <v>0</v>
      </c>
      <c r="AJ58" t="str">
        <f t="shared" si="1"/>
        <v>EspanyolAthletic Bilbao</v>
      </c>
      <c r="AK58">
        <f t="shared" si="8"/>
        <v>2.54</v>
      </c>
      <c r="AL58">
        <f t="shared" si="9"/>
        <v>3</v>
      </c>
      <c r="AM58">
        <f t="shared" si="10"/>
        <v>3</v>
      </c>
      <c r="AN58">
        <f t="shared" si="11"/>
        <v>2.36</v>
      </c>
      <c r="AO58">
        <f t="shared" si="12"/>
        <v>1.57</v>
      </c>
      <c r="AT58" t="s">
        <v>427</v>
      </c>
      <c r="AU58">
        <v>3</v>
      </c>
      <c r="AV58">
        <v>3.25</v>
      </c>
      <c r="AW58">
        <v>2.4500000000000002</v>
      </c>
      <c r="AX58">
        <v>2.0099999999999998</v>
      </c>
      <c r="AY58">
        <v>1.81</v>
      </c>
    </row>
    <row r="59" spans="1:51">
      <c r="A59">
        <v>19</v>
      </c>
      <c r="B59" t="s">
        <v>358</v>
      </c>
      <c r="C59" t="s">
        <v>354</v>
      </c>
      <c r="D59">
        <v>3.4666782E-2</v>
      </c>
      <c r="E59">
        <v>0.78959487399999995</v>
      </c>
      <c r="F59">
        <v>9.5232730000000002E-2</v>
      </c>
      <c r="G59">
        <v>0.58625465399999999</v>
      </c>
      <c r="H59">
        <v>0.32453839400000001</v>
      </c>
      <c r="I59" s="3">
        <v>0</v>
      </c>
      <c r="J59" s="3">
        <v>53.266290870949469</v>
      </c>
      <c r="K59" s="3">
        <v>1.4931086627754384</v>
      </c>
      <c r="L59" s="3">
        <f t="shared" si="2"/>
        <v>54.75939953372491</v>
      </c>
      <c r="M59">
        <f t="shared" si="13"/>
        <v>6.5</v>
      </c>
      <c r="N59">
        <f t="shared" si="14"/>
        <v>1.44</v>
      </c>
      <c r="O59">
        <f t="shared" si="15"/>
        <v>5</v>
      </c>
      <c r="P59" s="4">
        <f t="shared" si="3"/>
        <v>45.24060046627509</v>
      </c>
      <c r="Q59" s="4">
        <f t="shared" si="4"/>
        <v>121.94405932044232</v>
      </c>
      <c r="R59" s="4">
        <f t="shared" si="5"/>
        <v>52.706143780152281</v>
      </c>
      <c r="S59">
        <f t="shared" si="6"/>
        <v>1.6555283605650712</v>
      </c>
      <c r="T59">
        <f t="shared" si="6"/>
        <v>2.0861606478871915</v>
      </c>
      <c r="U59">
        <f t="shared" si="6"/>
        <v>1.7218612424288642</v>
      </c>
      <c r="V59" s="2">
        <f t="shared" si="16"/>
        <v>1.8685911414804643</v>
      </c>
      <c r="X59">
        <v>2</v>
      </c>
      <c r="Y59">
        <v>4</v>
      </c>
      <c r="Z59" s="5">
        <f t="shared" si="18"/>
        <v>121.94405932044232</v>
      </c>
      <c r="AA59" s="5">
        <f t="shared" si="7"/>
        <v>21.944059320442321</v>
      </c>
      <c r="AJ59" t="str">
        <f t="shared" si="1"/>
        <v>Real SociedadBarcelona</v>
      </c>
      <c r="AK59">
        <f t="shared" si="8"/>
        <v>6.5</v>
      </c>
      <c r="AL59">
        <f t="shared" si="9"/>
        <v>5</v>
      </c>
      <c r="AM59">
        <f t="shared" si="10"/>
        <v>1.44</v>
      </c>
      <c r="AN59">
        <f t="shared" si="11"/>
        <v>1.42</v>
      </c>
      <c r="AO59">
        <f t="shared" si="12"/>
        <v>2.79</v>
      </c>
      <c r="AT59" t="s">
        <v>428</v>
      </c>
      <c r="AU59">
        <v>6.5</v>
      </c>
      <c r="AV59">
        <v>5</v>
      </c>
      <c r="AW59">
        <v>1.44</v>
      </c>
      <c r="AX59">
        <v>1.42</v>
      </c>
      <c r="AY59">
        <v>2.79</v>
      </c>
    </row>
    <row r="60" spans="1:51">
      <c r="A60">
        <v>19</v>
      </c>
      <c r="B60" t="s">
        <v>376</v>
      </c>
      <c r="C60" t="s">
        <v>366</v>
      </c>
      <c r="D60">
        <v>0.41826100999999999</v>
      </c>
      <c r="E60">
        <v>0.27198002100000002</v>
      </c>
      <c r="F60">
        <v>0.30847608999999998</v>
      </c>
      <c r="G60">
        <v>0.30991854200000002</v>
      </c>
      <c r="H60">
        <v>0.38100958000000001</v>
      </c>
      <c r="I60" s="3">
        <v>0</v>
      </c>
      <c r="J60" s="3">
        <v>0</v>
      </c>
      <c r="K60" s="3">
        <v>0</v>
      </c>
      <c r="L60" s="3">
        <f t="shared" si="2"/>
        <v>0</v>
      </c>
      <c r="M60">
        <f t="shared" si="13"/>
        <v>2.25</v>
      </c>
      <c r="N60">
        <f t="shared" si="14"/>
        <v>3.5</v>
      </c>
      <c r="O60">
        <f t="shared" si="15"/>
        <v>3.1</v>
      </c>
      <c r="P60" s="4">
        <f t="shared" si="3"/>
        <v>100</v>
      </c>
      <c r="Q60" s="4">
        <f t="shared" si="4"/>
        <v>100</v>
      </c>
      <c r="R60" s="4">
        <f t="shared" si="5"/>
        <v>100</v>
      </c>
      <c r="S60">
        <f t="shared" si="6"/>
        <v>2</v>
      </c>
      <c r="T60">
        <f t="shared" si="6"/>
        <v>2</v>
      </c>
      <c r="U60">
        <f t="shared" si="6"/>
        <v>2</v>
      </c>
      <c r="V60" s="2">
        <f t="shared" si="16"/>
        <v>1.997434242</v>
      </c>
      <c r="X60">
        <v>3</v>
      </c>
      <c r="Y60">
        <v>2</v>
      </c>
      <c r="Z60" s="5">
        <f t="shared" si="18"/>
        <v>100</v>
      </c>
      <c r="AA60" s="5">
        <f t="shared" si="7"/>
        <v>0</v>
      </c>
      <c r="AJ60" t="str">
        <f t="shared" si="1"/>
        <v>BetisLeganés</v>
      </c>
      <c r="AK60">
        <f t="shared" si="8"/>
        <v>2.25</v>
      </c>
      <c r="AL60">
        <f t="shared" si="9"/>
        <v>3.1</v>
      </c>
      <c r="AM60">
        <f t="shared" si="10"/>
        <v>3.5</v>
      </c>
      <c r="AN60">
        <f t="shared" si="11"/>
        <v>2.16</v>
      </c>
      <c r="AO60">
        <f t="shared" si="12"/>
        <v>1.68</v>
      </c>
      <c r="AT60" t="s">
        <v>429</v>
      </c>
      <c r="AU60">
        <v>2.25</v>
      </c>
      <c r="AV60">
        <v>3.1</v>
      </c>
      <c r="AW60">
        <v>3.5</v>
      </c>
      <c r="AX60">
        <v>2.16</v>
      </c>
      <c r="AY60">
        <v>1.68</v>
      </c>
    </row>
    <row r="61" spans="1:51">
      <c r="A61">
        <v>20</v>
      </c>
      <c r="B61" t="s">
        <v>369</v>
      </c>
      <c r="C61" t="s">
        <v>363</v>
      </c>
      <c r="D61">
        <v>0.397792912</v>
      </c>
      <c r="E61">
        <v>0.35324820600000001</v>
      </c>
      <c r="F61">
        <v>0.23866791200000001</v>
      </c>
      <c r="G61">
        <v>0.58591832700000002</v>
      </c>
      <c r="H61">
        <v>0.609852273</v>
      </c>
      <c r="I61" s="3">
        <v>7.3069142717533513</v>
      </c>
      <c r="J61" s="3">
        <v>4.0864328740544353</v>
      </c>
      <c r="K61" s="3">
        <v>0</v>
      </c>
      <c r="L61" s="3">
        <f t="shared" si="2"/>
        <v>11.393347145807788</v>
      </c>
      <c r="M61">
        <f t="shared" si="13"/>
        <v>2.7</v>
      </c>
      <c r="N61">
        <f t="shared" si="14"/>
        <v>2.79</v>
      </c>
      <c r="O61">
        <f t="shared" si="15"/>
        <v>3.1</v>
      </c>
      <c r="P61" s="4">
        <f t="shared" si="3"/>
        <v>108.33532138792626</v>
      </c>
      <c r="Q61" s="4">
        <f t="shared" si="4"/>
        <v>100.00780057280409</v>
      </c>
      <c r="R61" s="4">
        <f t="shared" si="5"/>
        <v>88.606652854192205</v>
      </c>
      <c r="S61">
        <f t="shared" si="6"/>
        <v>2.0347700760427561</v>
      </c>
      <c r="T61">
        <f t="shared" si="6"/>
        <v>2.0000338761359959</v>
      </c>
      <c r="U61">
        <f t="shared" si="6"/>
        <v>1.9474663312481486</v>
      </c>
      <c r="V61" s="2">
        <f t="shared" si="16"/>
        <v>1.9807232154530721</v>
      </c>
      <c r="X61">
        <v>2</v>
      </c>
      <c r="Y61">
        <v>2</v>
      </c>
      <c r="Z61" s="5">
        <f t="shared" si="18"/>
        <v>88.606652854192205</v>
      </c>
      <c r="AA61" s="5">
        <f t="shared" si="7"/>
        <v>-11.393347145807795</v>
      </c>
      <c r="AJ61" t="str">
        <f t="shared" si="1"/>
        <v>GetafeAthletic Bilbao</v>
      </c>
      <c r="AK61">
        <f t="shared" si="8"/>
        <v>2.7</v>
      </c>
      <c r="AL61">
        <f t="shared" si="9"/>
        <v>3.1</v>
      </c>
      <c r="AM61">
        <f t="shared" si="10"/>
        <v>2.79</v>
      </c>
      <c r="AN61">
        <f t="shared" si="11"/>
        <v>2.4500000000000002</v>
      </c>
      <c r="AO61">
        <f t="shared" si="12"/>
        <v>1.54</v>
      </c>
      <c r="AT61" t="s">
        <v>430</v>
      </c>
      <c r="AU61">
        <v>2.7</v>
      </c>
      <c r="AV61">
        <v>3.1</v>
      </c>
      <c r="AW61">
        <v>2.79</v>
      </c>
      <c r="AX61">
        <v>2.4500000000000002</v>
      </c>
      <c r="AY61">
        <v>1.54</v>
      </c>
    </row>
    <row r="62" spans="1:51">
      <c r="A62">
        <v>20</v>
      </c>
      <c r="B62" t="s">
        <v>373</v>
      </c>
      <c r="C62" t="s">
        <v>360</v>
      </c>
      <c r="D62">
        <v>0.58230376900000003</v>
      </c>
      <c r="E62">
        <v>0.12946450100000001</v>
      </c>
      <c r="F62">
        <v>0.28571858700000002</v>
      </c>
      <c r="G62">
        <v>0.26601731000000001</v>
      </c>
      <c r="H62">
        <v>0.27306307099999999</v>
      </c>
      <c r="I62" s="3">
        <v>43.122799260217931</v>
      </c>
      <c r="J62" s="3">
        <v>0</v>
      </c>
      <c r="K62" s="3">
        <v>15.856859604440189</v>
      </c>
      <c r="L62" s="3">
        <f t="shared" si="2"/>
        <v>58.97965886465812</v>
      </c>
      <c r="M62">
        <f t="shared" si="13"/>
        <v>2.75</v>
      </c>
      <c r="N62">
        <f t="shared" si="14"/>
        <v>2.7</v>
      </c>
      <c r="O62">
        <f t="shared" si="15"/>
        <v>3.2</v>
      </c>
      <c r="P62" s="4">
        <f t="shared" si="3"/>
        <v>159.6080391009412</v>
      </c>
      <c r="Q62" s="4">
        <f t="shared" si="4"/>
        <v>41.02034113534188</v>
      </c>
      <c r="R62" s="4">
        <f t="shared" si="5"/>
        <v>91.762291869550495</v>
      </c>
      <c r="S62">
        <f t="shared" si="6"/>
        <v>2.2030547620100198</v>
      </c>
      <c r="T62">
        <f t="shared" si="6"/>
        <v>1.6129992677481086</v>
      </c>
      <c r="U62">
        <f t="shared" si="6"/>
        <v>1.9626642520365085</v>
      </c>
      <c r="V62" s="2">
        <f t="shared" si="16"/>
        <v>2.0524428933914898</v>
      </c>
      <c r="X62">
        <v>0</v>
      </c>
      <c r="Y62">
        <v>3</v>
      </c>
      <c r="Z62" s="5">
        <f t="shared" si="18"/>
        <v>41.02034113534188</v>
      </c>
      <c r="AA62" s="5">
        <f t="shared" si="7"/>
        <v>-58.97965886465812</v>
      </c>
      <c r="AJ62" t="str">
        <f t="shared" si="1"/>
        <v>EspanyolSevilla</v>
      </c>
      <c r="AK62">
        <f t="shared" si="8"/>
        <v>2.75</v>
      </c>
      <c r="AL62">
        <f t="shared" si="9"/>
        <v>3.2</v>
      </c>
      <c r="AM62">
        <f t="shared" si="10"/>
        <v>2.7</v>
      </c>
      <c r="AN62">
        <f t="shared" si="11"/>
        <v>2.0299999999999998</v>
      </c>
      <c r="AO62">
        <f t="shared" si="12"/>
        <v>1.79</v>
      </c>
      <c r="AT62" t="s">
        <v>431</v>
      </c>
      <c r="AU62">
        <v>1.36</v>
      </c>
      <c r="AV62">
        <v>4.75</v>
      </c>
      <c r="AW62">
        <v>9.5</v>
      </c>
      <c r="AX62">
        <v>1.88</v>
      </c>
      <c r="AY62">
        <v>1.93</v>
      </c>
    </row>
    <row r="63" spans="1:51">
      <c r="A63">
        <v>20</v>
      </c>
      <c r="B63" t="s">
        <v>357</v>
      </c>
      <c r="C63" t="s">
        <v>378</v>
      </c>
      <c r="D63">
        <v>0.42928271000000001</v>
      </c>
      <c r="E63">
        <v>0.29950433100000001</v>
      </c>
      <c r="F63">
        <v>0.26715270000000002</v>
      </c>
      <c r="G63">
        <v>0.45099709900000001</v>
      </c>
      <c r="H63">
        <v>0.49984618400000003</v>
      </c>
      <c r="I63" s="3">
        <v>0</v>
      </c>
      <c r="J63" s="3">
        <v>23.43814874809075</v>
      </c>
      <c r="K63" s="3">
        <v>13.559613712478841</v>
      </c>
      <c r="L63" s="3">
        <f t="shared" si="2"/>
        <v>36.997762460569589</v>
      </c>
      <c r="M63">
        <f t="shared" si="13"/>
        <v>1.36</v>
      </c>
      <c r="N63">
        <f t="shared" si="14"/>
        <v>9.5</v>
      </c>
      <c r="O63">
        <f t="shared" si="15"/>
        <v>4.75</v>
      </c>
      <c r="P63" s="4">
        <f t="shared" si="3"/>
        <v>63.002237539430404</v>
      </c>
      <c r="Q63" s="4">
        <f t="shared" si="4"/>
        <v>285.66465064629256</v>
      </c>
      <c r="R63" s="4">
        <f t="shared" si="5"/>
        <v>127.41040267370491</v>
      </c>
      <c r="S63">
        <f t="shared" si="6"/>
        <v>1.7993559737991607</v>
      </c>
      <c r="T63">
        <f t="shared" si="6"/>
        <v>2.4558565022690666</v>
      </c>
      <c r="U63">
        <f t="shared" si="6"/>
        <v>2.1052048882767944</v>
      </c>
      <c r="V63" s="2">
        <f t="shared" si="16"/>
        <v>2.0703832373876336</v>
      </c>
      <c r="X63">
        <v>1</v>
      </c>
      <c r="Y63">
        <v>1</v>
      </c>
      <c r="Z63" s="5">
        <f t="shared" si="18"/>
        <v>127.41040267370491</v>
      </c>
      <c r="AA63" s="5">
        <f t="shared" si="7"/>
        <v>27.410402673704908</v>
      </c>
      <c r="AJ63" t="str">
        <f t="shared" si="1"/>
        <v>Atlético MadridGirona</v>
      </c>
      <c r="AK63">
        <f t="shared" si="8"/>
        <v>1.36</v>
      </c>
      <c r="AL63">
        <f t="shared" si="9"/>
        <v>4.75</v>
      </c>
      <c r="AM63">
        <f t="shared" si="10"/>
        <v>9.5</v>
      </c>
      <c r="AN63">
        <f t="shared" si="11"/>
        <v>1.88</v>
      </c>
      <c r="AO63">
        <f t="shared" si="12"/>
        <v>1.93</v>
      </c>
      <c r="AT63" t="s">
        <v>432</v>
      </c>
      <c r="AU63">
        <v>2.75</v>
      </c>
      <c r="AV63">
        <v>3.2</v>
      </c>
      <c r="AW63">
        <v>2.7</v>
      </c>
      <c r="AX63">
        <v>2.0299999999999998</v>
      </c>
      <c r="AY63">
        <v>1.79</v>
      </c>
    </row>
    <row r="64" spans="1:51">
      <c r="A64">
        <v>20</v>
      </c>
      <c r="B64" t="s">
        <v>367</v>
      </c>
      <c r="C64" t="s">
        <v>352</v>
      </c>
      <c r="D64">
        <v>0.553493279</v>
      </c>
      <c r="E64">
        <v>0.18655670199999999</v>
      </c>
      <c r="F64">
        <v>0.25442989799999999</v>
      </c>
      <c r="G64">
        <v>0.40892051099999999</v>
      </c>
      <c r="H64">
        <v>0.42468267700000001</v>
      </c>
      <c r="I64" s="3">
        <v>0</v>
      </c>
      <c r="J64" s="3">
        <v>7.2444567627182668</v>
      </c>
      <c r="K64" s="3">
        <v>6.3939025610323013</v>
      </c>
      <c r="L64" s="3">
        <f t="shared" si="2"/>
        <v>13.638359323750567</v>
      </c>
      <c r="M64">
        <f t="shared" si="13"/>
        <v>1.44</v>
      </c>
      <c r="N64">
        <f t="shared" si="14"/>
        <v>7.5</v>
      </c>
      <c r="O64">
        <f t="shared" si="15"/>
        <v>4.5</v>
      </c>
      <c r="P64" s="4">
        <f t="shared" si="3"/>
        <v>86.361640676249422</v>
      </c>
      <c r="Q64" s="4">
        <f t="shared" si="4"/>
        <v>140.69506639663643</v>
      </c>
      <c r="R64" s="4">
        <f t="shared" si="5"/>
        <v>115.13420220089478</v>
      </c>
      <c r="S64">
        <f t="shared" si="6"/>
        <v>1.9363208843554931</v>
      </c>
      <c r="T64">
        <f t="shared" si="6"/>
        <v>2.1482788687618029</v>
      </c>
      <c r="U64">
        <f t="shared" si="6"/>
        <v>2.0612043559550051</v>
      </c>
      <c r="V64" s="2">
        <f t="shared" si="16"/>
        <v>1.996948430253382</v>
      </c>
      <c r="X64">
        <v>2</v>
      </c>
      <c r="Y64">
        <v>1</v>
      </c>
      <c r="Z64" s="5">
        <f t="shared" si="18"/>
        <v>86.361640676249422</v>
      </c>
      <c r="AA64" s="5">
        <f t="shared" si="7"/>
        <v>-13.638359323750578</v>
      </c>
      <c r="AJ64" t="str">
        <f t="shared" si="1"/>
        <v>VillarrealLevante</v>
      </c>
      <c r="AK64">
        <f t="shared" si="8"/>
        <v>1.44</v>
      </c>
      <c r="AL64">
        <f t="shared" si="9"/>
        <v>4.5</v>
      </c>
      <c r="AM64">
        <f t="shared" si="10"/>
        <v>7.5</v>
      </c>
      <c r="AN64">
        <f t="shared" si="11"/>
        <v>1.91</v>
      </c>
      <c r="AO64">
        <f t="shared" si="12"/>
        <v>1.9</v>
      </c>
      <c r="AT64" t="s">
        <v>433</v>
      </c>
      <c r="AU64">
        <v>4.5</v>
      </c>
      <c r="AV64">
        <v>4</v>
      </c>
      <c r="AW64">
        <v>1.72</v>
      </c>
      <c r="AX64">
        <v>1.5</v>
      </c>
      <c r="AY64">
        <v>2.54</v>
      </c>
    </row>
    <row r="65" spans="1:51">
      <c r="A65">
        <v>20</v>
      </c>
      <c r="B65" t="s">
        <v>375</v>
      </c>
      <c r="C65" t="s">
        <v>370</v>
      </c>
      <c r="D65">
        <v>0.257028969</v>
      </c>
      <c r="E65">
        <v>0.46888879999999999</v>
      </c>
      <c r="F65">
        <v>0.27034351000000001</v>
      </c>
      <c r="G65">
        <v>0.41769661400000002</v>
      </c>
      <c r="H65">
        <v>0.46366995500000002</v>
      </c>
      <c r="I65" s="3">
        <v>5.9789179821075393</v>
      </c>
      <c r="J65" s="3">
        <v>0</v>
      </c>
      <c r="K65" s="3">
        <v>4.8341672853818611</v>
      </c>
      <c r="L65" s="3">
        <f t="shared" si="2"/>
        <v>10.8130852674894</v>
      </c>
      <c r="M65">
        <f t="shared" si="13"/>
        <v>4.5</v>
      </c>
      <c r="N65">
        <f t="shared" si="14"/>
        <v>1.72</v>
      </c>
      <c r="O65">
        <f t="shared" si="15"/>
        <v>4</v>
      </c>
      <c r="P65" s="4">
        <f t="shared" si="3"/>
        <v>116.09204565199452</v>
      </c>
      <c r="Q65" s="4">
        <f t="shared" si="4"/>
        <v>89.186914732510601</v>
      </c>
      <c r="R65" s="4">
        <f t="shared" si="5"/>
        <v>108.52358387403805</v>
      </c>
      <c r="S65">
        <f t="shared" si="6"/>
        <v>2.0648024639436451</v>
      </c>
      <c r="T65">
        <f t="shared" si="6"/>
        <v>1.9503011405159043</v>
      </c>
      <c r="U65">
        <f t="shared" si="6"/>
        <v>2.0355241274321507</v>
      </c>
      <c r="V65" s="2">
        <f t="shared" si="16"/>
        <v>1.9954791472109235</v>
      </c>
      <c r="X65">
        <v>2</v>
      </c>
      <c r="Y65">
        <v>1</v>
      </c>
      <c r="Z65" s="5">
        <f t="shared" si="18"/>
        <v>116.09204565199452</v>
      </c>
      <c r="AA65" s="5">
        <f t="shared" si="7"/>
        <v>16.092045651994525</v>
      </c>
      <c r="AJ65" t="str">
        <f t="shared" si="1"/>
        <v>Las PalmasValencia</v>
      </c>
      <c r="AK65">
        <f t="shared" si="8"/>
        <v>4.5</v>
      </c>
      <c r="AL65">
        <f t="shared" si="9"/>
        <v>4</v>
      </c>
      <c r="AM65">
        <f t="shared" si="10"/>
        <v>1.72</v>
      </c>
      <c r="AN65">
        <f t="shared" si="11"/>
        <v>1.5</v>
      </c>
      <c r="AO65">
        <f t="shared" si="12"/>
        <v>2.54</v>
      </c>
      <c r="AT65" t="s">
        <v>434</v>
      </c>
      <c r="AU65">
        <v>1.44</v>
      </c>
      <c r="AV65">
        <v>4.5</v>
      </c>
      <c r="AW65">
        <v>7.5</v>
      </c>
      <c r="AX65">
        <v>1.91</v>
      </c>
      <c r="AY65">
        <v>1.9</v>
      </c>
    </row>
    <row r="66" spans="1:51">
      <c r="A66">
        <v>20</v>
      </c>
      <c r="B66" t="s">
        <v>379</v>
      </c>
      <c r="C66" t="s">
        <v>366</v>
      </c>
      <c r="D66">
        <v>0.32339824900000003</v>
      </c>
      <c r="E66">
        <v>0.216384678</v>
      </c>
      <c r="F66">
        <v>0.46017730099999998</v>
      </c>
      <c r="G66">
        <v>8.2398218999999995E-2</v>
      </c>
      <c r="H66">
        <v>0.15371636799999999</v>
      </c>
      <c r="I66" s="3">
        <v>0</v>
      </c>
      <c r="J66" s="3">
        <v>0.6246424197851741</v>
      </c>
      <c r="K66" s="3">
        <v>20.678195796853494</v>
      </c>
      <c r="L66" s="3">
        <f t="shared" si="2"/>
        <v>21.302838216638669</v>
      </c>
      <c r="M66">
        <f t="shared" si="13"/>
        <v>2.14</v>
      </c>
      <c r="N66">
        <f t="shared" si="14"/>
        <v>3.75</v>
      </c>
      <c r="O66">
        <f t="shared" si="15"/>
        <v>3.1</v>
      </c>
      <c r="P66" s="4">
        <f t="shared" si="3"/>
        <v>78.697161783361338</v>
      </c>
      <c r="Q66" s="4">
        <f t="shared" si="4"/>
        <v>81.039570857555731</v>
      </c>
      <c r="R66" s="4">
        <f t="shared" si="5"/>
        <v>142.79956875360716</v>
      </c>
      <c r="S66">
        <f t="shared" si="6"/>
        <v>1.8959590697916995</v>
      </c>
      <c r="T66">
        <f t="shared" si="6"/>
        <v>1.9086971325658351</v>
      </c>
      <c r="U66">
        <f t="shared" si="6"/>
        <v>2.1547268958980581</v>
      </c>
      <c r="V66" s="2">
        <f t="shared" si="16"/>
        <v>2.017719065122562</v>
      </c>
      <c r="X66">
        <v>2</v>
      </c>
      <c r="Y66">
        <v>2</v>
      </c>
      <c r="Z66" s="5">
        <f t="shared" si="18"/>
        <v>142.79956875360716</v>
      </c>
      <c r="AA66" s="5">
        <f t="shared" si="7"/>
        <v>42.799568753607161</v>
      </c>
      <c r="AJ66" t="str">
        <f t="shared" ref="AJ66:AJ129" si="19">_xlfn.CONCAT(B66,C66)</f>
        <v>AlavésLeganés</v>
      </c>
      <c r="AK66">
        <f t="shared" si="8"/>
        <v>2.14</v>
      </c>
      <c r="AL66">
        <f t="shared" si="9"/>
        <v>3.1</v>
      </c>
      <c r="AM66">
        <f t="shared" si="10"/>
        <v>3.75</v>
      </c>
      <c r="AN66">
        <f t="shared" si="11"/>
        <v>2.75</v>
      </c>
      <c r="AO66">
        <f t="shared" si="12"/>
        <v>1.44</v>
      </c>
      <c r="AT66" t="s">
        <v>435</v>
      </c>
      <c r="AU66">
        <v>2.14</v>
      </c>
      <c r="AV66">
        <v>3.1</v>
      </c>
      <c r="AW66">
        <v>3.75</v>
      </c>
      <c r="AX66">
        <v>2.75</v>
      </c>
      <c r="AY66">
        <v>1.44</v>
      </c>
    </row>
    <row r="67" spans="1:51">
      <c r="A67">
        <v>20</v>
      </c>
      <c r="B67" t="s">
        <v>364</v>
      </c>
      <c r="C67" t="s">
        <v>361</v>
      </c>
      <c r="D67">
        <v>0.58969798699999998</v>
      </c>
      <c r="E67">
        <v>0.18072782000000001</v>
      </c>
      <c r="F67">
        <v>0.17219299900000001</v>
      </c>
      <c r="G67">
        <v>0.71520077199999998</v>
      </c>
      <c r="H67">
        <v>0.65849301599999999</v>
      </c>
      <c r="I67" s="3">
        <v>0</v>
      </c>
      <c r="J67" s="3">
        <v>14.134451704107825</v>
      </c>
      <c r="K67" s="3">
        <v>9.7705060904545</v>
      </c>
      <c r="L67" s="3">
        <f t="shared" ref="L67:L130" si="20">SUM(I67:K67)</f>
        <v>23.904957794562325</v>
      </c>
      <c r="M67">
        <f t="shared" si="13"/>
        <v>1.1399999999999999</v>
      </c>
      <c r="N67">
        <f t="shared" si="14"/>
        <v>15</v>
      </c>
      <c r="O67">
        <f t="shared" si="15"/>
        <v>9</v>
      </c>
      <c r="P67" s="4">
        <f t="shared" ref="P67:P130" si="21">100+(I67*M67-I67)-J67-K67</f>
        <v>76.095042205437679</v>
      </c>
      <c r="Q67" s="4">
        <f t="shared" ref="Q67:Q130" si="22">100+(J67*N67-J67)-I67-K67</f>
        <v>288.11181776705507</v>
      </c>
      <c r="R67" s="4">
        <f t="shared" ref="R67:R130" si="23">100+(K67*O67-K67)-I67-J67</f>
        <v>164.02959701952818</v>
      </c>
      <c r="S67">
        <f t="shared" ref="S67:U130" si="24">LOG(P67)</f>
        <v>1.8813563622507201</v>
      </c>
      <c r="T67">
        <f t="shared" si="24"/>
        <v>2.4595610725315717</v>
      </c>
      <c r="U67">
        <f t="shared" si="24"/>
        <v>2.2149222179412291</v>
      </c>
      <c r="V67" s="2">
        <f t="shared" ref="V67:V130" si="25">(D67*S67)+(E67*T67)+(F67*U67)</f>
        <v>1.9353372697034172</v>
      </c>
      <c r="X67">
        <v>7</v>
      </c>
      <c r="Y67">
        <v>1</v>
      </c>
      <c r="Z67" s="5">
        <f t="shared" si="18"/>
        <v>76.095042205437679</v>
      </c>
      <c r="AA67" s="5">
        <f t="shared" ref="AA67:AA130" si="26">Z67-100</f>
        <v>-23.904957794562321</v>
      </c>
      <c r="AJ67" t="str">
        <f t="shared" si="19"/>
        <v>Real MadridLa Coruña</v>
      </c>
      <c r="AK67">
        <f t="shared" ref="AK67:AK130" si="27">VLOOKUP(AJ67,$AT$2:$AY$251,2,FALSE)</f>
        <v>1.1399999999999999</v>
      </c>
      <c r="AL67">
        <f t="shared" ref="AL67:AL130" si="28">VLOOKUP(AJ67,$AT$2:$AY$251,3,FALSE)</f>
        <v>9</v>
      </c>
      <c r="AM67">
        <f t="shared" ref="AM67:AM130" si="29">VLOOKUP(AJ67,$AT$2:$AY$251,4,FALSE)</f>
        <v>15</v>
      </c>
      <c r="AN67">
        <f t="shared" ref="AN67:AN130" si="30">VLOOKUP(AJ67,$AT$2:$AY$251,5,FALSE)</f>
        <v>1.19</v>
      </c>
      <c r="AO67">
        <f t="shared" ref="AO67:AO130" si="31">VLOOKUP(AJ67,$AT$2:$AY$251,6,FALSE)</f>
        <v>4.51</v>
      </c>
      <c r="AT67" t="s">
        <v>436</v>
      </c>
      <c r="AU67">
        <v>10</v>
      </c>
      <c r="AV67">
        <v>6</v>
      </c>
      <c r="AW67">
        <v>1.28</v>
      </c>
      <c r="AX67">
        <v>1.29</v>
      </c>
      <c r="AY67">
        <v>3.51</v>
      </c>
    </row>
    <row r="68" spans="1:51">
      <c r="A68">
        <v>20</v>
      </c>
      <c r="B68" t="s">
        <v>358</v>
      </c>
      <c r="C68" t="s">
        <v>355</v>
      </c>
      <c r="D68">
        <v>0.27091207899999997</v>
      </c>
      <c r="E68">
        <v>0.46849379899999999</v>
      </c>
      <c r="F68">
        <v>0.17693024700000001</v>
      </c>
      <c r="G68">
        <v>0.78223188399999999</v>
      </c>
      <c r="H68">
        <v>0.74901687699999997</v>
      </c>
      <c r="I68" s="3">
        <v>0</v>
      </c>
      <c r="J68" s="3">
        <v>35.957066492530224</v>
      </c>
      <c r="K68" s="3">
        <v>3.8499935697189889</v>
      </c>
      <c r="L68" s="3">
        <f t="shared" si="20"/>
        <v>39.807060062249214</v>
      </c>
      <c r="M68">
        <f t="shared" ref="M68:M131" si="32">AK68</f>
        <v>1.85</v>
      </c>
      <c r="N68">
        <f t="shared" ref="N68:N131" si="33">AM68</f>
        <v>4</v>
      </c>
      <c r="O68">
        <f t="shared" ref="O68:O131" si="34">AL68</f>
        <v>3.89</v>
      </c>
      <c r="P68" s="4">
        <f t="shared" si="21"/>
        <v>60.192939937750779</v>
      </c>
      <c r="Q68" s="4">
        <f t="shared" si="22"/>
        <v>204.02120590787169</v>
      </c>
      <c r="R68" s="4">
        <f t="shared" si="23"/>
        <v>75.169414923957646</v>
      </c>
      <c r="S68">
        <f t="shared" si="24"/>
        <v>1.7795455556119</v>
      </c>
      <c r="T68">
        <f t="shared" si="24"/>
        <v>2.3096753102206722</v>
      </c>
      <c r="U68">
        <f t="shared" si="24"/>
        <v>1.8760411699576083</v>
      </c>
      <c r="V68" s="2">
        <f t="shared" si="25"/>
        <v>1.8960973742705849</v>
      </c>
      <c r="X68">
        <v>1</v>
      </c>
      <c r="Y68">
        <v>2</v>
      </c>
      <c r="Z68" s="5">
        <f t="shared" si="18"/>
        <v>204.02120590787169</v>
      </c>
      <c r="AA68" s="5">
        <f t="shared" si="26"/>
        <v>104.02120590787169</v>
      </c>
      <c r="AJ68" t="str">
        <f t="shared" si="19"/>
        <v>Real SociedadCelta Vigo</v>
      </c>
      <c r="AK68">
        <f t="shared" si="27"/>
        <v>1.85</v>
      </c>
      <c r="AL68">
        <f t="shared" si="28"/>
        <v>3.89</v>
      </c>
      <c r="AM68">
        <f t="shared" si="29"/>
        <v>4</v>
      </c>
      <c r="AN68">
        <f t="shared" si="30"/>
        <v>1.54</v>
      </c>
      <c r="AO68">
        <f t="shared" si="31"/>
        <v>2.4500000000000002</v>
      </c>
      <c r="AT68" t="s">
        <v>437</v>
      </c>
      <c r="AU68">
        <v>1.1399999999999999</v>
      </c>
      <c r="AV68">
        <v>9</v>
      </c>
      <c r="AW68">
        <v>15</v>
      </c>
      <c r="AX68">
        <v>1.19</v>
      </c>
      <c r="AY68">
        <v>4.51</v>
      </c>
    </row>
    <row r="69" spans="1:51">
      <c r="A69">
        <v>20</v>
      </c>
      <c r="B69" t="s">
        <v>376</v>
      </c>
      <c r="C69" t="s">
        <v>354</v>
      </c>
      <c r="D69">
        <v>5.1120133999999998E-2</v>
      </c>
      <c r="E69">
        <v>0.75408052800000003</v>
      </c>
      <c r="F69">
        <v>0.10451650799999999</v>
      </c>
      <c r="G69">
        <v>0.62878500999999998</v>
      </c>
      <c r="H69">
        <v>0.41931786799999998</v>
      </c>
      <c r="I69" s="3">
        <v>0</v>
      </c>
      <c r="J69" s="3">
        <v>17.079850564693452</v>
      </c>
      <c r="K69" s="3">
        <v>0</v>
      </c>
      <c r="L69" s="3">
        <f t="shared" si="20"/>
        <v>17.079850564693452</v>
      </c>
      <c r="M69">
        <f t="shared" si="32"/>
        <v>10</v>
      </c>
      <c r="N69">
        <f t="shared" si="33"/>
        <v>1.28</v>
      </c>
      <c r="O69">
        <f t="shared" si="34"/>
        <v>6</v>
      </c>
      <c r="P69" s="4">
        <f t="shared" si="21"/>
        <v>82.920149435306541</v>
      </c>
      <c r="Q69" s="4">
        <f t="shared" si="22"/>
        <v>104.78235815811416</v>
      </c>
      <c r="R69" s="4">
        <f t="shared" si="23"/>
        <v>82.920149435306541</v>
      </c>
      <c r="S69">
        <f t="shared" si="24"/>
        <v>1.9186600760903056</v>
      </c>
      <c r="T69">
        <f t="shared" si="24"/>
        <v>2.0202881681483094</v>
      </c>
      <c r="U69">
        <f t="shared" si="24"/>
        <v>1.9186600760903056</v>
      </c>
      <c r="V69" s="2">
        <f t="shared" si="25"/>
        <v>1.8220737799315896</v>
      </c>
      <c r="X69">
        <v>0</v>
      </c>
      <c r="Y69">
        <v>5</v>
      </c>
      <c r="Z69" s="5">
        <f t="shared" si="18"/>
        <v>104.78235815811416</v>
      </c>
      <c r="AA69" s="5">
        <f t="shared" si="26"/>
        <v>4.7823581581141639</v>
      </c>
      <c r="AJ69" t="str">
        <f t="shared" si="19"/>
        <v>BetisBarcelona</v>
      </c>
      <c r="AK69">
        <f t="shared" si="27"/>
        <v>10</v>
      </c>
      <c r="AL69">
        <f t="shared" si="28"/>
        <v>6</v>
      </c>
      <c r="AM69">
        <f t="shared" si="29"/>
        <v>1.28</v>
      </c>
      <c r="AN69">
        <f t="shared" si="30"/>
        <v>1.29</v>
      </c>
      <c r="AO69">
        <f t="shared" si="31"/>
        <v>3.51</v>
      </c>
      <c r="AT69" t="s">
        <v>438</v>
      </c>
      <c r="AU69">
        <v>1.85</v>
      </c>
      <c r="AV69">
        <v>3.89</v>
      </c>
      <c r="AW69">
        <v>4</v>
      </c>
      <c r="AX69">
        <v>1.54</v>
      </c>
      <c r="AY69">
        <v>2.4500000000000002</v>
      </c>
    </row>
    <row r="70" spans="1:51">
      <c r="A70">
        <v>20</v>
      </c>
      <c r="B70" t="s">
        <v>372</v>
      </c>
      <c r="C70" t="s">
        <v>351</v>
      </c>
      <c r="D70">
        <v>0.732106162</v>
      </c>
      <c r="E70">
        <v>7.0954938999999995E-2</v>
      </c>
      <c r="F70">
        <v>0.17901720300000001</v>
      </c>
      <c r="G70">
        <v>0.43542594499999998</v>
      </c>
      <c r="H70">
        <v>0.30996010400000001</v>
      </c>
      <c r="I70" s="3">
        <v>36.064383343213905</v>
      </c>
      <c r="J70" s="3">
        <v>0</v>
      </c>
      <c r="K70" s="3">
        <v>0</v>
      </c>
      <c r="L70" s="3">
        <f t="shared" si="20"/>
        <v>36.064383343213905</v>
      </c>
      <c r="M70">
        <f t="shared" si="32"/>
        <v>1.66</v>
      </c>
      <c r="N70">
        <f t="shared" si="33"/>
        <v>6</v>
      </c>
      <c r="O70">
        <f t="shared" si="34"/>
        <v>3.5</v>
      </c>
      <c r="P70" s="4">
        <f t="shared" si="21"/>
        <v>123.80249300652117</v>
      </c>
      <c r="Q70" s="4">
        <f t="shared" si="22"/>
        <v>63.935616656786095</v>
      </c>
      <c r="R70" s="4">
        <f t="shared" si="23"/>
        <v>63.935616656786095</v>
      </c>
      <c r="S70">
        <f t="shared" si="24"/>
        <v>2.0927293901451192</v>
      </c>
      <c r="T70">
        <f t="shared" si="24"/>
        <v>1.8057428582881108</v>
      </c>
      <c r="U70">
        <f t="shared" si="24"/>
        <v>1.8057428582881108</v>
      </c>
      <c r="V70" s="2">
        <f t="shared" si="25"/>
        <v>1.9834854921112253</v>
      </c>
      <c r="X70">
        <v>1</v>
      </c>
      <c r="Y70">
        <v>1</v>
      </c>
      <c r="Z70" s="5">
        <f t="shared" ref="Z70:Z133" si="35">IF(X70=Y70,R70,IF(X70&gt;Y70,P70,Q70))</f>
        <v>63.935616656786095</v>
      </c>
      <c r="AA70" s="5">
        <f t="shared" si="26"/>
        <v>-36.064383343213905</v>
      </c>
      <c r="AJ70" t="str">
        <f t="shared" si="19"/>
        <v>EibarMálaga</v>
      </c>
      <c r="AK70">
        <f t="shared" si="27"/>
        <v>1.66</v>
      </c>
      <c r="AL70">
        <f t="shared" si="28"/>
        <v>3.5</v>
      </c>
      <c r="AM70">
        <f t="shared" si="29"/>
        <v>6</v>
      </c>
      <c r="AN70">
        <f t="shared" si="30"/>
        <v>2.2400000000000002</v>
      </c>
      <c r="AO70">
        <f t="shared" si="31"/>
        <v>1.63</v>
      </c>
      <c r="AT70" t="s">
        <v>439</v>
      </c>
      <c r="AU70">
        <v>1.66</v>
      </c>
      <c r="AV70">
        <v>3.5</v>
      </c>
      <c r="AW70">
        <v>6</v>
      </c>
      <c r="AX70">
        <v>2.2400000000000002</v>
      </c>
      <c r="AY70">
        <v>1.63</v>
      </c>
    </row>
    <row r="71" spans="1:51">
      <c r="A71">
        <v>21</v>
      </c>
      <c r="B71" t="s">
        <v>363</v>
      </c>
      <c r="C71" t="s">
        <v>372</v>
      </c>
      <c r="D71">
        <v>0.54545985100000005</v>
      </c>
      <c r="E71">
        <v>0.12925409299999999</v>
      </c>
      <c r="F71">
        <v>0.32412805</v>
      </c>
      <c r="G71">
        <v>0.199472601</v>
      </c>
      <c r="H71">
        <v>0.22311478700000001</v>
      </c>
      <c r="I71" s="3">
        <v>15.697195176731315</v>
      </c>
      <c r="J71" s="3">
        <v>0</v>
      </c>
      <c r="K71" s="3">
        <v>10.720393374986999</v>
      </c>
      <c r="L71" s="3">
        <f t="shared" si="20"/>
        <v>26.417588551718314</v>
      </c>
      <c r="M71">
        <f t="shared" si="32"/>
        <v>1.9</v>
      </c>
      <c r="N71">
        <f t="shared" si="33"/>
        <v>4.33</v>
      </c>
      <c r="O71">
        <f t="shared" si="34"/>
        <v>3.39</v>
      </c>
      <c r="P71" s="4">
        <f t="shared" si="21"/>
        <v>103.40708228407118</v>
      </c>
      <c r="Q71" s="4">
        <f t="shared" si="22"/>
        <v>73.58241144828169</v>
      </c>
      <c r="R71" s="4">
        <f t="shared" si="23"/>
        <v>109.92454498948761</v>
      </c>
      <c r="S71">
        <f t="shared" si="24"/>
        <v>2.0145502843242613</v>
      </c>
      <c r="T71">
        <f t="shared" si="24"/>
        <v>1.866774016459517</v>
      </c>
      <c r="U71">
        <f t="shared" si="24"/>
        <v>2.0410946766209346</v>
      </c>
      <c r="V71" s="2">
        <f t="shared" si="25"/>
        <v>2.0017205176514854</v>
      </c>
      <c r="X71">
        <v>1</v>
      </c>
      <c r="Y71">
        <v>1</v>
      </c>
      <c r="Z71" s="5">
        <f t="shared" si="35"/>
        <v>109.92454498948761</v>
      </c>
      <c r="AA71" s="5">
        <f t="shared" si="26"/>
        <v>9.9245449894876145</v>
      </c>
      <c r="AJ71" t="str">
        <f t="shared" si="19"/>
        <v>Athletic BilbaoEibar</v>
      </c>
      <c r="AK71">
        <f t="shared" si="27"/>
        <v>1.9</v>
      </c>
      <c r="AL71">
        <f t="shared" si="28"/>
        <v>3.39</v>
      </c>
      <c r="AM71">
        <f t="shared" si="29"/>
        <v>4.33</v>
      </c>
      <c r="AN71">
        <f t="shared" si="30"/>
        <v>2.1</v>
      </c>
      <c r="AO71">
        <f t="shared" si="31"/>
        <v>1.74</v>
      </c>
      <c r="AT71" t="s">
        <v>440</v>
      </c>
      <c r="AU71">
        <v>1.9</v>
      </c>
      <c r="AV71">
        <v>3.39</v>
      </c>
      <c r="AW71">
        <v>4.33</v>
      </c>
      <c r="AX71">
        <v>2.1</v>
      </c>
      <c r="AY71">
        <v>1.74</v>
      </c>
    </row>
    <row r="72" spans="1:51">
      <c r="A72">
        <v>21</v>
      </c>
      <c r="B72" t="s">
        <v>361</v>
      </c>
      <c r="C72" t="s">
        <v>352</v>
      </c>
      <c r="D72">
        <v>0.46227196799999998</v>
      </c>
      <c r="E72">
        <v>0.17951002399999999</v>
      </c>
      <c r="F72">
        <v>0.35770829399999998</v>
      </c>
      <c r="G72">
        <v>0.178119417</v>
      </c>
      <c r="H72">
        <v>0.23722486600000001</v>
      </c>
      <c r="I72" s="3">
        <v>3.7602979685872597</v>
      </c>
      <c r="J72" s="3">
        <v>0</v>
      </c>
      <c r="K72" s="3">
        <v>11.556601700936978</v>
      </c>
      <c r="L72" s="3">
        <f t="shared" si="20"/>
        <v>15.316899669524238</v>
      </c>
      <c r="M72">
        <f t="shared" si="32"/>
        <v>2</v>
      </c>
      <c r="N72">
        <f t="shared" si="33"/>
        <v>3.79</v>
      </c>
      <c r="O72">
        <f t="shared" si="34"/>
        <v>3.5</v>
      </c>
      <c r="P72" s="4">
        <f t="shared" si="21"/>
        <v>92.203696267650272</v>
      </c>
      <c r="Q72" s="4">
        <f t="shared" si="22"/>
        <v>84.683100330475767</v>
      </c>
      <c r="R72" s="4">
        <f t="shared" si="23"/>
        <v>125.13120628375518</v>
      </c>
      <c r="S72">
        <f t="shared" si="24"/>
        <v>1.9647483314274652</v>
      </c>
      <c r="T72">
        <f t="shared" si="24"/>
        <v>1.9277967495808399</v>
      </c>
      <c r="U72">
        <f t="shared" si="24"/>
        <v>2.0973656312501685</v>
      </c>
      <c r="V72" s="2">
        <f t="shared" si="25"/>
        <v>2.0045520004267998</v>
      </c>
      <c r="X72">
        <v>2</v>
      </c>
      <c r="Y72">
        <v>2</v>
      </c>
      <c r="Z72" s="5">
        <f t="shared" si="35"/>
        <v>125.13120628375518</v>
      </c>
      <c r="AA72" s="5">
        <f t="shared" si="26"/>
        <v>25.131206283755176</v>
      </c>
      <c r="AJ72" t="str">
        <f t="shared" si="19"/>
        <v>La CoruñaLevante</v>
      </c>
      <c r="AK72">
        <f t="shared" si="27"/>
        <v>2</v>
      </c>
      <c r="AL72">
        <f t="shared" si="28"/>
        <v>3.5</v>
      </c>
      <c r="AM72">
        <f t="shared" si="29"/>
        <v>3.79</v>
      </c>
      <c r="AN72">
        <f t="shared" si="30"/>
        <v>1.93</v>
      </c>
      <c r="AO72">
        <f t="shared" si="31"/>
        <v>1.88</v>
      </c>
      <c r="AT72" t="s">
        <v>441</v>
      </c>
      <c r="AU72">
        <v>2</v>
      </c>
      <c r="AV72">
        <v>3.5</v>
      </c>
      <c r="AW72">
        <v>3.79</v>
      </c>
      <c r="AX72">
        <v>1.93</v>
      </c>
      <c r="AY72">
        <v>1.88</v>
      </c>
    </row>
    <row r="73" spans="1:51">
      <c r="A73">
        <v>21</v>
      </c>
      <c r="B73" t="s">
        <v>370</v>
      </c>
      <c r="C73" t="s">
        <v>364</v>
      </c>
      <c r="D73">
        <v>0.19427280299999999</v>
      </c>
      <c r="E73">
        <v>0.58060111199999997</v>
      </c>
      <c r="F73">
        <v>0.19630381999999999</v>
      </c>
      <c r="G73">
        <v>0.64276281199999996</v>
      </c>
      <c r="H73">
        <v>0.60742268899999996</v>
      </c>
      <c r="I73" s="3">
        <v>3.843095731786891E-3</v>
      </c>
      <c r="J73" s="3">
        <v>0</v>
      </c>
      <c r="K73" s="3">
        <v>0</v>
      </c>
      <c r="L73" s="3">
        <f t="shared" si="20"/>
        <v>3.843095731786891E-3</v>
      </c>
      <c r="M73">
        <f t="shared" si="32"/>
        <v>5</v>
      </c>
      <c r="N73">
        <f t="shared" si="33"/>
        <v>1.61</v>
      </c>
      <c r="O73">
        <f t="shared" si="34"/>
        <v>4.33</v>
      </c>
      <c r="P73" s="4">
        <f t="shared" si="21"/>
        <v>100.01537238292715</v>
      </c>
      <c r="Q73" s="4">
        <f t="shared" si="22"/>
        <v>99.996156904268219</v>
      </c>
      <c r="R73" s="4">
        <f t="shared" si="23"/>
        <v>99.996156904268219</v>
      </c>
      <c r="S73">
        <f t="shared" si="24"/>
        <v>2.0000667562799057</v>
      </c>
      <c r="T73">
        <f t="shared" si="24"/>
        <v>1.9999833093265813</v>
      </c>
      <c r="U73">
        <f t="shared" si="24"/>
        <v>1.9999833093265813</v>
      </c>
      <c r="V73" s="2">
        <f t="shared" si="25"/>
        <v>1.9423554718631177</v>
      </c>
      <c r="X73">
        <v>1</v>
      </c>
      <c r="Y73">
        <v>4</v>
      </c>
      <c r="Z73" s="5">
        <f t="shared" si="35"/>
        <v>99.996156904268219</v>
      </c>
      <c r="AA73" s="5">
        <f t="shared" si="26"/>
        <v>-3.8430957317814318E-3</v>
      </c>
      <c r="AJ73" t="str">
        <f t="shared" si="19"/>
        <v>ValenciaReal Madrid</v>
      </c>
      <c r="AK73">
        <f t="shared" si="27"/>
        <v>5</v>
      </c>
      <c r="AL73">
        <f t="shared" si="28"/>
        <v>4.33</v>
      </c>
      <c r="AM73">
        <f t="shared" si="29"/>
        <v>1.61</v>
      </c>
      <c r="AN73">
        <f t="shared" si="30"/>
        <v>1.33</v>
      </c>
      <c r="AO73">
        <f t="shared" si="31"/>
        <v>3.23</v>
      </c>
      <c r="AT73" t="s">
        <v>442</v>
      </c>
      <c r="AU73">
        <v>2.29</v>
      </c>
      <c r="AV73">
        <v>3</v>
      </c>
      <c r="AW73">
        <v>3.39</v>
      </c>
      <c r="AX73">
        <v>2.12</v>
      </c>
      <c r="AY73">
        <v>1.72</v>
      </c>
    </row>
    <row r="74" spans="1:51">
      <c r="A74">
        <v>21</v>
      </c>
      <c r="B74" t="s">
        <v>351</v>
      </c>
      <c r="C74" t="s">
        <v>378</v>
      </c>
      <c r="D74">
        <v>0.39439549699999998</v>
      </c>
      <c r="E74">
        <v>0.289631099</v>
      </c>
      <c r="F74">
        <v>0.31492905199999999</v>
      </c>
      <c r="G74">
        <v>0.29818612900000002</v>
      </c>
      <c r="H74">
        <v>0.37429379000000002</v>
      </c>
      <c r="I74" s="3">
        <v>0</v>
      </c>
      <c r="J74" s="3">
        <v>0</v>
      </c>
      <c r="K74" s="3">
        <v>0</v>
      </c>
      <c r="L74" s="3">
        <f t="shared" si="20"/>
        <v>0</v>
      </c>
      <c r="M74">
        <f t="shared" si="32"/>
        <v>2.29</v>
      </c>
      <c r="N74">
        <f t="shared" si="33"/>
        <v>3.39</v>
      </c>
      <c r="O74">
        <f t="shared" si="34"/>
        <v>3</v>
      </c>
      <c r="P74" s="4">
        <f t="shared" si="21"/>
        <v>100</v>
      </c>
      <c r="Q74" s="4">
        <f t="shared" si="22"/>
        <v>100</v>
      </c>
      <c r="R74" s="4">
        <f t="shared" si="23"/>
        <v>100</v>
      </c>
      <c r="S74">
        <f t="shared" si="24"/>
        <v>2</v>
      </c>
      <c r="T74">
        <f t="shared" si="24"/>
        <v>2</v>
      </c>
      <c r="U74">
        <f t="shared" si="24"/>
        <v>2</v>
      </c>
      <c r="V74" s="2">
        <f t="shared" si="25"/>
        <v>1.9979112960000001</v>
      </c>
      <c r="X74">
        <v>0</v>
      </c>
      <c r="Y74">
        <v>0</v>
      </c>
      <c r="Z74" s="5">
        <f t="shared" si="35"/>
        <v>100</v>
      </c>
      <c r="AA74" s="5">
        <f t="shared" si="26"/>
        <v>0</v>
      </c>
      <c r="AJ74" t="str">
        <f t="shared" si="19"/>
        <v>MálagaGirona</v>
      </c>
      <c r="AK74">
        <f t="shared" si="27"/>
        <v>2.29</v>
      </c>
      <c r="AL74">
        <f t="shared" si="28"/>
        <v>3</v>
      </c>
      <c r="AM74">
        <f t="shared" si="29"/>
        <v>3.39</v>
      </c>
      <c r="AN74">
        <f t="shared" si="30"/>
        <v>2.12</v>
      </c>
      <c r="AO74">
        <f t="shared" si="31"/>
        <v>1.72</v>
      </c>
      <c r="AT74" t="s">
        <v>443</v>
      </c>
      <c r="AU74">
        <v>5</v>
      </c>
      <c r="AV74">
        <v>4.33</v>
      </c>
      <c r="AW74">
        <v>1.61</v>
      </c>
      <c r="AX74">
        <v>1.33</v>
      </c>
      <c r="AY74">
        <v>3.23</v>
      </c>
    </row>
    <row r="75" spans="1:51">
      <c r="A75">
        <v>21</v>
      </c>
      <c r="B75" t="s">
        <v>367</v>
      </c>
      <c r="C75" t="s">
        <v>358</v>
      </c>
      <c r="D75">
        <v>0.40633809700000001</v>
      </c>
      <c r="E75">
        <v>0.35249396999999999</v>
      </c>
      <c r="F75">
        <v>0.223760652</v>
      </c>
      <c r="G75">
        <v>0.65379492400000006</v>
      </c>
      <c r="H75">
        <v>0.66137506000000001</v>
      </c>
      <c r="I75" s="3">
        <v>0</v>
      </c>
      <c r="J75" s="3">
        <v>10.338983060522883</v>
      </c>
      <c r="K75" s="3">
        <v>0</v>
      </c>
      <c r="L75" s="3">
        <f t="shared" si="20"/>
        <v>10.338983060522883</v>
      </c>
      <c r="M75">
        <f t="shared" si="32"/>
        <v>2.04</v>
      </c>
      <c r="N75">
        <f t="shared" si="33"/>
        <v>3.5</v>
      </c>
      <c r="O75">
        <f t="shared" si="34"/>
        <v>3.5</v>
      </c>
      <c r="P75" s="4">
        <f t="shared" si="21"/>
        <v>89.661016939477122</v>
      </c>
      <c r="Q75" s="4">
        <f t="shared" si="22"/>
        <v>125.84745765130721</v>
      </c>
      <c r="R75" s="4">
        <f t="shared" si="23"/>
        <v>89.661016939477122</v>
      </c>
      <c r="S75">
        <f t="shared" si="24"/>
        <v>1.9526036603461763</v>
      </c>
      <c r="T75">
        <f t="shared" si="24"/>
        <v>2.0998444464305797</v>
      </c>
      <c r="U75">
        <f t="shared" si="24"/>
        <v>1.9526036603461763</v>
      </c>
      <c r="V75" s="2">
        <f t="shared" si="25"/>
        <v>1.9705156289817141</v>
      </c>
      <c r="X75">
        <v>4</v>
      </c>
      <c r="Y75">
        <v>2</v>
      </c>
      <c r="Z75" s="5">
        <f t="shared" si="35"/>
        <v>89.661016939477122</v>
      </c>
      <c r="AA75" s="5">
        <f t="shared" si="26"/>
        <v>-10.338983060522878</v>
      </c>
      <c r="AJ75" t="str">
        <f t="shared" si="19"/>
        <v>VillarrealReal Sociedad</v>
      </c>
      <c r="AK75">
        <f t="shared" si="27"/>
        <v>2.04</v>
      </c>
      <c r="AL75">
        <f t="shared" si="28"/>
        <v>3.5</v>
      </c>
      <c r="AM75">
        <f t="shared" si="29"/>
        <v>3.5</v>
      </c>
      <c r="AN75">
        <f t="shared" si="30"/>
        <v>1.74</v>
      </c>
      <c r="AO75">
        <f t="shared" si="31"/>
        <v>2.08</v>
      </c>
      <c r="AT75" t="s">
        <v>444</v>
      </c>
      <c r="AU75">
        <v>2.04</v>
      </c>
      <c r="AV75">
        <v>3.5</v>
      </c>
      <c r="AW75">
        <v>3.5</v>
      </c>
      <c r="AX75">
        <v>1.74</v>
      </c>
      <c r="AY75">
        <v>2.08</v>
      </c>
    </row>
    <row r="76" spans="1:51">
      <c r="A76">
        <v>21</v>
      </c>
      <c r="B76" t="s">
        <v>366</v>
      </c>
      <c r="C76" t="s">
        <v>373</v>
      </c>
      <c r="D76">
        <v>0.48912779699999998</v>
      </c>
      <c r="E76">
        <v>0.144472402</v>
      </c>
      <c r="F76">
        <v>0.365913074</v>
      </c>
      <c r="G76">
        <v>0.15296557599999999</v>
      </c>
      <c r="H76">
        <v>0.196896875</v>
      </c>
      <c r="I76" s="3">
        <v>21.341983871278991</v>
      </c>
      <c r="J76" s="3">
        <v>0</v>
      </c>
      <c r="K76" s="3">
        <v>13.742678924483309</v>
      </c>
      <c r="L76" s="3">
        <f t="shared" si="20"/>
        <v>35.084662795762299</v>
      </c>
      <c r="M76">
        <f t="shared" si="32"/>
        <v>2.37</v>
      </c>
      <c r="N76">
        <f t="shared" si="33"/>
        <v>3.5</v>
      </c>
      <c r="O76">
        <f t="shared" si="34"/>
        <v>2.79</v>
      </c>
      <c r="P76" s="4">
        <f t="shared" si="21"/>
        <v>115.49583897916891</v>
      </c>
      <c r="Q76" s="4">
        <f t="shared" si="22"/>
        <v>64.915337204237701</v>
      </c>
      <c r="R76" s="4">
        <f t="shared" si="23"/>
        <v>103.25741140354614</v>
      </c>
      <c r="S76">
        <f t="shared" si="24"/>
        <v>2.0625663379862722</v>
      </c>
      <c r="T76">
        <f t="shared" si="24"/>
        <v>1.8123473173896263</v>
      </c>
      <c r="U76">
        <f t="shared" si="24"/>
        <v>2.0139212333661787</v>
      </c>
      <c r="V76" s="2">
        <f t="shared" si="25"/>
        <v>2.0076128085620084</v>
      </c>
      <c r="X76">
        <v>3</v>
      </c>
      <c r="Y76">
        <v>2</v>
      </c>
      <c r="Z76" s="5">
        <f t="shared" si="35"/>
        <v>115.49583897916891</v>
      </c>
      <c r="AA76" s="5">
        <f t="shared" si="26"/>
        <v>15.495838979168909</v>
      </c>
      <c r="AJ76" t="str">
        <f t="shared" si="19"/>
        <v>LeganésEspanyol</v>
      </c>
      <c r="AK76">
        <f t="shared" si="27"/>
        <v>2.37</v>
      </c>
      <c r="AL76">
        <f t="shared" si="28"/>
        <v>2.79</v>
      </c>
      <c r="AM76">
        <f t="shared" si="29"/>
        <v>3.5</v>
      </c>
      <c r="AN76">
        <f t="shared" si="30"/>
        <v>2.85</v>
      </c>
      <c r="AO76">
        <f t="shared" si="31"/>
        <v>1.41</v>
      </c>
      <c r="AT76" t="s">
        <v>445</v>
      </c>
      <c r="AU76">
        <v>1.1599999999999999</v>
      </c>
      <c r="AV76">
        <v>7.5</v>
      </c>
      <c r="AW76">
        <v>17</v>
      </c>
      <c r="AX76">
        <v>1.5</v>
      </c>
      <c r="AY76">
        <v>2.54</v>
      </c>
    </row>
    <row r="77" spans="1:51">
      <c r="A77">
        <v>21</v>
      </c>
      <c r="B77" t="s">
        <v>357</v>
      </c>
      <c r="C77" t="s">
        <v>375</v>
      </c>
      <c r="D77">
        <v>0.74190189299999998</v>
      </c>
      <c r="E77">
        <v>6.3335532999999999E-2</v>
      </c>
      <c r="F77">
        <v>0.17770529900000001</v>
      </c>
      <c r="G77">
        <v>0.41743854000000002</v>
      </c>
      <c r="H77">
        <v>0.281559328</v>
      </c>
      <c r="I77" s="3">
        <v>0</v>
      </c>
      <c r="J77" s="3">
        <v>1.0501453915550563</v>
      </c>
      <c r="K77" s="3">
        <v>5.6502016581277479</v>
      </c>
      <c r="L77" s="3">
        <f t="shared" si="20"/>
        <v>6.7003470496828044</v>
      </c>
      <c r="M77">
        <f t="shared" si="32"/>
        <v>1.1599999999999999</v>
      </c>
      <c r="N77">
        <f t="shared" si="33"/>
        <v>17</v>
      </c>
      <c r="O77">
        <f t="shared" si="34"/>
        <v>7.5</v>
      </c>
      <c r="P77" s="4">
        <f t="shared" si="21"/>
        <v>93.299652950317196</v>
      </c>
      <c r="Q77" s="4">
        <f t="shared" si="22"/>
        <v>111.15212460675316</v>
      </c>
      <c r="R77" s="4">
        <f t="shared" si="23"/>
        <v>135.6761653862753</v>
      </c>
      <c r="S77">
        <f t="shared" si="24"/>
        <v>1.9698800282905244</v>
      </c>
      <c r="T77">
        <f t="shared" si="24"/>
        <v>2.0459177683950687</v>
      </c>
      <c r="U77">
        <f t="shared" si="24"/>
        <v>2.132503560626712</v>
      </c>
      <c r="V77" s="2">
        <f t="shared" si="25"/>
        <v>1.9699941971668402</v>
      </c>
      <c r="X77">
        <v>3</v>
      </c>
      <c r="Y77">
        <v>0</v>
      </c>
      <c r="Z77" s="5">
        <f t="shared" si="35"/>
        <v>93.299652950317196</v>
      </c>
      <c r="AA77" s="5">
        <f t="shared" si="26"/>
        <v>-6.7003470496828044</v>
      </c>
      <c r="AJ77" t="str">
        <f t="shared" si="19"/>
        <v>Atlético MadridLas Palmas</v>
      </c>
      <c r="AK77">
        <f t="shared" si="27"/>
        <v>1.1599999999999999</v>
      </c>
      <c r="AL77">
        <f t="shared" si="28"/>
        <v>7.5</v>
      </c>
      <c r="AM77">
        <f t="shared" si="29"/>
        <v>17</v>
      </c>
      <c r="AN77">
        <f t="shared" si="30"/>
        <v>1.5</v>
      </c>
      <c r="AO77">
        <f t="shared" si="31"/>
        <v>2.54</v>
      </c>
      <c r="AT77" t="s">
        <v>446</v>
      </c>
      <c r="AU77">
        <v>1.08</v>
      </c>
      <c r="AV77">
        <v>11</v>
      </c>
      <c r="AW77">
        <v>26</v>
      </c>
      <c r="AX77">
        <v>1.25</v>
      </c>
      <c r="AY77">
        <v>3.84</v>
      </c>
    </row>
    <row r="78" spans="1:51">
      <c r="A78">
        <v>21</v>
      </c>
      <c r="B78" t="s">
        <v>360</v>
      </c>
      <c r="C78" t="s">
        <v>369</v>
      </c>
      <c r="D78">
        <v>0.48815560099999999</v>
      </c>
      <c r="E78">
        <v>0.239270648</v>
      </c>
      <c r="F78">
        <v>0.26864185099999999</v>
      </c>
      <c r="G78">
        <v>0.41137241000000002</v>
      </c>
      <c r="H78">
        <v>0.45268256200000001</v>
      </c>
      <c r="I78" s="3">
        <v>0</v>
      </c>
      <c r="J78" s="3">
        <v>11.767213275222399</v>
      </c>
      <c r="K78" s="3">
        <v>8.5987427635804927</v>
      </c>
      <c r="L78" s="3">
        <f t="shared" si="20"/>
        <v>20.365956038802892</v>
      </c>
      <c r="M78">
        <f t="shared" si="32"/>
        <v>1.5</v>
      </c>
      <c r="N78">
        <f t="shared" si="33"/>
        <v>6.5</v>
      </c>
      <c r="O78">
        <f t="shared" si="34"/>
        <v>4.33</v>
      </c>
      <c r="P78" s="4">
        <f t="shared" si="21"/>
        <v>79.634043961197108</v>
      </c>
      <c r="Q78" s="4">
        <f t="shared" si="22"/>
        <v>156.12093025014269</v>
      </c>
      <c r="R78" s="4">
        <f t="shared" si="23"/>
        <v>116.86660012750063</v>
      </c>
      <c r="S78">
        <f t="shared" si="24"/>
        <v>1.9010987705477906</v>
      </c>
      <c r="T78">
        <f t="shared" si="24"/>
        <v>2.1934611303705491</v>
      </c>
      <c r="U78">
        <f t="shared" si="24"/>
        <v>2.0676904097682831</v>
      </c>
      <c r="V78" s="2">
        <f t="shared" si="25"/>
        <v>2.0083310578987916</v>
      </c>
      <c r="X78">
        <v>1</v>
      </c>
      <c r="Y78">
        <v>1</v>
      </c>
      <c r="Z78" s="5">
        <f t="shared" si="35"/>
        <v>116.86660012750063</v>
      </c>
      <c r="AA78" s="5">
        <f t="shared" si="26"/>
        <v>16.866600127500632</v>
      </c>
      <c r="AJ78" t="str">
        <f t="shared" si="19"/>
        <v>SevillaGetafe</v>
      </c>
      <c r="AK78">
        <f t="shared" si="27"/>
        <v>1.5</v>
      </c>
      <c r="AL78">
        <f t="shared" si="28"/>
        <v>4.33</v>
      </c>
      <c r="AM78">
        <f t="shared" si="29"/>
        <v>6.5</v>
      </c>
      <c r="AN78">
        <f t="shared" si="30"/>
        <v>1.71</v>
      </c>
      <c r="AO78">
        <f t="shared" si="31"/>
        <v>2.12</v>
      </c>
      <c r="AT78" t="s">
        <v>447</v>
      </c>
      <c r="AU78">
        <v>2.37</v>
      </c>
      <c r="AV78">
        <v>2.79</v>
      </c>
      <c r="AW78">
        <v>3.5</v>
      </c>
      <c r="AX78">
        <v>2.85</v>
      </c>
      <c r="AY78">
        <v>1.41</v>
      </c>
    </row>
    <row r="79" spans="1:51">
      <c r="A79">
        <v>21</v>
      </c>
      <c r="B79" t="s">
        <v>354</v>
      </c>
      <c r="C79" t="s">
        <v>379</v>
      </c>
      <c r="D79">
        <v>0.62131200399999997</v>
      </c>
      <c r="E79">
        <v>0.12462881200000001</v>
      </c>
      <c r="F79">
        <v>0.133615123</v>
      </c>
      <c r="G79">
        <v>0.72908809600000002</v>
      </c>
      <c r="H79">
        <v>0.63754850600000001</v>
      </c>
      <c r="I79" s="3">
        <v>0</v>
      </c>
      <c r="J79" s="3">
        <v>11.045335959130703</v>
      </c>
      <c r="K79" s="3">
        <v>7.7986020944700085</v>
      </c>
      <c r="L79" s="3">
        <f t="shared" si="20"/>
        <v>18.843938053600713</v>
      </c>
      <c r="M79">
        <f t="shared" si="32"/>
        <v>1.08</v>
      </c>
      <c r="N79">
        <f t="shared" si="33"/>
        <v>26</v>
      </c>
      <c r="O79">
        <f t="shared" si="34"/>
        <v>11</v>
      </c>
      <c r="P79" s="4">
        <f t="shared" si="21"/>
        <v>81.156061946399277</v>
      </c>
      <c r="Q79" s="4">
        <f t="shared" si="22"/>
        <v>368.33479688379759</v>
      </c>
      <c r="R79" s="4">
        <f t="shared" si="23"/>
        <v>166.94068498556939</v>
      </c>
      <c r="S79">
        <f t="shared" si="24"/>
        <v>1.9093209649699501</v>
      </c>
      <c r="T79">
        <f t="shared" si="24"/>
        <v>2.5662427489411805</v>
      </c>
      <c r="U79">
        <f t="shared" si="24"/>
        <v>2.2225621911518214</v>
      </c>
      <c r="V79" s="2">
        <f t="shared" si="25"/>
        <v>1.8030797406747472</v>
      </c>
      <c r="X79">
        <v>2</v>
      </c>
      <c r="Y79">
        <v>1</v>
      </c>
      <c r="Z79" s="5">
        <f t="shared" si="35"/>
        <v>81.156061946399277</v>
      </c>
      <c r="AA79" s="5">
        <f t="shared" si="26"/>
        <v>-18.843938053600723</v>
      </c>
      <c r="AJ79" t="str">
        <f t="shared" si="19"/>
        <v>BarcelonaAlavés</v>
      </c>
      <c r="AK79">
        <f t="shared" si="27"/>
        <v>1.08</v>
      </c>
      <c r="AL79">
        <f t="shared" si="28"/>
        <v>11</v>
      </c>
      <c r="AM79">
        <f t="shared" si="29"/>
        <v>26</v>
      </c>
      <c r="AN79">
        <f t="shared" si="30"/>
        <v>1.25</v>
      </c>
      <c r="AO79">
        <f t="shared" si="31"/>
        <v>3.84</v>
      </c>
      <c r="AT79" t="s">
        <v>448</v>
      </c>
      <c r="AU79">
        <v>1.5</v>
      </c>
      <c r="AV79">
        <v>4.33</v>
      </c>
      <c r="AW79">
        <v>6.5</v>
      </c>
      <c r="AX79">
        <v>1.71</v>
      </c>
      <c r="AY79">
        <v>2.12</v>
      </c>
    </row>
    <row r="80" spans="1:51">
      <c r="A80">
        <v>21</v>
      </c>
      <c r="B80" t="s">
        <v>355</v>
      </c>
      <c r="C80" t="s">
        <v>376</v>
      </c>
      <c r="D80">
        <v>0.50541827500000003</v>
      </c>
      <c r="E80">
        <v>0.25887700600000002</v>
      </c>
      <c r="F80">
        <v>0.215918632</v>
      </c>
      <c r="G80">
        <v>0.63741394600000001</v>
      </c>
      <c r="H80">
        <v>0.63182907899999996</v>
      </c>
      <c r="I80" s="3">
        <v>0</v>
      </c>
      <c r="J80" s="3">
        <v>7.0049205741988825</v>
      </c>
      <c r="K80" s="3">
        <v>0</v>
      </c>
      <c r="L80" s="3">
        <f t="shared" si="20"/>
        <v>7.0049205741988825</v>
      </c>
      <c r="M80">
        <f t="shared" si="32"/>
        <v>1.75</v>
      </c>
      <c r="N80">
        <f t="shared" si="33"/>
        <v>4.75</v>
      </c>
      <c r="O80">
        <f t="shared" si="34"/>
        <v>3.75</v>
      </c>
      <c r="P80" s="4">
        <f t="shared" si="21"/>
        <v>92.995079425801123</v>
      </c>
      <c r="Q80" s="4">
        <f t="shared" si="22"/>
        <v>126.26845215324582</v>
      </c>
      <c r="R80" s="4">
        <f t="shared" si="23"/>
        <v>92.995079425801123</v>
      </c>
      <c r="S80">
        <f t="shared" si="24"/>
        <v>1.9684599696855751</v>
      </c>
      <c r="T80">
        <f t="shared" si="24"/>
        <v>2.101294856753229</v>
      </c>
      <c r="U80">
        <f t="shared" si="24"/>
        <v>1.9684599696855751</v>
      </c>
      <c r="V80" s="2">
        <f t="shared" si="25"/>
        <v>1.9638997473257815</v>
      </c>
      <c r="X80">
        <v>3</v>
      </c>
      <c r="Y80">
        <v>2</v>
      </c>
      <c r="Z80" s="5">
        <f t="shared" si="35"/>
        <v>92.995079425801123</v>
      </c>
      <c r="AA80" s="5">
        <f t="shared" si="26"/>
        <v>-7.0049205741988771</v>
      </c>
      <c r="AJ80" t="str">
        <f t="shared" si="19"/>
        <v>Celta VigoBetis</v>
      </c>
      <c r="AK80">
        <f t="shared" si="27"/>
        <v>1.75</v>
      </c>
      <c r="AL80">
        <f t="shared" si="28"/>
        <v>3.75</v>
      </c>
      <c r="AM80">
        <f t="shared" si="29"/>
        <v>4.75</v>
      </c>
      <c r="AN80">
        <f t="shared" si="30"/>
        <v>1.54</v>
      </c>
      <c r="AO80">
        <f t="shared" si="31"/>
        <v>2.42</v>
      </c>
      <c r="AT80" t="s">
        <v>449</v>
      </c>
      <c r="AU80">
        <v>1.75</v>
      </c>
      <c r="AV80">
        <v>3.75</v>
      </c>
      <c r="AW80">
        <v>4.75</v>
      </c>
      <c r="AX80">
        <v>1.54</v>
      </c>
      <c r="AY80">
        <v>2.42</v>
      </c>
    </row>
    <row r="81" spans="1:51">
      <c r="A81">
        <v>22</v>
      </c>
      <c r="B81" t="s">
        <v>358</v>
      </c>
      <c r="C81" t="s">
        <v>361</v>
      </c>
      <c r="D81">
        <v>0.61980913900000001</v>
      </c>
      <c r="E81">
        <v>0.120711473</v>
      </c>
      <c r="F81">
        <v>0.13006628200000001</v>
      </c>
      <c r="G81">
        <v>0.72834184000000002</v>
      </c>
      <c r="H81">
        <v>0.63519437899999998</v>
      </c>
      <c r="I81" s="3">
        <v>3.204847243795645</v>
      </c>
      <c r="J81" s="3">
        <v>0</v>
      </c>
      <c r="K81" s="3">
        <v>0</v>
      </c>
      <c r="L81" s="3">
        <f t="shared" si="20"/>
        <v>3.204847243795645</v>
      </c>
      <c r="M81">
        <f t="shared" si="32"/>
        <v>1.44</v>
      </c>
      <c r="N81">
        <f t="shared" si="33"/>
        <v>6.5</v>
      </c>
      <c r="O81">
        <f t="shared" si="34"/>
        <v>4.75</v>
      </c>
      <c r="P81" s="4">
        <f t="shared" si="21"/>
        <v>101.41013278727009</v>
      </c>
      <c r="Q81" s="4">
        <f t="shared" si="22"/>
        <v>96.795152756204359</v>
      </c>
      <c r="R81" s="4">
        <f t="shared" si="23"/>
        <v>96.795152756204359</v>
      </c>
      <c r="S81">
        <f t="shared" si="24"/>
        <v>2.0060813513852676</v>
      </c>
      <c r="T81">
        <f t="shared" si="24"/>
        <v>1.9858536095404009</v>
      </c>
      <c r="U81">
        <f t="shared" si="24"/>
        <v>1.9858536095404009</v>
      </c>
      <c r="V81" s="2">
        <f t="shared" si="25"/>
        <v>1.7413954651252475</v>
      </c>
      <c r="X81">
        <v>5</v>
      </c>
      <c r="Y81">
        <v>0</v>
      </c>
      <c r="Z81" s="5">
        <f t="shared" si="35"/>
        <v>101.41013278727009</v>
      </c>
      <c r="AA81" s="5">
        <f t="shared" si="26"/>
        <v>1.4101327872700864</v>
      </c>
      <c r="AJ81" t="str">
        <f t="shared" si="19"/>
        <v>Real SociedadLa Coruña</v>
      </c>
      <c r="AK81">
        <f t="shared" si="27"/>
        <v>1.44</v>
      </c>
      <c r="AL81">
        <f t="shared" si="28"/>
        <v>4.75</v>
      </c>
      <c r="AM81">
        <f t="shared" si="29"/>
        <v>6.5</v>
      </c>
      <c r="AN81">
        <f t="shared" si="30"/>
        <v>1.49</v>
      </c>
      <c r="AO81">
        <f t="shared" si="31"/>
        <v>2.58</v>
      </c>
      <c r="AT81" t="s">
        <v>450</v>
      </c>
      <c r="AU81">
        <v>1.44</v>
      </c>
      <c r="AV81">
        <v>4.75</v>
      </c>
      <c r="AW81">
        <v>6.5</v>
      </c>
      <c r="AX81">
        <v>1.49</v>
      </c>
      <c r="AY81">
        <v>2.58</v>
      </c>
    </row>
    <row r="82" spans="1:51">
      <c r="A82">
        <v>22</v>
      </c>
      <c r="B82" t="s">
        <v>372</v>
      </c>
      <c r="C82" t="s">
        <v>360</v>
      </c>
      <c r="D82">
        <v>0.58500617899999996</v>
      </c>
      <c r="E82">
        <v>0.18298489500000001</v>
      </c>
      <c r="F82">
        <v>0.217316385</v>
      </c>
      <c r="G82">
        <v>0.53857305600000005</v>
      </c>
      <c r="H82">
        <v>0.52023641499999995</v>
      </c>
      <c r="I82" s="3">
        <v>36.348120676952242</v>
      </c>
      <c r="J82" s="3">
        <v>0</v>
      </c>
      <c r="K82" s="3">
        <v>3.8745429970982284</v>
      </c>
      <c r="L82" s="3">
        <f t="shared" si="20"/>
        <v>40.222663674050473</v>
      </c>
      <c r="M82">
        <f t="shared" si="32"/>
        <v>2.6</v>
      </c>
      <c r="N82">
        <f t="shared" si="33"/>
        <v>2.75</v>
      </c>
      <c r="O82">
        <f t="shared" si="34"/>
        <v>3.29</v>
      </c>
      <c r="P82" s="4">
        <f t="shared" si="21"/>
        <v>154.28245008602536</v>
      </c>
      <c r="Q82" s="4">
        <f t="shared" si="22"/>
        <v>59.777336325949527</v>
      </c>
      <c r="R82" s="4">
        <f t="shared" si="23"/>
        <v>72.524582786402704</v>
      </c>
      <c r="S82">
        <f t="shared" si="24"/>
        <v>2.1883165270723555</v>
      </c>
      <c r="T82">
        <f t="shared" si="24"/>
        <v>1.7765365590017694</v>
      </c>
      <c r="U82">
        <f t="shared" si="24"/>
        <v>1.8604852391074593</v>
      </c>
      <c r="V82" s="2">
        <f t="shared" si="25"/>
        <v>2.0095719721664427</v>
      </c>
      <c r="X82">
        <v>5</v>
      </c>
      <c r="Y82">
        <v>1</v>
      </c>
      <c r="Z82" s="5">
        <f t="shared" si="35"/>
        <v>154.28245008602536</v>
      </c>
      <c r="AA82" s="5">
        <f t="shared" si="26"/>
        <v>54.282450086025364</v>
      </c>
      <c r="AJ82" t="str">
        <f t="shared" si="19"/>
        <v>EibarSevilla</v>
      </c>
      <c r="AK82">
        <f t="shared" si="27"/>
        <v>2.6</v>
      </c>
      <c r="AL82">
        <f t="shared" si="28"/>
        <v>3.29</v>
      </c>
      <c r="AM82">
        <f t="shared" si="29"/>
        <v>2.75</v>
      </c>
      <c r="AN82">
        <f t="shared" si="30"/>
        <v>1.91</v>
      </c>
      <c r="AO82">
        <f t="shared" si="31"/>
        <v>1.89</v>
      </c>
      <c r="AT82" t="s">
        <v>451</v>
      </c>
      <c r="AU82">
        <v>2.62</v>
      </c>
      <c r="AV82">
        <v>3.2</v>
      </c>
      <c r="AW82">
        <v>2.79</v>
      </c>
      <c r="AX82">
        <v>2.0099999999999998</v>
      </c>
      <c r="AY82">
        <v>1.8</v>
      </c>
    </row>
    <row r="83" spans="1:51">
      <c r="A83">
        <v>22</v>
      </c>
      <c r="B83" t="s">
        <v>376</v>
      </c>
      <c r="C83" t="s">
        <v>367</v>
      </c>
      <c r="D83">
        <v>0.44194571100000002</v>
      </c>
      <c r="E83">
        <v>0.29692290999999998</v>
      </c>
      <c r="F83">
        <v>0.25527367299999998</v>
      </c>
      <c r="G83">
        <v>0.49612294600000001</v>
      </c>
      <c r="H83">
        <v>0.53431633599999995</v>
      </c>
      <c r="I83" s="3">
        <v>13.50954034279024</v>
      </c>
      <c r="J83" s="3">
        <v>0</v>
      </c>
      <c r="K83" s="3">
        <v>0.21470069326801824</v>
      </c>
      <c r="L83" s="3">
        <f t="shared" si="20"/>
        <v>13.724241036058258</v>
      </c>
      <c r="M83">
        <f t="shared" si="32"/>
        <v>2.79</v>
      </c>
      <c r="N83">
        <f t="shared" si="33"/>
        <v>2.5</v>
      </c>
      <c r="O83">
        <f t="shared" si="34"/>
        <v>3.39</v>
      </c>
      <c r="P83" s="4">
        <f t="shared" si="21"/>
        <v>123.96737652032652</v>
      </c>
      <c r="Q83" s="4">
        <f t="shared" si="22"/>
        <v>86.27575896394174</v>
      </c>
      <c r="R83" s="4">
        <f t="shared" si="23"/>
        <v>87.003594314120321</v>
      </c>
      <c r="S83">
        <f t="shared" si="24"/>
        <v>2.0933074104743046</v>
      </c>
      <c r="T83">
        <f t="shared" si="24"/>
        <v>1.9358887884492046</v>
      </c>
      <c r="U83">
        <f t="shared" si="24"/>
        <v>1.9395371946708508</v>
      </c>
      <c r="V83" s="2">
        <f t="shared" si="25"/>
        <v>1.9950507479700919</v>
      </c>
      <c r="X83">
        <v>2</v>
      </c>
      <c r="Y83">
        <v>1</v>
      </c>
      <c r="Z83" s="5">
        <f t="shared" si="35"/>
        <v>123.96737652032652</v>
      </c>
      <c r="AA83" s="5">
        <f t="shared" si="26"/>
        <v>23.967376520326525</v>
      </c>
      <c r="AJ83" t="str">
        <f t="shared" si="19"/>
        <v>BetisVillarreal</v>
      </c>
      <c r="AK83">
        <f t="shared" si="27"/>
        <v>2.79</v>
      </c>
      <c r="AL83">
        <f t="shared" si="28"/>
        <v>3.39</v>
      </c>
      <c r="AM83">
        <f t="shared" si="29"/>
        <v>2.5</v>
      </c>
      <c r="AN83">
        <f t="shared" si="30"/>
        <v>1.7</v>
      </c>
      <c r="AO83">
        <f t="shared" si="31"/>
        <v>2.14</v>
      </c>
      <c r="AT83" t="s">
        <v>452</v>
      </c>
      <c r="AU83">
        <v>2.79</v>
      </c>
      <c r="AV83">
        <v>3.39</v>
      </c>
      <c r="AW83">
        <v>2.5</v>
      </c>
      <c r="AX83">
        <v>1.7</v>
      </c>
      <c r="AY83">
        <v>2.14</v>
      </c>
    </row>
    <row r="84" spans="1:51">
      <c r="A84">
        <v>22</v>
      </c>
      <c r="B84" t="s">
        <v>379</v>
      </c>
      <c r="C84" t="s">
        <v>355</v>
      </c>
      <c r="D84">
        <v>0.26674092700000002</v>
      </c>
      <c r="E84">
        <v>0.43205179599999999</v>
      </c>
      <c r="F84">
        <v>0.29956010300000002</v>
      </c>
      <c r="G84">
        <v>0.33206791699999999</v>
      </c>
      <c r="H84">
        <v>0.39812294799999998</v>
      </c>
      <c r="I84" s="3">
        <v>0</v>
      </c>
      <c r="J84" s="3">
        <v>14.126615105340445</v>
      </c>
      <c r="K84" s="3">
        <v>4.611251515139986</v>
      </c>
      <c r="L84" s="3">
        <f t="shared" si="20"/>
        <v>18.737866620480432</v>
      </c>
      <c r="M84">
        <f t="shared" si="32"/>
        <v>2.62</v>
      </c>
      <c r="N84">
        <f t="shared" si="33"/>
        <v>2.79</v>
      </c>
      <c r="O84">
        <f t="shared" si="34"/>
        <v>3.2</v>
      </c>
      <c r="P84" s="4">
        <f t="shared" si="21"/>
        <v>81.262133379519568</v>
      </c>
      <c r="Q84" s="4">
        <f t="shared" si="22"/>
        <v>120.67538952341941</v>
      </c>
      <c r="R84" s="4">
        <f t="shared" si="23"/>
        <v>96.018138227967526</v>
      </c>
      <c r="S84">
        <f t="shared" si="24"/>
        <v>1.9098882196983811</v>
      </c>
      <c r="T84">
        <f t="shared" si="24"/>
        <v>2.0816187093353418</v>
      </c>
      <c r="U84">
        <f t="shared" si="24"/>
        <v>1.9823532808337396</v>
      </c>
      <c r="V84" s="2">
        <f t="shared" si="25"/>
        <v>2.002646409133205</v>
      </c>
      <c r="X84">
        <v>2</v>
      </c>
      <c r="Y84">
        <v>1</v>
      </c>
      <c r="Z84" s="5">
        <f t="shared" si="35"/>
        <v>81.262133379519568</v>
      </c>
      <c r="AA84" s="5">
        <f t="shared" si="26"/>
        <v>-18.737866620480432</v>
      </c>
      <c r="AJ84" t="str">
        <f t="shared" si="19"/>
        <v>AlavésCelta Vigo</v>
      </c>
      <c r="AK84">
        <f t="shared" si="27"/>
        <v>2.62</v>
      </c>
      <c r="AL84">
        <f t="shared" si="28"/>
        <v>3.2</v>
      </c>
      <c r="AM84">
        <f t="shared" si="29"/>
        <v>2.79</v>
      </c>
      <c r="AN84">
        <f t="shared" si="30"/>
        <v>2.0099999999999998</v>
      </c>
      <c r="AO84">
        <f t="shared" si="31"/>
        <v>1.8</v>
      </c>
      <c r="AT84" t="s">
        <v>453</v>
      </c>
      <c r="AU84">
        <v>2.6</v>
      </c>
      <c r="AV84">
        <v>3.29</v>
      </c>
      <c r="AW84">
        <v>2.75</v>
      </c>
      <c r="AX84">
        <v>1.91</v>
      </c>
      <c r="AY84">
        <v>1.89</v>
      </c>
    </row>
    <row r="85" spans="1:51">
      <c r="A85">
        <v>22</v>
      </c>
      <c r="B85" t="s">
        <v>352</v>
      </c>
      <c r="C85" t="s">
        <v>364</v>
      </c>
      <c r="D85">
        <v>0.17309614000000001</v>
      </c>
      <c r="E85">
        <v>0.50047771699999999</v>
      </c>
      <c r="F85">
        <v>0.32537306599999999</v>
      </c>
      <c r="G85">
        <v>0.22573043400000001</v>
      </c>
      <c r="H85">
        <v>0.27381708199999999</v>
      </c>
      <c r="I85" s="3">
        <v>12.392699543815842</v>
      </c>
      <c r="J85" s="3">
        <v>0</v>
      </c>
      <c r="K85" s="3">
        <v>23.394849373646842</v>
      </c>
      <c r="L85" s="3">
        <f t="shared" si="20"/>
        <v>35.787548917462686</v>
      </c>
      <c r="M85">
        <f t="shared" si="32"/>
        <v>13</v>
      </c>
      <c r="N85">
        <f t="shared" si="33"/>
        <v>1.19</v>
      </c>
      <c r="O85">
        <f t="shared" si="34"/>
        <v>7</v>
      </c>
      <c r="P85" s="4">
        <f t="shared" si="21"/>
        <v>225.31754515214325</v>
      </c>
      <c r="Q85" s="4">
        <f t="shared" si="22"/>
        <v>64.212451082537314</v>
      </c>
      <c r="R85" s="4">
        <f t="shared" si="23"/>
        <v>227.9763966980652</v>
      </c>
      <c r="S85">
        <f t="shared" si="24"/>
        <v>2.3527950109252616</v>
      </c>
      <c r="T85">
        <f t="shared" si="24"/>
        <v>1.80761924788416</v>
      </c>
      <c r="U85">
        <f t="shared" si="24"/>
        <v>2.357889885095108</v>
      </c>
      <c r="V85" s="2">
        <f t="shared" si="25"/>
        <v>2.079126750192525</v>
      </c>
      <c r="X85">
        <v>2</v>
      </c>
      <c r="Y85">
        <v>2</v>
      </c>
      <c r="Z85" s="5">
        <f t="shared" si="35"/>
        <v>227.9763966980652</v>
      </c>
      <c r="AA85" s="5">
        <f t="shared" si="26"/>
        <v>127.9763966980652</v>
      </c>
      <c r="AJ85" t="str">
        <f t="shared" si="19"/>
        <v>LevanteReal Madrid</v>
      </c>
      <c r="AK85">
        <f t="shared" si="27"/>
        <v>13</v>
      </c>
      <c r="AL85">
        <f t="shared" si="28"/>
        <v>7</v>
      </c>
      <c r="AM85">
        <f t="shared" si="29"/>
        <v>1.19</v>
      </c>
      <c r="AN85">
        <f t="shared" si="30"/>
        <v>1.35</v>
      </c>
      <c r="AO85">
        <f t="shared" si="31"/>
        <v>3.13</v>
      </c>
      <c r="AT85" t="s">
        <v>454</v>
      </c>
      <c r="AU85">
        <v>13</v>
      </c>
      <c r="AV85">
        <v>7</v>
      </c>
      <c r="AW85">
        <v>1.19</v>
      </c>
      <c r="AX85">
        <v>1.35</v>
      </c>
      <c r="AY85">
        <v>3.13</v>
      </c>
    </row>
    <row r="86" spans="1:51">
      <c r="A86">
        <v>22</v>
      </c>
      <c r="B86" t="s">
        <v>369</v>
      </c>
      <c r="C86" t="s">
        <v>366</v>
      </c>
      <c r="D86">
        <v>0.42761194299999999</v>
      </c>
      <c r="E86">
        <v>0.28431549900000003</v>
      </c>
      <c r="F86">
        <v>0.28570140900000002</v>
      </c>
      <c r="G86">
        <v>0.380481493</v>
      </c>
      <c r="H86">
        <v>0.44122548499999997</v>
      </c>
      <c r="I86" s="3">
        <v>0</v>
      </c>
      <c r="J86" s="3">
        <v>8.0716054849131886</v>
      </c>
      <c r="K86" s="3">
        <v>0</v>
      </c>
      <c r="L86" s="3">
        <f t="shared" si="20"/>
        <v>8.0716054849131886</v>
      </c>
      <c r="M86">
        <f t="shared" si="32"/>
        <v>1.9</v>
      </c>
      <c r="N86">
        <f t="shared" si="33"/>
        <v>4.5</v>
      </c>
      <c r="O86">
        <f t="shared" si="34"/>
        <v>3.2</v>
      </c>
      <c r="P86" s="4">
        <f t="shared" si="21"/>
        <v>91.928394515086808</v>
      </c>
      <c r="Q86" s="4">
        <f t="shared" si="22"/>
        <v>128.25061919719616</v>
      </c>
      <c r="R86" s="4">
        <f t="shared" si="23"/>
        <v>91.928394515086808</v>
      </c>
      <c r="S86">
        <f t="shared" si="24"/>
        <v>1.9634496754400281</v>
      </c>
      <c r="T86">
        <f t="shared" si="24"/>
        <v>2.1080594705735329</v>
      </c>
      <c r="U86">
        <f t="shared" si="24"/>
        <v>1.9634496754400281</v>
      </c>
      <c r="V86" s="2">
        <f t="shared" si="25"/>
        <v>1.9999088497692283</v>
      </c>
      <c r="X86">
        <v>0</v>
      </c>
      <c r="Y86">
        <v>0</v>
      </c>
      <c r="Z86" s="5">
        <f t="shared" si="35"/>
        <v>91.928394515086808</v>
      </c>
      <c r="AA86" s="5">
        <f t="shared" si="26"/>
        <v>-8.0716054849131922</v>
      </c>
      <c r="AJ86" t="str">
        <f t="shared" si="19"/>
        <v>GetafeLeganés</v>
      </c>
      <c r="AK86">
        <f t="shared" si="27"/>
        <v>1.9</v>
      </c>
      <c r="AL86">
        <f t="shared" si="28"/>
        <v>3.2</v>
      </c>
      <c r="AM86">
        <f t="shared" si="29"/>
        <v>4.5</v>
      </c>
      <c r="AN86">
        <f t="shared" si="30"/>
        <v>2.64</v>
      </c>
      <c r="AO86">
        <f t="shared" si="31"/>
        <v>1.47</v>
      </c>
      <c r="AT86" t="s">
        <v>455</v>
      </c>
      <c r="AU86">
        <v>1.44</v>
      </c>
      <c r="AV86">
        <v>4.33</v>
      </c>
      <c r="AW86">
        <v>7.5</v>
      </c>
      <c r="AX86">
        <v>1.76</v>
      </c>
      <c r="AY86">
        <v>2.0499999999999998</v>
      </c>
    </row>
    <row r="87" spans="1:51">
      <c r="A87">
        <v>22</v>
      </c>
      <c r="B87" t="s">
        <v>373</v>
      </c>
      <c r="C87" t="s">
        <v>354</v>
      </c>
      <c r="D87">
        <v>6.3152832000000006E-2</v>
      </c>
      <c r="E87">
        <v>0.68623004700000001</v>
      </c>
      <c r="F87">
        <v>0.24613276100000001</v>
      </c>
      <c r="G87">
        <v>0.256924869</v>
      </c>
      <c r="H87">
        <v>0.181809317</v>
      </c>
      <c r="I87" s="3">
        <v>0</v>
      </c>
      <c r="J87" s="3">
        <v>0</v>
      </c>
      <c r="K87" s="3">
        <v>6.9747474041028212</v>
      </c>
      <c r="L87" s="3">
        <f t="shared" si="20"/>
        <v>6.9747474041028212</v>
      </c>
      <c r="M87">
        <f t="shared" si="32"/>
        <v>9.5</v>
      </c>
      <c r="N87">
        <f t="shared" si="33"/>
        <v>1.33</v>
      </c>
      <c r="O87">
        <f t="shared" si="34"/>
        <v>5.25</v>
      </c>
      <c r="P87" s="4">
        <f t="shared" si="21"/>
        <v>93.025252595897172</v>
      </c>
      <c r="Q87" s="4">
        <f t="shared" si="22"/>
        <v>93.025252595897172</v>
      </c>
      <c r="R87" s="4">
        <f t="shared" si="23"/>
        <v>129.64267646743698</v>
      </c>
      <c r="S87">
        <f t="shared" si="24"/>
        <v>1.9686008579556555</v>
      </c>
      <c r="T87">
        <f t="shared" si="24"/>
        <v>1.9686008579556555</v>
      </c>
      <c r="U87">
        <f t="shared" si="24"/>
        <v>2.1127479884434814</v>
      </c>
      <c r="V87" s="2">
        <f t="shared" si="25"/>
        <v>1.9952522742294694</v>
      </c>
      <c r="X87">
        <v>1</v>
      </c>
      <c r="Y87">
        <v>1</v>
      </c>
      <c r="Z87" s="5">
        <f t="shared" si="35"/>
        <v>129.64267646743698</v>
      </c>
      <c r="AA87" s="5">
        <f t="shared" si="26"/>
        <v>29.642676467436985</v>
      </c>
      <c r="AJ87" t="str">
        <f t="shared" si="19"/>
        <v>EspanyolBarcelona</v>
      </c>
      <c r="AK87">
        <f t="shared" si="27"/>
        <v>9.5</v>
      </c>
      <c r="AL87">
        <f t="shared" si="28"/>
        <v>5.25</v>
      </c>
      <c r="AM87">
        <f t="shared" si="29"/>
        <v>1.33</v>
      </c>
      <c r="AN87">
        <f t="shared" si="30"/>
        <v>1.65</v>
      </c>
      <c r="AO87">
        <f t="shared" si="31"/>
        <v>2.23</v>
      </c>
      <c r="AT87" t="s">
        <v>456</v>
      </c>
      <c r="AU87">
        <v>9.5</v>
      </c>
      <c r="AV87">
        <v>5.25</v>
      </c>
      <c r="AW87">
        <v>1.33</v>
      </c>
      <c r="AX87">
        <v>1.65</v>
      </c>
      <c r="AY87">
        <v>2.23</v>
      </c>
    </row>
    <row r="88" spans="1:51">
      <c r="A88">
        <v>22</v>
      </c>
      <c r="B88" t="s">
        <v>378</v>
      </c>
      <c r="C88" t="s">
        <v>363</v>
      </c>
      <c r="D88">
        <v>0.39552067099999999</v>
      </c>
      <c r="E88">
        <v>0.35623052799999999</v>
      </c>
      <c r="F88">
        <v>0.237541698</v>
      </c>
      <c r="G88">
        <v>0.59148168099999998</v>
      </c>
      <c r="H88">
        <v>0.61424424700000002</v>
      </c>
      <c r="I88" s="3">
        <v>0</v>
      </c>
      <c r="J88" s="3">
        <v>3.9446609222226607</v>
      </c>
      <c r="K88" s="3">
        <v>0</v>
      </c>
      <c r="L88" s="3">
        <f t="shared" si="20"/>
        <v>3.9446609222226607</v>
      </c>
      <c r="M88">
        <f t="shared" si="32"/>
        <v>2.39</v>
      </c>
      <c r="N88">
        <f t="shared" si="33"/>
        <v>3</v>
      </c>
      <c r="O88">
        <f t="shared" si="34"/>
        <v>3.29</v>
      </c>
      <c r="P88" s="4">
        <f t="shared" si="21"/>
        <v>96.055339077777333</v>
      </c>
      <c r="Q88" s="4">
        <f t="shared" si="22"/>
        <v>107.88932184444532</v>
      </c>
      <c r="R88" s="4">
        <f t="shared" si="23"/>
        <v>96.055339077777333</v>
      </c>
      <c r="S88">
        <f t="shared" si="24"/>
        <v>1.9825215094119186</v>
      </c>
      <c r="T88">
        <f t="shared" si="24"/>
        <v>2.0329784632786554</v>
      </c>
      <c r="U88">
        <f t="shared" si="24"/>
        <v>1.9825215094119186</v>
      </c>
      <c r="V88" s="2">
        <f t="shared" si="25"/>
        <v>1.9792687547281489</v>
      </c>
      <c r="X88">
        <v>2</v>
      </c>
      <c r="Y88">
        <v>0</v>
      </c>
      <c r="Z88" s="5">
        <f t="shared" si="35"/>
        <v>96.055339077777333</v>
      </c>
      <c r="AA88" s="5">
        <f t="shared" si="26"/>
        <v>-3.944660922222667</v>
      </c>
      <c r="AJ88" t="str">
        <f t="shared" si="19"/>
        <v>GironaAthletic Bilbao</v>
      </c>
      <c r="AK88">
        <f t="shared" si="27"/>
        <v>2.39</v>
      </c>
      <c r="AL88">
        <f t="shared" si="28"/>
        <v>3.29</v>
      </c>
      <c r="AM88">
        <f t="shared" si="29"/>
        <v>3</v>
      </c>
      <c r="AN88">
        <f t="shared" si="30"/>
        <v>2.17</v>
      </c>
      <c r="AO88">
        <f t="shared" si="31"/>
        <v>1.68</v>
      </c>
      <c r="AT88" t="s">
        <v>457</v>
      </c>
      <c r="AU88">
        <v>1.9</v>
      </c>
      <c r="AV88">
        <v>3.2</v>
      </c>
      <c r="AW88">
        <v>4.5</v>
      </c>
      <c r="AX88">
        <v>2.64</v>
      </c>
      <c r="AY88">
        <v>1.47</v>
      </c>
    </row>
    <row r="89" spans="1:51">
      <c r="A89">
        <v>22</v>
      </c>
      <c r="B89" t="s">
        <v>357</v>
      </c>
      <c r="C89" t="s">
        <v>370</v>
      </c>
      <c r="D89">
        <v>0.28620300700000001</v>
      </c>
      <c r="E89">
        <v>0.471331948</v>
      </c>
      <c r="F89">
        <v>0.228846043</v>
      </c>
      <c r="G89">
        <v>0.60237898300000003</v>
      </c>
      <c r="H89">
        <v>0.61284870899999999</v>
      </c>
      <c r="I89" s="3">
        <v>0</v>
      </c>
      <c r="J89" s="3">
        <v>41.80694117869249</v>
      </c>
      <c r="K89" s="3">
        <v>12.690303108852154</v>
      </c>
      <c r="L89" s="3">
        <f t="shared" si="20"/>
        <v>54.497244287544646</v>
      </c>
      <c r="M89">
        <f t="shared" si="32"/>
        <v>1.44</v>
      </c>
      <c r="N89">
        <f t="shared" si="33"/>
        <v>7.5</v>
      </c>
      <c r="O89">
        <f t="shared" si="34"/>
        <v>4.33</v>
      </c>
      <c r="P89" s="4">
        <f t="shared" si="21"/>
        <v>45.502755712455354</v>
      </c>
      <c r="Q89" s="4">
        <f t="shared" si="22"/>
        <v>359.05481455264902</v>
      </c>
      <c r="R89" s="4">
        <f t="shared" si="23"/>
        <v>100.45176817378518</v>
      </c>
      <c r="S89">
        <f t="shared" si="24"/>
        <v>1.6580376989532146</v>
      </c>
      <c r="T89">
        <f t="shared" si="24"/>
        <v>2.5551607545407813</v>
      </c>
      <c r="U89">
        <f t="shared" si="24"/>
        <v>2.001957585697105</v>
      </c>
      <c r="V89" s="2">
        <f t="shared" si="25"/>
        <v>2.1370043427912426</v>
      </c>
      <c r="X89">
        <v>1</v>
      </c>
      <c r="Y89">
        <v>0</v>
      </c>
      <c r="Z89" s="5">
        <f t="shared" si="35"/>
        <v>45.502755712455354</v>
      </c>
      <c r="AA89" s="5">
        <f t="shared" si="26"/>
        <v>-54.497244287544646</v>
      </c>
      <c r="AJ89" t="str">
        <f t="shared" si="19"/>
        <v>Atlético MadridValencia</v>
      </c>
      <c r="AK89">
        <f t="shared" si="27"/>
        <v>1.44</v>
      </c>
      <c r="AL89">
        <f t="shared" si="28"/>
        <v>4.33</v>
      </c>
      <c r="AM89">
        <f t="shared" si="29"/>
        <v>7.5</v>
      </c>
      <c r="AN89">
        <f t="shared" si="30"/>
        <v>1.76</v>
      </c>
      <c r="AO89">
        <f t="shared" si="31"/>
        <v>2.0499999999999998</v>
      </c>
      <c r="AT89" t="s">
        <v>458</v>
      </c>
      <c r="AU89">
        <v>2.39</v>
      </c>
      <c r="AV89">
        <v>3.29</v>
      </c>
      <c r="AW89">
        <v>3</v>
      </c>
      <c r="AX89">
        <v>2.17</v>
      </c>
      <c r="AY89">
        <v>1.68</v>
      </c>
    </row>
    <row r="90" spans="1:51">
      <c r="A90">
        <v>22</v>
      </c>
      <c r="B90" t="s">
        <v>375</v>
      </c>
      <c r="C90" t="s">
        <v>351</v>
      </c>
      <c r="D90">
        <v>0.59751268400000002</v>
      </c>
      <c r="E90">
        <v>9.7052347999999997E-2</v>
      </c>
      <c r="F90">
        <v>0.30371480499999998</v>
      </c>
      <c r="G90">
        <v>0.204066367</v>
      </c>
      <c r="H90">
        <v>0.19591515500000001</v>
      </c>
      <c r="I90" s="3">
        <v>43.181130111409367</v>
      </c>
      <c r="J90" s="3">
        <v>0</v>
      </c>
      <c r="K90" s="3">
        <v>19.634824786351917</v>
      </c>
      <c r="L90" s="3">
        <f t="shared" si="20"/>
        <v>62.815954897761287</v>
      </c>
      <c r="M90">
        <f t="shared" si="32"/>
        <v>2.25</v>
      </c>
      <c r="N90">
        <f t="shared" si="33"/>
        <v>3.2</v>
      </c>
      <c r="O90">
        <f t="shared" si="34"/>
        <v>3.39</v>
      </c>
      <c r="P90" s="4">
        <f t="shared" si="21"/>
        <v>134.34158785290978</v>
      </c>
      <c r="Q90" s="4">
        <f t="shared" si="22"/>
        <v>37.184045102238713</v>
      </c>
      <c r="R90" s="4">
        <f t="shared" si="23"/>
        <v>103.74610112797171</v>
      </c>
      <c r="S90">
        <f t="shared" si="24"/>
        <v>2.1282104771447599</v>
      </c>
      <c r="T90">
        <f t="shared" si="24"/>
        <v>1.5703566331502914</v>
      </c>
      <c r="U90">
        <f t="shared" si="24"/>
        <v>2.0159717845125713</v>
      </c>
      <c r="V90" s="2">
        <f t="shared" si="25"/>
        <v>2.0363200301790343</v>
      </c>
      <c r="X90">
        <v>1</v>
      </c>
      <c r="Y90">
        <v>0</v>
      </c>
      <c r="Z90" s="5">
        <f t="shared" si="35"/>
        <v>134.34158785290978</v>
      </c>
      <c r="AA90" s="5">
        <f t="shared" si="26"/>
        <v>34.341587852909782</v>
      </c>
      <c r="AJ90" t="str">
        <f t="shared" si="19"/>
        <v>Las PalmasMálaga</v>
      </c>
      <c r="AK90">
        <f t="shared" si="27"/>
        <v>2.25</v>
      </c>
      <c r="AL90">
        <f t="shared" si="28"/>
        <v>3.39</v>
      </c>
      <c r="AM90">
        <f t="shared" si="29"/>
        <v>3.2</v>
      </c>
      <c r="AN90">
        <f t="shared" si="30"/>
        <v>1.95</v>
      </c>
      <c r="AO90">
        <f t="shared" si="31"/>
        <v>1.86</v>
      </c>
      <c r="AT90" t="s">
        <v>459</v>
      </c>
      <c r="AU90">
        <v>2.25</v>
      </c>
      <c r="AV90">
        <v>3.39</v>
      </c>
      <c r="AW90">
        <v>3.2</v>
      </c>
      <c r="AX90">
        <v>1.95</v>
      </c>
      <c r="AY90">
        <v>1.86</v>
      </c>
    </row>
    <row r="91" spans="1:51">
      <c r="A91">
        <v>23</v>
      </c>
      <c r="B91" t="s">
        <v>363</v>
      </c>
      <c r="C91" t="s">
        <v>375</v>
      </c>
      <c r="D91">
        <v>0.64637903200000002</v>
      </c>
      <c r="E91">
        <v>6.5062230999999998E-2</v>
      </c>
      <c r="F91">
        <v>0.28632638900000001</v>
      </c>
      <c r="G91">
        <v>0.197086971</v>
      </c>
      <c r="H91">
        <v>0.15027447599999999</v>
      </c>
      <c r="I91" s="3">
        <v>3.1613948718222566</v>
      </c>
      <c r="J91" s="3">
        <v>0</v>
      </c>
      <c r="K91" s="3">
        <v>9.2638728725594746</v>
      </c>
      <c r="L91" s="3">
        <f t="shared" si="20"/>
        <v>12.425267744381731</v>
      </c>
      <c r="M91">
        <f t="shared" si="32"/>
        <v>1.44</v>
      </c>
      <c r="N91">
        <f t="shared" si="33"/>
        <v>7.5</v>
      </c>
      <c r="O91">
        <f t="shared" si="34"/>
        <v>4.5</v>
      </c>
      <c r="P91" s="4">
        <f t="shared" si="21"/>
        <v>92.127140871042315</v>
      </c>
      <c r="Q91" s="4">
        <f t="shared" si="22"/>
        <v>87.574732255618272</v>
      </c>
      <c r="R91" s="4">
        <f t="shared" si="23"/>
        <v>129.26216018213589</v>
      </c>
      <c r="S91">
        <f t="shared" si="24"/>
        <v>1.964387593216383</v>
      </c>
      <c r="T91">
        <f t="shared" si="24"/>
        <v>1.9423788182125641</v>
      </c>
      <c r="U91">
        <f t="shared" si="24"/>
        <v>2.1114714094184848</v>
      </c>
      <c r="V91" s="2">
        <f t="shared" si="25"/>
        <v>2.0006844344716037</v>
      </c>
      <c r="X91">
        <v>0</v>
      </c>
      <c r="Y91">
        <v>0</v>
      </c>
      <c r="Z91" s="5">
        <f t="shared" si="35"/>
        <v>129.26216018213589</v>
      </c>
      <c r="AA91" s="5">
        <f t="shared" si="26"/>
        <v>29.262160182135887</v>
      </c>
      <c r="AJ91" t="str">
        <f t="shared" si="19"/>
        <v>Athletic BilbaoLas Palmas</v>
      </c>
      <c r="AK91">
        <f t="shared" si="27"/>
        <v>1.44</v>
      </c>
      <c r="AL91">
        <f t="shared" si="28"/>
        <v>4.5</v>
      </c>
      <c r="AM91">
        <f t="shared" si="29"/>
        <v>7.5</v>
      </c>
      <c r="AN91">
        <f t="shared" si="30"/>
        <v>1.68</v>
      </c>
      <c r="AO91">
        <f t="shared" si="31"/>
        <v>2.17</v>
      </c>
      <c r="AT91" t="s">
        <v>460</v>
      </c>
      <c r="AU91">
        <v>1.44</v>
      </c>
      <c r="AV91">
        <v>4.5</v>
      </c>
      <c r="AW91">
        <v>7.5</v>
      </c>
      <c r="AX91">
        <v>1.68</v>
      </c>
      <c r="AY91">
        <v>2.17</v>
      </c>
    </row>
    <row r="92" spans="1:51">
      <c r="A92">
        <v>23</v>
      </c>
      <c r="B92" t="s">
        <v>367</v>
      </c>
      <c r="C92" t="s">
        <v>379</v>
      </c>
      <c r="D92">
        <v>0.62755812200000005</v>
      </c>
      <c r="E92">
        <v>0.15346791600000001</v>
      </c>
      <c r="F92">
        <v>0.196158951</v>
      </c>
      <c r="G92">
        <v>0.57252198300000001</v>
      </c>
      <c r="H92">
        <v>0.523559306</v>
      </c>
      <c r="I92" s="3">
        <v>9.4006463421598365</v>
      </c>
      <c r="J92" s="3">
        <v>0</v>
      </c>
      <c r="K92" s="3">
        <v>0</v>
      </c>
      <c r="L92" s="3">
        <f t="shared" si="20"/>
        <v>9.4006463421598365</v>
      </c>
      <c r="M92">
        <f t="shared" si="32"/>
        <v>1.66</v>
      </c>
      <c r="N92">
        <f t="shared" si="33"/>
        <v>5</v>
      </c>
      <c r="O92">
        <f t="shared" si="34"/>
        <v>4</v>
      </c>
      <c r="P92" s="4">
        <f t="shared" si="21"/>
        <v>106.20442658582549</v>
      </c>
      <c r="Q92" s="4">
        <f t="shared" si="22"/>
        <v>90.599353657840169</v>
      </c>
      <c r="R92" s="4">
        <f t="shared" si="23"/>
        <v>90.599353657840169</v>
      </c>
      <c r="S92">
        <f t="shared" si="24"/>
        <v>2.0261426184566891</v>
      </c>
      <c r="T92">
        <f t="shared" si="24"/>
        <v>1.9571250994004918</v>
      </c>
      <c r="U92">
        <f t="shared" si="24"/>
        <v>1.9571250994004918</v>
      </c>
      <c r="V92" s="2">
        <f t="shared" si="25"/>
        <v>1.9557857733732997</v>
      </c>
      <c r="X92">
        <v>1</v>
      </c>
      <c r="Y92">
        <v>2</v>
      </c>
      <c r="Z92" s="5">
        <f t="shared" si="35"/>
        <v>90.599353657840169</v>
      </c>
      <c r="AA92" s="5">
        <f t="shared" si="26"/>
        <v>-9.4006463421598312</v>
      </c>
      <c r="AJ92" t="str">
        <f t="shared" si="19"/>
        <v>VillarrealAlavés</v>
      </c>
      <c r="AK92">
        <f t="shared" si="27"/>
        <v>1.66</v>
      </c>
      <c r="AL92">
        <f t="shared" si="28"/>
        <v>4</v>
      </c>
      <c r="AM92">
        <f t="shared" si="29"/>
        <v>5</v>
      </c>
      <c r="AN92">
        <f t="shared" si="30"/>
        <v>2.0499999999999998</v>
      </c>
      <c r="AO92">
        <f t="shared" si="31"/>
        <v>1.77</v>
      </c>
      <c r="AT92" t="s">
        <v>461</v>
      </c>
      <c r="AU92">
        <v>2.87</v>
      </c>
      <c r="AV92">
        <v>3.1</v>
      </c>
      <c r="AW92">
        <v>2.62</v>
      </c>
      <c r="AX92">
        <v>2.58</v>
      </c>
      <c r="AY92">
        <v>1.49</v>
      </c>
    </row>
    <row r="93" spans="1:51">
      <c r="A93">
        <v>23</v>
      </c>
      <c r="B93" t="s">
        <v>351</v>
      </c>
      <c r="C93" t="s">
        <v>357</v>
      </c>
      <c r="D93">
        <v>0.100740789</v>
      </c>
      <c r="E93">
        <v>0.51956239900000001</v>
      </c>
      <c r="F93">
        <v>0.37926458499999999</v>
      </c>
      <c r="G93">
        <v>0.120408456</v>
      </c>
      <c r="H93">
        <v>0.140005924</v>
      </c>
      <c r="I93" s="3">
        <v>0</v>
      </c>
      <c r="J93" s="3">
        <v>0</v>
      </c>
      <c r="K93" s="3">
        <v>13.650734035802028</v>
      </c>
      <c r="L93" s="3">
        <f t="shared" si="20"/>
        <v>13.650734035802028</v>
      </c>
      <c r="M93">
        <f t="shared" si="32"/>
        <v>7.5</v>
      </c>
      <c r="N93">
        <f t="shared" si="33"/>
        <v>1.57</v>
      </c>
      <c r="O93">
        <f t="shared" si="34"/>
        <v>3.6</v>
      </c>
      <c r="P93" s="4">
        <f t="shared" si="21"/>
        <v>86.349265964197969</v>
      </c>
      <c r="Q93" s="4">
        <f t="shared" si="22"/>
        <v>86.349265964197969</v>
      </c>
      <c r="R93" s="4">
        <f t="shared" si="23"/>
        <v>135.49190849308528</v>
      </c>
      <c r="S93">
        <f t="shared" si="24"/>
        <v>1.9362586500788881</v>
      </c>
      <c r="T93">
        <f t="shared" si="24"/>
        <v>1.9362586500788881</v>
      </c>
      <c r="U93">
        <f t="shared" si="24"/>
        <v>2.1319133601422968</v>
      </c>
      <c r="V93" s="2">
        <f t="shared" si="25"/>
        <v>2.0096266492268344</v>
      </c>
      <c r="X93">
        <v>0</v>
      </c>
      <c r="Y93">
        <v>1</v>
      </c>
      <c r="Z93" s="5">
        <f t="shared" si="35"/>
        <v>86.349265964197969</v>
      </c>
      <c r="AA93" s="5">
        <f t="shared" si="26"/>
        <v>-13.650734035802031</v>
      </c>
      <c r="AJ93" t="str">
        <f t="shared" si="19"/>
        <v>MálagaAtlético Madrid</v>
      </c>
      <c r="AK93">
        <f t="shared" si="27"/>
        <v>7.5</v>
      </c>
      <c r="AL93">
        <f t="shared" si="28"/>
        <v>3.6</v>
      </c>
      <c r="AM93">
        <f t="shared" si="29"/>
        <v>1.57</v>
      </c>
      <c r="AN93">
        <f t="shared" si="30"/>
        <v>2.54</v>
      </c>
      <c r="AO93">
        <f t="shared" si="31"/>
        <v>1.51</v>
      </c>
      <c r="AT93" t="s">
        <v>462</v>
      </c>
      <c r="AU93">
        <v>7.5</v>
      </c>
      <c r="AV93">
        <v>3.6</v>
      </c>
      <c r="AW93">
        <v>1.57</v>
      </c>
      <c r="AX93">
        <v>2.54</v>
      </c>
      <c r="AY93">
        <v>1.51</v>
      </c>
    </row>
    <row r="94" spans="1:51">
      <c r="A94">
        <v>23</v>
      </c>
      <c r="B94" t="s">
        <v>366</v>
      </c>
      <c r="C94" t="s">
        <v>372</v>
      </c>
      <c r="D94">
        <v>0.59435566299999998</v>
      </c>
      <c r="E94">
        <v>0.14035303499999999</v>
      </c>
      <c r="F94">
        <v>0.26094921100000001</v>
      </c>
      <c r="G94">
        <v>0.33449679999999998</v>
      </c>
      <c r="H94">
        <v>0.33356736100000001</v>
      </c>
      <c r="I94" s="3">
        <v>44.251652333520887</v>
      </c>
      <c r="J94" s="3">
        <v>0</v>
      </c>
      <c r="K94" s="3">
        <v>12.175164852273733</v>
      </c>
      <c r="L94" s="3">
        <f t="shared" si="20"/>
        <v>56.426817185794619</v>
      </c>
      <c r="M94">
        <f t="shared" si="32"/>
        <v>2.87</v>
      </c>
      <c r="N94">
        <f t="shared" si="33"/>
        <v>2.62</v>
      </c>
      <c r="O94">
        <f t="shared" si="34"/>
        <v>3.1</v>
      </c>
      <c r="P94" s="4">
        <f t="shared" si="21"/>
        <v>170.57542501141035</v>
      </c>
      <c r="Q94" s="4">
        <f t="shared" si="22"/>
        <v>43.573182814205381</v>
      </c>
      <c r="R94" s="4">
        <f t="shared" si="23"/>
        <v>81.31619385625396</v>
      </c>
      <c r="S94">
        <f t="shared" si="24"/>
        <v>2.2319164620558882</v>
      </c>
      <c r="T94">
        <f t="shared" si="24"/>
        <v>1.6392192842451558</v>
      </c>
      <c r="U94">
        <f t="shared" si="24"/>
        <v>1.9101770425445661</v>
      </c>
      <c r="V94" s="2">
        <f t="shared" si="25"/>
        <v>2.055080782262495</v>
      </c>
      <c r="X94">
        <v>0</v>
      </c>
      <c r="Y94">
        <v>1</v>
      </c>
      <c r="Z94" s="5">
        <f t="shared" si="35"/>
        <v>43.573182814205381</v>
      </c>
      <c r="AA94" s="5">
        <f t="shared" si="26"/>
        <v>-56.426817185794619</v>
      </c>
      <c r="AJ94" t="str">
        <f t="shared" si="19"/>
        <v>LeganésEibar</v>
      </c>
      <c r="AK94">
        <f t="shared" si="27"/>
        <v>2.87</v>
      </c>
      <c r="AL94">
        <f t="shared" si="28"/>
        <v>3.1</v>
      </c>
      <c r="AM94">
        <f t="shared" si="29"/>
        <v>2.62</v>
      </c>
      <c r="AN94">
        <f t="shared" si="30"/>
        <v>2.58</v>
      </c>
      <c r="AO94">
        <f t="shared" si="31"/>
        <v>1.49</v>
      </c>
      <c r="AT94" t="s">
        <v>463</v>
      </c>
      <c r="AU94">
        <v>1.19</v>
      </c>
      <c r="AV94">
        <v>7</v>
      </c>
      <c r="AW94">
        <v>13</v>
      </c>
      <c r="AX94">
        <v>1.2</v>
      </c>
      <c r="AY94">
        <v>4.38</v>
      </c>
    </row>
    <row r="95" spans="1:51">
      <c r="A95">
        <v>23</v>
      </c>
      <c r="B95" t="s">
        <v>364</v>
      </c>
      <c r="C95" t="s">
        <v>358</v>
      </c>
      <c r="D95">
        <v>0.44160381300000001</v>
      </c>
      <c r="E95">
        <v>0.30582834199999998</v>
      </c>
      <c r="F95">
        <v>0.18601377199999999</v>
      </c>
      <c r="G95">
        <v>0.77895665300000005</v>
      </c>
      <c r="H95">
        <v>0.75220471700000002</v>
      </c>
      <c r="I95" s="3">
        <v>0</v>
      </c>
      <c r="J95" s="3">
        <v>28.084021437594387</v>
      </c>
      <c r="K95" s="3">
        <v>11.24449664038233</v>
      </c>
      <c r="L95" s="3">
        <f t="shared" si="20"/>
        <v>39.328518077976717</v>
      </c>
      <c r="M95">
        <f t="shared" si="32"/>
        <v>1.19</v>
      </c>
      <c r="N95">
        <f t="shared" si="33"/>
        <v>13</v>
      </c>
      <c r="O95">
        <f t="shared" si="34"/>
        <v>7</v>
      </c>
      <c r="P95" s="4">
        <f t="shared" si="21"/>
        <v>60.671481922023283</v>
      </c>
      <c r="Q95" s="4">
        <f t="shared" si="22"/>
        <v>425.7637606107503</v>
      </c>
      <c r="R95" s="4">
        <f t="shared" si="23"/>
        <v>139.38295840469959</v>
      </c>
      <c r="S95">
        <f t="shared" si="24"/>
        <v>1.7829846028671947</v>
      </c>
      <c r="T95">
        <f t="shared" si="24"/>
        <v>2.6291686931836491</v>
      </c>
      <c r="U95">
        <f t="shared" si="24"/>
        <v>2.1442096781864692</v>
      </c>
      <c r="V95" s="2">
        <f t="shared" si="25"/>
        <v>1.9902996316194772</v>
      </c>
      <c r="X95">
        <v>5</v>
      </c>
      <c r="Y95">
        <v>2</v>
      </c>
      <c r="Z95" s="5">
        <f t="shared" si="35"/>
        <v>60.671481922023283</v>
      </c>
      <c r="AA95" s="5">
        <f t="shared" si="26"/>
        <v>-39.328518077976717</v>
      </c>
      <c r="AJ95" t="str">
        <f t="shared" si="19"/>
        <v>Real MadridReal Sociedad</v>
      </c>
      <c r="AK95">
        <f t="shared" si="27"/>
        <v>1.19</v>
      </c>
      <c r="AL95">
        <f t="shared" si="28"/>
        <v>7</v>
      </c>
      <c r="AM95">
        <f t="shared" si="29"/>
        <v>13</v>
      </c>
      <c r="AN95">
        <f t="shared" si="30"/>
        <v>1.2</v>
      </c>
      <c r="AO95">
        <f t="shared" si="31"/>
        <v>4.38</v>
      </c>
      <c r="AT95" t="s">
        <v>464</v>
      </c>
      <c r="AU95">
        <v>1.66</v>
      </c>
      <c r="AV95">
        <v>4</v>
      </c>
      <c r="AW95">
        <v>5</v>
      </c>
      <c r="AX95">
        <v>2.0499999999999998</v>
      </c>
      <c r="AY95">
        <v>1.77</v>
      </c>
    </row>
    <row r="96" spans="1:51">
      <c r="A96">
        <v>23</v>
      </c>
      <c r="B96" t="s">
        <v>360</v>
      </c>
      <c r="C96" t="s">
        <v>378</v>
      </c>
      <c r="D96">
        <v>0.437278312</v>
      </c>
      <c r="E96">
        <v>0.30836025900000003</v>
      </c>
      <c r="F96">
        <v>0.24660984599999999</v>
      </c>
      <c r="G96">
        <v>0.53734063700000001</v>
      </c>
      <c r="H96">
        <v>0.56794088600000003</v>
      </c>
      <c r="I96" s="3">
        <v>0</v>
      </c>
      <c r="J96" s="3">
        <v>13.362694837950153</v>
      </c>
      <c r="K96" s="3">
        <v>2.6271678277363057</v>
      </c>
      <c r="L96" s="3">
        <f t="shared" si="20"/>
        <v>15.989862665686459</v>
      </c>
      <c r="M96">
        <f t="shared" si="32"/>
        <v>1.72</v>
      </c>
      <c r="N96">
        <f t="shared" si="33"/>
        <v>4.75</v>
      </c>
      <c r="O96">
        <f t="shared" si="34"/>
        <v>3.79</v>
      </c>
      <c r="P96" s="4">
        <f t="shared" si="21"/>
        <v>84.010137334313541</v>
      </c>
      <c r="Q96" s="4">
        <f t="shared" si="22"/>
        <v>147.48293781457676</v>
      </c>
      <c r="R96" s="4">
        <f t="shared" si="23"/>
        <v>93.96710340143413</v>
      </c>
      <c r="S96">
        <f t="shared" si="24"/>
        <v>1.9243316946656572</v>
      </c>
      <c r="T96">
        <f t="shared" si="24"/>
        <v>2.1687417800322071</v>
      </c>
      <c r="U96">
        <f t="shared" si="24"/>
        <v>1.9729758396449388</v>
      </c>
      <c r="V96" s="2">
        <f t="shared" si="25"/>
        <v>1.9967775601429094</v>
      </c>
      <c r="X96">
        <v>1</v>
      </c>
      <c r="Y96">
        <v>0</v>
      </c>
      <c r="Z96" s="5">
        <f t="shared" si="35"/>
        <v>84.010137334313541</v>
      </c>
      <c r="AA96" s="5">
        <f t="shared" si="26"/>
        <v>-15.989862665686459</v>
      </c>
      <c r="AJ96" t="str">
        <f t="shared" si="19"/>
        <v>SevillaGirona</v>
      </c>
      <c r="AK96">
        <f t="shared" si="27"/>
        <v>1.72</v>
      </c>
      <c r="AL96">
        <f t="shared" si="28"/>
        <v>3.79</v>
      </c>
      <c r="AM96">
        <f t="shared" si="29"/>
        <v>4.75</v>
      </c>
      <c r="AN96">
        <f t="shared" si="30"/>
        <v>1.75</v>
      </c>
      <c r="AO96">
        <f t="shared" si="31"/>
        <v>2.06</v>
      </c>
      <c r="AT96" t="s">
        <v>465</v>
      </c>
      <c r="AU96">
        <v>1.1200000000000001</v>
      </c>
      <c r="AV96">
        <v>9</v>
      </c>
      <c r="AW96">
        <v>19</v>
      </c>
      <c r="AX96">
        <v>1.3</v>
      </c>
      <c r="AY96">
        <v>3.39</v>
      </c>
    </row>
    <row r="97" spans="1:51">
      <c r="A97">
        <v>23</v>
      </c>
      <c r="B97" t="s">
        <v>354</v>
      </c>
      <c r="C97" t="s">
        <v>369</v>
      </c>
      <c r="D97">
        <v>0.51916029699999999</v>
      </c>
      <c r="E97">
        <v>0.24685965300000001</v>
      </c>
      <c r="F97">
        <v>0.19422621400000001</v>
      </c>
      <c r="G97">
        <v>0.71601380699999995</v>
      </c>
      <c r="H97">
        <v>0.68862334300000005</v>
      </c>
      <c r="I97" s="3">
        <v>0</v>
      </c>
      <c r="J97" s="3">
        <v>22.207117811592983</v>
      </c>
      <c r="K97" s="3">
        <v>13.147281910076082</v>
      </c>
      <c r="L97" s="3">
        <f t="shared" si="20"/>
        <v>35.354399721669068</v>
      </c>
      <c r="M97">
        <f t="shared" si="32"/>
        <v>1.1200000000000001</v>
      </c>
      <c r="N97">
        <f t="shared" si="33"/>
        <v>19</v>
      </c>
      <c r="O97">
        <f t="shared" si="34"/>
        <v>9</v>
      </c>
      <c r="P97" s="4">
        <f t="shared" si="21"/>
        <v>64.645600278330932</v>
      </c>
      <c r="Q97" s="4">
        <f t="shared" si="22"/>
        <v>486.58083869859763</v>
      </c>
      <c r="R97" s="4">
        <f t="shared" si="23"/>
        <v>182.97113746901567</v>
      </c>
      <c r="S97">
        <f t="shared" si="24"/>
        <v>1.810538972528646</v>
      </c>
      <c r="T97">
        <f t="shared" si="24"/>
        <v>2.687155002639777</v>
      </c>
      <c r="U97">
        <f t="shared" si="24"/>
        <v>2.2623825879460924</v>
      </c>
      <c r="V97" s="2">
        <f t="shared" si="25"/>
        <v>2.0427241068932078</v>
      </c>
      <c r="X97">
        <v>0</v>
      </c>
      <c r="Y97">
        <v>0</v>
      </c>
      <c r="Z97" s="5">
        <f t="shared" si="35"/>
        <v>182.97113746901567</v>
      </c>
      <c r="AA97" s="5">
        <f t="shared" si="26"/>
        <v>82.971137469015673</v>
      </c>
      <c r="AJ97" t="str">
        <f t="shared" si="19"/>
        <v>BarcelonaGetafe</v>
      </c>
      <c r="AK97">
        <f t="shared" si="27"/>
        <v>1.1200000000000001</v>
      </c>
      <c r="AL97">
        <f t="shared" si="28"/>
        <v>9</v>
      </c>
      <c r="AM97">
        <f t="shared" si="29"/>
        <v>19</v>
      </c>
      <c r="AN97">
        <f t="shared" si="30"/>
        <v>1.3</v>
      </c>
      <c r="AO97">
        <f t="shared" si="31"/>
        <v>3.39</v>
      </c>
      <c r="AT97" t="s">
        <v>466</v>
      </c>
      <c r="AU97">
        <v>1.9</v>
      </c>
      <c r="AV97">
        <v>3.6</v>
      </c>
      <c r="AW97">
        <v>4</v>
      </c>
      <c r="AX97">
        <v>1.99</v>
      </c>
      <c r="AY97">
        <v>1.82</v>
      </c>
    </row>
    <row r="98" spans="1:51">
      <c r="A98">
        <v>23</v>
      </c>
      <c r="B98" t="s">
        <v>355</v>
      </c>
      <c r="C98" t="s">
        <v>373</v>
      </c>
      <c r="D98">
        <v>0.60423833500000002</v>
      </c>
      <c r="E98">
        <v>0.161454188</v>
      </c>
      <c r="F98">
        <v>0.22267920899999999</v>
      </c>
      <c r="G98">
        <v>0.48393118899999998</v>
      </c>
      <c r="H98">
        <v>0.46302887700000001</v>
      </c>
      <c r="I98" s="3">
        <v>17.941623828486769</v>
      </c>
      <c r="J98" s="3">
        <v>0</v>
      </c>
      <c r="K98" s="3">
        <v>0</v>
      </c>
      <c r="L98" s="3">
        <f t="shared" si="20"/>
        <v>17.941623828486769</v>
      </c>
      <c r="M98">
        <f t="shared" si="32"/>
        <v>1.9</v>
      </c>
      <c r="N98">
        <f t="shared" si="33"/>
        <v>4</v>
      </c>
      <c r="O98">
        <f t="shared" si="34"/>
        <v>3.6</v>
      </c>
      <c r="P98" s="4">
        <f t="shared" si="21"/>
        <v>116.1474614456381</v>
      </c>
      <c r="Q98" s="4">
        <f t="shared" si="22"/>
        <v>82.058376171513231</v>
      </c>
      <c r="R98" s="4">
        <f t="shared" si="23"/>
        <v>82.058376171513231</v>
      </c>
      <c r="S98">
        <f t="shared" si="24"/>
        <v>2.0650097221672543</v>
      </c>
      <c r="T98">
        <f t="shared" si="24"/>
        <v>1.9141229185932507</v>
      </c>
      <c r="U98">
        <f t="shared" si="24"/>
        <v>1.9141229185932507</v>
      </c>
      <c r="V98" s="2">
        <f t="shared" si="25"/>
        <v>1.9830365752759345</v>
      </c>
      <c r="X98">
        <v>2</v>
      </c>
      <c r="Y98">
        <v>2</v>
      </c>
      <c r="Z98" s="5">
        <f t="shared" si="35"/>
        <v>82.058376171513231</v>
      </c>
      <c r="AA98" s="5">
        <f t="shared" si="26"/>
        <v>-17.941623828486769</v>
      </c>
      <c r="AJ98" t="str">
        <f t="shared" si="19"/>
        <v>Celta VigoEspanyol</v>
      </c>
      <c r="AK98">
        <f t="shared" si="27"/>
        <v>1.9</v>
      </c>
      <c r="AL98">
        <f t="shared" si="28"/>
        <v>3.6</v>
      </c>
      <c r="AM98">
        <f t="shared" si="29"/>
        <v>4</v>
      </c>
      <c r="AN98">
        <f t="shared" si="30"/>
        <v>1.99</v>
      </c>
      <c r="AO98">
        <f t="shared" si="31"/>
        <v>1.82</v>
      </c>
      <c r="AT98" t="s">
        <v>467</v>
      </c>
      <c r="AU98">
        <v>1.72</v>
      </c>
      <c r="AV98">
        <v>3.79</v>
      </c>
      <c r="AW98">
        <v>4.75</v>
      </c>
      <c r="AX98">
        <v>1.75</v>
      </c>
      <c r="AY98">
        <v>2.06</v>
      </c>
    </row>
    <row r="99" spans="1:51">
      <c r="A99">
        <v>23</v>
      </c>
      <c r="B99" t="s">
        <v>370</v>
      </c>
      <c r="C99" t="s">
        <v>352</v>
      </c>
      <c r="D99">
        <v>0.54338286899999999</v>
      </c>
      <c r="E99">
        <v>0.21394537299999999</v>
      </c>
      <c r="F99">
        <v>0.23195242199999999</v>
      </c>
      <c r="G99">
        <v>0.52204792200000005</v>
      </c>
      <c r="H99">
        <v>0.52589681499999996</v>
      </c>
      <c r="I99" s="3">
        <v>0</v>
      </c>
      <c r="J99" s="3">
        <v>7.5879268041518708</v>
      </c>
      <c r="K99" s="3">
        <v>1.0712998375891074</v>
      </c>
      <c r="L99" s="3">
        <f t="shared" si="20"/>
        <v>8.6592266417409789</v>
      </c>
      <c r="M99">
        <f t="shared" si="32"/>
        <v>1.5</v>
      </c>
      <c r="N99">
        <f t="shared" si="33"/>
        <v>6.5</v>
      </c>
      <c r="O99">
        <f t="shared" si="34"/>
        <v>4.33</v>
      </c>
      <c r="P99" s="4">
        <f t="shared" si="21"/>
        <v>91.340773358259014</v>
      </c>
      <c r="Q99" s="4">
        <f t="shared" si="22"/>
        <v>140.66229758524619</v>
      </c>
      <c r="R99" s="4">
        <f t="shared" si="23"/>
        <v>95.979501655019845</v>
      </c>
      <c r="S99">
        <f t="shared" si="24"/>
        <v>1.9606646843434865</v>
      </c>
      <c r="T99">
        <f t="shared" si="24"/>
        <v>2.1481777069238595</v>
      </c>
      <c r="U99">
        <f t="shared" si="24"/>
        <v>1.98217849065749</v>
      </c>
      <c r="V99" s="2">
        <f t="shared" si="25"/>
        <v>1.9847553838479619</v>
      </c>
      <c r="X99">
        <v>3</v>
      </c>
      <c r="Y99">
        <v>1</v>
      </c>
      <c r="Z99" s="5">
        <f t="shared" si="35"/>
        <v>91.340773358259014</v>
      </c>
      <c r="AA99" s="5">
        <f t="shared" si="26"/>
        <v>-8.659226641740986</v>
      </c>
      <c r="AJ99" t="str">
        <f t="shared" si="19"/>
        <v>ValenciaLevante</v>
      </c>
      <c r="AK99">
        <f t="shared" si="27"/>
        <v>1.5</v>
      </c>
      <c r="AL99">
        <f t="shared" si="28"/>
        <v>4.33</v>
      </c>
      <c r="AM99">
        <f t="shared" si="29"/>
        <v>6.5</v>
      </c>
      <c r="AN99">
        <f t="shared" si="30"/>
        <v>1.63</v>
      </c>
      <c r="AO99">
        <f t="shared" si="31"/>
        <v>2.2599999999999998</v>
      </c>
      <c r="AT99" t="s">
        <v>468</v>
      </c>
      <c r="AU99">
        <v>1.5</v>
      </c>
      <c r="AV99">
        <v>4.33</v>
      </c>
      <c r="AW99">
        <v>6.5</v>
      </c>
      <c r="AX99">
        <v>1.63</v>
      </c>
      <c r="AY99">
        <v>2.2599999999999998</v>
      </c>
    </row>
    <row r="100" spans="1:51">
      <c r="A100">
        <v>23</v>
      </c>
      <c r="B100" t="s">
        <v>361</v>
      </c>
      <c r="C100" t="s">
        <v>376</v>
      </c>
      <c r="D100">
        <v>0.48975440599999998</v>
      </c>
      <c r="E100">
        <v>0.25864623199999998</v>
      </c>
      <c r="F100">
        <v>0.24331987699999999</v>
      </c>
      <c r="G100">
        <v>0.52033764199999999</v>
      </c>
      <c r="H100">
        <v>0.54298680799999999</v>
      </c>
      <c r="I100" s="3">
        <v>7.8434203485708007</v>
      </c>
      <c r="J100" s="3">
        <v>0</v>
      </c>
      <c r="K100" s="3">
        <v>0</v>
      </c>
      <c r="L100" s="3">
        <f t="shared" si="20"/>
        <v>7.8434203485708007</v>
      </c>
      <c r="M100">
        <f t="shared" si="32"/>
        <v>2.2000000000000002</v>
      </c>
      <c r="N100">
        <f t="shared" si="33"/>
        <v>3.1</v>
      </c>
      <c r="O100">
        <f t="shared" si="34"/>
        <v>3.6</v>
      </c>
      <c r="P100" s="4">
        <f t="shared" si="21"/>
        <v>109.41210441828497</v>
      </c>
      <c r="Q100" s="4">
        <f t="shared" si="22"/>
        <v>92.156579651429197</v>
      </c>
      <c r="R100" s="4">
        <f t="shared" si="23"/>
        <v>92.156579651429197</v>
      </c>
      <c r="S100">
        <f t="shared" si="24"/>
        <v>2.0390653712777489</v>
      </c>
      <c r="T100">
        <f t="shared" si="24"/>
        <v>1.9645263477406405</v>
      </c>
      <c r="U100">
        <f t="shared" si="24"/>
        <v>1.9645263477406405</v>
      </c>
      <c r="V100" s="2">
        <f t="shared" si="25"/>
        <v>1.9847668965086536</v>
      </c>
      <c r="X100">
        <v>0</v>
      </c>
      <c r="Y100">
        <v>1</v>
      </c>
      <c r="Z100" s="5">
        <f t="shared" si="35"/>
        <v>92.156579651429197</v>
      </c>
      <c r="AA100" s="5">
        <f t="shared" si="26"/>
        <v>-7.8434203485708025</v>
      </c>
      <c r="AJ100" t="str">
        <f t="shared" si="19"/>
        <v>La CoruñaBetis</v>
      </c>
      <c r="AK100">
        <f t="shared" si="27"/>
        <v>2.2000000000000002</v>
      </c>
      <c r="AL100">
        <f t="shared" si="28"/>
        <v>3.6</v>
      </c>
      <c r="AM100">
        <f t="shared" si="29"/>
        <v>3.1</v>
      </c>
      <c r="AN100">
        <f t="shared" si="30"/>
        <v>1.59</v>
      </c>
      <c r="AO100">
        <f t="shared" si="31"/>
        <v>2.33</v>
      </c>
      <c r="AT100" t="s">
        <v>469</v>
      </c>
      <c r="AU100">
        <v>2.2000000000000002</v>
      </c>
      <c r="AV100">
        <v>3.6</v>
      </c>
      <c r="AW100">
        <v>3.1</v>
      </c>
      <c r="AX100">
        <v>1.59</v>
      </c>
      <c r="AY100">
        <v>2.33</v>
      </c>
    </row>
    <row r="101" spans="1:51">
      <c r="A101">
        <v>24</v>
      </c>
      <c r="B101" t="s">
        <v>378</v>
      </c>
      <c r="C101" t="s">
        <v>366</v>
      </c>
      <c r="D101">
        <v>0.41603099100000002</v>
      </c>
      <c r="E101">
        <v>0.27980386600000001</v>
      </c>
      <c r="F101">
        <v>0.30268301199999997</v>
      </c>
      <c r="G101">
        <v>0.328114077</v>
      </c>
      <c r="H101">
        <v>0.39771613900000002</v>
      </c>
      <c r="I101" s="3">
        <v>0</v>
      </c>
      <c r="J101" s="3">
        <v>10.998081811802956</v>
      </c>
      <c r="K101" s="3">
        <v>3.774073382110859</v>
      </c>
      <c r="L101" s="3">
        <f t="shared" si="20"/>
        <v>14.772155193913814</v>
      </c>
      <c r="M101">
        <f t="shared" si="32"/>
        <v>1.85</v>
      </c>
      <c r="N101">
        <f t="shared" si="33"/>
        <v>5</v>
      </c>
      <c r="O101">
        <f t="shared" si="34"/>
        <v>3.25</v>
      </c>
      <c r="P101" s="4">
        <f t="shared" si="21"/>
        <v>85.227844806086182</v>
      </c>
      <c r="Q101" s="4">
        <f t="shared" si="22"/>
        <v>140.21825386510096</v>
      </c>
      <c r="R101" s="4">
        <f t="shared" si="23"/>
        <v>97.493583297946472</v>
      </c>
      <c r="S101">
        <f t="shared" si="24"/>
        <v>1.9305815063862979</v>
      </c>
      <c r="T101">
        <f t="shared" si="24"/>
        <v>2.1468045545497039</v>
      </c>
      <c r="U101">
        <f t="shared" si="24"/>
        <v>1.9889760328267547</v>
      </c>
      <c r="V101" s="2">
        <f t="shared" si="25"/>
        <v>2.0058952076293926</v>
      </c>
      <c r="X101">
        <v>3</v>
      </c>
      <c r="Y101">
        <v>0</v>
      </c>
      <c r="Z101" s="5">
        <f t="shared" si="35"/>
        <v>85.227844806086182</v>
      </c>
      <c r="AA101" s="5">
        <f t="shared" si="26"/>
        <v>-14.772155193913818</v>
      </c>
      <c r="AJ101" t="str">
        <f t="shared" si="19"/>
        <v>GironaLeganés</v>
      </c>
      <c r="AK101">
        <f t="shared" si="27"/>
        <v>1.85</v>
      </c>
      <c r="AL101">
        <f t="shared" si="28"/>
        <v>3.25</v>
      </c>
      <c r="AM101">
        <f t="shared" si="29"/>
        <v>5</v>
      </c>
      <c r="AN101">
        <f t="shared" si="30"/>
        <v>2.52</v>
      </c>
      <c r="AO101">
        <f t="shared" si="31"/>
        <v>1.52</v>
      </c>
      <c r="AT101" t="s">
        <v>470</v>
      </c>
      <c r="AU101">
        <v>1.85</v>
      </c>
      <c r="AV101">
        <v>3.25</v>
      </c>
      <c r="AW101">
        <v>5</v>
      </c>
      <c r="AX101">
        <v>2.52</v>
      </c>
      <c r="AY101">
        <v>1.52</v>
      </c>
    </row>
    <row r="102" spans="1:51">
      <c r="A102">
        <v>24</v>
      </c>
      <c r="B102" t="s">
        <v>375</v>
      </c>
      <c r="C102" t="s">
        <v>360</v>
      </c>
      <c r="D102">
        <v>0.566755907</v>
      </c>
      <c r="E102">
        <v>0.163467585</v>
      </c>
      <c r="F102">
        <v>0.26572343199999998</v>
      </c>
      <c r="G102">
        <v>0.34932261199999998</v>
      </c>
      <c r="H102">
        <v>0.36369964700000001</v>
      </c>
      <c r="I102" s="3">
        <v>46.075476506495917</v>
      </c>
      <c r="J102" s="3">
        <v>0</v>
      </c>
      <c r="K102" s="3">
        <v>17.670873327428517</v>
      </c>
      <c r="L102" s="3">
        <f t="shared" si="20"/>
        <v>63.746349833924434</v>
      </c>
      <c r="M102">
        <f t="shared" si="32"/>
        <v>3.5</v>
      </c>
      <c r="N102">
        <f t="shared" si="33"/>
        <v>2.04</v>
      </c>
      <c r="O102">
        <f t="shared" si="34"/>
        <v>3.6</v>
      </c>
      <c r="P102" s="4">
        <f t="shared" si="21"/>
        <v>197.51781793881128</v>
      </c>
      <c r="Q102" s="4">
        <f t="shared" si="22"/>
        <v>36.253650166075566</v>
      </c>
      <c r="R102" s="4">
        <f t="shared" si="23"/>
        <v>99.86879414481821</v>
      </c>
      <c r="S102">
        <f t="shared" si="24"/>
        <v>2.2956062791192586</v>
      </c>
      <c r="T102">
        <f t="shared" si="24"/>
        <v>1.5593517396567336</v>
      </c>
      <c r="U102">
        <f t="shared" si="24"/>
        <v>1.9994298060652447</v>
      </c>
      <c r="V102" s="2">
        <f t="shared" si="25"/>
        <v>2.0872472319951165</v>
      </c>
      <c r="X102">
        <v>1</v>
      </c>
      <c r="Y102">
        <v>2</v>
      </c>
      <c r="Z102" s="5">
        <f t="shared" si="35"/>
        <v>36.253650166075566</v>
      </c>
      <c r="AA102" s="5">
        <f t="shared" si="26"/>
        <v>-63.746349833924434</v>
      </c>
      <c r="AJ102" t="str">
        <f t="shared" si="19"/>
        <v>Las PalmasSevilla</v>
      </c>
      <c r="AK102">
        <f t="shared" si="27"/>
        <v>3.5</v>
      </c>
      <c r="AL102">
        <f t="shared" si="28"/>
        <v>3.6</v>
      </c>
      <c r="AM102">
        <f t="shared" si="29"/>
        <v>2.04</v>
      </c>
      <c r="AN102">
        <f t="shared" si="30"/>
        <v>1.64</v>
      </c>
      <c r="AO102">
        <f t="shared" si="31"/>
        <v>2.25</v>
      </c>
      <c r="AT102" t="s">
        <v>471</v>
      </c>
      <c r="AU102">
        <v>1.9</v>
      </c>
      <c r="AV102">
        <v>3.39</v>
      </c>
      <c r="AW102">
        <v>4.33</v>
      </c>
      <c r="AX102">
        <v>2.0499999999999998</v>
      </c>
      <c r="AY102">
        <v>1.77</v>
      </c>
    </row>
    <row r="103" spans="1:51">
      <c r="A103">
        <v>24</v>
      </c>
      <c r="B103" t="s">
        <v>372</v>
      </c>
      <c r="C103" t="s">
        <v>354</v>
      </c>
      <c r="D103">
        <v>4.8982645999999998E-2</v>
      </c>
      <c r="E103">
        <v>0.76244326900000003</v>
      </c>
      <c r="F103">
        <v>0.105826105</v>
      </c>
      <c r="G103">
        <v>0.61558779799999996</v>
      </c>
      <c r="H103">
        <v>0.39967370200000002</v>
      </c>
      <c r="I103" s="3">
        <v>0</v>
      </c>
      <c r="J103" s="3">
        <v>44.863912258095908</v>
      </c>
      <c r="K103" s="3">
        <v>0</v>
      </c>
      <c r="L103" s="3">
        <f t="shared" si="20"/>
        <v>44.863912258095908</v>
      </c>
      <c r="M103">
        <f t="shared" si="32"/>
        <v>6.5</v>
      </c>
      <c r="N103">
        <f t="shared" si="33"/>
        <v>1.44</v>
      </c>
      <c r="O103">
        <f t="shared" si="34"/>
        <v>4.75</v>
      </c>
      <c r="P103" s="4">
        <f t="shared" si="21"/>
        <v>55.136087741904092</v>
      </c>
      <c r="Q103" s="4">
        <f t="shared" si="22"/>
        <v>119.74012139356219</v>
      </c>
      <c r="R103" s="4">
        <f t="shared" si="23"/>
        <v>55.136087741904092</v>
      </c>
      <c r="S103">
        <f t="shared" si="24"/>
        <v>1.7414359468916008</v>
      </c>
      <c r="T103">
        <f t="shared" si="24"/>
        <v>2.0782396941013603</v>
      </c>
      <c r="U103">
        <f t="shared" si="24"/>
        <v>1.7414359468916008</v>
      </c>
      <c r="V103" s="2">
        <f t="shared" si="25"/>
        <v>1.8541293900209923</v>
      </c>
      <c r="X103">
        <v>0</v>
      </c>
      <c r="Y103">
        <v>2</v>
      </c>
      <c r="Z103" s="5">
        <f t="shared" si="35"/>
        <v>119.74012139356219</v>
      </c>
      <c r="AA103" s="5">
        <f t="shared" si="26"/>
        <v>19.740121393562191</v>
      </c>
      <c r="AJ103" t="str">
        <f t="shared" si="19"/>
        <v>EibarBarcelona</v>
      </c>
      <c r="AK103">
        <f t="shared" si="27"/>
        <v>6.5</v>
      </c>
      <c r="AL103">
        <f t="shared" si="28"/>
        <v>4.75</v>
      </c>
      <c r="AM103">
        <f t="shared" si="29"/>
        <v>1.44</v>
      </c>
      <c r="AN103">
        <f t="shared" si="30"/>
        <v>1.62</v>
      </c>
      <c r="AO103">
        <f t="shared" si="31"/>
        <v>2.2799999999999998</v>
      </c>
      <c r="AT103" t="s">
        <v>472</v>
      </c>
      <c r="AU103">
        <v>6.5</v>
      </c>
      <c r="AV103">
        <v>4.75</v>
      </c>
      <c r="AW103">
        <v>1.44</v>
      </c>
      <c r="AX103">
        <v>1.62</v>
      </c>
      <c r="AY103">
        <v>2.2799999999999998</v>
      </c>
    </row>
    <row r="104" spans="1:51">
      <c r="A104">
        <v>24</v>
      </c>
      <c r="B104" t="s">
        <v>379</v>
      </c>
      <c r="C104" t="s">
        <v>361</v>
      </c>
      <c r="D104">
        <v>0.64487488000000004</v>
      </c>
      <c r="E104">
        <v>0.12575428499999999</v>
      </c>
      <c r="F104">
        <v>0.21846161</v>
      </c>
      <c r="G104">
        <v>0.43575108699999998</v>
      </c>
      <c r="H104">
        <v>0.39298501699999999</v>
      </c>
      <c r="I104" s="3">
        <v>27.578041533802871</v>
      </c>
      <c r="J104" s="3">
        <v>0</v>
      </c>
      <c r="K104" s="3">
        <v>0.94936493420107448</v>
      </c>
      <c r="L104" s="3">
        <f t="shared" si="20"/>
        <v>28.527406468003946</v>
      </c>
      <c r="M104">
        <f t="shared" si="32"/>
        <v>1.9</v>
      </c>
      <c r="N104">
        <f t="shared" si="33"/>
        <v>4.33</v>
      </c>
      <c r="O104">
        <f t="shared" si="34"/>
        <v>3.39</v>
      </c>
      <c r="P104" s="4">
        <f t="shared" si="21"/>
        <v>123.87087244622151</v>
      </c>
      <c r="Q104" s="4">
        <f t="shared" si="22"/>
        <v>71.472593531996054</v>
      </c>
      <c r="R104" s="4">
        <f t="shared" si="23"/>
        <v>74.690940658937691</v>
      </c>
      <c r="S104">
        <f t="shared" si="24"/>
        <v>2.0929691964241495</v>
      </c>
      <c r="T104">
        <f t="shared" si="24"/>
        <v>1.8541395416673931</v>
      </c>
      <c r="U104">
        <f t="shared" si="24"/>
        <v>1.8732679289850316</v>
      </c>
      <c r="V104" s="2">
        <f t="shared" si="25"/>
        <v>1.992106379467766</v>
      </c>
      <c r="X104">
        <v>1</v>
      </c>
      <c r="Y104">
        <v>0</v>
      </c>
      <c r="Z104" s="5">
        <f t="shared" si="35"/>
        <v>123.87087244622151</v>
      </c>
      <c r="AA104" s="5">
        <f t="shared" si="26"/>
        <v>23.870872446221512</v>
      </c>
      <c r="AJ104" t="str">
        <f t="shared" si="19"/>
        <v>AlavésLa Coruña</v>
      </c>
      <c r="AK104">
        <f t="shared" si="27"/>
        <v>1.9</v>
      </c>
      <c r="AL104">
        <f t="shared" si="28"/>
        <v>3.39</v>
      </c>
      <c r="AM104">
        <f t="shared" si="29"/>
        <v>4.33</v>
      </c>
      <c r="AN104">
        <f t="shared" si="30"/>
        <v>2.0499999999999998</v>
      </c>
      <c r="AO104">
        <f t="shared" si="31"/>
        <v>1.77</v>
      </c>
      <c r="AT104" t="s">
        <v>473</v>
      </c>
      <c r="AU104">
        <v>3.5</v>
      </c>
      <c r="AV104">
        <v>3.6</v>
      </c>
      <c r="AW104">
        <v>2.04</v>
      </c>
      <c r="AX104">
        <v>1.64</v>
      </c>
      <c r="AY104">
        <v>2.25</v>
      </c>
    </row>
    <row r="105" spans="1:51">
      <c r="A105">
        <v>24</v>
      </c>
      <c r="B105" t="s">
        <v>351</v>
      </c>
      <c r="C105" t="s">
        <v>370</v>
      </c>
      <c r="D105">
        <v>0.27918767900000002</v>
      </c>
      <c r="E105">
        <v>0.38527889500000001</v>
      </c>
      <c r="F105">
        <v>0.33490557500000001</v>
      </c>
      <c r="G105">
        <v>0.24937124499999999</v>
      </c>
      <c r="H105">
        <v>0.33028813400000001</v>
      </c>
      <c r="I105" s="3">
        <v>0.28141862396628442</v>
      </c>
      <c r="J105" s="3">
        <v>0</v>
      </c>
      <c r="K105" s="3">
        <v>7.0718767780167759</v>
      </c>
      <c r="L105" s="3">
        <f t="shared" si="20"/>
        <v>7.3532954019830603</v>
      </c>
      <c r="M105">
        <f t="shared" si="32"/>
        <v>3.6</v>
      </c>
      <c r="N105">
        <f t="shared" si="33"/>
        <v>2.04</v>
      </c>
      <c r="O105">
        <f t="shared" si="34"/>
        <v>3.5</v>
      </c>
      <c r="P105" s="4">
        <f t="shared" si="21"/>
        <v>93.659811644295573</v>
      </c>
      <c r="Q105" s="4">
        <f t="shared" si="22"/>
        <v>92.646704598016939</v>
      </c>
      <c r="R105" s="4">
        <f t="shared" si="23"/>
        <v>117.39827332107565</v>
      </c>
      <c r="S105">
        <f t="shared" si="24"/>
        <v>1.9715532800537343</v>
      </c>
      <c r="T105">
        <f t="shared" si="24"/>
        <v>1.9668299762685189</v>
      </c>
      <c r="U105">
        <f t="shared" si="24"/>
        <v>2.0696617094103735</v>
      </c>
      <c r="V105" s="2">
        <f t="shared" si="25"/>
        <v>2.0013527090382146</v>
      </c>
      <c r="X105">
        <v>1</v>
      </c>
      <c r="Y105">
        <v>2</v>
      </c>
      <c r="Z105" s="5">
        <f t="shared" si="35"/>
        <v>92.646704598016939</v>
      </c>
      <c r="AA105" s="5">
        <f t="shared" si="26"/>
        <v>-7.3532954019830612</v>
      </c>
      <c r="AJ105" t="str">
        <f t="shared" si="19"/>
        <v>MálagaValencia</v>
      </c>
      <c r="AK105">
        <f t="shared" si="27"/>
        <v>3.6</v>
      </c>
      <c r="AL105">
        <f t="shared" si="28"/>
        <v>3.5</v>
      </c>
      <c r="AM105">
        <f t="shared" si="29"/>
        <v>2.04</v>
      </c>
      <c r="AN105">
        <f t="shared" si="30"/>
        <v>2.0499999999999998</v>
      </c>
      <c r="AO105">
        <f t="shared" si="31"/>
        <v>1.77</v>
      </c>
      <c r="AT105" t="s">
        <v>474</v>
      </c>
      <c r="AU105">
        <v>3.6</v>
      </c>
      <c r="AV105">
        <v>3.5</v>
      </c>
      <c r="AW105">
        <v>2.04</v>
      </c>
      <c r="AX105">
        <v>2.0499999999999998</v>
      </c>
      <c r="AY105">
        <v>1.77</v>
      </c>
    </row>
    <row r="106" spans="1:51">
      <c r="A106">
        <v>24</v>
      </c>
      <c r="B106" t="s">
        <v>358</v>
      </c>
      <c r="C106" t="s">
        <v>352</v>
      </c>
      <c r="D106">
        <v>0.58497235999999997</v>
      </c>
      <c r="E106">
        <v>0.190503756</v>
      </c>
      <c r="F106">
        <v>0.196121931</v>
      </c>
      <c r="G106">
        <v>0.637723975</v>
      </c>
      <c r="H106">
        <v>0.60124769600000005</v>
      </c>
      <c r="I106" s="3">
        <v>0</v>
      </c>
      <c r="J106" s="3">
        <v>2.6633391371216883</v>
      </c>
      <c r="K106" s="3">
        <v>0</v>
      </c>
      <c r="L106" s="3">
        <f t="shared" si="20"/>
        <v>2.6633391371216883</v>
      </c>
      <c r="M106">
        <f t="shared" si="32"/>
        <v>1.57</v>
      </c>
      <c r="N106">
        <f t="shared" si="33"/>
        <v>5.75</v>
      </c>
      <c r="O106">
        <f t="shared" si="34"/>
        <v>4.2</v>
      </c>
      <c r="P106" s="4">
        <f t="shared" si="21"/>
        <v>97.336660862878318</v>
      </c>
      <c r="Q106" s="4">
        <f t="shared" si="22"/>
        <v>112.65086090132802</v>
      </c>
      <c r="R106" s="4">
        <f t="shared" si="23"/>
        <v>97.336660862878318</v>
      </c>
      <c r="S106">
        <f t="shared" si="24"/>
        <v>1.9882764436775717</v>
      </c>
      <c r="T106">
        <f t="shared" si="24"/>
        <v>2.0517345150413639</v>
      </c>
      <c r="U106">
        <f t="shared" si="24"/>
        <v>1.9882764436775717</v>
      </c>
      <c r="V106" s="2">
        <f t="shared" si="25"/>
        <v>1.9438945105165528</v>
      </c>
      <c r="X106">
        <v>3</v>
      </c>
      <c r="Y106">
        <v>0</v>
      </c>
      <c r="Z106" s="5">
        <f t="shared" si="35"/>
        <v>97.336660862878318</v>
      </c>
      <c r="AA106" s="5">
        <f t="shared" si="26"/>
        <v>-2.6633391371216817</v>
      </c>
      <c r="AJ106" t="str">
        <f t="shared" si="19"/>
        <v>Real SociedadLevante</v>
      </c>
      <c r="AK106">
        <f t="shared" si="27"/>
        <v>1.57</v>
      </c>
      <c r="AL106">
        <f t="shared" si="28"/>
        <v>4.2</v>
      </c>
      <c r="AM106">
        <f t="shared" si="29"/>
        <v>5.75</v>
      </c>
      <c r="AN106">
        <f t="shared" si="30"/>
        <v>1.6</v>
      </c>
      <c r="AO106">
        <f t="shared" si="31"/>
        <v>2.31</v>
      </c>
      <c r="AT106" t="s">
        <v>475</v>
      </c>
      <c r="AU106">
        <v>1.44</v>
      </c>
      <c r="AV106">
        <v>4.2</v>
      </c>
      <c r="AW106">
        <v>8.5</v>
      </c>
      <c r="AX106">
        <v>2.39</v>
      </c>
      <c r="AY106">
        <v>1.56</v>
      </c>
    </row>
    <row r="107" spans="1:51">
      <c r="A107">
        <v>24</v>
      </c>
      <c r="B107" t="s">
        <v>357</v>
      </c>
      <c r="C107" t="s">
        <v>363</v>
      </c>
      <c r="D107">
        <v>0.41657309199999998</v>
      </c>
      <c r="E107">
        <v>0.31492943600000001</v>
      </c>
      <c r="F107">
        <v>0.26404187200000001</v>
      </c>
      <c r="G107">
        <v>0.46845034000000002</v>
      </c>
      <c r="H107">
        <v>0.51584491200000004</v>
      </c>
      <c r="I107" s="3">
        <v>0</v>
      </c>
      <c r="J107" s="3">
        <v>23.923514253260795</v>
      </c>
      <c r="K107" s="3">
        <v>10.908872418895362</v>
      </c>
      <c r="L107" s="3">
        <f t="shared" si="20"/>
        <v>34.832386672156154</v>
      </c>
      <c r="M107">
        <f t="shared" si="32"/>
        <v>1.44</v>
      </c>
      <c r="N107">
        <f t="shared" si="33"/>
        <v>8.5</v>
      </c>
      <c r="O107">
        <f t="shared" si="34"/>
        <v>4.2</v>
      </c>
      <c r="P107" s="4">
        <f t="shared" si="21"/>
        <v>65.167613327843853</v>
      </c>
      <c r="Q107" s="4">
        <f t="shared" si="22"/>
        <v>268.5174844805606</v>
      </c>
      <c r="R107" s="4">
        <f t="shared" si="23"/>
        <v>110.98487748720437</v>
      </c>
      <c r="S107">
        <f t="shared" si="24"/>
        <v>1.8140318158624429</v>
      </c>
      <c r="T107">
        <f t="shared" si="24"/>
        <v>2.428972569984174</v>
      </c>
      <c r="U107">
        <f t="shared" si="24"/>
        <v>2.0452638069732965</v>
      </c>
      <c r="V107" s="2">
        <f t="shared" si="25"/>
        <v>2.0606670883718547</v>
      </c>
      <c r="X107">
        <v>2</v>
      </c>
      <c r="Y107">
        <v>0</v>
      </c>
      <c r="Z107" s="5">
        <f t="shared" si="35"/>
        <v>65.167613327843853</v>
      </c>
      <c r="AA107" s="5">
        <f t="shared" si="26"/>
        <v>-34.832386672156147</v>
      </c>
      <c r="AJ107" t="str">
        <f t="shared" si="19"/>
        <v>Atlético MadridAthletic Bilbao</v>
      </c>
      <c r="AK107">
        <f t="shared" si="27"/>
        <v>1.44</v>
      </c>
      <c r="AL107">
        <f t="shared" si="28"/>
        <v>4.2</v>
      </c>
      <c r="AM107">
        <f t="shared" si="29"/>
        <v>8.5</v>
      </c>
      <c r="AN107">
        <f t="shared" si="30"/>
        <v>2.39</v>
      </c>
      <c r="AO107">
        <f t="shared" si="31"/>
        <v>1.56</v>
      </c>
      <c r="AT107" t="s">
        <v>476</v>
      </c>
      <c r="AU107">
        <v>9</v>
      </c>
      <c r="AV107">
        <v>6</v>
      </c>
      <c r="AW107">
        <v>1.3</v>
      </c>
      <c r="AX107">
        <v>1.23</v>
      </c>
      <c r="AY107">
        <v>4.05</v>
      </c>
    </row>
    <row r="108" spans="1:51">
      <c r="A108">
        <v>24</v>
      </c>
      <c r="B108" t="s">
        <v>373</v>
      </c>
      <c r="C108" t="s">
        <v>367</v>
      </c>
      <c r="D108">
        <v>0.36761312000000002</v>
      </c>
      <c r="E108">
        <v>0.248814012</v>
      </c>
      <c r="F108">
        <v>0.383366451</v>
      </c>
      <c r="G108">
        <v>0.161419801</v>
      </c>
      <c r="H108">
        <v>0.24338802100000001</v>
      </c>
      <c r="I108" s="3">
        <v>7.9336411719329189E-2</v>
      </c>
      <c r="J108" s="3">
        <v>0</v>
      </c>
      <c r="K108" s="3">
        <v>10.964035309146123</v>
      </c>
      <c r="L108" s="3">
        <f t="shared" si="20"/>
        <v>11.043371720865451</v>
      </c>
      <c r="M108">
        <f t="shared" si="32"/>
        <v>2.5</v>
      </c>
      <c r="N108">
        <f t="shared" si="33"/>
        <v>2.89</v>
      </c>
      <c r="O108">
        <f t="shared" si="34"/>
        <v>3.25</v>
      </c>
      <c r="P108" s="4">
        <f t="shared" si="21"/>
        <v>89.154969308432868</v>
      </c>
      <c r="Q108" s="4">
        <f t="shared" si="22"/>
        <v>88.956628279134549</v>
      </c>
      <c r="R108" s="4">
        <f t="shared" si="23"/>
        <v>124.58974303385945</v>
      </c>
      <c r="S108">
        <f t="shared" si="24"/>
        <v>1.9501455548370603</v>
      </c>
      <c r="T108">
        <f t="shared" si="24"/>
        <v>1.949178313497008</v>
      </c>
      <c r="U108">
        <f t="shared" si="24"/>
        <v>2.0954822900988082</v>
      </c>
      <c r="V108" s="2">
        <f t="shared" si="25"/>
        <v>2.0052195768408998</v>
      </c>
      <c r="X108">
        <v>1</v>
      </c>
      <c r="Y108">
        <v>1</v>
      </c>
      <c r="Z108" s="5">
        <f t="shared" si="35"/>
        <v>124.58974303385945</v>
      </c>
      <c r="AA108" s="5">
        <f t="shared" si="26"/>
        <v>24.589743033859449</v>
      </c>
      <c r="AJ108" t="str">
        <f t="shared" si="19"/>
        <v>EspanyolVillarreal</v>
      </c>
      <c r="AK108">
        <f t="shared" si="27"/>
        <v>2.5</v>
      </c>
      <c r="AL108">
        <f t="shared" si="28"/>
        <v>3.25</v>
      </c>
      <c r="AM108">
        <f t="shared" si="29"/>
        <v>2.89</v>
      </c>
      <c r="AN108">
        <f t="shared" si="30"/>
        <v>2.29</v>
      </c>
      <c r="AO108">
        <f t="shared" si="31"/>
        <v>1.62</v>
      </c>
      <c r="AT108" t="s">
        <v>477</v>
      </c>
      <c r="AU108">
        <v>2.5</v>
      </c>
      <c r="AV108">
        <v>3.25</v>
      </c>
      <c r="AW108">
        <v>2.89</v>
      </c>
      <c r="AX108">
        <v>2.29</v>
      </c>
      <c r="AY108">
        <v>1.62</v>
      </c>
    </row>
    <row r="109" spans="1:51">
      <c r="A109">
        <v>24</v>
      </c>
      <c r="B109" t="s">
        <v>376</v>
      </c>
      <c r="C109" t="s">
        <v>364</v>
      </c>
      <c r="D109">
        <v>0.18911435800000001</v>
      </c>
      <c r="E109">
        <v>0.58663184000000002</v>
      </c>
      <c r="F109">
        <v>0.195683624</v>
      </c>
      <c r="G109">
        <v>0.63736955500000003</v>
      </c>
      <c r="H109">
        <v>0.60012820499999997</v>
      </c>
      <c r="I109" s="3">
        <v>10.273539574843266</v>
      </c>
      <c r="J109" s="3">
        <v>0</v>
      </c>
      <c r="K109" s="3">
        <v>6.4401067943206645</v>
      </c>
      <c r="L109" s="3">
        <f t="shared" si="20"/>
        <v>16.713646369163932</v>
      </c>
      <c r="M109">
        <f t="shared" si="32"/>
        <v>9</v>
      </c>
      <c r="N109">
        <f t="shared" si="33"/>
        <v>1.3</v>
      </c>
      <c r="O109">
        <f t="shared" si="34"/>
        <v>6</v>
      </c>
      <c r="P109" s="4">
        <f t="shared" si="21"/>
        <v>175.74820980442547</v>
      </c>
      <c r="Q109" s="4">
        <f t="shared" si="22"/>
        <v>83.286353630836061</v>
      </c>
      <c r="R109" s="4">
        <f t="shared" si="23"/>
        <v>121.92699439676007</v>
      </c>
      <c r="S109">
        <f t="shared" si="24"/>
        <v>2.2448909099307279</v>
      </c>
      <c r="T109">
        <f t="shared" si="24"/>
        <v>1.9205738486057329</v>
      </c>
      <c r="U109">
        <f t="shared" si="24"/>
        <v>2.0860998682080254</v>
      </c>
      <c r="V109" s="2">
        <f t="shared" si="25"/>
        <v>1.9594264561119168</v>
      </c>
      <c r="X109">
        <v>3</v>
      </c>
      <c r="Y109">
        <v>5</v>
      </c>
      <c r="Z109" s="5">
        <f t="shared" si="35"/>
        <v>83.286353630836061</v>
      </c>
      <c r="AA109" s="5">
        <f t="shared" si="26"/>
        <v>-16.713646369163939</v>
      </c>
      <c r="AJ109" t="str">
        <f t="shared" si="19"/>
        <v>BetisReal Madrid</v>
      </c>
      <c r="AK109">
        <f t="shared" si="27"/>
        <v>9</v>
      </c>
      <c r="AL109">
        <f t="shared" si="28"/>
        <v>6</v>
      </c>
      <c r="AM109">
        <f t="shared" si="29"/>
        <v>1.3</v>
      </c>
      <c r="AN109">
        <f t="shared" si="30"/>
        <v>1.23</v>
      </c>
      <c r="AO109">
        <f t="shared" si="31"/>
        <v>4.05</v>
      </c>
      <c r="AT109" t="s">
        <v>478</v>
      </c>
      <c r="AU109">
        <v>1.57</v>
      </c>
      <c r="AV109">
        <v>4.2</v>
      </c>
      <c r="AW109">
        <v>5.75</v>
      </c>
      <c r="AX109">
        <v>1.6</v>
      </c>
      <c r="AY109">
        <v>2.31</v>
      </c>
    </row>
    <row r="110" spans="1:51">
      <c r="A110">
        <v>24</v>
      </c>
      <c r="B110" t="s">
        <v>369</v>
      </c>
      <c r="C110" t="s">
        <v>355</v>
      </c>
      <c r="D110">
        <v>0.29919052600000001</v>
      </c>
      <c r="E110">
        <v>0.45985303999999999</v>
      </c>
      <c r="F110">
        <v>0.22532507099999999</v>
      </c>
      <c r="G110">
        <v>0.62614289700000003</v>
      </c>
      <c r="H110">
        <v>0.63364860599999995</v>
      </c>
      <c r="I110" s="3">
        <v>0</v>
      </c>
      <c r="J110" s="3">
        <v>18.633620816488222</v>
      </c>
      <c r="K110" s="3">
        <v>0</v>
      </c>
      <c r="L110" s="3">
        <f t="shared" si="20"/>
        <v>18.633620816488222</v>
      </c>
      <c r="M110">
        <f t="shared" si="32"/>
        <v>2.5</v>
      </c>
      <c r="N110">
        <f t="shared" si="33"/>
        <v>2.87</v>
      </c>
      <c r="O110">
        <f t="shared" si="34"/>
        <v>3.29</v>
      </c>
      <c r="P110" s="4">
        <f t="shared" si="21"/>
        <v>81.366379183511782</v>
      </c>
      <c r="Q110" s="4">
        <f t="shared" si="22"/>
        <v>134.84487092683298</v>
      </c>
      <c r="R110" s="4">
        <f t="shared" si="23"/>
        <v>81.366379183511782</v>
      </c>
      <c r="S110">
        <f t="shared" si="24"/>
        <v>1.9104449902538345</v>
      </c>
      <c r="T110">
        <f t="shared" si="24"/>
        <v>2.1298344319121045</v>
      </c>
      <c r="U110">
        <f t="shared" si="24"/>
        <v>1.9104449902538345</v>
      </c>
      <c r="V110" s="2">
        <f t="shared" si="25"/>
        <v>1.9814690328101037</v>
      </c>
      <c r="X110">
        <v>3</v>
      </c>
      <c r="Y110">
        <v>0</v>
      </c>
      <c r="Z110" s="5">
        <f t="shared" si="35"/>
        <v>81.366379183511782</v>
      </c>
      <c r="AA110" s="5">
        <f t="shared" si="26"/>
        <v>-18.633620816488218</v>
      </c>
      <c r="AJ110" t="str">
        <f t="shared" si="19"/>
        <v>GetafeCelta Vigo</v>
      </c>
      <c r="AK110">
        <f t="shared" si="27"/>
        <v>2.5</v>
      </c>
      <c r="AL110">
        <f t="shared" si="28"/>
        <v>3.29</v>
      </c>
      <c r="AM110">
        <f t="shared" si="29"/>
        <v>2.87</v>
      </c>
      <c r="AN110">
        <f t="shared" si="30"/>
        <v>2.04</v>
      </c>
      <c r="AO110">
        <f t="shared" si="31"/>
        <v>1.77</v>
      </c>
      <c r="AT110" t="s">
        <v>479</v>
      </c>
      <c r="AU110">
        <v>2.5</v>
      </c>
      <c r="AV110">
        <v>3.29</v>
      </c>
      <c r="AW110">
        <v>2.87</v>
      </c>
      <c r="AX110">
        <v>2.04</v>
      </c>
      <c r="AY110">
        <v>1.77</v>
      </c>
    </row>
    <row r="111" spans="1:51">
      <c r="A111">
        <v>16</v>
      </c>
      <c r="B111" t="s">
        <v>366</v>
      </c>
      <c r="C111" t="s">
        <v>364</v>
      </c>
      <c r="D111">
        <v>0.20275881800000001</v>
      </c>
      <c r="E111">
        <v>0.51883499300000002</v>
      </c>
      <c r="F111">
        <v>0.27509003999999998</v>
      </c>
      <c r="G111">
        <v>0.361948516</v>
      </c>
      <c r="H111">
        <v>0.39803843700000002</v>
      </c>
      <c r="I111" s="3">
        <v>13.929685002525165</v>
      </c>
      <c r="J111" s="3">
        <v>0</v>
      </c>
      <c r="K111" s="3">
        <v>15.861952256920187</v>
      </c>
      <c r="L111" s="3">
        <f t="shared" si="20"/>
        <v>29.791637259445352</v>
      </c>
      <c r="M111">
        <f t="shared" si="32"/>
        <v>11</v>
      </c>
      <c r="N111">
        <f t="shared" si="33"/>
        <v>1.25</v>
      </c>
      <c r="O111">
        <f t="shared" si="34"/>
        <v>6</v>
      </c>
      <c r="P111" s="4">
        <f t="shared" si="21"/>
        <v>223.43489776833147</v>
      </c>
      <c r="Q111" s="4">
        <f t="shared" si="22"/>
        <v>70.208362740554648</v>
      </c>
      <c r="R111" s="4">
        <f t="shared" si="23"/>
        <v>165.38007628207578</v>
      </c>
      <c r="S111">
        <f t="shared" si="24"/>
        <v>2.34915100550552</v>
      </c>
      <c r="T111">
        <f t="shared" si="24"/>
        <v>1.8463888454028081</v>
      </c>
      <c r="U111">
        <f t="shared" si="24"/>
        <v>2.2184831879133746</v>
      </c>
      <c r="V111" s="2">
        <f t="shared" si="25"/>
        <v>2.0445648537620724</v>
      </c>
      <c r="X111">
        <v>1</v>
      </c>
      <c r="Y111">
        <v>3</v>
      </c>
      <c r="Z111" s="5">
        <f t="shared" si="35"/>
        <v>70.208362740554648</v>
      </c>
      <c r="AA111" s="5">
        <f t="shared" si="26"/>
        <v>-29.791637259445352</v>
      </c>
      <c r="AJ111" t="str">
        <f t="shared" si="19"/>
        <v>LeganésReal Madrid</v>
      </c>
      <c r="AK111">
        <f t="shared" si="27"/>
        <v>11</v>
      </c>
      <c r="AL111">
        <f t="shared" si="28"/>
        <v>6</v>
      </c>
      <c r="AM111">
        <f t="shared" si="29"/>
        <v>1.25</v>
      </c>
      <c r="AN111">
        <f t="shared" si="30"/>
        <v>1.54</v>
      </c>
      <c r="AO111">
        <f t="shared" si="31"/>
        <v>2.44</v>
      </c>
      <c r="AT111" t="s">
        <v>480</v>
      </c>
      <c r="AU111">
        <v>11</v>
      </c>
      <c r="AV111">
        <v>6</v>
      </c>
      <c r="AW111">
        <v>1.25</v>
      </c>
      <c r="AX111">
        <v>1.54</v>
      </c>
      <c r="AY111">
        <v>2.44</v>
      </c>
    </row>
    <row r="112" spans="1:51">
      <c r="A112">
        <v>25</v>
      </c>
      <c r="B112" t="s">
        <v>361</v>
      </c>
      <c r="C112" t="s">
        <v>373</v>
      </c>
      <c r="D112">
        <v>0.51568807500000002</v>
      </c>
      <c r="E112">
        <v>0.185990986</v>
      </c>
      <c r="F112">
        <v>0.29632731699999998</v>
      </c>
      <c r="G112">
        <v>0.293196807</v>
      </c>
      <c r="H112">
        <v>0.33516444400000001</v>
      </c>
      <c r="I112" s="3">
        <v>26.550589191283635</v>
      </c>
      <c r="J112" s="3">
        <v>0</v>
      </c>
      <c r="K112" s="3">
        <v>10.025967662570363</v>
      </c>
      <c r="L112" s="3">
        <f t="shared" si="20"/>
        <v>36.576556853854001</v>
      </c>
      <c r="M112">
        <f t="shared" si="32"/>
        <v>2.54</v>
      </c>
      <c r="N112">
        <f t="shared" si="33"/>
        <v>2.87</v>
      </c>
      <c r="O112">
        <f t="shared" si="34"/>
        <v>3.2</v>
      </c>
      <c r="P112" s="4">
        <f t="shared" si="21"/>
        <v>130.86193969200642</v>
      </c>
      <c r="Q112" s="4">
        <f t="shared" si="22"/>
        <v>63.423443146145999</v>
      </c>
      <c r="R112" s="4">
        <f t="shared" si="23"/>
        <v>95.506539666371168</v>
      </c>
      <c r="S112">
        <f t="shared" si="24"/>
        <v>2.1168133533098281</v>
      </c>
      <c r="T112">
        <f t="shared" si="24"/>
        <v>1.8022498154075821</v>
      </c>
      <c r="U112">
        <f t="shared" si="24"/>
        <v>1.9800331102620614</v>
      </c>
      <c r="V112" s="2">
        <f t="shared" si="25"/>
        <v>2.013555522623736</v>
      </c>
      <c r="X112">
        <v>0</v>
      </c>
      <c r="Y112">
        <v>0</v>
      </c>
      <c r="Z112" s="5">
        <f t="shared" si="35"/>
        <v>95.506539666371168</v>
      </c>
      <c r="AA112" s="5">
        <f t="shared" si="26"/>
        <v>-4.4934603336288319</v>
      </c>
      <c r="AJ112" t="str">
        <f t="shared" si="19"/>
        <v>La CoruñaEspanyol</v>
      </c>
      <c r="AK112">
        <f t="shared" si="27"/>
        <v>2.54</v>
      </c>
      <c r="AL112">
        <f t="shared" si="28"/>
        <v>3.2</v>
      </c>
      <c r="AM112">
        <f t="shared" si="29"/>
        <v>2.87</v>
      </c>
      <c r="AN112">
        <f t="shared" si="30"/>
        <v>2.19</v>
      </c>
      <c r="AO112">
        <f t="shared" si="31"/>
        <v>1.68</v>
      </c>
      <c r="AT112" t="s">
        <v>481</v>
      </c>
      <c r="AU112">
        <v>2.54</v>
      </c>
      <c r="AV112">
        <v>3.2</v>
      </c>
      <c r="AW112">
        <v>2.87</v>
      </c>
      <c r="AX112">
        <v>2.19</v>
      </c>
      <c r="AY112">
        <v>1.68</v>
      </c>
    </row>
    <row r="113" spans="1:51">
      <c r="A113">
        <v>25</v>
      </c>
      <c r="B113" t="s">
        <v>355</v>
      </c>
      <c r="C113" t="s">
        <v>372</v>
      </c>
      <c r="D113">
        <v>0.62404845399999997</v>
      </c>
      <c r="E113">
        <v>0.15231018299999999</v>
      </c>
      <c r="F113">
        <v>0.20664354700000001</v>
      </c>
      <c r="G113">
        <v>0.52862475600000003</v>
      </c>
      <c r="H113">
        <v>0.48895042300000002</v>
      </c>
      <c r="I113" s="3">
        <v>26.968838726279159</v>
      </c>
      <c r="J113" s="3">
        <v>0</v>
      </c>
      <c r="K113" s="3">
        <v>1.7477042619138398E-2</v>
      </c>
      <c r="L113" s="3">
        <f t="shared" si="20"/>
        <v>26.986315768898297</v>
      </c>
      <c r="M113">
        <f t="shared" si="32"/>
        <v>2</v>
      </c>
      <c r="N113">
        <f t="shared" si="33"/>
        <v>3.7</v>
      </c>
      <c r="O113">
        <f t="shared" si="34"/>
        <v>3.5</v>
      </c>
      <c r="P113" s="4">
        <f t="shared" si="21"/>
        <v>126.95136168366002</v>
      </c>
      <c r="Q113" s="4">
        <f t="shared" si="22"/>
        <v>73.013684231101706</v>
      </c>
      <c r="R113" s="4">
        <f t="shared" si="23"/>
        <v>73.074853880268691</v>
      </c>
      <c r="S113">
        <f t="shared" si="24"/>
        <v>2.1036373634888124</v>
      </c>
      <c r="T113">
        <f t="shared" si="24"/>
        <v>1.8634042632588708</v>
      </c>
      <c r="U113">
        <f t="shared" si="24"/>
        <v>1.8637679556195328</v>
      </c>
      <c r="V113" s="2">
        <f t="shared" si="25"/>
        <v>1.9817227099359269</v>
      </c>
      <c r="X113">
        <v>2</v>
      </c>
      <c r="Y113">
        <v>0</v>
      </c>
      <c r="Z113" s="5">
        <f t="shared" si="35"/>
        <v>126.95136168366002</v>
      </c>
      <c r="AA113" s="5">
        <f t="shared" si="26"/>
        <v>26.951361683660025</v>
      </c>
      <c r="AJ113" t="str">
        <f t="shared" si="19"/>
        <v>Celta VigoEibar</v>
      </c>
      <c r="AK113">
        <f t="shared" si="27"/>
        <v>2</v>
      </c>
      <c r="AL113">
        <f t="shared" si="28"/>
        <v>3.5</v>
      </c>
      <c r="AM113">
        <f t="shared" si="29"/>
        <v>3.7</v>
      </c>
      <c r="AN113">
        <f t="shared" si="30"/>
        <v>1.83</v>
      </c>
      <c r="AO113">
        <f t="shared" si="31"/>
        <v>1.98</v>
      </c>
      <c r="AT113" t="s">
        <v>482</v>
      </c>
      <c r="AU113">
        <v>1.1399999999999999</v>
      </c>
      <c r="AV113">
        <v>8</v>
      </c>
      <c r="AW113">
        <v>19</v>
      </c>
      <c r="AX113">
        <v>1.34</v>
      </c>
      <c r="AY113">
        <v>3.2</v>
      </c>
    </row>
    <row r="114" spans="1:51">
      <c r="A114">
        <v>25</v>
      </c>
      <c r="B114" t="s">
        <v>364</v>
      </c>
      <c r="C114" t="s">
        <v>379</v>
      </c>
      <c r="D114">
        <v>0.58889118200000001</v>
      </c>
      <c r="E114">
        <v>0.18437284800000001</v>
      </c>
      <c r="F114">
        <v>0.177827508</v>
      </c>
      <c r="G114">
        <v>0.70077521200000004</v>
      </c>
      <c r="H114">
        <v>0.64834972199999996</v>
      </c>
      <c r="I114" s="3">
        <v>0</v>
      </c>
      <c r="J114" s="3">
        <v>14.914174577045543</v>
      </c>
      <c r="K114" s="3">
        <v>9.9024755045883719</v>
      </c>
      <c r="L114" s="3">
        <f t="shared" si="20"/>
        <v>24.816650081633917</v>
      </c>
      <c r="M114">
        <f t="shared" si="32"/>
        <v>1.1399999999999999</v>
      </c>
      <c r="N114">
        <f t="shared" si="33"/>
        <v>17</v>
      </c>
      <c r="O114">
        <f t="shared" si="34"/>
        <v>8.5</v>
      </c>
      <c r="P114" s="4">
        <f t="shared" si="21"/>
        <v>75.18334991836609</v>
      </c>
      <c r="Q114" s="4">
        <f t="shared" si="22"/>
        <v>328.72431772814031</v>
      </c>
      <c r="R114" s="4">
        <f t="shared" si="23"/>
        <v>159.35439170736726</v>
      </c>
      <c r="S114">
        <f t="shared" si="24"/>
        <v>1.8761216725170473</v>
      </c>
      <c r="T114">
        <f t="shared" si="24"/>
        <v>2.516831832662402</v>
      </c>
      <c r="U114">
        <f t="shared" si="24"/>
        <v>2.2023640368589739</v>
      </c>
      <c r="V114" s="2">
        <f t="shared" si="25"/>
        <v>1.9605078706128589</v>
      </c>
      <c r="X114">
        <v>4</v>
      </c>
      <c r="Y114">
        <v>0</v>
      </c>
      <c r="Z114" s="5">
        <f t="shared" si="35"/>
        <v>75.18334991836609</v>
      </c>
      <c r="AA114" s="5">
        <f t="shared" si="26"/>
        <v>-24.81665008163391</v>
      </c>
      <c r="AJ114" t="str">
        <f t="shared" si="19"/>
        <v>Real MadridAlavés</v>
      </c>
      <c r="AK114">
        <f t="shared" si="27"/>
        <v>1.1399999999999999</v>
      </c>
      <c r="AL114">
        <f t="shared" si="28"/>
        <v>8.5</v>
      </c>
      <c r="AM114">
        <f t="shared" si="29"/>
        <v>17</v>
      </c>
      <c r="AN114">
        <f t="shared" si="30"/>
        <v>1.25</v>
      </c>
      <c r="AO114">
        <f t="shared" si="31"/>
        <v>3.87</v>
      </c>
      <c r="AT114" t="s">
        <v>483</v>
      </c>
      <c r="AU114">
        <v>2</v>
      </c>
      <c r="AV114">
        <v>3.5</v>
      </c>
      <c r="AW114">
        <v>3.7</v>
      </c>
      <c r="AX114">
        <v>1.83</v>
      </c>
      <c r="AY114">
        <v>1.98</v>
      </c>
    </row>
    <row r="115" spans="1:51">
      <c r="A115">
        <v>25</v>
      </c>
      <c r="B115" t="s">
        <v>366</v>
      </c>
      <c r="C115" t="s">
        <v>375</v>
      </c>
      <c r="D115">
        <v>0.68540748500000004</v>
      </c>
      <c r="E115">
        <v>6.3206419999999999E-2</v>
      </c>
      <c r="F115">
        <v>0.246967348</v>
      </c>
      <c r="G115">
        <v>0.255528688</v>
      </c>
      <c r="H115">
        <v>0.18109022999999999</v>
      </c>
      <c r="I115" s="3">
        <v>44.879191743857028</v>
      </c>
      <c r="J115" s="3">
        <v>0</v>
      </c>
      <c r="K115" s="3">
        <v>11.696560150360353</v>
      </c>
      <c r="L115" s="3">
        <f t="shared" si="20"/>
        <v>56.575751894217383</v>
      </c>
      <c r="M115">
        <f t="shared" si="32"/>
        <v>1.8</v>
      </c>
      <c r="N115">
        <f t="shared" si="33"/>
        <v>4.75</v>
      </c>
      <c r="O115">
        <f t="shared" si="34"/>
        <v>3.5</v>
      </c>
      <c r="P115" s="4">
        <f t="shared" si="21"/>
        <v>124.20679324472526</v>
      </c>
      <c r="Q115" s="4">
        <f t="shared" si="22"/>
        <v>43.424248105782617</v>
      </c>
      <c r="R115" s="4">
        <f t="shared" si="23"/>
        <v>84.362208632043831</v>
      </c>
      <c r="S115">
        <f t="shared" si="24"/>
        <v>2.0941453493672713</v>
      </c>
      <c r="T115">
        <f t="shared" si="24"/>
        <v>1.6377323073416663</v>
      </c>
      <c r="U115">
        <f t="shared" si="24"/>
        <v>1.9261479411972855</v>
      </c>
      <c r="V115" s="2">
        <f t="shared" si="25"/>
        <v>2.0145537420928279</v>
      </c>
      <c r="X115">
        <v>0</v>
      </c>
      <c r="Y115">
        <v>0</v>
      </c>
      <c r="Z115" s="5">
        <f t="shared" si="35"/>
        <v>84.362208632043831</v>
      </c>
      <c r="AA115" s="5">
        <f t="shared" si="26"/>
        <v>-15.637791367956169</v>
      </c>
      <c r="AJ115" t="str">
        <f t="shared" si="19"/>
        <v>LeganésLas Palmas</v>
      </c>
      <c r="AK115">
        <f t="shared" si="27"/>
        <v>1.8</v>
      </c>
      <c r="AL115">
        <f t="shared" si="28"/>
        <v>3.5</v>
      </c>
      <c r="AM115">
        <f t="shared" si="29"/>
        <v>4.75</v>
      </c>
      <c r="AN115">
        <f t="shared" si="30"/>
        <v>2.1800000000000002</v>
      </c>
      <c r="AO115">
        <f t="shared" si="31"/>
        <v>1.68</v>
      </c>
      <c r="AT115" t="s">
        <v>484</v>
      </c>
      <c r="AU115">
        <v>1.8</v>
      </c>
      <c r="AV115">
        <v>3.5</v>
      </c>
      <c r="AW115">
        <v>4.75</v>
      </c>
      <c r="AX115">
        <v>2.1800000000000002</v>
      </c>
      <c r="AY115">
        <v>1.68</v>
      </c>
    </row>
    <row r="116" spans="1:51">
      <c r="A116">
        <v>25</v>
      </c>
      <c r="B116" t="s">
        <v>354</v>
      </c>
      <c r="C116" t="s">
        <v>378</v>
      </c>
      <c r="D116">
        <v>0.46940727700000001</v>
      </c>
      <c r="E116">
        <v>0.28329557799999999</v>
      </c>
      <c r="F116">
        <v>0.18657273799999999</v>
      </c>
      <c r="G116">
        <v>0.768062205</v>
      </c>
      <c r="H116">
        <v>0.73971782399999997</v>
      </c>
      <c r="I116" s="3">
        <v>0</v>
      </c>
      <c r="J116" s="3">
        <v>0</v>
      </c>
      <c r="K116" s="3">
        <v>0</v>
      </c>
      <c r="L116" s="3">
        <f t="shared" si="20"/>
        <v>0</v>
      </c>
      <c r="M116">
        <f t="shared" si="32"/>
        <v>1.1399999999999999</v>
      </c>
      <c r="N116">
        <f t="shared" si="33"/>
        <v>19</v>
      </c>
      <c r="O116">
        <f t="shared" si="34"/>
        <v>8</v>
      </c>
      <c r="P116" s="4">
        <f t="shared" si="21"/>
        <v>100</v>
      </c>
      <c r="Q116" s="4">
        <f t="shared" si="22"/>
        <v>100</v>
      </c>
      <c r="R116" s="4">
        <f t="shared" si="23"/>
        <v>100</v>
      </c>
      <c r="S116">
        <f t="shared" si="24"/>
        <v>2</v>
      </c>
      <c r="T116">
        <f t="shared" si="24"/>
        <v>2</v>
      </c>
      <c r="U116">
        <f t="shared" si="24"/>
        <v>2</v>
      </c>
      <c r="V116" s="2">
        <f t="shared" si="25"/>
        <v>1.8785511859999999</v>
      </c>
      <c r="X116">
        <v>6</v>
      </c>
      <c r="Y116">
        <v>1</v>
      </c>
      <c r="Z116" s="5">
        <f t="shared" si="35"/>
        <v>100</v>
      </c>
      <c r="AA116" s="5">
        <f t="shared" si="26"/>
        <v>0</v>
      </c>
      <c r="AJ116" t="str">
        <f t="shared" si="19"/>
        <v>BarcelonaGirona</v>
      </c>
      <c r="AK116">
        <f t="shared" si="27"/>
        <v>1.1399999999999999</v>
      </c>
      <c r="AL116">
        <f t="shared" si="28"/>
        <v>8</v>
      </c>
      <c r="AM116">
        <f t="shared" si="29"/>
        <v>19</v>
      </c>
      <c r="AN116">
        <f t="shared" si="30"/>
        <v>1.34</v>
      </c>
      <c r="AO116">
        <f t="shared" si="31"/>
        <v>3.2</v>
      </c>
      <c r="AT116" t="s">
        <v>485</v>
      </c>
      <c r="AU116">
        <v>1.1399999999999999</v>
      </c>
      <c r="AV116">
        <v>8.5</v>
      </c>
      <c r="AW116">
        <v>17</v>
      </c>
      <c r="AX116">
        <v>1.25</v>
      </c>
      <c r="AY116">
        <v>3.87</v>
      </c>
    </row>
    <row r="117" spans="1:51">
      <c r="A117">
        <v>25</v>
      </c>
      <c r="B117" t="s">
        <v>367</v>
      </c>
      <c r="C117" t="s">
        <v>369</v>
      </c>
      <c r="D117">
        <v>0.47445146999999999</v>
      </c>
      <c r="E117">
        <v>0.25034430000000002</v>
      </c>
      <c r="F117">
        <v>0.27158775699999999</v>
      </c>
      <c r="G117">
        <v>0.40920716600000001</v>
      </c>
      <c r="H117">
        <v>0.45491319600000002</v>
      </c>
      <c r="I117" s="3">
        <v>0</v>
      </c>
      <c r="J117" s="3">
        <v>5.7899647946450763</v>
      </c>
      <c r="K117" s="3">
        <v>2.3347457167810872</v>
      </c>
      <c r="L117" s="3">
        <f t="shared" si="20"/>
        <v>8.124710511426164</v>
      </c>
      <c r="M117">
        <f t="shared" si="32"/>
        <v>1.75</v>
      </c>
      <c r="N117">
        <f t="shared" si="33"/>
        <v>4.75</v>
      </c>
      <c r="O117">
        <f t="shared" si="34"/>
        <v>3.75</v>
      </c>
      <c r="P117" s="4">
        <f t="shared" si="21"/>
        <v>91.875289488573841</v>
      </c>
      <c r="Q117" s="4">
        <f t="shared" si="22"/>
        <v>119.37762226313795</v>
      </c>
      <c r="R117" s="4">
        <f t="shared" si="23"/>
        <v>100.63058592650292</v>
      </c>
      <c r="S117">
        <f t="shared" si="24"/>
        <v>1.9631987205068595</v>
      </c>
      <c r="T117">
        <f t="shared" si="24"/>
        <v>2.0769229244611469</v>
      </c>
      <c r="U117">
        <f t="shared" si="24"/>
        <v>2.0027300013980303</v>
      </c>
      <c r="V117" s="2">
        <f t="shared" si="25"/>
        <v>1.9953052834810752</v>
      </c>
      <c r="X117">
        <v>1</v>
      </c>
      <c r="Y117">
        <v>0</v>
      </c>
      <c r="Z117" s="5">
        <f t="shared" si="35"/>
        <v>91.875289488573841</v>
      </c>
      <c r="AA117" s="5">
        <f t="shared" si="26"/>
        <v>-8.1247105114261586</v>
      </c>
      <c r="AJ117" t="str">
        <f t="shared" si="19"/>
        <v>VillarrealGetafe</v>
      </c>
      <c r="AK117">
        <f t="shared" si="27"/>
        <v>1.75</v>
      </c>
      <c r="AL117">
        <f t="shared" si="28"/>
        <v>3.75</v>
      </c>
      <c r="AM117">
        <f t="shared" si="29"/>
        <v>4.75</v>
      </c>
      <c r="AN117">
        <f t="shared" si="30"/>
        <v>2.13</v>
      </c>
      <c r="AO117">
        <f t="shared" si="31"/>
        <v>1.7</v>
      </c>
      <c r="AT117" t="s">
        <v>486</v>
      </c>
      <c r="AU117">
        <v>1.75</v>
      </c>
      <c r="AV117">
        <v>3.5</v>
      </c>
      <c r="AW117">
        <v>5.25</v>
      </c>
      <c r="AX117">
        <v>2.2400000000000002</v>
      </c>
      <c r="AY117">
        <v>1.64</v>
      </c>
    </row>
    <row r="118" spans="1:51">
      <c r="A118">
        <v>25</v>
      </c>
      <c r="B118" t="s">
        <v>363</v>
      </c>
      <c r="C118" t="s">
        <v>351</v>
      </c>
      <c r="D118">
        <v>0.47494295800000003</v>
      </c>
      <c r="E118">
        <v>8.7275054000000005E-2</v>
      </c>
      <c r="F118">
        <v>0.437623243</v>
      </c>
      <c r="G118">
        <v>7.5116901999999999E-2</v>
      </c>
      <c r="H118">
        <v>9.5506146E-2</v>
      </c>
      <c r="I118" s="3">
        <v>7.3595145952708956</v>
      </c>
      <c r="J118" s="3">
        <v>0</v>
      </c>
      <c r="K118" s="3">
        <v>24.175603627421509</v>
      </c>
      <c r="L118" s="3">
        <f t="shared" si="20"/>
        <v>31.535118222692404</v>
      </c>
      <c r="M118">
        <f t="shared" si="32"/>
        <v>1.75</v>
      </c>
      <c r="N118">
        <f t="shared" si="33"/>
        <v>5.25</v>
      </c>
      <c r="O118">
        <f t="shared" si="34"/>
        <v>3.5</v>
      </c>
      <c r="P118" s="4">
        <f t="shared" si="21"/>
        <v>81.344032319031669</v>
      </c>
      <c r="Q118" s="4">
        <f t="shared" si="22"/>
        <v>68.464881777307596</v>
      </c>
      <c r="R118" s="4">
        <f t="shared" si="23"/>
        <v>153.07949447328289</v>
      </c>
      <c r="S118">
        <f t="shared" si="24"/>
        <v>1.9103256970887206</v>
      </c>
      <c r="T118">
        <f t="shared" si="24"/>
        <v>1.8354678625692933</v>
      </c>
      <c r="U118">
        <f t="shared" si="24"/>
        <v>2.1849170193492595</v>
      </c>
      <c r="V118" s="2">
        <f t="shared" si="25"/>
        <v>2.0236567658332456</v>
      </c>
      <c r="X118">
        <v>2</v>
      </c>
      <c r="Y118">
        <v>1</v>
      </c>
      <c r="Z118" s="5">
        <f t="shared" si="35"/>
        <v>81.344032319031669</v>
      </c>
      <c r="AA118" s="5">
        <f t="shared" si="26"/>
        <v>-18.655967680968331</v>
      </c>
      <c r="AJ118" t="str">
        <f t="shared" si="19"/>
        <v>Athletic BilbaoMálaga</v>
      </c>
      <c r="AK118">
        <f t="shared" si="27"/>
        <v>1.75</v>
      </c>
      <c r="AL118">
        <f t="shared" si="28"/>
        <v>3.5</v>
      </c>
      <c r="AM118">
        <f t="shared" si="29"/>
        <v>5.25</v>
      </c>
      <c r="AN118">
        <f t="shared" si="30"/>
        <v>2.2400000000000002</v>
      </c>
      <c r="AO118">
        <f t="shared" si="31"/>
        <v>1.64</v>
      </c>
      <c r="AT118" t="s">
        <v>487</v>
      </c>
      <c r="AU118">
        <v>3.39</v>
      </c>
      <c r="AV118">
        <v>3.2</v>
      </c>
      <c r="AW118">
        <v>2.25</v>
      </c>
      <c r="AX118">
        <v>2.16</v>
      </c>
      <c r="AY118">
        <v>1.69</v>
      </c>
    </row>
    <row r="119" spans="1:51">
      <c r="A119">
        <v>25</v>
      </c>
      <c r="B119" t="s">
        <v>370</v>
      </c>
      <c r="C119" t="s">
        <v>358</v>
      </c>
      <c r="D119">
        <v>0.48448177399999998</v>
      </c>
      <c r="E119">
        <v>0.26548672699999998</v>
      </c>
      <c r="F119">
        <v>0.18153680699999999</v>
      </c>
      <c r="G119">
        <v>0.77081076999999998</v>
      </c>
      <c r="H119">
        <v>0.738164822</v>
      </c>
      <c r="I119" s="3">
        <v>0</v>
      </c>
      <c r="J119" s="3">
        <v>9.7269684848646705</v>
      </c>
      <c r="K119" s="3">
        <v>0</v>
      </c>
      <c r="L119" s="3">
        <f t="shared" si="20"/>
        <v>9.7269684848646705</v>
      </c>
      <c r="M119">
        <f t="shared" si="32"/>
        <v>1.7</v>
      </c>
      <c r="N119">
        <f t="shared" si="33"/>
        <v>4.75</v>
      </c>
      <c r="O119">
        <f t="shared" si="34"/>
        <v>4</v>
      </c>
      <c r="P119" s="4">
        <f t="shared" si="21"/>
        <v>90.27303151513533</v>
      </c>
      <c r="Q119" s="4">
        <f t="shared" si="22"/>
        <v>136.47613181824252</v>
      </c>
      <c r="R119" s="4">
        <f t="shared" si="23"/>
        <v>90.27303151513533</v>
      </c>
      <c r="S119">
        <f t="shared" si="24"/>
        <v>1.9555580270192705</v>
      </c>
      <c r="T119">
        <f t="shared" si="24"/>
        <v>2.1350567046660665</v>
      </c>
      <c r="U119">
        <f t="shared" si="24"/>
        <v>1.9555580270192705</v>
      </c>
      <c r="V119" s="2">
        <f t="shared" si="25"/>
        <v>1.8692671986997336</v>
      </c>
      <c r="X119">
        <v>2</v>
      </c>
      <c r="Y119">
        <v>1</v>
      </c>
      <c r="Z119" s="5">
        <f t="shared" si="35"/>
        <v>90.27303151513533</v>
      </c>
      <c r="AA119" s="5">
        <f t="shared" si="26"/>
        <v>-9.7269684848646705</v>
      </c>
      <c r="AJ119" t="str">
        <f t="shared" si="19"/>
        <v>ValenciaReal Sociedad</v>
      </c>
      <c r="AK119">
        <f t="shared" si="27"/>
        <v>1.7</v>
      </c>
      <c r="AL119">
        <f t="shared" si="28"/>
        <v>4</v>
      </c>
      <c r="AM119">
        <f t="shared" si="29"/>
        <v>4.75</v>
      </c>
      <c r="AN119">
        <f t="shared" si="30"/>
        <v>1.51</v>
      </c>
      <c r="AO119">
        <f t="shared" si="31"/>
        <v>2.52</v>
      </c>
      <c r="AT119" t="s">
        <v>488</v>
      </c>
      <c r="AU119">
        <v>1.7</v>
      </c>
      <c r="AV119">
        <v>4</v>
      </c>
      <c r="AW119">
        <v>4.75</v>
      </c>
      <c r="AX119">
        <v>1.51</v>
      </c>
      <c r="AY119">
        <v>2.52</v>
      </c>
    </row>
    <row r="120" spans="1:51">
      <c r="A120">
        <v>25</v>
      </c>
      <c r="B120" t="s">
        <v>360</v>
      </c>
      <c r="C120" t="s">
        <v>357</v>
      </c>
      <c r="D120">
        <v>9.2671398000000002E-2</v>
      </c>
      <c r="E120">
        <v>0.67102741499999996</v>
      </c>
      <c r="F120">
        <v>0.22907424000000001</v>
      </c>
      <c r="G120">
        <v>0.34318108200000003</v>
      </c>
      <c r="H120">
        <v>0.28460328400000001</v>
      </c>
      <c r="I120" s="3">
        <v>0</v>
      </c>
      <c r="J120" s="3">
        <v>50.538068067131555</v>
      </c>
      <c r="K120" s="3">
        <v>11.487005975894132</v>
      </c>
      <c r="L120" s="3">
        <f t="shared" si="20"/>
        <v>62.025074043025683</v>
      </c>
      <c r="M120">
        <f t="shared" si="32"/>
        <v>3.39</v>
      </c>
      <c r="N120">
        <f t="shared" si="33"/>
        <v>2.25</v>
      </c>
      <c r="O120">
        <f t="shared" si="34"/>
        <v>3.2</v>
      </c>
      <c r="P120" s="4">
        <f t="shared" si="21"/>
        <v>37.974925956974317</v>
      </c>
      <c r="Q120" s="4">
        <f t="shared" si="22"/>
        <v>151.68557910802031</v>
      </c>
      <c r="R120" s="4">
        <f t="shared" si="23"/>
        <v>74.733345079835544</v>
      </c>
      <c r="S120">
        <f t="shared" si="24"/>
        <v>1.5794969357538147</v>
      </c>
      <c r="T120">
        <f t="shared" si="24"/>
        <v>2.1809442939606787</v>
      </c>
      <c r="U120">
        <f t="shared" si="24"/>
        <v>1.8735144218012101</v>
      </c>
      <c r="V120" s="2">
        <f t="shared" si="25"/>
        <v>2.039021493311608</v>
      </c>
      <c r="X120">
        <v>2</v>
      </c>
      <c r="Y120">
        <v>5</v>
      </c>
      <c r="Z120" s="5">
        <f t="shared" si="35"/>
        <v>151.68557910802031</v>
      </c>
      <c r="AA120" s="5">
        <f t="shared" si="26"/>
        <v>51.685579108020306</v>
      </c>
      <c r="AJ120" t="str">
        <f t="shared" si="19"/>
        <v>SevillaAtlético Madrid</v>
      </c>
      <c r="AK120">
        <f t="shared" si="27"/>
        <v>3.39</v>
      </c>
      <c r="AL120">
        <f t="shared" si="28"/>
        <v>3.2</v>
      </c>
      <c r="AM120">
        <f t="shared" si="29"/>
        <v>2.25</v>
      </c>
      <c r="AN120">
        <f t="shared" si="30"/>
        <v>2.16</v>
      </c>
      <c r="AO120">
        <f t="shared" si="31"/>
        <v>1.69</v>
      </c>
      <c r="AT120" t="s">
        <v>489</v>
      </c>
      <c r="AU120">
        <v>1.75</v>
      </c>
      <c r="AV120">
        <v>3.75</v>
      </c>
      <c r="AW120">
        <v>4.75</v>
      </c>
      <c r="AX120">
        <v>2.13</v>
      </c>
      <c r="AY120">
        <v>1.7</v>
      </c>
    </row>
    <row r="121" spans="1:51">
      <c r="A121">
        <v>25</v>
      </c>
      <c r="B121" t="s">
        <v>352</v>
      </c>
      <c r="C121" t="s">
        <v>376</v>
      </c>
      <c r="D121">
        <v>0.44313786100000002</v>
      </c>
      <c r="E121">
        <v>0.270175677</v>
      </c>
      <c r="F121">
        <v>0.28417767199999999</v>
      </c>
      <c r="G121">
        <v>0.37928426700000001</v>
      </c>
      <c r="H121">
        <v>0.43708216799999999</v>
      </c>
      <c r="I121" s="3">
        <v>7.5521162665459549</v>
      </c>
      <c r="J121" s="3">
        <v>0</v>
      </c>
      <c r="K121" s="3">
        <v>0</v>
      </c>
      <c r="L121" s="3">
        <f t="shared" si="20"/>
        <v>7.5521162665459549</v>
      </c>
      <c r="M121">
        <f t="shared" si="32"/>
        <v>2.5</v>
      </c>
      <c r="N121">
        <f t="shared" si="33"/>
        <v>2.87</v>
      </c>
      <c r="O121">
        <f t="shared" si="34"/>
        <v>3.29</v>
      </c>
      <c r="P121" s="4">
        <f t="shared" si="21"/>
        <v>111.32817439981893</v>
      </c>
      <c r="Q121" s="4">
        <f t="shared" si="22"/>
        <v>92.447883733454049</v>
      </c>
      <c r="R121" s="4">
        <f t="shared" si="23"/>
        <v>92.447883733454049</v>
      </c>
      <c r="S121">
        <f t="shared" si="24"/>
        <v>2.0466050874068498</v>
      </c>
      <c r="T121">
        <f t="shared" si="24"/>
        <v>1.9658969739765046</v>
      </c>
      <c r="U121">
        <f t="shared" si="24"/>
        <v>1.9658969739765046</v>
      </c>
      <c r="V121" s="2">
        <f t="shared" si="25"/>
        <v>1.9967297720580308</v>
      </c>
      <c r="X121">
        <v>0</v>
      </c>
      <c r="Y121">
        <v>2</v>
      </c>
      <c r="Z121" s="5">
        <f t="shared" si="35"/>
        <v>92.447883733454049</v>
      </c>
      <c r="AA121" s="5">
        <f t="shared" si="26"/>
        <v>-7.5521162665459514</v>
      </c>
      <c r="AJ121" t="str">
        <f t="shared" si="19"/>
        <v>LevanteBetis</v>
      </c>
      <c r="AK121">
        <f t="shared" si="27"/>
        <v>2.5</v>
      </c>
      <c r="AL121">
        <f t="shared" si="28"/>
        <v>3.29</v>
      </c>
      <c r="AM121">
        <f t="shared" si="29"/>
        <v>2.87</v>
      </c>
      <c r="AN121">
        <f t="shared" si="30"/>
        <v>1.79</v>
      </c>
      <c r="AO121">
        <f t="shared" si="31"/>
        <v>2.0099999999999998</v>
      </c>
      <c r="AT121" t="s">
        <v>490</v>
      </c>
      <c r="AU121">
        <v>2.5</v>
      </c>
      <c r="AV121">
        <v>3.29</v>
      </c>
      <c r="AW121">
        <v>2.87</v>
      </c>
      <c r="AX121">
        <v>1.79</v>
      </c>
      <c r="AY121">
        <v>2.0099999999999998</v>
      </c>
    </row>
    <row r="122" spans="1:51">
      <c r="A122">
        <v>26</v>
      </c>
      <c r="B122" t="s">
        <v>373</v>
      </c>
      <c r="C122" t="s">
        <v>364</v>
      </c>
      <c r="D122">
        <v>0.19345092799999999</v>
      </c>
      <c r="E122">
        <v>0.51735929999999997</v>
      </c>
      <c r="F122">
        <v>0.28669504499999998</v>
      </c>
      <c r="G122">
        <v>0.32252418399999999</v>
      </c>
      <c r="H122">
        <v>0.36236144399999998</v>
      </c>
      <c r="I122" s="3">
        <v>4.9093358947853991</v>
      </c>
      <c r="J122" s="3">
        <v>0</v>
      </c>
      <c r="K122" s="3">
        <v>9.2989242412443041</v>
      </c>
      <c r="L122" s="3">
        <f t="shared" si="20"/>
        <v>14.208260136029704</v>
      </c>
      <c r="M122">
        <f t="shared" si="32"/>
        <v>6</v>
      </c>
      <c r="N122">
        <f t="shared" si="33"/>
        <v>1.53</v>
      </c>
      <c r="O122">
        <f t="shared" si="34"/>
        <v>4.33</v>
      </c>
      <c r="P122" s="4">
        <f t="shared" si="21"/>
        <v>115.24775523268268</v>
      </c>
      <c r="Q122" s="4">
        <f t="shared" si="22"/>
        <v>85.791739863970292</v>
      </c>
      <c r="R122" s="4">
        <f t="shared" si="23"/>
        <v>126.05608182855813</v>
      </c>
      <c r="S122">
        <f t="shared" si="24"/>
        <v>2.0616324750633921</v>
      </c>
      <c r="T122">
        <f t="shared" si="24"/>
        <v>1.9334454754455783</v>
      </c>
      <c r="U122">
        <f t="shared" si="24"/>
        <v>2.1005638039264998</v>
      </c>
      <c r="V122" s="2">
        <f t="shared" si="25"/>
        <v>2.0013319475527207</v>
      </c>
      <c r="X122">
        <v>1</v>
      </c>
      <c r="Y122">
        <v>0</v>
      </c>
      <c r="Z122" s="5">
        <f t="shared" si="35"/>
        <v>115.24775523268268</v>
      </c>
      <c r="AA122" s="5">
        <f t="shared" si="26"/>
        <v>15.247755232682678</v>
      </c>
      <c r="AJ122" t="str">
        <f t="shared" si="19"/>
        <v>EspanyolReal Madrid</v>
      </c>
      <c r="AK122">
        <f t="shared" si="27"/>
        <v>6</v>
      </c>
      <c r="AL122">
        <f t="shared" si="28"/>
        <v>4.33</v>
      </c>
      <c r="AM122">
        <f t="shared" si="29"/>
        <v>1.53</v>
      </c>
      <c r="AN122">
        <f t="shared" si="30"/>
        <v>1.63</v>
      </c>
      <c r="AO122">
        <f t="shared" si="31"/>
        <v>2.2799999999999998</v>
      </c>
      <c r="AT122" t="s">
        <v>491</v>
      </c>
      <c r="AU122">
        <v>6</v>
      </c>
      <c r="AV122">
        <v>4.33</v>
      </c>
      <c r="AW122">
        <v>1.53</v>
      </c>
      <c r="AX122">
        <v>1.63</v>
      </c>
      <c r="AY122">
        <v>2.2799999999999998</v>
      </c>
    </row>
    <row r="123" spans="1:51">
      <c r="A123">
        <v>26</v>
      </c>
      <c r="B123" t="s">
        <v>378</v>
      </c>
      <c r="C123" t="s">
        <v>355</v>
      </c>
      <c r="D123">
        <v>0.349276951</v>
      </c>
      <c r="E123">
        <v>0.41196717199999999</v>
      </c>
      <c r="F123">
        <v>0.21309209100000001</v>
      </c>
      <c r="G123">
        <v>0.70020889399999997</v>
      </c>
      <c r="H123">
        <v>0.69634589599999996</v>
      </c>
      <c r="I123" s="3">
        <v>0</v>
      </c>
      <c r="J123" s="3">
        <v>13.41652304631082</v>
      </c>
      <c r="K123" s="3">
        <v>0</v>
      </c>
      <c r="L123" s="3">
        <f t="shared" si="20"/>
        <v>13.41652304631082</v>
      </c>
      <c r="M123">
        <f t="shared" si="32"/>
        <v>2.29</v>
      </c>
      <c r="N123">
        <f t="shared" si="33"/>
        <v>3</v>
      </c>
      <c r="O123">
        <f t="shared" si="34"/>
        <v>3.5</v>
      </c>
      <c r="P123" s="4">
        <f t="shared" si="21"/>
        <v>86.583476953689186</v>
      </c>
      <c r="Q123" s="4">
        <f t="shared" si="22"/>
        <v>126.83304609262163</v>
      </c>
      <c r="R123" s="4">
        <f t="shared" si="23"/>
        <v>86.583476953689186</v>
      </c>
      <c r="S123">
        <f t="shared" si="24"/>
        <v>1.9374350218961893</v>
      </c>
      <c r="T123">
        <f t="shared" si="24"/>
        <v>2.1032324228347821</v>
      </c>
      <c r="U123">
        <f t="shared" si="24"/>
        <v>1.9374350218961893</v>
      </c>
      <c r="V123" s="2">
        <f t="shared" si="25"/>
        <v>1.9560161904949624</v>
      </c>
      <c r="X123">
        <v>1</v>
      </c>
      <c r="Y123">
        <v>0</v>
      </c>
      <c r="Z123" s="5">
        <f t="shared" si="35"/>
        <v>86.583476953689186</v>
      </c>
      <c r="AA123" s="5">
        <f t="shared" si="26"/>
        <v>-13.416523046310814</v>
      </c>
      <c r="AJ123" t="str">
        <f t="shared" si="19"/>
        <v>GironaCelta Vigo</v>
      </c>
      <c r="AK123">
        <f t="shared" si="27"/>
        <v>2.29</v>
      </c>
      <c r="AL123">
        <f t="shared" si="28"/>
        <v>3.5</v>
      </c>
      <c r="AM123">
        <f t="shared" si="29"/>
        <v>3</v>
      </c>
      <c r="AN123">
        <f t="shared" si="30"/>
        <v>1.85</v>
      </c>
      <c r="AO123">
        <f t="shared" si="31"/>
        <v>1.96</v>
      </c>
      <c r="AT123" t="s">
        <v>492</v>
      </c>
      <c r="AU123">
        <v>2.29</v>
      </c>
      <c r="AV123">
        <v>3.5</v>
      </c>
      <c r="AW123">
        <v>3</v>
      </c>
      <c r="AX123">
        <v>1.85</v>
      </c>
      <c r="AY123">
        <v>1.96</v>
      </c>
    </row>
    <row r="124" spans="1:51">
      <c r="A124">
        <v>26</v>
      </c>
      <c r="B124" t="s">
        <v>369</v>
      </c>
      <c r="C124" t="s">
        <v>361</v>
      </c>
      <c r="D124">
        <v>0.69053097100000005</v>
      </c>
      <c r="E124">
        <v>0.10282545799999999</v>
      </c>
      <c r="F124">
        <v>0.14621121300000001</v>
      </c>
      <c r="G124">
        <v>0.65111454300000005</v>
      </c>
      <c r="H124">
        <v>0.53374877200000004</v>
      </c>
      <c r="I124" s="3">
        <v>44.139123680579203</v>
      </c>
      <c r="J124" s="3">
        <v>0</v>
      </c>
      <c r="K124" s="3">
        <v>0</v>
      </c>
      <c r="L124" s="3">
        <f t="shared" si="20"/>
        <v>44.139123680579203</v>
      </c>
      <c r="M124">
        <f t="shared" si="32"/>
        <v>1.9</v>
      </c>
      <c r="N124">
        <f t="shared" si="33"/>
        <v>4.33</v>
      </c>
      <c r="O124">
        <f t="shared" si="34"/>
        <v>3.39</v>
      </c>
      <c r="P124" s="4">
        <f t="shared" si="21"/>
        <v>139.72521131252128</v>
      </c>
      <c r="Q124" s="4">
        <f t="shared" si="22"/>
        <v>55.860876319420797</v>
      </c>
      <c r="R124" s="4">
        <f t="shared" si="23"/>
        <v>55.860876319420797</v>
      </c>
      <c r="S124">
        <f t="shared" si="24"/>
        <v>2.1452747750908951</v>
      </c>
      <c r="T124">
        <f t="shared" si="24"/>
        <v>1.747107744428066</v>
      </c>
      <c r="U124">
        <f t="shared" si="24"/>
        <v>1.747107744428066</v>
      </c>
      <c r="V124" s="2">
        <f t="shared" si="25"/>
        <v>1.9164725700560068</v>
      </c>
      <c r="X124">
        <v>3</v>
      </c>
      <c r="Y124">
        <v>0</v>
      </c>
      <c r="Z124" s="5">
        <f t="shared" si="35"/>
        <v>139.72521131252128</v>
      </c>
      <c r="AA124" s="5">
        <f t="shared" si="26"/>
        <v>39.725211312521282</v>
      </c>
      <c r="AJ124" t="str">
        <f t="shared" si="19"/>
        <v>GetafeLa Coruña</v>
      </c>
      <c r="AK124">
        <f t="shared" si="27"/>
        <v>1.9</v>
      </c>
      <c r="AL124">
        <f t="shared" si="28"/>
        <v>3.39</v>
      </c>
      <c r="AM124">
        <f t="shared" si="29"/>
        <v>4.33</v>
      </c>
      <c r="AN124">
        <f t="shared" si="30"/>
        <v>2.0699999999999998</v>
      </c>
      <c r="AO124">
        <f t="shared" si="31"/>
        <v>1.75</v>
      </c>
      <c r="AT124" t="s">
        <v>493</v>
      </c>
      <c r="AU124">
        <v>2.62</v>
      </c>
      <c r="AV124">
        <v>3.2</v>
      </c>
      <c r="AW124">
        <v>2.79</v>
      </c>
      <c r="AX124">
        <v>1.96</v>
      </c>
      <c r="AY124">
        <v>1.84</v>
      </c>
    </row>
    <row r="125" spans="1:51">
      <c r="A125">
        <v>26</v>
      </c>
      <c r="B125" t="s">
        <v>363</v>
      </c>
      <c r="C125" t="s">
        <v>370</v>
      </c>
      <c r="D125">
        <v>0.27126808800000002</v>
      </c>
      <c r="E125">
        <v>0.39341399599999999</v>
      </c>
      <c r="F125">
        <v>0.33467383000000001</v>
      </c>
      <c r="G125">
        <v>0.24817862700000001</v>
      </c>
      <c r="H125">
        <v>0.32792801500000002</v>
      </c>
      <c r="I125" s="3">
        <v>0</v>
      </c>
      <c r="J125" s="3">
        <v>9.6520790285410971</v>
      </c>
      <c r="K125" s="3">
        <v>7.7794028761487013</v>
      </c>
      <c r="L125" s="3">
        <f t="shared" si="20"/>
        <v>17.431481904689797</v>
      </c>
      <c r="M125">
        <f t="shared" si="32"/>
        <v>2.62</v>
      </c>
      <c r="N125">
        <f t="shared" si="33"/>
        <v>2.79</v>
      </c>
      <c r="O125">
        <f t="shared" si="34"/>
        <v>3.2</v>
      </c>
      <c r="P125" s="4">
        <f t="shared" si="21"/>
        <v>82.568518095310196</v>
      </c>
      <c r="Q125" s="4">
        <f t="shared" si="22"/>
        <v>109.49781858493986</v>
      </c>
      <c r="R125" s="4">
        <f t="shared" si="23"/>
        <v>107.46260729898606</v>
      </c>
      <c r="S125">
        <f t="shared" si="24"/>
        <v>1.9168144901329736</v>
      </c>
      <c r="T125">
        <f t="shared" si="24"/>
        <v>2.0394054672495607</v>
      </c>
      <c r="U125">
        <f t="shared" si="24"/>
        <v>2.0312573733797588</v>
      </c>
      <c r="V125" s="2">
        <f t="shared" si="25"/>
        <v>2.0021099409887073</v>
      </c>
      <c r="X125">
        <v>1</v>
      </c>
      <c r="Y125">
        <v>1</v>
      </c>
      <c r="Z125" s="5">
        <f t="shared" si="35"/>
        <v>107.46260729898606</v>
      </c>
      <c r="AA125" s="5">
        <f t="shared" si="26"/>
        <v>7.4626072989860575</v>
      </c>
      <c r="AJ125" t="str">
        <f t="shared" si="19"/>
        <v>Athletic BilbaoValencia</v>
      </c>
      <c r="AK125">
        <f t="shared" si="27"/>
        <v>2.62</v>
      </c>
      <c r="AL125">
        <f t="shared" si="28"/>
        <v>3.2</v>
      </c>
      <c r="AM125">
        <f t="shared" si="29"/>
        <v>2.79</v>
      </c>
      <c r="AN125">
        <f t="shared" si="30"/>
        <v>1.96</v>
      </c>
      <c r="AO125">
        <f t="shared" si="31"/>
        <v>1.84</v>
      </c>
      <c r="AT125" t="s">
        <v>494</v>
      </c>
      <c r="AU125">
        <v>1.25</v>
      </c>
      <c r="AV125">
        <v>5.25</v>
      </c>
      <c r="AW125">
        <v>15</v>
      </c>
      <c r="AX125">
        <v>2.23</v>
      </c>
      <c r="AY125">
        <v>1.65</v>
      </c>
    </row>
    <row r="126" spans="1:51">
      <c r="A126">
        <v>26</v>
      </c>
      <c r="B126" t="s">
        <v>351</v>
      </c>
      <c r="C126" t="s">
        <v>360</v>
      </c>
      <c r="D126">
        <v>0.48115572699999998</v>
      </c>
      <c r="E126">
        <v>0.18244882100000001</v>
      </c>
      <c r="F126">
        <v>0.33557357100000001</v>
      </c>
      <c r="G126">
        <v>0.21332388699999999</v>
      </c>
      <c r="H126">
        <v>0.26859576699999999</v>
      </c>
      <c r="I126" s="3">
        <v>35.272407948333246</v>
      </c>
      <c r="J126" s="3">
        <v>0</v>
      </c>
      <c r="K126" s="3">
        <v>21.420599735665853</v>
      </c>
      <c r="L126" s="3">
        <f t="shared" si="20"/>
        <v>56.693007683999099</v>
      </c>
      <c r="M126">
        <f t="shared" si="32"/>
        <v>3.5</v>
      </c>
      <c r="N126">
        <f t="shared" si="33"/>
        <v>2.14</v>
      </c>
      <c r="O126">
        <f t="shared" si="34"/>
        <v>3.2</v>
      </c>
      <c r="P126" s="4">
        <f t="shared" si="21"/>
        <v>166.76042013516727</v>
      </c>
      <c r="Q126" s="4">
        <f t="shared" si="22"/>
        <v>43.306992316000908</v>
      </c>
      <c r="R126" s="4">
        <f t="shared" si="23"/>
        <v>111.85291147013163</v>
      </c>
      <c r="S126">
        <f t="shared" si="24"/>
        <v>2.2220929806144598</v>
      </c>
      <c r="T126">
        <f t="shared" si="24"/>
        <v>1.636558022891196</v>
      </c>
      <c r="U126">
        <f t="shared" si="24"/>
        <v>2.0486472930276953</v>
      </c>
      <c r="V126" s="2">
        <f t="shared" si="25"/>
        <v>2.0552327331645239</v>
      </c>
      <c r="X126">
        <v>0</v>
      </c>
      <c r="Y126">
        <v>1</v>
      </c>
      <c r="Z126" s="5">
        <f t="shared" si="35"/>
        <v>43.306992316000908</v>
      </c>
      <c r="AA126" s="5">
        <f t="shared" si="26"/>
        <v>-56.693007683999092</v>
      </c>
      <c r="AJ126" t="str">
        <f t="shared" si="19"/>
        <v>MálagaSevilla</v>
      </c>
      <c r="AK126">
        <f t="shared" si="27"/>
        <v>3.5</v>
      </c>
      <c r="AL126">
        <f t="shared" si="28"/>
        <v>3.2</v>
      </c>
      <c r="AM126">
        <f t="shared" si="29"/>
        <v>2.14</v>
      </c>
      <c r="AN126">
        <f t="shared" si="30"/>
        <v>2.04</v>
      </c>
      <c r="AO126">
        <f t="shared" si="31"/>
        <v>1.77</v>
      </c>
      <c r="AT126" t="s">
        <v>495</v>
      </c>
      <c r="AU126">
        <v>2.2000000000000002</v>
      </c>
      <c r="AV126">
        <v>3.2</v>
      </c>
      <c r="AW126">
        <v>3.6</v>
      </c>
      <c r="AX126">
        <v>2.06</v>
      </c>
      <c r="AY126">
        <v>1.76</v>
      </c>
    </row>
    <row r="127" spans="1:51">
      <c r="A127">
        <v>26</v>
      </c>
      <c r="B127" t="s">
        <v>372</v>
      </c>
      <c r="C127" t="s">
        <v>367</v>
      </c>
      <c r="D127">
        <v>0.44699909399999999</v>
      </c>
      <c r="E127">
        <v>0.28847046999999998</v>
      </c>
      <c r="F127">
        <v>0.259377776</v>
      </c>
      <c r="G127">
        <v>0.47572129699999999</v>
      </c>
      <c r="H127">
        <v>0.51687509099999995</v>
      </c>
      <c r="I127" s="3">
        <v>0</v>
      </c>
      <c r="J127" s="3">
        <v>1.7049712783423219</v>
      </c>
      <c r="K127" s="3">
        <v>0</v>
      </c>
      <c r="L127" s="3">
        <f t="shared" si="20"/>
        <v>1.7049712783423219</v>
      </c>
      <c r="M127">
        <f t="shared" si="32"/>
        <v>2.2000000000000002</v>
      </c>
      <c r="N127">
        <f t="shared" si="33"/>
        <v>3.6</v>
      </c>
      <c r="O127">
        <f t="shared" si="34"/>
        <v>3.2</v>
      </c>
      <c r="P127" s="4">
        <f t="shared" si="21"/>
        <v>98.295028721657673</v>
      </c>
      <c r="Q127" s="4">
        <f t="shared" si="22"/>
        <v>104.43292532369004</v>
      </c>
      <c r="R127" s="4">
        <f t="shared" si="23"/>
        <v>98.295028721657673</v>
      </c>
      <c r="S127">
        <f t="shared" si="24"/>
        <v>1.9925315539120245</v>
      </c>
      <c r="T127">
        <f t="shared" si="24"/>
        <v>2.0188374434175538</v>
      </c>
      <c r="U127">
        <f t="shared" si="24"/>
        <v>1.9925315539120245</v>
      </c>
      <c r="V127" s="2">
        <f t="shared" si="25"/>
        <v>1.9898531885848723</v>
      </c>
      <c r="X127">
        <v>1</v>
      </c>
      <c r="Y127">
        <v>0</v>
      </c>
      <c r="Z127" s="5">
        <f t="shared" si="35"/>
        <v>98.295028721657673</v>
      </c>
      <c r="AA127" s="5">
        <f t="shared" si="26"/>
        <v>-1.7049712783423274</v>
      </c>
      <c r="AJ127" t="str">
        <f t="shared" si="19"/>
        <v>EibarVillarreal</v>
      </c>
      <c r="AK127">
        <f t="shared" si="27"/>
        <v>2.2000000000000002</v>
      </c>
      <c r="AL127">
        <f t="shared" si="28"/>
        <v>3.2</v>
      </c>
      <c r="AM127">
        <f t="shared" si="29"/>
        <v>3.6</v>
      </c>
      <c r="AN127">
        <f t="shared" si="30"/>
        <v>2.06</v>
      </c>
      <c r="AO127">
        <f t="shared" si="31"/>
        <v>1.76</v>
      </c>
      <c r="AT127" t="s">
        <v>496</v>
      </c>
      <c r="AU127">
        <v>1.9</v>
      </c>
      <c r="AV127">
        <v>3.39</v>
      </c>
      <c r="AW127">
        <v>4.33</v>
      </c>
      <c r="AX127">
        <v>2.0699999999999998</v>
      </c>
      <c r="AY127">
        <v>1.75</v>
      </c>
    </row>
    <row r="128" spans="1:51">
      <c r="A128">
        <v>26</v>
      </c>
      <c r="B128" t="s">
        <v>357</v>
      </c>
      <c r="C128" t="s">
        <v>366</v>
      </c>
      <c r="D128">
        <v>0.45246646899999998</v>
      </c>
      <c r="E128">
        <v>0.22817884499999999</v>
      </c>
      <c r="F128">
        <v>0.31825994200000002</v>
      </c>
      <c r="G128">
        <v>0.26892021300000002</v>
      </c>
      <c r="H128">
        <v>0.33454389400000001</v>
      </c>
      <c r="I128" s="3">
        <v>0</v>
      </c>
      <c r="J128" s="3">
        <v>18.94993416149908</v>
      </c>
      <c r="K128" s="3">
        <v>20.246837733736683</v>
      </c>
      <c r="L128" s="3">
        <f t="shared" si="20"/>
        <v>39.196771895235763</v>
      </c>
      <c r="M128">
        <f t="shared" si="32"/>
        <v>1.25</v>
      </c>
      <c r="N128">
        <f t="shared" si="33"/>
        <v>15</v>
      </c>
      <c r="O128">
        <f t="shared" si="34"/>
        <v>5.25</v>
      </c>
      <c r="P128" s="4">
        <f t="shared" si="21"/>
        <v>60.803228104764244</v>
      </c>
      <c r="Q128" s="4">
        <f t="shared" si="22"/>
        <v>345.05224052725043</v>
      </c>
      <c r="R128" s="4">
        <f t="shared" si="23"/>
        <v>167.09912620688183</v>
      </c>
      <c r="S128">
        <f t="shared" si="24"/>
        <v>1.7839266370173079</v>
      </c>
      <c r="T128">
        <f t="shared" si="24"/>
        <v>2.5378848517549497</v>
      </c>
      <c r="U128">
        <f t="shared" si="24"/>
        <v>2.2229741788908677</v>
      </c>
      <c r="V128" s="2">
        <f t="shared" si="25"/>
        <v>2.0937422538640118</v>
      </c>
      <c r="X128">
        <v>4</v>
      </c>
      <c r="Y128">
        <v>0</v>
      </c>
      <c r="Z128" s="5">
        <f t="shared" si="35"/>
        <v>60.803228104764244</v>
      </c>
      <c r="AA128" s="5">
        <f t="shared" si="26"/>
        <v>-39.196771895235756</v>
      </c>
      <c r="AJ128" t="str">
        <f t="shared" si="19"/>
        <v>Atlético MadridLeganés</v>
      </c>
      <c r="AK128">
        <f t="shared" si="27"/>
        <v>1.25</v>
      </c>
      <c r="AL128">
        <f t="shared" si="28"/>
        <v>5.25</v>
      </c>
      <c r="AM128">
        <f t="shared" si="29"/>
        <v>15</v>
      </c>
      <c r="AN128">
        <f t="shared" si="30"/>
        <v>2.23</v>
      </c>
      <c r="AO128">
        <f t="shared" si="31"/>
        <v>1.65</v>
      </c>
      <c r="AT128" t="s">
        <v>497</v>
      </c>
      <c r="AU128">
        <v>3.5</v>
      </c>
      <c r="AV128">
        <v>3.2</v>
      </c>
      <c r="AW128">
        <v>2.14</v>
      </c>
      <c r="AX128">
        <v>2.04</v>
      </c>
      <c r="AY128">
        <v>1.77</v>
      </c>
    </row>
    <row r="129" spans="1:51">
      <c r="A129">
        <v>26</v>
      </c>
      <c r="B129" t="s">
        <v>376</v>
      </c>
      <c r="C129" t="s">
        <v>358</v>
      </c>
      <c r="D129">
        <v>0.49864006100000002</v>
      </c>
      <c r="E129">
        <v>0.26298267400000003</v>
      </c>
      <c r="F129">
        <v>0.19142431300000001</v>
      </c>
      <c r="G129">
        <v>0.74011193500000005</v>
      </c>
      <c r="H129">
        <v>0.712594269</v>
      </c>
      <c r="I129" s="3">
        <v>24.312751103516629</v>
      </c>
      <c r="J129" s="3">
        <v>0</v>
      </c>
      <c r="K129" s="3">
        <v>0</v>
      </c>
      <c r="L129" s="3">
        <f t="shared" si="20"/>
        <v>24.312751103516629</v>
      </c>
      <c r="M129">
        <f t="shared" si="32"/>
        <v>2.79</v>
      </c>
      <c r="N129">
        <f t="shared" si="33"/>
        <v>2.39</v>
      </c>
      <c r="O129">
        <f t="shared" si="34"/>
        <v>3.39</v>
      </c>
      <c r="P129" s="4">
        <f t="shared" si="21"/>
        <v>143.51982447529477</v>
      </c>
      <c r="Q129" s="4">
        <f t="shared" si="22"/>
        <v>75.687248896483368</v>
      </c>
      <c r="R129" s="4">
        <f t="shared" si="23"/>
        <v>75.687248896483368</v>
      </c>
      <c r="S129">
        <f t="shared" si="24"/>
        <v>2.1569118945583114</v>
      </c>
      <c r="T129">
        <f t="shared" si="24"/>
        <v>1.8790227196540632</v>
      </c>
      <c r="U129">
        <f t="shared" si="24"/>
        <v>1.8790227196540632</v>
      </c>
      <c r="V129" s="2">
        <f t="shared" si="25"/>
        <v>1.9293637312167307</v>
      </c>
      <c r="X129">
        <v>0</v>
      </c>
      <c r="Y129">
        <v>0</v>
      </c>
      <c r="Z129" s="5">
        <f t="shared" si="35"/>
        <v>75.687248896483368</v>
      </c>
      <c r="AA129" s="5">
        <f t="shared" si="26"/>
        <v>-24.312751103516632</v>
      </c>
      <c r="AJ129" t="str">
        <f t="shared" si="19"/>
        <v>BetisReal Sociedad</v>
      </c>
      <c r="AK129">
        <f t="shared" si="27"/>
        <v>2.79</v>
      </c>
      <c r="AL129">
        <f t="shared" si="28"/>
        <v>3.39</v>
      </c>
      <c r="AM129">
        <f t="shared" si="29"/>
        <v>2.39</v>
      </c>
      <c r="AN129">
        <f t="shared" si="30"/>
        <v>1.49</v>
      </c>
      <c r="AO129">
        <f t="shared" si="31"/>
        <v>2.56</v>
      </c>
      <c r="AT129" t="s">
        <v>498</v>
      </c>
      <c r="AU129">
        <v>1.8</v>
      </c>
      <c r="AV129">
        <v>3.39</v>
      </c>
      <c r="AW129">
        <v>5</v>
      </c>
      <c r="AX129">
        <v>2.2999999999999998</v>
      </c>
      <c r="AY129">
        <v>1.61</v>
      </c>
    </row>
    <row r="130" spans="1:51">
      <c r="A130">
        <v>26</v>
      </c>
      <c r="B130" t="s">
        <v>375</v>
      </c>
      <c r="C130" t="s">
        <v>354</v>
      </c>
      <c r="D130">
        <v>6.6862426000000003E-2</v>
      </c>
      <c r="E130">
        <v>0.70192971400000004</v>
      </c>
      <c r="F130">
        <v>0.224366021</v>
      </c>
      <c r="G130">
        <v>0.306037328</v>
      </c>
      <c r="H130">
        <v>0.217908096</v>
      </c>
      <c r="I130" s="3">
        <v>0.70538119095496432</v>
      </c>
      <c r="J130" s="3">
        <v>0</v>
      </c>
      <c r="K130" s="3">
        <v>10.790344342470918</v>
      </c>
      <c r="L130" s="3">
        <f t="shared" si="20"/>
        <v>11.495725533425883</v>
      </c>
      <c r="M130">
        <f t="shared" si="32"/>
        <v>15</v>
      </c>
      <c r="N130">
        <f t="shared" si="33"/>
        <v>1.18</v>
      </c>
      <c r="O130">
        <f t="shared" si="34"/>
        <v>7.5</v>
      </c>
      <c r="P130" s="4">
        <f t="shared" si="21"/>
        <v>99.084992330898586</v>
      </c>
      <c r="Q130" s="4">
        <f t="shared" si="22"/>
        <v>88.504274466574117</v>
      </c>
      <c r="R130" s="4">
        <f t="shared" si="23"/>
        <v>169.43185703510599</v>
      </c>
      <c r="S130">
        <f t="shared" si="24"/>
        <v>1.9960078801013246</v>
      </c>
      <c r="T130">
        <f t="shared" si="24"/>
        <v>1.9469642462053625</v>
      </c>
      <c r="U130">
        <f t="shared" si="24"/>
        <v>2.2289950708931316</v>
      </c>
      <c r="V130" s="2">
        <f t="shared" si="25"/>
        <v>2.0002007405707523</v>
      </c>
      <c r="X130">
        <v>1</v>
      </c>
      <c r="Y130">
        <v>1</v>
      </c>
      <c r="Z130" s="5">
        <f t="shared" si="35"/>
        <v>169.43185703510599</v>
      </c>
      <c r="AA130" s="5">
        <f t="shared" si="26"/>
        <v>69.431857035105992</v>
      </c>
      <c r="AJ130" t="str">
        <f t="shared" ref="AJ130:AJ193" si="36">_xlfn.CONCAT(B130,C130)</f>
        <v>Las PalmasBarcelona</v>
      </c>
      <c r="AK130">
        <f t="shared" si="27"/>
        <v>15</v>
      </c>
      <c r="AL130">
        <f t="shared" si="28"/>
        <v>7.5</v>
      </c>
      <c r="AM130">
        <f t="shared" si="29"/>
        <v>1.18</v>
      </c>
      <c r="AN130">
        <f t="shared" si="30"/>
        <v>1.35</v>
      </c>
      <c r="AO130">
        <f t="shared" si="31"/>
        <v>3.14</v>
      </c>
      <c r="AT130" t="s">
        <v>499</v>
      </c>
      <c r="AU130">
        <v>2.79</v>
      </c>
      <c r="AV130">
        <v>3.39</v>
      </c>
      <c r="AW130">
        <v>2.39</v>
      </c>
      <c r="AX130">
        <v>1.49</v>
      </c>
      <c r="AY130">
        <v>2.56</v>
      </c>
    </row>
    <row r="131" spans="1:51">
      <c r="A131">
        <v>26</v>
      </c>
      <c r="B131" t="s">
        <v>379</v>
      </c>
      <c r="C131" t="s">
        <v>352</v>
      </c>
      <c r="D131">
        <v>0.49635452899999999</v>
      </c>
      <c r="E131">
        <v>0.164596667</v>
      </c>
      <c r="F131">
        <v>0.33823562400000001</v>
      </c>
      <c r="G131">
        <v>0.199764635</v>
      </c>
      <c r="H131">
        <v>0.24768458700000001</v>
      </c>
      <c r="I131" s="3">
        <v>0</v>
      </c>
      <c r="J131" s="3">
        <v>0</v>
      </c>
      <c r="K131" s="3">
        <v>6.0981392071714628</v>
      </c>
      <c r="L131" s="3">
        <f t="shared" ref="L131:L194" si="37">SUM(I131:K131)</f>
        <v>6.0981392071714628</v>
      </c>
      <c r="M131">
        <f t="shared" si="32"/>
        <v>1.8</v>
      </c>
      <c r="N131">
        <f t="shared" si="33"/>
        <v>5</v>
      </c>
      <c r="O131">
        <f t="shared" si="34"/>
        <v>3.39</v>
      </c>
      <c r="P131" s="4">
        <f t="shared" ref="P131:P194" si="38">100+(I131*M131-I131)-J131-K131</f>
        <v>93.901860792828543</v>
      </c>
      <c r="Q131" s="4">
        <f t="shared" ref="Q131:Q194" si="39">100+(J131*N131-J131)-I131-K131</f>
        <v>93.901860792828543</v>
      </c>
      <c r="R131" s="4">
        <f t="shared" ref="R131:R194" si="40">100+(K131*O131-K131)-I131-J131</f>
        <v>114.57455270513979</v>
      </c>
      <c r="S131">
        <f t="shared" ref="S131:U194" si="41">LOG(P131)</f>
        <v>1.9726741984860281</v>
      </c>
      <c r="T131">
        <f t="shared" si="41"/>
        <v>1.9726741984860281</v>
      </c>
      <c r="U131">
        <f t="shared" si="41"/>
        <v>2.0590881704503721</v>
      </c>
      <c r="V131" s="2">
        <f t="shared" ref="V131:V194" si="42">(D131*S131)+(E131*T131)+(F131*U131)</f>
        <v>2.0002983430109817</v>
      </c>
      <c r="X131">
        <v>1</v>
      </c>
      <c r="Y131">
        <v>0</v>
      </c>
      <c r="Z131" s="5">
        <f t="shared" si="35"/>
        <v>93.901860792828543</v>
      </c>
      <c r="AA131" s="5">
        <f t="shared" ref="AA131:AA194" si="43">Z131-100</f>
        <v>-6.0981392071714566</v>
      </c>
      <c r="AJ131" t="str">
        <f t="shared" si="36"/>
        <v>AlavésLevante</v>
      </c>
      <c r="AK131">
        <f t="shared" ref="AK131:AK194" si="44">VLOOKUP(AJ131,$AT$2:$AY$251,2,FALSE)</f>
        <v>1.8</v>
      </c>
      <c r="AL131">
        <f t="shared" ref="AL131:AL194" si="45">VLOOKUP(AJ131,$AT$2:$AY$251,3,FALSE)</f>
        <v>3.39</v>
      </c>
      <c r="AM131">
        <f t="shared" ref="AM131:AM194" si="46">VLOOKUP(AJ131,$AT$2:$AY$251,4,FALSE)</f>
        <v>5</v>
      </c>
      <c r="AN131">
        <f t="shared" ref="AN131:AN194" si="47">VLOOKUP(AJ131,$AT$2:$AY$251,5,FALSE)</f>
        <v>2.2999999999999998</v>
      </c>
      <c r="AO131">
        <f t="shared" ref="AO131:AO194" si="48">VLOOKUP(AJ131,$AT$2:$AY$251,6,FALSE)</f>
        <v>1.61</v>
      </c>
      <c r="AT131" t="s">
        <v>500</v>
      </c>
      <c r="AU131">
        <v>15</v>
      </c>
      <c r="AV131">
        <v>7.5</v>
      </c>
      <c r="AW131">
        <v>1.18</v>
      </c>
      <c r="AX131">
        <v>1.35</v>
      </c>
      <c r="AY131">
        <v>3.14</v>
      </c>
    </row>
    <row r="132" spans="1:51">
      <c r="A132">
        <v>27</v>
      </c>
      <c r="B132" t="s">
        <v>367</v>
      </c>
      <c r="C132" t="s">
        <v>378</v>
      </c>
      <c r="D132">
        <v>0.54440256799999998</v>
      </c>
      <c r="E132">
        <v>0.22542321100000001</v>
      </c>
      <c r="F132">
        <v>0.204228466</v>
      </c>
      <c r="G132">
        <v>0.65199049899999995</v>
      </c>
      <c r="H132">
        <v>0.63037426699999999</v>
      </c>
      <c r="I132" s="3">
        <v>0.23311343901351189</v>
      </c>
      <c r="J132" s="3">
        <v>2.6690540687085327</v>
      </c>
      <c r="K132" s="3">
        <v>0</v>
      </c>
      <c r="L132" s="3">
        <f t="shared" si="37"/>
        <v>2.9021675077220443</v>
      </c>
      <c r="M132">
        <f t="shared" ref="M132:M195" si="49">AK132</f>
        <v>1.8</v>
      </c>
      <c r="N132">
        <f t="shared" ref="N132:N195" si="50">AM132</f>
        <v>4.75</v>
      </c>
      <c r="O132">
        <f t="shared" ref="O132:O195" si="51">AL132</f>
        <v>3.39</v>
      </c>
      <c r="P132" s="4">
        <f t="shared" si="38"/>
        <v>97.517436682502279</v>
      </c>
      <c r="Q132" s="4">
        <f t="shared" si="39"/>
        <v>109.77583931864349</v>
      </c>
      <c r="R132" s="4">
        <f t="shared" si="40"/>
        <v>97.097832492277959</v>
      </c>
      <c r="S132">
        <f t="shared" si="41"/>
        <v>1.9890822770106988</v>
      </c>
      <c r="T132">
        <f t="shared" si="41"/>
        <v>2.0405067662962337</v>
      </c>
      <c r="U132">
        <f t="shared" si="41"/>
        <v>1.9872095352926622</v>
      </c>
      <c r="V132" s="2">
        <f t="shared" si="42"/>
        <v>1.9486838419070287</v>
      </c>
      <c r="X132">
        <v>0</v>
      </c>
      <c r="Y132">
        <v>2</v>
      </c>
      <c r="Z132" s="5">
        <f t="shared" si="35"/>
        <v>109.77583931864349</v>
      </c>
      <c r="AA132" s="5">
        <f t="shared" si="43"/>
        <v>9.7758393186434915</v>
      </c>
      <c r="AJ132" t="str">
        <f t="shared" si="36"/>
        <v>VillarrealGirona</v>
      </c>
      <c r="AK132">
        <f t="shared" si="44"/>
        <v>1.8</v>
      </c>
      <c r="AL132">
        <f t="shared" si="45"/>
        <v>3.39</v>
      </c>
      <c r="AM132">
        <f t="shared" si="46"/>
        <v>4.75</v>
      </c>
      <c r="AN132">
        <f t="shared" si="47"/>
        <v>1.97</v>
      </c>
      <c r="AO132">
        <f t="shared" si="48"/>
        <v>1.84</v>
      </c>
      <c r="AT132" t="s">
        <v>501</v>
      </c>
      <c r="AU132">
        <v>2.79</v>
      </c>
      <c r="AV132">
        <v>3.1</v>
      </c>
      <c r="AW132">
        <v>2.7</v>
      </c>
      <c r="AX132">
        <v>2.02</v>
      </c>
      <c r="AY132">
        <v>1.8</v>
      </c>
    </row>
    <row r="133" spans="1:51">
      <c r="A133">
        <v>27</v>
      </c>
      <c r="B133" t="s">
        <v>360</v>
      </c>
      <c r="C133" t="s">
        <v>363</v>
      </c>
      <c r="D133">
        <v>0.46273238700000002</v>
      </c>
      <c r="E133">
        <v>0.29054017199999999</v>
      </c>
      <c r="F133">
        <v>0.235866189</v>
      </c>
      <c r="G133">
        <v>0.57435653900000005</v>
      </c>
      <c r="H133">
        <v>0.59262402700000005</v>
      </c>
      <c r="I133" s="3">
        <v>0</v>
      </c>
      <c r="J133" s="3">
        <v>12.78591704125092</v>
      </c>
      <c r="K133" s="3">
        <v>0</v>
      </c>
      <c r="L133" s="3">
        <f t="shared" si="37"/>
        <v>12.78591704125092</v>
      </c>
      <c r="M133">
        <f t="shared" si="49"/>
        <v>1.7</v>
      </c>
      <c r="N133">
        <f t="shared" si="50"/>
        <v>5.25</v>
      </c>
      <c r="O133">
        <f t="shared" si="51"/>
        <v>3.75</v>
      </c>
      <c r="P133" s="4">
        <f t="shared" si="38"/>
        <v>87.214082958749074</v>
      </c>
      <c r="Q133" s="4">
        <f t="shared" si="39"/>
        <v>154.34014742531642</v>
      </c>
      <c r="R133" s="4">
        <f t="shared" si="40"/>
        <v>87.214082958749074</v>
      </c>
      <c r="S133">
        <f t="shared" si="41"/>
        <v>1.9405866186188285</v>
      </c>
      <c r="T133">
        <f t="shared" si="41"/>
        <v>2.188478910751118</v>
      </c>
      <c r="U133">
        <f t="shared" si="41"/>
        <v>1.9405866186188285</v>
      </c>
      <c r="V133" s="2">
        <f t="shared" si="42"/>
        <v>1.9915320875197713</v>
      </c>
      <c r="X133">
        <v>2</v>
      </c>
      <c r="Y133">
        <v>0</v>
      </c>
      <c r="Z133" s="5">
        <f t="shared" si="35"/>
        <v>87.214082958749074</v>
      </c>
      <c r="AA133" s="5">
        <f t="shared" si="43"/>
        <v>-12.785917041250926</v>
      </c>
      <c r="AJ133" t="str">
        <f t="shared" si="36"/>
        <v>SevillaAthletic Bilbao</v>
      </c>
      <c r="AK133">
        <f t="shared" si="44"/>
        <v>1.7</v>
      </c>
      <c r="AL133">
        <f t="shared" si="45"/>
        <v>3.75</v>
      </c>
      <c r="AM133">
        <f t="shared" si="46"/>
        <v>5.25</v>
      </c>
      <c r="AN133">
        <f t="shared" si="47"/>
        <v>1.87</v>
      </c>
      <c r="AO133">
        <f t="shared" si="48"/>
        <v>1.94</v>
      </c>
      <c r="AT133" t="s">
        <v>502</v>
      </c>
      <c r="AU133">
        <v>2.14</v>
      </c>
      <c r="AV133">
        <v>2.89</v>
      </c>
      <c r="AW133">
        <v>4</v>
      </c>
      <c r="AX133">
        <v>2.84</v>
      </c>
      <c r="AY133">
        <v>1.41</v>
      </c>
    </row>
    <row r="134" spans="1:51">
      <c r="A134">
        <v>27</v>
      </c>
      <c r="B134" t="s">
        <v>366</v>
      </c>
      <c r="C134" t="s">
        <v>351</v>
      </c>
      <c r="D134">
        <v>0.53603673299999999</v>
      </c>
      <c r="E134">
        <v>9.9685660999999995E-2</v>
      </c>
      <c r="F134">
        <v>0.36370285800000002</v>
      </c>
      <c r="G134">
        <v>0.134187322</v>
      </c>
      <c r="H134">
        <v>0.14931218700000001</v>
      </c>
      <c r="I134" s="3">
        <v>27.631989442353344</v>
      </c>
      <c r="J134" s="3">
        <v>0</v>
      </c>
      <c r="K134" s="3">
        <v>19.114032543649074</v>
      </c>
      <c r="L134" s="3">
        <f t="shared" si="37"/>
        <v>46.746021986002418</v>
      </c>
      <c r="M134">
        <f t="shared" si="49"/>
        <v>2.14</v>
      </c>
      <c r="N134">
        <f t="shared" si="50"/>
        <v>4</v>
      </c>
      <c r="O134">
        <f t="shared" si="51"/>
        <v>2.89</v>
      </c>
      <c r="P134" s="4">
        <f t="shared" si="38"/>
        <v>112.38643542063375</v>
      </c>
      <c r="Q134" s="4">
        <f t="shared" si="39"/>
        <v>53.253978013997582</v>
      </c>
      <c r="R134" s="4">
        <f t="shared" si="40"/>
        <v>108.49353206514341</v>
      </c>
      <c r="S134">
        <f t="shared" si="41"/>
        <v>2.0507138968427858</v>
      </c>
      <c r="T134">
        <f t="shared" si="41"/>
        <v>1.7263520546459952</v>
      </c>
      <c r="U134">
        <f t="shared" si="41"/>
        <v>2.0354038481186865</v>
      </c>
      <c r="V134" s="2">
        <f t="shared" si="42"/>
        <v>2.011632720012364</v>
      </c>
      <c r="X134">
        <v>2</v>
      </c>
      <c r="Y134">
        <v>0</v>
      </c>
      <c r="Z134" s="5">
        <f t="shared" ref="Z134:Z197" si="52">IF(X134=Y134,R134,IF(X134&gt;Y134,P134,Q134))</f>
        <v>112.38643542063375</v>
      </c>
      <c r="AA134" s="5">
        <f t="shared" si="43"/>
        <v>12.386435420633745</v>
      </c>
      <c r="AJ134" t="str">
        <f t="shared" si="36"/>
        <v>LeganésMálaga</v>
      </c>
      <c r="AK134">
        <f t="shared" si="44"/>
        <v>2.14</v>
      </c>
      <c r="AL134">
        <f t="shared" si="45"/>
        <v>2.89</v>
      </c>
      <c r="AM134">
        <f t="shared" si="46"/>
        <v>4</v>
      </c>
      <c r="AN134">
        <f t="shared" si="47"/>
        <v>2.84</v>
      </c>
      <c r="AO134">
        <f t="shared" si="48"/>
        <v>1.41</v>
      </c>
      <c r="AT134" t="s">
        <v>503</v>
      </c>
      <c r="AU134">
        <v>1.19</v>
      </c>
      <c r="AV134">
        <v>7.5</v>
      </c>
      <c r="AW134">
        <v>13</v>
      </c>
      <c r="AX134">
        <v>1.35</v>
      </c>
      <c r="AY134">
        <v>3.13</v>
      </c>
    </row>
    <row r="135" spans="1:51">
      <c r="A135">
        <v>27</v>
      </c>
      <c r="B135" t="s">
        <v>361</v>
      </c>
      <c r="C135" t="s">
        <v>372</v>
      </c>
      <c r="D135">
        <v>0.54826947199999998</v>
      </c>
      <c r="E135">
        <v>0.145071427</v>
      </c>
      <c r="F135">
        <v>0.30496873499999999</v>
      </c>
      <c r="G135">
        <v>0.243125067</v>
      </c>
      <c r="H135">
        <v>0.26898309399999998</v>
      </c>
      <c r="I135" s="3">
        <v>39.363331574174211</v>
      </c>
      <c r="J135" s="3">
        <v>0</v>
      </c>
      <c r="K135" s="3">
        <v>16.650865110882677</v>
      </c>
      <c r="L135" s="3">
        <f t="shared" si="37"/>
        <v>56.014196685056888</v>
      </c>
      <c r="M135">
        <f t="shared" si="49"/>
        <v>2.79</v>
      </c>
      <c r="N135">
        <f t="shared" si="50"/>
        <v>2.7</v>
      </c>
      <c r="O135">
        <f t="shared" si="51"/>
        <v>3.1</v>
      </c>
      <c r="P135" s="4">
        <f t="shared" si="38"/>
        <v>153.80949840688916</v>
      </c>
      <c r="Q135" s="4">
        <f t="shared" si="39"/>
        <v>43.985803314943112</v>
      </c>
      <c r="R135" s="4">
        <f t="shared" si="40"/>
        <v>95.603485158679419</v>
      </c>
      <c r="S135">
        <f t="shared" si="41"/>
        <v>2.1869831558706436</v>
      </c>
      <c r="T135">
        <f t="shared" si="41"/>
        <v>1.643312527921243</v>
      </c>
      <c r="U135">
        <f t="shared" si="41"/>
        <v>1.9804737244685096</v>
      </c>
      <c r="V135" s="2">
        <f t="shared" si="42"/>
        <v>2.0414363600265033</v>
      </c>
      <c r="X135">
        <v>1</v>
      </c>
      <c r="Y135">
        <v>1</v>
      </c>
      <c r="Z135" s="5">
        <f t="shared" si="52"/>
        <v>95.603485158679419</v>
      </c>
      <c r="AA135" s="5">
        <f t="shared" si="43"/>
        <v>-4.396514841320581</v>
      </c>
      <c r="AJ135" t="str">
        <f t="shared" si="36"/>
        <v>La CoruñaEibar</v>
      </c>
      <c r="AK135">
        <f t="shared" si="44"/>
        <v>2.79</v>
      </c>
      <c r="AL135">
        <f t="shared" si="45"/>
        <v>3.1</v>
      </c>
      <c r="AM135">
        <f t="shared" si="46"/>
        <v>2.7</v>
      </c>
      <c r="AN135">
        <f t="shared" si="47"/>
        <v>2.02</v>
      </c>
      <c r="AO135">
        <f t="shared" si="48"/>
        <v>1.8</v>
      </c>
      <c r="AT135" t="s">
        <v>504</v>
      </c>
      <c r="AU135">
        <v>1.7</v>
      </c>
      <c r="AV135">
        <v>3.75</v>
      </c>
      <c r="AW135">
        <v>5.25</v>
      </c>
      <c r="AX135">
        <v>1.87</v>
      </c>
      <c r="AY135">
        <v>1.94</v>
      </c>
    </row>
    <row r="136" spans="1:51">
      <c r="A136">
        <v>27</v>
      </c>
      <c r="B136" t="s">
        <v>364</v>
      </c>
      <c r="C136" t="s">
        <v>369</v>
      </c>
      <c r="D136">
        <v>0.52931788999999996</v>
      </c>
      <c r="E136">
        <v>0.23143786699999999</v>
      </c>
      <c r="F136">
        <v>0.22579850800000001</v>
      </c>
      <c r="G136">
        <v>0.56721585200000002</v>
      </c>
      <c r="H136">
        <v>0.56827917299999997</v>
      </c>
      <c r="I136" s="3">
        <v>0</v>
      </c>
      <c r="J136" s="3">
        <v>18.234774625756238</v>
      </c>
      <c r="K136" s="3">
        <v>13.855303291379254</v>
      </c>
      <c r="L136" s="3">
        <f t="shared" si="37"/>
        <v>32.090077917135488</v>
      </c>
      <c r="M136">
        <f t="shared" si="49"/>
        <v>1.19</v>
      </c>
      <c r="N136">
        <f t="shared" si="50"/>
        <v>13</v>
      </c>
      <c r="O136">
        <f t="shared" si="51"/>
        <v>7.5</v>
      </c>
      <c r="P136" s="4">
        <f t="shared" si="38"/>
        <v>67.909922082864497</v>
      </c>
      <c r="Q136" s="4">
        <f t="shared" si="39"/>
        <v>304.96199221769558</v>
      </c>
      <c r="R136" s="4">
        <f t="shared" si="40"/>
        <v>171.82469676820892</v>
      </c>
      <c r="S136">
        <f t="shared" si="41"/>
        <v>1.8319332321748678</v>
      </c>
      <c r="T136">
        <f t="shared" si="41"/>
        <v>2.484245716072365</v>
      </c>
      <c r="U136">
        <f t="shared" si="41"/>
        <v>2.2350855861500789</v>
      </c>
      <c r="V136" s="2">
        <f t="shared" si="42"/>
        <v>2.0493025533123501</v>
      </c>
      <c r="X136">
        <v>3</v>
      </c>
      <c r="Y136">
        <v>1</v>
      </c>
      <c r="Z136" s="5">
        <f t="shared" si="52"/>
        <v>67.909922082864497</v>
      </c>
      <c r="AA136" s="5">
        <f t="shared" si="43"/>
        <v>-32.090077917135503</v>
      </c>
      <c r="AJ136" t="str">
        <f t="shared" si="36"/>
        <v>Real MadridGetafe</v>
      </c>
      <c r="AK136">
        <f t="shared" si="44"/>
        <v>1.19</v>
      </c>
      <c r="AL136">
        <f t="shared" si="45"/>
        <v>7.5</v>
      </c>
      <c r="AM136">
        <f t="shared" si="46"/>
        <v>13</v>
      </c>
      <c r="AN136">
        <f t="shared" si="47"/>
        <v>1.35</v>
      </c>
      <c r="AO136">
        <f t="shared" si="48"/>
        <v>3.13</v>
      </c>
      <c r="AT136" t="s">
        <v>505</v>
      </c>
      <c r="AU136">
        <v>1.8</v>
      </c>
      <c r="AV136">
        <v>3.39</v>
      </c>
      <c r="AW136">
        <v>4.75</v>
      </c>
      <c r="AX136">
        <v>1.97</v>
      </c>
      <c r="AY136">
        <v>1.84</v>
      </c>
    </row>
    <row r="137" spans="1:51">
      <c r="A137">
        <v>27</v>
      </c>
      <c r="B137" t="s">
        <v>352</v>
      </c>
      <c r="C137" t="s">
        <v>373</v>
      </c>
      <c r="D137">
        <v>0.46622613499999999</v>
      </c>
      <c r="E137">
        <v>0.18017898199999999</v>
      </c>
      <c r="F137">
        <v>0.35303165399999997</v>
      </c>
      <c r="G137">
        <v>0.18504634</v>
      </c>
      <c r="H137">
        <v>0.243523985</v>
      </c>
      <c r="I137" s="3">
        <v>30.392844711687431</v>
      </c>
      <c r="J137" s="3">
        <v>0</v>
      </c>
      <c r="K137" s="3">
        <v>18.440396720362866</v>
      </c>
      <c r="L137" s="3">
        <f t="shared" si="37"/>
        <v>48.833241432050301</v>
      </c>
      <c r="M137">
        <f t="shared" si="49"/>
        <v>3.1</v>
      </c>
      <c r="N137">
        <f t="shared" si="50"/>
        <v>2.4500000000000002</v>
      </c>
      <c r="O137">
        <f t="shared" si="51"/>
        <v>3.1</v>
      </c>
      <c r="P137" s="4">
        <f t="shared" si="38"/>
        <v>145.38457717418075</v>
      </c>
      <c r="Q137" s="4">
        <f t="shared" si="39"/>
        <v>51.166758567949699</v>
      </c>
      <c r="R137" s="4">
        <f t="shared" si="40"/>
        <v>108.33198840107458</v>
      </c>
      <c r="S137">
        <f t="shared" si="41"/>
        <v>2.1625183377237724</v>
      </c>
      <c r="T137">
        <f t="shared" si="41"/>
        <v>1.708987905136232</v>
      </c>
      <c r="U137">
        <f t="shared" si="41"/>
        <v>2.0347567145642804</v>
      </c>
      <c r="V137" s="2">
        <f t="shared" si="42"/>
        <v>2.0344797958915719</v>
      </c>
      <c r="X137">
        <v>1</v>
      </c>
      <c r="Y137">
        <v>1</v>
      </c>
      <c r="Z137" s="5">
        <f t="shared" si="52"/>
        <v>108.33198840107458</v>
      </c>
      <c r="AA137" s="5">
        <f t="shared" si="43"/>
        <v>8.3319884010745824</v>
      </c>
      <c r="AJ137" t="str">
        <f t="shared" si="36"/>
        <v>LevanteEspanyol</v>
      </c>
      <c r="AK137">
        <f t="shared" si="44"/>
        <v>3.1</v>
      </c>
      <c r="AL137">
        <f t="shared" si="45"/>
        <v>3.1</v>
      </c>
      <c r="AM137">
        <f t="shared" si="46"/>
        <v>2.4500000000000002</v>
      </c>
      <c r="AN137">
        <f t="shared" si="47"/>
        <v>2.36</v>
      </c>
      <c r="AO137">
        <f t="shared" si="48"/>
        <v>1.59</v>
      </c>
      <c r="AT137" t="s">
        <v>506</v>
      </c>
      <c r="AU137">
        <v>1.72</v>
      </c>
      <c r="AV137">
        <v>3.79</v>
      </c>
      <c r="AW137">
        <v>4.75</v>
      </c>
      <c r="AX137">
        <v>1.89</v>
      </c>
      <c r="AY137">
        <v>1.91</v>
      </c>
    </row>
    <row r="138" spans="1:51">
      <c r="A138">
        <v>27</v>
      </c>
      <c r="B138" t="s">
        <v>354</v>
      </c>
      <c r="C138" t="s">
        <v>357</v>
      </c>
      <c r="D138">
        <v>6.5685028000000006E-2</v>
      </c>
      <c r="E138">
        <v>0.67495735700000004</v>
      </c>
      <c r="F138">
        <v>9.6500038999999996E-2</v>
      </c>
      <c r="G138">
        <v>0.68569767100000001</v>
      </c>
      <c r="H138">
        <v>0.53073215600000001</v>
      </c>
      <c r="I138" s="3">
        <v>0</v>
      </c>
      <c r="J138" s="3">
        <v>77.454738740990607</v>
      </c>
      <c r="K138" s="3">
        <v>8.2553271601004621</v>
      </c>
      <c r="L138" s="3">
        <f t="shared" si="37"/>
        <v>85.71006590109107</v>
      </c>
      <c r="M138">
        <f t="shared" si="49"/>
        <v>1.72</v>
      </c>
      <c r="N138">
        <f t="shared" si="50"/>
        <v>4.75</v>
      </c>
      <c r="O138">
        <f t="shared" si="51"/>
        <v>3.79</v>
      </c>
      <c r="P138" s="4">
        <f t="shared" si="38"/>
        <v>14.289934098908931</v>
      </c>
      <c r="Q138" s="4">
        <f t="shared" si="39"/>
        <v>382.19994311861433</v>
      </c>
      <c r="R138" s="4">
        <f t="shared" si="40"/>
        <v>45.577624035689681</v>
      </c>
      <c r="S138">
        <f t="shared" si="41"/>
        <v>1.1550302259535876</v>
      </c>
      <c r="T138">
        <f t="shared" si="41"/>
        <v>2.5822906180845782</v>
      </c>
      <c r="U138">
        <f t="shared" si="41"/>
        <v>1.6587516816367136</v>
      </c>
      <c r="V138" s="2">
        <f t="shared" si="42"/>
        <v>1.9788738452901296</v>
      </c>
      <c r="X138">
        <v>1</v>
      </c>
      <c r="Y138">
        <v>0</v>
      </c>
      <c r="Z138" s="5">
        <f t="shared" si="52"/>
        <v>14.289934098908931</v>
      </c>
      <c r="AA138" s="5">
        <f t="shared" si="43"/>
        <v>-85.71006590109107</v>
      </c>
      <c r="AJ138" t="str">
        <f t="shared" si="36"/>
        <v>BarcelonaAtlético Madrid</v>
      </c>
      <c r="AK138">
        <f t="shared" si="44"/>
        <v>1.72</v>
      </c>
      <c r="AL138">
        <f t="shared" si="45"/>
        <v>3.79</v>
      </c>
      <c r="AM138">
        <f t="shared" si="46"/>
        <v>4.75</v>
      </c>
      <c r="AN138">
        <f t="shared" si="47"/>
        <v>1.89</v>
      </c>
      <c r="AO138">
        <f t="shared" si="48"/>
        <v>1.91</v>
      </c>
      <c r="AT138" t="s">
        <v>507</v>
      </c>
      <c r="AU138">
        <v>3.1</v>
      </c>
      <c r="AV138">
        <v>3.1</v>
      </c>
      <c r="AW138">
        <v>2.4500000000000002</v>
      </c>
      <c r="AX138">
        <v>2.36</v>
      </c>
      <c r="AY138">
        <v>1.59</v>
      </c>
    </row>
    <row r="139" spans="1:51">
      <c r="A139">
        <v>27</v>
      </c>
      <c r="B139" t="s">
        <v>358</v>
      </c>
      <c r="C139" t="s">
        <v>379</v>
      </c>
      <c r="D139">
        <v>0.64353569099999997</v>
      </c>
      <c r="E139">
        <v>0.140791212</v>
      </c>
      <c r="F139">
        <v>0.16668630700000001</v>
      </c>
      <c r="G139">
        <v>0.66466193200000001</v>
      </c>
      <c r="H139">
        <v>0.58640077000000002</v>
      </c>
      <c r="I139" s="3">
        <v>17.139576994974401</v>
      </c>
      <c r="J139" s="3">
        <v>0</v>
      </c>
      <c r="K139" s="3">
        <v>0</v>
      </c>
      <c r="L139" s="3">
        <f t="shared" si="37"/>
        <v>17.139576994974401</v>
      </c>
      <c r="M139">
        <f t="shared" si="49"/>
        <v>1.64</v>
      </c>
      <c r="N139">
        <f t="shared" si="50"/>
        <v>5.25</v>
      </c>
      <c r="O139">
        <f t="shared" si="51"/>
        <v>4</v>
      </c>
      <c r="P139" s="4">
        <f t="shared" si="38"/>
        <v>110.96932927678361</v>
      </c>
      <c r="Q139" s="4">
        <f t="shared" si="39"/>
        <v>82.860423005025595</v>
      </c>
      <c r="R139" s="4">
        <f t="shared" si="40"/>
        <v>82.860423005025595</v>
      </c>
      <c r="S139">
        <f t="shared" si="41"/>
        <v>2.0452029610709035</v>
      </c>
      <c r="T139">
        <f t="shared" si="41"/>
        <v>1.9183471460547141</v>
      </c>
      <c r="U139">
        <f t="shared" si="41"/>
        <v>1.9183471460547141</v>
      </c>
      <c r="V139" s="2">
        <f t="shared" si="42"/>
        <v>1.9060097218376439</v>
      </c>
      <c r="X139">
        <v>2</v>
      </c>
      <c r="Y139">
        <v>1</v>
      </c>
      <c r="Z139" s="5">
        <f t="shared" si="52"/>
        <v>110.96932927678361</v>
      </c>
      <c r="AA139" s="5">
        <f t="shared" si="43"/>
        <v>10.969329276783611</v>
      </c>
      <c r="AJ139" t="str">
        <f t="shared" si="36"/>
        <v>Real SociedadAlavés</v>
      </c>
      <c r="AK139">
        <f t="shared" si="44"/>
        <v>1.64</v>
      </c>
      <c r="AL139">
        <f t="shared" si="45"/>
        <v>4</v>
      </c>
      <c r="AM139">
        <f t="shared" si="46"/>
        <v>5.25</v>
      </c>
      <c r="AN139">
        <f t="shared" si="47"/>
        <v>1.82</v>
      </c>
      <c r="AO139">
        <f t="shared" si="48"/>
        <v>1.99</v>
      </c>
      <c r="AT139" t="s">
        <v>508</v>
      </c>
      <c r="AU139">
        <v>1.64</v>
      </c>
      <c r="AV139">
        <v>4</v>
      </c>
      <c r="AW139">
        <v>5.25</v>
      </c>
      <c r="AX139">
        <v>1.82</v>
      </c>
      <c r="AY139">
        <v>1.99</v>
      </c>
    </row>
    <row r="140" spans="1:51">
      <c r="A140">
        <v>27</v>
      </c>
      <c r="B140" t="s">
        <v>370</v>
      </c>
      <c r="C140" t="s">
        <v>376</v>
      </c>
      <c r="D140">
        <v>0.447475438</v>
      </c>
      <c r="E140">
        <v>0.30708364300000002</v>
      </c>
      <c r="F140">
        <v>0.191643902</v>
      </c>
      <c r="G140">
        <v>0.76500547600000002</v>
      </c>
      <c r="H140">
        <v>0.74137715699999995</v>
      </c>
      <c r="I140" s="3">
        <v>0</v>
      </c>
      <c r="J140" s="3">
        <v>21.004963891786034</v>
      </c>
      <c r="K140" s="3">
        <v>4.5915781082378784</v>
      </c>
      <c r="L140" s="3">
        <f t="shared" si="37"/>
        <v>25.596542000023913</v>
      </c>
      <c r="M140">
        <f t="shared" si="49"/>
        <v>1.44</v>
      </c>
      <c r="N140">
        <f t="shared" si="50"/>
        <v>6.5</v>
      </c>
      <c r="O140">
        <f t="shared" si="51"/>
        <v>4.75</v>
      </c>
      <c r="P140" s="4">
        <f t="shared" si="38"/>
        <v>74.403457999976084</v>
      </c>
      <c r="Q140" s="4">
        <f t="shared" si="39"/>
        <v>210.93572329658528</v>
      </c>
      <c r="R140" s="4">
        <f t="shared" si="40"/>
        <v>96.213454014106006</v>
      </c>
      <c r="S140">
        <f t="shared" si="41"/>
        <v>1.8715931204304035</v>
      </c>
      <c r="T140">
        <f t="shared" si="41"/>
        <v>2.3241501364809509</v>
      </c>
      <c r="U140">
        <f t="shared" si="41"/>
        <v>1.9832358058791668</v>
      </c>
      <c r="V140" s="2">
        <f t="shared" si="42"/>
        <v>1.9312754905366973</v>
      </c>
      <c r="X140">
        <v>2</v>
      </c>
      <c r="Y140">
        <v>0</v>
      </c>
      <c r="Z140" s="5">
        <f t="shared" si="52"/>
        <v>74.403457999976084</v>
      </c>
      <c r="AA140" s="5">
        <f t="shared" si="43"/>
        <v>-25.596542000023916</v>
      </c>
      <c r="AJ140" t="str">
        <f t="shared" si="36"/>
        <v>ValenciaBetis</v>
      </c>
      <c r="AK140">
        <f t="shared" si="44"/>
        <v>1.44</v>
      </c>
      <c r="AL140">
        <f t="shared" si="45"/>
        <v>4.75</v>
      </c>
      <c r="AM140">
        <f t="shared" si="46"/>
        <v>6.5</v>
      </c>
      <c r="AN140">
        <f t="shared" si="47"/>
        <v>1.43</v>
      </c>
      <c r="AO140">
        <f t="shared" si="48"/>
        <v>2.75</v>
      </c>
      <c r="AT140" t="s">
        <v>509</v>
      </c>
      <c r="AU140">
        <v>1.44</v>
      </c>
      <c r="AV140">
        <v>4.75</v>
      </c>
      <c r="AW140">
        <v>6.5</v>
      </c>
      <c r="AX140">
        <v>1.43</v>
      </c>
      <c r="AY140">
        <v>2.75</v>
      </c>
    </row>
    <row r="141" spans="1:51">
      <c r="A141">
        <v>27</v>
      </c>
      <c r="B141" t="s">
        <v>355</v>
      </c>
      <c r="C141" t="s">
        <v>375</v>
      </c>
      <c r="D141">
        <v>0.77311333299999996</v>
      </c>
      <c r="E141">
        <v>5.1085015999999997E-2</v>
      </c>
      <c r="F141">
        <v>0.145883185</v>
      </c>
      <c r="G141">
        <v>0.47874702099999999</v>
      </c>
      <c r="H141">
        <v>0.292817047</v>
      </c>
      <c r="I141" s="3">
        <v>35.124146696875712</v>
      </c>
      <c r="J141" s="3">
        <v>0</v>
      </c>
      <c r="K141" s="3">
        <v>0</v>
      </c>
      <c r="L141" s="3">
        <f t="shared" si="37"/>
        <v>35.124146696875712</v>
      </c>
      <c r="M141">
        <f t="shared" si="49"/>
        <v>1.44</v>
      </c>
      <c r="N141">
        <f t="shared" si="50"/>
        <v>7</v>
      </c>
      <c r="O141">
        <f t="shared" si="51"/>
        <v>4.33</v>
      </c>
      <c r="P141" s="4">
        <f t="shared" si="38"/>
        <v>115.45462454662531</v>
      </c>
      <c r="Q141" s="4">
        <f t="shared" si="39"/>
        <v>64.875853303124288</v>
      </c>
      <c r="R141" s="4">
        <f t="shared" si="40"/>
        <v>64.875853303124288</v>
      </c>
      <c r="S141">
        <f t="shared" si="41"/>
        <v>2.0624113333108522</v>
      </c>
      <c r="T141">
        <f t="shared" si="41"/>
        <v>1.8120830831093255</v>
      </c>
      <c r="U141">
        <f t="shared" si="41"/>
        <v>1.8120830831093255</v>
      </c>
      <c r="V141" s="2">
        <f t="shared" si="42"/>
        <v>1.951400444855504</v>
      </c>
      <c r="X141">
        <v>2</v>
      </c>
      <c r="Y141">
        <v>1</v>
      </c>
      <c r="Z141" s="5">
        <f t="shared" si="52"/>
        <v>115.45462454662531</v>
      </c>
      <c r="AA141" s="5">
        <f t="shared" si="43"/>
        <v>15.454624546625311</v>
      </c>
      <c r="AJ141" t="str">
        <f t="shared" si="36"/>
        <v>Celta VigoLas Palmas</v>
      </c>
      <c r="AK141">
        <f t="shared" si="44"/>
        <v>1.44</v>
      </c>
      <c r="AL141">
        <f t="shared" si="45"/>
        <v>4.33</v>
      </c>
      <c r="AM141">
        <f t="shared" si="46"/>
        <v>7</v>
      </c>
      <c r="AN141">
        <f t="shared" si="47"/>
        <v>1.58</v>
      </c>
      <c r="AO141">
        <f t="shared" si="48"/>
        <v>2.34</v>
      </c>
      <c r="AT141" t="s">
        <v>510</v>
      </c>
      <c r="AU141">
        <v>1.44</v>
      </c>
      <c r="AV141">
        <v>4.33</v>
      </c>
      <c r="AW141">
        <v>7</v>
      </c>
      <c r="AX141">
        <v>1.58</v>
      </c>
      <c r="AY141">
        <v>2.34</v>
      </c>
    </row>
    <row r="142" spans="1:51">
      <c r="A142">
        <v>28</v>
      </c>
      <c r="B142" t="s">
        <v>378</v>
      </c>
      <c r="C142" t="s">
        <v>361</v>
      </c>
      <c r="D142">
        <v>0.70441704800000005</v>
      </c>
      <c r="E142">
        <v>8.7786591999999997E-2</v>
      </c>
      <c r="F142">
        <v>0.13184489199999999</v>
      </c>
      <c r="G142">
        <v>0.66016847199999995</v>
      </c>
      <c r="H142">
        <v>0.52175221500000002</v>
      </c>
      <c r="I142" s="3">
        <v>32.124576769857157</v>
      </c>
      <c r="J142" s="3">
        <v>0</v>
      </c>
      <c r="K142" s="3">
        <v>0</v>
      </c>
      <c r="L142" s="3">
        <f t="shared" si="37"/>
        <v>32.124576769857157</v>
      </c>
      <c r="M142">
        <f t="shared" si="49"/>
        <v>1.55</v>
      </c>
      <c r="N142">
        <f t="shared" si="50"/>
        <v>5.5</v>
      </c>
      <c r="O142">
        <f t="shared" si="51"/>
        <v>4.2</v>
      </c>
      <c r="P142" s="4">
        <f t="shared" si="38"/>
        <v>117.66851722342145</v>
      </c>
      <c r="Q142" s="4">
        <f t="shared" si="39"/>
        <v>67.875423230142843</v>
      </c>
      <c r="R142" s="4">
        <f t="shared" si="40"/>
        <v>67.875423230142843</v>
      </c>
      <c r="S142">
        <f t="shared" si="41"/>
        <v>2.0706602808120746</v>
      </c>
      <c r="T142">
        <f t="shared" si="41"/>
        <v>1.8317125506034235</v>
      </c>
      <c r="U142">
        <f t="shared" si="41"/>
        <v>1.8317125506034235</v>
      </c>
      <c r="V142" s="2">
        <f t="shared" si="42"/>
        <v>1.8609101481709478</v>
      </c>
      <c r="X142">
        <v>2</v>
      </c>
      <c r="Y142">
        <v>0</v>
      </c>
      <c r="Z142" s="5">
        <f t="shared" si="52"/>
        <v>117.66851722342145</v>
      </c>
      <c r="AA142" s="5">
        <f t="shared" si="43"/>
        <v>17.668517223421446</v>
      </c>
      <c r="AJ142" t="str">
        <f t="shared" si="36"/>
        <v>GironaLa Coruña</v>
      </c>
      <c r="AK142">
        <f t="shared" si="44"/>
        <v>1.55</v>
      </c>
      <c r="AL142">
        <f t="shared" si="45"/>
        <v>4.2</v>
      </c>
      <c r="AM142">
        <f t="shared" si="46"/>
        <v>5.5</v>
      </c>
      <c r="AN142">
        <f t="shared" si="47"/>
        <v>1.87</v>
      </c>
      <c r="AO142">
        <f t="shared" si="48"/>
        <v>1.93</v>
      </c>
      <c r="AT142" t="s">
        <v>511</v>
      </c>
      <c r="AU142">
        <v>1.55</v>
      </c>
      <c r="AV142">
        <v>4.2</v>
      </c>
      <c r="AW142">
        <v>5.5</v>
      </c>
      <c r="AX142">
        <v>1.87</v>
      </c>
      <c r="AY142">
        <v>1.93</v>
      </c>
    </row>
    <row r="143" spans="1:51">
      <c r="A143">
        <v>28</v>
      </c>
      <c r="B143" t="s">
        <v>372</v>
      </c>
      <c r="C143" t="s">
        <v>364</v>
      </c>
      <c r="D143">
        <v>0.20108192</v>
      </c>
      <c r="E143">
        <v>0.57277541799999998</v>
      </c>
      <c r="F143">
        <v>0.195436622</v>
      </c>
      <c r="G143">
        <v>0.65642941399999999</v>
      </c>
      <c r="H143">
        <v>0.62196069200000004</v>
      </c>
      <c r="I143" s="3">
        <v>3.9797566190338478</v>
      </c>
      <c r="J143" s="3">
        <v>0</v>
      </c>
      <c r="K143" s="3">
        <v>0</v>
      </c>
      <c r="L143" s="3">
        <f t="shared" si="37"/>
        <v>3.9797566190338478</v>
      </c>
      <c r="M143">
        <f t="shared" si="49"/>
        <v>5.75</v>
      </c>
      <c r="N143">
        <f t="shared" si="50"/>
        <v>1.5</v>
      </c>
      <c r="O143">
        <f t="shared" si="51"/>
        <v>4.75</v>
      </c>
      <c r="P143" s="4">
        <f t="shared" si="38"/>
        <v>118.90384394041078</v>
      </c>
      <c r="Q143" s="4">
        <f t="shared" si="39"/>
        <v>96.02024338096615</v>
      </c>
      <c r="R143" s="4">
        <f t="shared" si="40"/>
        <v>96.02024338096615</v>
      </c>
      <c r="S143">
        <f t="shared" si="41"/>
        <v>2.075195894779537</v>
      </c>
      <c r="T143">
        <f t="shared" si="41"/>
        <v>1.9823628024337785</v>
      </c>
      <c r="U143">
        <f t="shared" si="41"/>
        <v>1.9823628024337785</v>
      </c>
      <c r="V143" s="2">
        <f t="shared" si="42"/>
        <v>1.9401593473761571</v>
      </c>
      <c r="X143">
        <v>1</v>
      </c>
      <c r="Y143">
        <v>2</v>
      </c>
      <c r="Z143" s="5">
        <f t="shared" si="52"/>
        <v>96.02024338096615</v>
      </c>
      <c r="AA143" s="5">
        <f t="shared" si="43"/>
        <v>-3.97975661903385</v>
      </c>
      <c r="AJ143" t="str">
        <f t="shared" si="36"/>
        <v>EibarReal Madrid</v>
      </c>
      <c r="AK143">
        <f t="shared" si="44"/>
        <v>5.75</v>
      </c>
      <c r="AL143">
        <f t="shared" si="45"/>
        <v>4.75</v>
      </c>
      <c r="AM143">
        <f t="shared" si="46"/>
        <v>1.5</v>
      </c>
      <c r="AN143">
        <f t="shared" si="47"/>
        <v>1.47</v>
      </c>
      <c r="AO143">
        <f t="shared" si="48"/>
        <v>2.62</v>
      </c>
      <c r="AT143" t="s">
        <v>512</v>
      </c>
      <c r="AU143">
        <v>5.75</v>
      </c>
      <c r="AV143">
        <v>4.75</v>
      </c>
      <c r="AW143">
        <v>1.5</v>
      </c>
      <c r="AX143">
        <v>1.47</v>
      </c>
      <c r="AY143">
        <v>2.62</v>
      </c>
    </row>
    <row r="144" spans="1:51">
      <c r="A144">
        <v>28</v>
      </c>
      <c r="B144" t="s">
        <v>360</v>
      </c>
      <c r="C144" t="s">
        <v>370</v>
      </c>
      <c r="D144">
        <v>0.29920182699999998</v>
      </c>
      <c r="E144">
        <v>0.46162395499999997</v>
      </c>
      <c r="F144">
        <v>0.22108222299999999</v>
      </c>
      <c r="G144">
        <v>0.64502315499999996</v>
      </c>
      <c r="H144">
        <v>0.64794976900000001</v>
      </c>
      <c r="I144" s="3">
        <v>0</v>
      </c>
      <c r="J144" s="3">
        <v>29.18983824743885</v>
      </c>
      <c r="K144" s="3">
        <v>3.2418174754539431</v>
      </c>
      <c r="L144" s="3">
        <f t="shared" si="37"/>
        <v>32.431655722892792</v>
      </c>
      <c r="M144">
        <f t="shared" si="49"/>
        <v>2</v>
      </c>
      <c r="N144">
        <f t="shared" si="50"/>
        <v>3.79</v>
      </c>
      <c r="O144">
        <f t="shared" si="51"/>
        <v>3.5</v>
      </c>
      <c r="P144" s="4">
        <f t="shared" si="38"/>
        <v>67.568344277107215</v>
      </c>
      <c r="Q144" s="4">
        <f t="shared" si="39"/>
        <v>178.19783123490043</v>
      </c>
      <c r="R144" s="4">
        <f t="shared" si="40"/>
        <v>78.91470544119602</v>
      </c>
      <c r="S144">
        <f t="shared" si="41"/>
        <v>1.8297432769222217</v>
      </c>
      <c r="T144">
        <f t="shared" si="41"/>
        <v>2.2509024141315694</v>
      </c>
      <c r="U144">
        <f t="shared" si="41"/>
        <v>1.8971579397985172</v>
      </c>
      <c r="V144" s="2">
        <f t="shared" si="42"/>
        <v>2.0059609008393151</v>
      </c>
      <c r="X144">
        <v>0</v>
      </c>
      <c r="Y144">
        <v>2</v>
      </c>
      <c r="Z144" s="5">
        <f t="shared" si="52"/>
        <v>178.19783123490043</v>
      </c>
      <c r="AA144" s="5">
        <f t="shared" si="43"/>
        <v>78.197831234900434</v>
      </c>
      <c r="AJ144" t="str">
        <f t="shared" si="36"/>
        <v>SevillaValencia</v>
      </c>
      <c r="AK144">
        <f t="shared" si="44"/>
        <v>2</v>
      </c>
      <c r="AL144">
        <f t="shared" si="45"/>
        <v>3.5</v>
      </c>
      <c r="AM144">
        <f t="shared" si="46"/>
        <v>3.79</v>
      </c>
      <c r="AN144">
        <f t="shared" si="47"/>
        <v>1.68</v>
      </c>
      <c r="AO144">
        <f t="shared" si="48"/>
        <v>2.17</v>
      </c>
      <c r="AT144" t="s">
        <v>513</v>
      </c>
      <c r="AU144">
        <v>1.75</v>
      </c>
      <c r="AV144">
        <v>3.5</v>
      </c>
      <c r="AW144">
        <v>5.25</v>
      </c>
      <c r="AX144">
        <v>2.3199999999999998</v>
      </c>
      <c r="AY144">
        <v>1.6</v>
      </c>
    </row>
    <row r="145" spans="1:51">
      <c r="A145">
        <v>28</v>
      </c>
      <c r="B145" t="s">
        <v>369</v>
      </c>
      <c r="C145" t="s">
        <v>352</v>
      </c>
      <c r="D145">
        <v>0.60574367299999998</v>
      </c>
      <c r="E145">
        <v>0.15596903300000001</v>
      </c>
      <c r="F145">
        <v>0.22848729000000001</v>
      </c>
      <c r="G145">
        <v>0.45434398100000001</v>
      </c>
      <c r="H145">
        <v>0.436308317</v>
      </c>
      <c r="I145" s="3">
        <v>9.889769062379715</v>
      </c>
      <c r="J145" s="3">
        <v>0</v>
      </c>
      <c r="K145" s="3">
        <v>0</v>
      </c>
      <c r="L145" s="3">
        <f t="shared" si="37"/>
        <v>9.889769062379715</v>
      </c>
      <c r="M145">
        <f t="shared" si="49"/>
        <v>1.75</v>
      </c>
      <c r="N145">
        <f t="shared" si="50"/>
        <v>5.25</v>
      </c>
      <c r="O145">
        <f t="shared" si="51"/>
        <v>3.5</v>
      </c>
      <c r="P145" s="4">
        <f t="shared" si="38"/>
        <v>107.41732679678479</v>
      </c>
      <c r="Q145" s="4">
        <f t="shared" si="39"/>
        <v>90.110230937620287</v>
      </c>
      <c r="R145" s="4">
        <f t="shared" si="40"/>
        <v>90.110230937620287</v>
      </c>
      <c r="S145">
        <f t="shared" si="41"/>
        <v>2.0310743402583311</v>
      </c>
      <c r="T145">
        <f t="shared" si="41"/>
        <v>1.9547741027160808</v>
      </c>
      <c r="U145">
        <f t="shared" si="41"/>
        <v>1.9547741027160808</v>
      </c>
      <c r="V145" s="2">
        <f t="shared" si="42"/>
        <v>1.9818356948299822</v>
      </c>
      <c r="X145">
        <v>0</v>
      </c>
      <c r="Y145">
        <v>1</v>
      </c>
      <c r="Z145" s="5">
        <f t="shared" si="52"/>
        <v>90.110230937620287</v>
      </c>
      <c r="AA145" s="5">
        <f t="shared" si="43"/>
        <v>-9.8897690623797132</v>
      </c>
      <c r="AJ145" t="str">
        <f t="shared" si="36"/>
        <v>GetafeLevante</v>
      </c>
      <c r="AK145">
        <f t="shared" si="44"/>
        <v>1.75</v>
      </c>
      <c r="AL145">
        <f t="shared" si="45"/>
        <v>3.5</v>
      </c>
      <c r="AM145">
        <f t="shared" si="46"/>
        <v>5.25</v>
      </c>
      <c r="AN145">
        <f t="shared" si="47"/>
        <v>2.3199999999999998</v>
      </c>
      <c r="AO145">
        <f t="shared" si="48"/>
        <v>1.6</v>
      </c>
      <c r="AT145" t="s">
        <v>514</v>
      </c>
      <c r="AU145">
        <v>13</v>
      </c>
      <c r="AV145">
        <v>6</v>
      </c>
      <c r="AW145">
        <v>1.25</v>
      </c>
      <c r="AX145">
        <v>1.61</v>
      </c>
      <c r="AY145">
        <v>2.2999999999999998</v>
      </c>
    </row>
    <row r="146" spans="1:51">
      <c r="A146">
        <v>28</v>
      </c>
      <c r="B146" t="s">
        <v>351</v>
      </c>
      <c r="C146" t="s">
        <v>354</v>
      </c>
      <c r="D146">
        <v>8.0659819999999993E-2</v>
      </c>
      <c r="E146">
        <v>0.58912114699999996</v>
      </c>
      <c r="F146">
        <v>0.32913447600000001</v>
      </c>
      <c r="G146">
        <v>0.15845912500000001</v>
      </c>
      <c r="H146">
        <v>0.14708017400000001</v>
      </c>
      <c r="I146" s="3">
        <v>1.874160845040731</v>
      </c>
      <c r="J146" s="3">
        <v>0</v>
      </c>
      <c r="K146" s="3">
        <v>19.945118274091243</v>
      </c>
      <c r="L146" s="3">
        <f t="shared" si="37"/>
        <v>21.819279119131973</v>
      </c>
      <c r="M146">
        <f t="shared" si="49"/>
        <v>13</v>
      </c>
      <c r="N146">
        <f t="shared" si="50"/>
        <v>1.25</v>
      </c>
      <c r="O146">
        <f t="shared" si="51"/>
        <v>6</v>
      </c>
      <c r="P146" s="4">
        <f t="shared" si="38"/>
        <v>102.54481186639754</v>
      </c>
      <c r="Q146" s="4">
        <f t="shared" si="39"/>
        <v>78.180720880868023</v>
      </c>
      <c r="R146" s="4">
        <f t="shared" si="40"/>
        <v>197.85143052541548</v>
      </c>
      <c r="S146">
        <f t="shared" si="41"/>
        <v>2.0109136926440008</v>
      </c>
      <c r="T146">
        <f t="shared" si="41"/>
        <v>1.8930996706132366</v>
      </c>
      <c r="U146">
        <f t="shared" si="41"/>
        <v>2.2963391946932679</v>
      </c>
      <c r="V146" s="2">
        <f t="shared" si="42"/>
        <v>2.0332693833848232</v>
      </c>
      <c r="X146">
        <v>0</v>
      </c>
      <c r="Y146">
        <v>2</v>
      </c>
      <c r="Z146" s="5">
        <f t="shared" si="52"/>
        <v>78.180720880868023</v>
      </c>
      <c r="AA146" s="5">
        <f t="shared" si="43"/>
        <v>-21.819279119131977</v>
      </c>
      <c r="AJ146" t="str">
        <f t="shared" si="36"/>
        <v>MálagaBarcelona</v>
      </c>
      <c r="AK146">
        <f t="shared" si="44"/>
        <v>13</v>
      </c>
      <c r="AL146">
        <f t="shared" si="45"/>
        <v>6</v>
      </c>
      <c r="AM146">
        <f t="shared" si="46"/>
        <v>1.25</v>
      </c>
      <c r="AN146">
        <f t="shared" si="47"/>
        <v>1.61</v>
      </c>
      <c r="AO146">
        <f t="shared" si="48"/>
        <v>2.2999999999999998</v>
      </c>
      <c r="AT146" t="s">
        <v>515</v>
      </c>
      <c r="AU146">
        <v>2</v>
      </c>
      <c r="AV146">
        <v>3.5</v>
      </c>
      <c r="AW146">
        <v>3.79</v>
      </c>
      <c r="AX146">
        <v>1.68</v>
      </c>
      <c r="AY146">
        <v>2.17</v>
      </c>
    </row>
    <row r="147" spans="1:51">
      <c r="A147">
        <v>28</v>
      </c>
      <c r="B147" t="s">
        <v>373</v>
      </c>
      <c r="C147" t="s">
        <v>358</v>
      </c>
      <c r="D147">
        <v>0.42710934099999998</v>
      </c>
      <c r="E147">
        <v>0.25672628199999997</v>
      </c>
      <c r="F147">
        <v>0.31505312200000002</v>
      </c>
      <c r="G147">
        <v>0.28808174399999997</v>
      </c>
      <c r="H147">
        <v>0.35917425200000003</v>
      </c>
      <c r="I147" s="3">
        <v>15.947188142782251</v>
      </c>
      <c r="J147" s="3">
        <v>0</v>
      </c>
      <c r="K147" s="3">
        <v>6.5741061558822604</v>
      </c>
      <c r="L147" s="3">
        <f t="shared" si="37"/>
        <v>22.521294298664511</v>
      </c>
      <c r="M147">
        <f t="shared" si="49"/>
        <v>2.87</v>
      </c>
      <c r="N147">
        <f t="shared" si="50"/>
        <v>2.62</v>
      </c>
      <c r="O147">
        <f t="shared" si="51"/>
        <v>3.1</v>
      </c>
      <c r="P147" s="4">
        <f t="shared" si="38"/>
        <v>123.24713567112055</v>
      </c>
      <c r="Q147" s="4">
        <f t="shared" si="39"/>
        <v>77.478705701335485</v>
      </c>
      <c r="R147" s="4">
        <f t="shared" si="40"/>
        <v>97.858434784570491</v>
      </c>
      <c r="S147">
        <f t="shared" si="41"/>
        <v>2.090776834832174</v>
      </c>
      <c r="T147">
        <f t="shared" si="41"/>
        <v>1.8891823571236999</v>
      </c>
      <c r="U147">
        <f t="shared" si="41"/>
        <v>1.9905982650734155</v>
      </c>
      <c r="V147" s="2">
        <f t="shared" si="42"/>
        <v>2.0051372767267623</v>
      </c>
      <c r="X147">
        <v>2</v>
      </c>
      <c r="Y147">
        <v>1</v>
      </c>
      <c r="Z147" s="5">
        <f t="shared" si="52"/>
        <v>123.24713567112055</v>
      </c>
      <c r="AA147" s="5">
        <f t="shared" si="43"/>
        <v>23.247135671120546</v>
      </c>
      <c r="AJ147" t="str">
        <f t="shared" si="36"/>
        <v>EspanyolReal Sociedad</v>
      </c>
      <c r="AK147">
        <f t="shared" si="44"/>
        <v>2.87</v>
      </c>
      <c r="AL147">
        <f t="shared" si="45"/>
        <v>3.1</v>
      </c>
      <c r="AM147">
        <f t="shared" si="46"/>
        <v>2.62</v>
      </c>
      <c r="AN147">
        <f t="shared" si="47"/>
        <v>2.1</v>
      </c>
      <c r="AO147">
        <f t="shared" si="48"/>
        <v>1.73</v>
      </c>
      <c r="AT147" t="s">
        <v>516</v>
      </c>
      <c r="AU147">
        <v>1.9</v>
      </c>
      <c r="AV147">
        <v>3.29</v>
      </c>
      <c r="AW147">
        <v>4.5</v>
      </c>
      <c r="AX147">
        <v>2.59</v>
      </c>
      <c r="AY147">
        <v>1.48</v>
      </c>
    </row>
    <row r="148" spans="1:51">
      <c r="A148">
        <v>28</v>
      </c>
      <c r="B148" t="s">
        <v>357</v>
      </c>
      <c r="C148" t="s">
        <v>355</v>
      </c>
      <c r="D148">
        <v>0.36344701000000001</v>
      </c>
      <c r="E148">
        <v>0.39297297799999997</v>
      </c>
      <c r="F148">
        <v>0.22919905900000001</v>
      </c>
      <c r="G148">
        <v>0.63061009499999998</v>
      </c>
      <c r="H148">
        <v>0.64431073900000002</v>
      </c>
      <c r="I148" s="3">
        <v>0</v>
      </c>
      <c r="J148" s="3">
        <v>33.023256073804632</v>
      </c>
      <c r="K148" s="3">
        <v>11.454649596520648</v>
      </c>
      <c r="L148" s="3">
        <f t="shared" si="37"/>
        <v>44.477905670325278</v>
      </c>
      <c r="M148">
        <f t="shared" si="49"/>
        <v>1.39</v>
      </c>
      <c r="N148">
        <f t="shared" si="50"/>
        <v>8</v>
      </c>
      <c r="O148">
        <f t="shared" si="51"/>
        <v>4.75</v>
      </c>
      <c r="P148" s="4">
        <f t="shared" si="38"/>
        <v>55.522094329674722</v>
      </c>
      <c r="Q148" s="4">
        <f t="shared" si="39"/>
        <v>319.70814292011175</v>
      </c>
      <c r="R148" s="4">
        <f t="shared" si="40"/>
        <v>109.93167991314779</v>
      </c>
      <c r="S148">
        <f t="shared" si="41"/>
        <v>1.7444658396273871</v>
      </c>
      <c r="T148">
        <f t="shared" si="41"/>
        <v>2.5047536978301324</v>
      </c>
      <c r="U148">
        <f t="shared" si="41"/>
        <v>2.0411228646604305</v>
      </c>
      <c r="V148" s="2">
        <f t="shared" si="42"/>
        <v>2.0861448531360876</v>
      </c>
      <c r="X148">
        <v>3</v>
      </c>
      <c r="Y148">
        <v>0</v>
      </c>
      <c r="Z148" s="5">
        <f t="shared" si="52"/>
        <v>55.522094329674722</v>
      </c>
      <c r="AA148" s="5">
        <f t="shared" si="43"/>
        <v>-44.477905670325278</v>
      </c>
      <c r="AJ148" t="str">
        <f t="shared" si="36"/>
        <v>Atlético MadridCelta Vigo</v>
      </c>
      <c r="AK148">
        <f t="shared" si="44"/>
        <v>1.39</v>
      </c>
      <c r="AL148">
        <f t="shared" si="45"/>
        <v>4.75</v>
      </c>
      <c r="AM148">
        <f t="shared" si="46"/>
        <v>8</v>
      </c>
      <c r="AN148">
        <f t="shared" si="47"/>
        <v>1.83</v>
      </c>
      <c r="AO148">
        <f t="shared" si="48"/>
        <v>1.97</v>
      </c>
      <c r="AT148" t="s">
        <v>517</v>
      </c>
      <c r="AU148">
        <v>1.39</v>
      </c>
      <c r="AV148">
        <v>4.75</v>
      </c>
      <c r="AW148">
        <v>8</v>
      </c>
      <c r="AX148">
        <v>1.83</v>
      </c>
      <c r="AY148">
        <v>1.97</v>
      </c>
    </row>
    <row r="149" spans="1:51">
      <c r="A149">
        <v>28</v>
      </c>
      <c r="B149" t="s">
        <v>375</v>
      </c>
      <c r="C149" t="s">
        <v>367</v>
      </c>
      <c r="D149">
        <v>0.39147767</v>
      </c>
      <c r="E149">
        <v>0.24881483900000001</v>
      </c>
      <c r="F149">
        <v>0.35933611100000001</v>
      </c>
      <c r="G149">
        <v>0.19726057499999999</v>
      </c>
      <c r="H149">
        <v>0.27754767000000002</v>
      </c>
      <c r="I149" s="3">
        <v>23.859964975794867</v>
      </c>
      <c r="J149" s="3">
        <v>0</v>
      </c>
      <c r="K149" s="3">
        <v>20.673956897538655</v>
      </c>
      <c r="L149" s="3">
        <f t="shared" si="37"/>
        <v>44.533921873333526</v>
      </c>
      <c r="M149">
        <f t="shared" si="49"/>
        <v>3.5</v>
      </c>
      <c r="N149">
        <f t="shared" si="50"/>
        <v>2.1</v>
      </c>
      <c r="O149">
        <f t="shared" si="51"/>
        <v>3.5</v>
      </c>
      <c r="P149" s="4">
        <f t="shared" si="38"/>
        <v>138.97595554194851</v>
      </c>
      <c r="Q149" s="4">
        <f t="shared" si="39"/>
        <v>55.466078126666474</v>
      </c>
      <c r="R149" s="4">
        <f t="shared" si="40"/>
        <v>127.82492726805177</v>
      </c>
      <c r="S149">
        <f t="shared" si="41"/>
        <v>2.1429396687524673</v>
      </c>
      <c r="T149">
        <f t="shared" si="41"/>
        <v>1.7440274590433866</v>
      </c>
      <c r="U149">
        <f t="shared" si="41"/>
        <v>2.1066155542865639</v>
      </c>
      <c r="V149" s="2">
        <f t="shared" si="42"/>
        <v>2.0298359805566903</v>
      </c>
      <c r="X149">
        <v>0</v>
      </c>
      <c r="Y149">
        <v>2</v>
      </c>
      <c r="Z149" s="5">
        <f t="shared" si="52"/>
        <v>55.466078126666474</v>
      </c>
      <c r="AA149" s="5">
        <f t="shared" si="43"/>
        <v>-44.533921873333526</v>
      </c>
      <c r="AJ149" t="str">
        <f t="shared" si="36"/>
        <v>Las PalmasVillarreal</v>
      </c>
      <c r="AK149">
        <f t="shared" si="44"/>
        <v>3.5</v>
      </c>
      <c r="AL149">
        <f t="shared" si="45"/>
        <v>3.5</v>
      </c>
      <c r="AM149">
        <f t="shared" si="46"/>
        <v>2.1</v>
      </c>
      <c r="AN149">
        <f t="shared" si="47"/>
        <v>1.98</v>
      </c>
      <c r="AO149">
        <f t="shared" si="48"/>
        <v>1.83</v>
      </c>
      <c r="AT149" t="s">
        <v>518</v>
      </c>
      <c r="AU149">
        <v>2.87</v>
      </c>
      <c r="AV149">
        <v>3.1</v>
      </c>
      <c r="AW149">
        <v>2.62</v>
      </c>
      <c r="AX149">
        <v>2.1</v>
      </c>
      <c r="AY149">
        <v>1.73</v>
      </c>
    </row>
    <row r="150" spans="1:51">
      <c r="A150">
        <v>28</v>
      </c>
      <c r="B150" t="s">
        <v>363</v>
      </c>
      <c r="C150" t="s">
        <v>366</v>
      </c>
      <c r="D150">
        <v>0.415681576</v>
      </c>
      <c r="E150">
        <v>0.169712698</v>
      </c>
      <c r="F150">
        <v>0.41444848299999998</v>
      </c>
      <c r="G150">
        <v>0.111819316</v>
      </c>
      <c r="H150">
        <v>0.17266640799999999</v>
      </c>
      <c r="I150" s="3">
        <v>0</v>
      </c>
      <c r="J150" s="3">
        <v>0</v>
      </c>
      <c r="K150" s="3">
        <v>16.460325254600345</v>
      </c>
      <c r="L150" s="3">
        <f t="shared" si="37"/>
        <v>16.460325254600345</v>
      </c>
      <c r="M150">
        <f t="shared" si="49"/>
        <v>1.9</v>
      </c>
      <c r="N150">
        <f t="shared" si="50"/>
        <v>4.5</v>
      </c>
      <c r="O150">
        <f t="shared" si="51"/>
        <v>3.29</v>
      </c>
      <c r="P150" s="4">
        <f t="shared" si="38"/>
        <v>83.539674745399651</v>
      </c>
      <c r="Q150" s="4">
        <f t="shared" si="39"/>
        <v>83.539674745399651</v>
      </c>
      <c r="R150" s="4">
        <f t="shared" si="40"/>
        <v>137.69414483303478</v>
      </c>
      <c r="S150">
        <f t="shared" si="41"/>
        <v>1.9218927800438601</v>
      </c>
      <c r="T150">
        <f t="shared" si="41"/>
        <v>1.9218927800438601</v>
      </c>
      <c r="U150">
        <f t="shared" si="41"/>
        <v>2.1389154731489497</v>
      </c>
      <c r="V150" s="2">
        <f t="shared" si="42"/>
        <v>2.0115353017914264</v>
      </c>
      <c r="X150">
        <v>2</v>
      </c>
      <c r="Y150">
        <v>0</v>
      </c>
      <c r="Z150" s="5">
        <f t="shared" si="52"/>
        <v>83.539674745399651</v>
      </c>
      <c r="AA150" s="5">
        <f t="shared" si="43"/>
        <v>-16.460325254600349</v>
      </c>
      <c r="AJ150" t="str">
        <f t="shared" si="36"/>
        <v>Athletic BilbaoLeganés</v>
      </c>
      <c r="AK150">
        <f t="shared" si="44"/>
        <v>1.9</v>
      </c>
      <c r="AL150">
        <f t="shared" si="45"/>
        <v>3.29</v>
      </c>
      <c r="AM150">
        <f t="shared" si="46"/>
        <v>4.5</v>
      </c>
      <c r="AN150">
        <f t="shared" si="47"/>
        <v>2.59</v>
      </c>
      <c r="AO150">
        <f t="shared" si="48"/>
        <v>1.48</v>
      </c>
      <c r="AT150" t="s">
        <v>519</v>
      </c>
      <c r="AU150">
        <v>3.5</v>
      </c>
      <c r="AV150">
        <v>3.5</v>
      </c>
      <c r="AW150">
        <v>2.1</v>
      </c>
      <c r="AX150">
        <v>1.98</v>
      </c>
      <c r="AY150">
        <v>1.83</v>
      </c>
    </row>
    <row r="151" spans="1:51">
      <c r="A151">
        <v>28</v>
      </c>
      <c r="B151" t="s">
        <v>379</v>
      </c>
      <c r="C151" t="s">
        <v>376</v>
      </c>
      <c r="D151">
        <v>0.42561860600000001</v>
      </c>
      <c r="E151">
        <v>0.274751625</v>
      </c>
      <c r="F151">
        <v>0.29792785500000002</v>
      </c>
      <c r="G151">
        <v>0.33977151300000002</v>
      </c>
      <c r="H151">
        <v>0.406261292</v>
      </c>
      <c r="I151" s="3">
        <v>0</v>
      </c>
      <c r="J151" s="3">
        <v>0</v>
      </c>
      <c r="K151" s="3">
        <v>0</v>
      </c>
      <c r="L151" s="3">
        <f t="shared" si="37"/>
        <v>0</v>
      </c>
      <c r="M151">
        <f t="shared" si="49"/>
        <v>2.14</v>
      </c>
      <c r="N151">
        <f t="shared" si="50"/>
        <v>3.6</v>
      </c>
      <c r="O151">
        <f t="shared" si="51"/>
        <v>3.29</v>
      </c>
      <c r="P151" s="4">
        <f t="shared" si="38"/>
        <v>100</v>
      </c>
      <c r="Q151" s="4">
        <f t="shared" si="39"/>
        <v>100</v>
      </c>
      <c r="R151" s="4">
        <f t="shared" si="40"/>
        <v>100</v>
      </c>
      <c r="S151">
        <f t="shared" si="41"/>
        <v>2</v>
      </c>
      <c r="T151">
        <f t="shared" si="41"/>
        <v>2</v>
      </c>
      <c r="U151">
        <f t="shared" si="41"/>
        <v>2</v>
      </c>
      <c r="V151" s="2">
        <f t="shared" si="42"/>
        <v>1.9965961719999998</v>
      </c>
      <c r="X151">
        <v>1</v>
      </c>
      <c r="Y151">
        <v>3</v>
      </c>
      <c r="Z151" s="5">
        <f t="shared" si="52"/>
        <v>100</v>
      </c>
      <c r="AA151" s="5">
        <f t="shared" si="43"/>
        <v>0</v>
      </c>
      <c r="AJ151" t="str">
        <f t="shared" si="36"/>
        <v>AlavésBetis</v>
      </c>
      <c r="AK151">
        <f t="shared" si="44"/>
        <v>2.14</v>
      </c>
      <c r="AL151">
        <f t="shared" si="45"/>
        <v>3.29</v>
      </c>
      <c r="AM151">
        <f t="shared" si="46"/>
        <v>3.6</v>
      </c>
      <c r="AN151">
        <f t="shared" si="47"/>
        <v>1.99</v>
      </c>
      <c r="AO151">
        <f t="shared" si="48"/>
        <v>1.82</v>
      </c>
      <c r="AT151" t="s">
        <v>520</v>
      </c>
      <c r="AU151">
        <v>2.14</v>
      </c>
      <c r="AV151">
        <v>3.29</v>
      </c>
      <c r="AW151">
        <v>3.6</v>
      </c>
      <c r="AX151">
        <v>1.99</v>
      </c>
      <c r="AY151">
        <v>1.82</v>
      </c>
    </row>
    <row r="152" spans="1:51">
      <c r="A152">
        <v>29</v>
      </c>
      <c r="B152" t="s">
        <v>352</v>
      </c>
      <c r="C152" t="s">
        <v>372</v>
      </c>
      <c r="D152">
        <v>0.51672101500000001</v>
      </c>
      <c r="E152">
        <v>0.15339988800000001</v>
      </c>
      <c r="F152">
        <v>0.32886339799999997</v>
      </c>
      <c r="G152">
        <v>0.20801541500000001</v>
      </c>
      <c r="H152">
        <v>0.24744739099999999</v>
      </c>
      <c r="I152" s="3">
        <v>40.668105066119296</v>
      </c>
      <c r="J152" s="3">
        <v>0</v>
      </c>
      <c r="K152" s="3">
        <v>22.033090472663222</v>
      </c>
      <c r="L152" s="3">
        <f t="shared" si="37"/>
        <v>62.701195538782514</v>
      </c>
      <c r="M152">
        <f t="shared" si="49"/>
        <v>3.2</v>
      </c>
      <c r="N152">
        <f t="shared" si="50"/>
        <v>2.37</v>
      </c>
      <c r="O152">
        <f t="shared" si="51"/>
        <v>3.2</v>
      </c>
      <c r="P152" s="4">
        <f t="shared" si="38"/>
        <v>167.43674067279923</v>
      </c>
      <c r="Q152" s="4">
        <f t="shared" si="39"/>
        <v>37.298804461217486</v>
      </c>
      <c r="R152" s="4">
        <f t="shared" si="40"/>
        <v>107.8046939737398</v>
      </c>
      <c r="S152">
        <f t="shared" si="41"/>
        <v>2.2238507614271716</v>
      </c>
      <c r="T152">
        <f t="shared" si="41"/>
        <v>1.5716949115883854</v>
      </c>
      <c r="U152">
        <f t="shared" si="41"/>
        <v>2.0326376710781009</v>
      </c>
      <c r="V152" s="2">
        <f t="shared" si="42"/>
        <v>2.0586683774745498</v>
      </c>
      <c r="X152">
        <v>2</v>
      </c>
      <c r="Y152">
        <v>1</v>
      </c>
      <c r="Z152" s="5">
        <f t="shared" si="52"/>
        <v>167.43674067279923</v>
      </c>
      <c r="AA152" s="5">
        <f t="shared" si="43"/>
        <v>67.436740672799232</v>
      </c>
      <c r="AJ152" t="str">
        <f t="shared" si="36"/>
        <v>LevanteEibar</v>
      </c>
      <c r="AK152">
        <f t="shared" si="44"/>
        <v>3.2</v>
      </c>
      <c r="AL152">
        <f t="shared" si="45"/>
        <v>3.2</v>
      </c>
      <c r="AM152">
        <f t="shared" si="46"/>
        <v>2.37</v>
      </c>
      <c r="AN152">
        <f t="shared" si="47"/>
        <v>2.2400000000000002</v>
      </c>
      <c r="AO152">
        <f t="shared" si="48"/>
        <v>1.64</v>
      </c>
      <c r="AT152" t="s">
        <v>521</v>
      </c>
      <c r="AU152">
        <v>3.2</v>
      </c>
      <c r="AV152">
        <v>3.2</v>
      </c>
      <c r="AW152">
        <v>2.37</v>
      </c>
      <c r="AX152">
        <v>2.2400000000000002</v>
      </c>
      <c r="AY152">
        <v>1.64</v>
      </c>
    </row>
    <row r="153" spans="1:51">
      <c r="A153">
        <v>29</v>
      </c>
      <c r="B153" t="s">
        <v>361</v>
      </c>
      <c r="C153" t="s">
        <v>375</v>
      </c>
      <c r="D153">
        <v>0.65488754100000002</v>
      </c>
      <c r="E153">
        <v>7.2354031999999999E-2</v>
      </c>
      <c r="F153">
        <v>0.26971214300000002</v>
      </c>
      <c r="G153">
        <v>0.22994887899999999</v>
      </c>
      <c r="H153">
        <v>0.18076188100000001</v>
      </c>
      <c r="I153" s="3">
        <v>17.009760409080005</v>
      </c>
      <c r="J153" s="3">
        <v>0</v>
      </c>
      <c r="K153" s="3">
        <v>6.2217422890239931</v>
      </c>
      <c r="L153" s="3">
        <f t="shared" si="37"/>
        <v>23.231502698103998</v>
      </c>
      <c r="M153">
        <f t="shared" si="49"/>
        <v>1.72</v>
      </c>
      <c r="N153">
        <f t="shared" si="50"/>
        <v>5</v>
      </c>
      <c r="O153">
        <f t="shared" si="51"/>
        <v>3.75</v>
      </c>
      <c r="P153" s="4">
        <f t="shared" si="38"/>
        <v>106.02528520551361</v>
      </c>
      <c r="Q153" s="4">
        <f t="shared" si="39"/>
        <v>76.768497301896005</v>
      </c>
      <c r="R153" s="4">
        <f t="shared" si="40"/>
        <v>100.10003088573598</v>
      </c>
      <c r="S153">
        <f t="shared" si="41"/>
        <v>2.0254094493752199</v>
      </c>
      <c r="T153">
        <f t="shared" si="41"/>
        <v>1.8851830396314442</v>
      </c>
      <c r="U153">
        <f t="shared" si="41"/>
        <v>2.0004342114803442</v>
      </c>
      <c r="V153" s="2">
        <f t="shared" si="42"/>
        <v>2.0023574059037315</v>
      </c>
      <c r="X153">
        <v>1</v>
      </c>
      <c r="Y153">
        <v>1</v>
      </c>
      <c r="Z153" s="5">
        <f t="shared" si="52"/>
        <v>100.10003088573598</v>
      </c>
      <c r="AA153" s="5">
        <f t="shared" si="43"/>
        <v>0.10003088573597552</v>
      </c>
      <c r="AJ153" t="str">
        <f t="shared" si="36"/>
        <v>La CoruñaLas Palmas</v>
      </c>
      <c r="AK153">
        <f t="shared" si="44"/>
        <v>1.72</v>
      </c>
      <c r="AL153">
        <f t="shared" si="45"/>
        <v>3.75</v>
      </c>
      <c r="AM153">
        <f t="shared" si="46"/>
        <v>5</v>
      </c>
      <c r="AN153">
        <f t="shared" si="47"/>
        <v>1.74</v>
      </c>
      <c r="AO153">
        <f t="shared" si="48"/>
        <v>2.08</v>
      </c>
      <c r="AT153" t="s">
        <v>522</v>
      </c>
      <c r="AU153">
        <v>2.2000000000000002</v>
      </c>
      <c r="AV153">
        <v>3.39</v>
      </c>
      <c r="AW153">
        <v>3.29</v>
      </c>
      <c r="AX153">
        <v>2.0299999999999998</v>
      </c>
      <c r="AY153">
        <v>1.79</v>
      </c>
    </row>
    <row r="154" spans="1:51">
      <c r="A154">
        <v>29</v>
      </c>
      <c r="B154" t="s">
        <v>370</v>
      </c>
      <c r="C154" t="s">
        <v>379</v>
      </c>
      <c r="D154">
        <v>0.63717465399999995</v>
      </c>
      <c r="E154">
        <v>0.14793843500000001</v>
      </c>
      <c r="F154">
        <v>0.180328932</v>
      </c>
      <c r="G154">
        <v>0.62575010600000003</v>
      </c>
      <c r="H154">
        <v>0.56060084300000002</v>
      </c>
      <c r="I154" s="3">
        <v>0</v>
      </c>
      <c r="J154" s="3">
        <v>2.4861065069060118</v>
      </c>
      <c r="K154" s="3">
        <v>0</v>
      </c>
      <c r="L154" s="3">
        <f t="shared" si="37"/>
        <v>2.4861065069060118</v>
      </c>
      <c r="M154">
        <f t="shared" si="49"/>
        <v>1.44</v>
      </c>
      <c r="N154">
        <f t="shared" si="50"/>
        <v>7.5</v>
      </c>
      <c r="O154">
        <f t="shared" si="51"/>
        <v>4.5</v>
      </c>
      <c r="P154" s="4">
        <f t="shared" si="38"/>
        <v>97.513893493093988</v>
      </c>
      <c r="Q154" s="4">
        <f t="shared" si="39"/>
        <v>116.15969229488908</v>
      </c>
      <c r="R154" s="4">
        <f t="shared" si="40"/>
        <v>97.513893493093988</v>
      </c>
      <c r="S154">
        <f t="shared" si="41"/>
        <v>1.9890664971090066</v>
      </c>
      <c r="T154">
        <f t="shared" si="41"/>
        <v>2.0650554529186156</v>
      </c>
      <c r="U154">
        <f t="shared" si="41"/>
        <v>1.9890664971090066</v>
      </c>
      <c r="V154" s="2">
        <f t="shared" si="42"/>
        <v>1.9315700660720678</v>
      </c>
      <c r="X154">
        <v>3</v>
      </c>
      <c r="Y154">
        <v>1</v>
      </c>
      <c r="Z154" s="5">
        <f t="shared" si="52"/>
        <v>97.513893493093988</v>
      </c>
      <c r="AA154" s="5">
        <f t="shared" si="43"/>
        <v>-2.4861065069060118</v>
      </c>
      <c r="AJ154" t="str">
        <f t="shared" si="36"/>
        <v>ValenciaAlavés</v>
      </c>
      <c r="AK154">
        <f t="shared" si="44"/>
        <v>1.44</v>
      </c>
      <c r="AL154">
        <f t="shared" si="45"/>
        <v>4.5</v>
      </c>
      <c r="AM154">
        <f t="shared" si="46"/>
        <v>7.5</v>
      </c>
      <c r="AN154">
        <f t="shared" si="47"/>
        <v>1.74</v>
      </c>
      <c r="AO154">
        <f t="shared" si="48"/>
        <v>2.08</v>
      </c>
      <c r="AT154" t="s">
        <v>523</v>
      </c>
      <c r="AU154">
        <v>1.72</v>
      </c>
      <c r="AV154">
        <v>3.75</v>
      </c>
      <c r="AW154">
        <v>5</v>
      </c>
      <c r="AX154">
        <v>1.74</v>
      </c>
      <c r="AY154">
        <v>2.08</v>
      </c>
    </row>
    <row r="155" spans="1:51">
      <c r="A155">
        <v>29</v>
      </c>
      <c r="B155" t="s">
        <v>358</v>
      </c>
      <c r="C155" t="s">
        <v>369</v>
      </c>
      <c r="D155">
        <v>0.54938856899999999</v>
      </c>
      <c r="E155">
        <v>0.21004590300000001</v>
      </c>
      <c r="F155">
        <v>0.229018846</v>
      </c>
      <c r="G155">
        <v>0.52905047400000005</v>
      </c>
      <c r="H155">
        <v>0.52917804599999996</v>
      </c>
      <c r="I155" s="3">
        <v>0</v>
      </c>
      <c r="J155" s="3">
        <v>2.5647961786302136</v>
      </c>
      <c r="K155" s="3">
        <v>0</v>
      </c>
      <c r="L155" s="3">
        <f t="shared" si="37"/>
        <v>2.5647961786302136</v>
      </c>
      <c r="M155">
        <f t="shared" si="49"/>
        <v>1.72</v>
      </c>
      <c r="N155">
        <f t="shared" si="50"/>
        <v>5.25</v>
      </c>
      <c r="O155">
        <f t="shared" si="51"/>
        <v>3.6</v>
      </c>
      <c r="P155" s="4">
        <f t="shared" si="38"/>
        <v>97.435203821369782</v>
      </c>
      <c r="Q155" s="4">
        <f t="shared" si="39"/>
        <v>110.90038375917841</v>
      </c>
      <c r="R155" s="4">
        <f t="shared" si="40"/>
        <v>97.435203821369782</v>
      </c>
      <c r="S155">
        <f t="shared" si="41"/>
        <v>1.9887158979778554</v>
      </c>
      <c r="T155">
        <f t="shared" si="41"/>
        <v>2.04493304898239</v>
      </c>
      <c r="U155">
        <f t="shared" si="41"/>
        <v>1.9887158979778554</v>
      </c>
      <c r="V155" s="2">
        <f t="shared" si="42"/>
        <v>1.9775610101623955</v>
      </c>
      <c r="X155">
        <v>1</v>
      </c>
      <c r="Y155">
        <v>2</v>
      </c>
      <c r="Z155" s="5">
        <f t="shared" si="52"/>
        <v>110.90038375917841</v>
      </c>
      <c r="AA155" s="5">
        <f t="shared" si="43"/>
        <v>10.900383759178411</v>
      </c>
      <c r="AJ155" t="str">
        <f t="shared" si="36"/>
        <v>Real SociedadGetafe</v>
      </c>
      <c r="AK155">
        <f t="shared" si="44"/>
        <v>1.72</v>
      </c>
      <c r="AL155">
        <f t="shared" si="45"/>
        <v>3.6</v>
      </c>
      <c r="AM155">
        <f t="shared" si="46"/>
        <v>5.25</v>
      </c>
      <c r="AN155">
        <f t="shared" si="47"/>
        <v>1.89</v>
      </c>
      <c r="AO155">
        <f t="shared" si="48"/>
        <v>1.91</v>
      </c>
      <c r="AT155" t="s">
        <v>524</v>
      </c>
      <c r="AU155">
        <v>1.72</v>
      </c>
      <c r="AV155">
        <v>3.6</v>
      </c>
      <c r="AW155">
        <v>5.25</v>
      </c>
      <c r="AX155">
        <v>1.89</v>
      </c>
      <c r="AY155">
        <v>1.91</v>
      </c>
    </row>
    <row r="156" spans="1:51">
      <c r="A156">
        <v>29</v>
      </c>
      <c r="B156" t="s">
        <v>376</v>
      </c>
      <c r="C156" t="s">
        <v>373</v>
      </c>
      <c r="D156">
        <v>0.56972323899999999</v>
      </c>
      <c r="E156">
        <v>0.19366111799999999</v>
      </c>
      <c r="F156">
        <v>0.22391551200000001</v>
      </c>
      <c r="G156">
        <v>0.52789702500000002</v>
      </c>
      <c r="H156">
        <v>0.51899917299999998</v>
      </c>
      <c r="I156" s="3">
        <v>21.8432134918882</v>
      </c>
      <c r="J156" s="3">
        <v>0</v>
      </c>
      <c r="K156" s="3">
        <v>0</v>
      </c>
      <c r="L156" s="3">
        <f t="shared" si="37"/>
        <v>21.8432134918882</v>
      </c>
      <c r="M156">
        <f t="shared" si="49"/>
        <v>2.2000000000000002</v>
      </c>
      <c r="N156">
        <f t="shared" si="50"/>
        <v>3.29</v>
      </c>
      <c r="O156">
        <f t="shared" si="51"/>
        <v>3.39</v>
      </c>
      <c r="P156" s="4">
        <f t="shared" si="38"/>
        <v>126.21185619026585</v>
      </c>
      <c r="Q156" s="4">
        <f t="shared" si="39"/>
        <v>78.156786508111793</v>
      </c>
      <c r="R156" s="4">
        <f t="shared" si="40"/>
        <v>78.156786508111793</v>
      </c>
      <c r="S156">
        <f t="shared" si="41"/>
        <v>2.1011001539267542</v>
      </c>
      <c r="T156">
        <f t="shared" si="41"/>
        <v>1.8929666946400276</v>
      </c>
      <c r="U156">
        <f t="shared" si="41"/>
        <v>1.8929666946400276</v>
      </c>
      <c r="V156" s="2">
        <f t="shared" si="42"/>
        <v>1.9875042382085706</v>
      </c>
      <c r="X156">
        <v>3</v>
      </c>
      <c r="Y156">
        <v>0</v>
      </c>
      <c r="Z156" s="5">
        <f t="shared" si="52"/>
        <v>126.21185619026585</v>
      </c>
      <c r="AA156" s="5">
        <f t="shared" si="43"/>
        <v>26.211856190265848</v>
      </c>
      <c r="AJ156" t="str">
        <f t="shared" si="36"/>
        <v>BetisEspanyol</v>
      </c>
      <c r="AK156">
        <f t="shared" si="44"/>
        <v>2.2000000000000002</v>
      </c>
      <c r="AL156">
        <f t="shared" si="45"/>
        <v>3.39</v>
      </c>
      <c r="AM156">
        <f t="shared" si="46"/>
        <v>3.29</v>
      </c>
      <c r="AN156">
        <f t="shared" si="47"/>
        <v>2.0299999999999998</v>
      </c>
      <c r="AO156">
        <f t="shared" si="48"/>
        <v>1.79</v>
      </c>
      <c r="AT156" t="s">
        <v>525</v>
      </c>
      <c r="AU156">
        <v>1.44</v>
      </c>
      <c r="AV156">
        <v>4.5</v>
      </c>
      <c r="AW156">
        <v>7.5</v>
      </c>
      <c r="AX156">
        <v>1.74</v>
      </c>
      <c r="AY156">
        <v>2.08</v>
      </c>
    </row>
    <row r="157" spans="1:51">
      <c r="A157">
        <v>29</v>
      </c>
      <c r="B157" t="s">
        <v>366</v>
      </c>
      <c r="C157" t="s">
        <v>360</v>
      </c>
      <c r="D157">
        <v>0.49310733099999998</v>
      </c>
      <c r="E157">
        <v>0.199388645</v>
      </c>
      <c r="F157">
        <v>0.30593957399999999</v>
      </c>
      <c r="G157">
        <v>0.28058510599999997</v>
      </c>
      <c r="H157">
        <v>0.33214792599999998</v>
      </c>
      <c r="I157" s="3">
        <v>38.686839022213121</v>
      </c>
      <c r="J157" s="3">
        <v>0</v>
      </c>
      <c r="K157" s="3">
        <v>18.529573852967502</v>
      </c>
      <c r="L157" s="3">
        <f t="shared" si="37"/>
        <v>57.216412875180623</v>
      </c>
      <c r="M157">
        <f t="shared" si="49"/>
        <v>3.7</v>
      </c>
      <c r="N157">
        <f t="shared" si="50"/>
        <v>2.1</v>
      </c>
      <c r="O157">
        <f t="shared" si="51"/>
        <v>3.29</v>
      </c>
      <c r="P157" s="4">
        <f t="shared" si="38"/>
        <v>185.92489150700794</v>
      </c>
      <c r="Q157" s="4">
        <f t="shared" si="39"/>
        <v>42.783587124819377</v>
      </c>
      <c r="R157" s="4">
        <f t="shared" si="40"/>
        <v>103.74588510108245</v>
      </c>
      <c r="S157">
        <f t="shared" si="41"/>
        <v>2.2693375367351756</v>
      </c>
      <c r="T157">
        <f t="shared" si="41"/>
        <v>1.6312771945226661</v>
      </c>
      <c r="U157">
        <f t="shared" si="41"/>
        <v>2.015970880195372</v>
      </c>
      <c r="V157" s="2">
        <f t="shared" si="42"/>
        <v>2.0610503975962495</v>
      </c>
      <c r="X157">
        <v>2</v>
      </c>
      <c r="Y157">
        <v>1</v>
      </c>
      <c r="Z157" s="5">
        <f t="shared" si="52"/>
        <v>185.92489150700794</v>
      </c>
      <c r="AA157" s="5">
        <f t="shared" si="43"/>
        <v>85.924891507007942</v>
      </c>
      <c r="AJ157" t="str">
        <f t="shared" si="36"/>
        <v>LeganésSevilla</v>
      </c>
      <c r="AK157">
        <f t="shared" si="44"/>
        <v>3.7</v>
      </c>
      <c r="AL157">
        <f t="shared" si="45"/>
        <v>3.29</v>
      </c>
      <c r="AM157">
        <f t="shared" si="46"/>
        <v>2.1</v>
      </c>
      <c r="AN157">
        <f t="shared" si="47"/>
        <v>2.19</v>
      </c>
      <c r="AO157">
        <f t="shared" si="48"/>
        <v>1.67</v>
      </c>
      <c r="AT157" t="s">
        <v>526</v>
      </c>
      <c r="AU157">
        <v>1.1599999999999999</v>
      </c>
      <c r="AV157">
        <v>8</v>
      </c>
      <c r="AW157">
        <v>15</v>
      </c>
      <c r="AX157">
        <v>1.46</v>
      </c>
      <c r="AY157">
        <v>2.68</v>
      </c>
    </row>
    <row r="158" spans="1:51">
      <c r="A158">
        <v>29</v>
      </c>
      <c r="B158" t="s">
        <v>354</v>
      </c>
      <c r="C158" t="s">
        <v>363</v>
      </c>
      <c r="D158">
        <v>0.48048438700000001</v>
      </c>
      <c r="E158">
        <v>0.23942200699999999</v>
      </c>
      <c r="F158">
        <v>0.16430788299999999</v>
      </c>
      <c r="G158">
        <v>0.78022184900000002</v>
      </c>
      <c r="H158">
        <v>0.74125075100000004</v>
      </c>
      <c r="I158" s="3">
        <v>0</v>
      </c>
      <c r="J158" s="3">
        <v>22.8246911420866</v>
      </c>
      <c r="K158" s="3">
        <v>10.343743799956455</v>
      </c>
      <c r="L158" s="3">
        <f t="shared" si="37"/>
        <v>33.168434942043056</v>
      </c>
      <c r="M158">
        <f t="shared" si="49"/>
        <v>1.1599999999999999</v>
      </c>
      <c r="N158">
        <f t="shared" si="50"/>
        <v>15</v>
      </c>
      <c r="O158">
        <f t="shared" si="51"/>
        <v>8</v>
      </c>
      <c r="P158" s="4">
        <f t="shared" si="38"/>
        <v>66.831565057956936</v>
      </c>
      <c r="Q158" s="4">
        <f t="shared" si="39"/>
        <v>409.20193218925601</v>
      </c>
      <c r="R158" s="4">
        <f t="shared" si="40"/>
        <v>149.58151545760856</v>
      </c>
      <c r="S158">
        <f t="shared" si="41"/>
        <v>1.8249816315273437</v>
      </c>
      <c r="T158">
        <f t="shared" si="41"/>
        <v>2.6119376757174213</v>
      </c>
      <c r="U158">
        <f t="shared" si="41"/>
        <v>2.1748779288843614</v>
      </c>
      <c r="V158" s="2">
        <f t="shared" si="42"/>
        <v>1.8595801292682697</v>
      </c>
      <c r="X158">
        <v>2</v>
      </c>
      <c r="Y158">
        <v>0</v>
      </c>
      <c r="Z158" s="5">
        <f t="shared" si="52"/>
        <v>66.831565057956936</v>
      </c>
      <c r="AA158" s="5">
        <f t="shared" si="43"/>
        <v>-33.168434942043064</v>
      </c>
      <c r="AJ158" t="str">
        <f t="shared" si="36"/>
        <v>BarcelonaAthletic Bilbao</v>
      </c>
      <c r="AK158">
        <f t="shared" si="44"/>
        <v>1.1599999999999999</v>
      </c>
      <c r="AL158">
        <f t="shared" si="45"/>
        <v>8</v>
      </c>
      <c r="AM158">
        <f t="shared" si="46"/>
        <v>15</v>
      </c>
      <c r="AN158">
        <f t="shared" si="47"/>
        <v>1.46</v>
      </c>
      <c r="AO158">
        <f t="shared" si="48"/>
        <v>2.68</v>
      </c>
      <c r="AT158" t="s">
        <v>527</v>
      </c>
      <c r="AU158">
        <v>1.44</v>
      </c>
      <c r="AV158">
        <v>4.5</v>
      </c>
      <c r="AW158">
        <v>7</v>
      </c>
      <c r="AX158">
        <v>1.91</v>
      </c>
      <c r="AY158">
        <v>1.89</v>
      </c>
    </row>
    <row r="159" spans="1:51">
      <c r="A159">
        <v>29</v>
      </c>
      <c r="B159" t="s">
        <v>367</v>
      </c>
      <c r="C159" t="s">
        <v>357</v>
      </c>
      <c r="D159">
        <v>0.114688819</v>
      </c>
      <c r="E159">
        <v>0.66834880699999999</v>
      </c>
      <c r="F159">
        <v>0.20169501000000001</v>
      </c>
      <c r="G159">
        <v>0.47006951299999999</v>
      </c>
      <c r="H159">
        <v>0.405048248</v>
      </c>
      <c r="I159" s="3">
        <v>0</v>
      </c>
      <c r="J159" s="3">
        <v>34.668307696176932</v>
      </c>
      <c r="K159" s="3">
        <v>0</v>
      </c>
      <c r="L159" s="3">
        <f t="shared" si="37"/>
        <v>34.668307696176932</v>
      </c>
      <c r="M159">
        <f t="shared" si="49"/>
        <v>4.2</v>
      </c>
      <c r="N159">
        <f t="shared" si="50"/>
        <v>2.04</v>
      </c>
      <c r="O159">
        <f t="shared" si="51"/>
        <v>3.1</v>
      </c>
      <c r="P159" s="4">
        <f t="shared" si="38"/>
        <v>65.331692303823075</v>
      </c>
      <c r="Q159" s="4">
        <f t="shared" si="39"/>
        <v>136.05504000402402</v>
      </c>
      <c r="R159" s="4">
        <f t="shared" si="40"/>
        <v>65.331692303823075</v>
      </c>
      <c r="S159">
        <f t="shared" si="41"/>
        <v>1.8151239079784713</v>
      </c>
      <c r="T159">
        <f t="shared" si="41"/>
        <v>2.133714634358292</v>
      </c>
      <c r="U159">
        <f t="shared" si="41"/>
        <v>1.8151239079784713</v>
      </c>
      <c r="V159" s="2">
        <f t="shared" si="42"/>
        <v>2.0003414824674781</v>
      </c>
      <c r="X159">
        <v>2</v>
      </c>
      <c r="Y159">
        <v>1</v>
      </c>
      <c r="Z159" s="5">
        <f t="shared" si="52"/>
        <v>65.331692303823075</v>
      </c>
      <c r="AA159" s="5">
        <f t="shared" si="43"/>
        <v>-34.668307696176925</v>
      </c>
      <c r="AJ159" t="str">
        <f t="shared" si="36"/>
        <v>VillarrealAtlético Madrid</v>
      </c>
      <c r="AK159">
        <f t="shared" si="44"/>
        <v>4.2</v>
      </c>
      <c r="AL159">
        <f t="shared" si="45"/>
        <v>3.1</v>
      </c>
      <c r="AM159">
        <f t="shared" si="46"/>
        <v>2.04</v>
      </c>
      <c r="AN159">
        <f t="shared" si="47"/>
        <v>2.37</v>
      </c>
      <c r="AO159">
        <f t="shared" si="48"/>
        <v>1.58</v>
      </c>
      <c r="AT159" t="s">
        <v>528</v>
      </c>
      <c r="AU159">
        <v>3.7</v>
      </c>
      <c r="AV159">
        <v>3.29</v>
      </c>
      <c r="AW159">
        <v>2.1</v>
      </c>
      <c r="AX159">
        <v>2.19</v>
      </c>
      <c r="AY159">
        <v>1.67</v>
      </c>
    </row>
    <row r="160" spans="1:51">
      <c r="A160">
        <v>29</v>
      </c>
      <c r="B160" t="s">
        <v>355</v>
      </c>
      <c r="C160" t="s">
        <v>351</v>
      </c>
      <c r="D160">
        <v>0.70272311899999995</v>
      </c>
      <c r="E160">
        <v>8.4130285999999999E-2</v>
      </c>
      <c r="F160">
        <v>0.20064393999999999</v>
      </c>
      <c r="G160">
        <v>0.40335513899999997</v>
      </c>
      <c r="H160">
        <v>0.31233254599999999</v>
      </c>
      <c r="I160" s="3">
        <v>0</v>
      </c>
      <c r="J160" s="3">
        <v>0</v>
      </c>
      <c r="K160" s="3">
        <v>0</v>
      </c>
      <c r="L160" s="3">
        <f t="shared" si="37"/>
        <v>0</v>
      </c>
      <c r="M160">
        <f t="shared" si="49"/>
        <v>1.44</v>
      </c>
      <c r="N160">
        <f t="shared" si="50"/>
        <v>7</v>
      </c>
      <c r="O160">
        <f t="shared" si="51"/>
        <v>4.5</v>
      </c>
      <c r="P160" s="4">
        <f t="shared" si="38"/>
        <v>100</v>
      </c>
      <c r="Q160" s="4">
        <f t="shared" si="39"/>
        <v>100</v>
      </c>
      <c r="R160" s="4">
        <f t="shared" si="40"/>
        <v>100</v>
      </c>
      <c r="S160">
        <f t="shared" si="41"/>
        <v>2</v>
      </c>
      <c r="T160">
        <f t="shared" si="41"/>
        <v>2</v>
      </c>
      <c r="U160">
        <f t="shared" si="41"/>
        <v>2</v>
      </c>
      <c r="V160" s="2">
        <f t="shared" si="42"/>
        <v>1.9749946899999999</v>
      </c>
      <c r="X160">
        <v>0</v>
      </c>
      <c r="Y160">
        <v>0</v>
      </c>
      <c r="Z160" s="5">
        <f t="shared" si="52"/>
        <v>100</v>
      </c>
      <c r="AA160" s="5">
        <f t="shared" si="43"/>
        <v>0</v>
      </c>
      <c r="AJ160" t="str">
        <f t="shared" si="36"/>
        <v>Celta VigoMálaga</v>
      </c>
      <c r="AK160">
        <f t="shared" si="44"/>
        <v>1.44</v>
      </c>
      <c r="AL160">
        <f t="shared" si="45"/>
        <v>4.5</v>
      </c>
      <c r="AM160">
        <f t="shared" si="46"/>
        <v>7</v>
      </c>
      <c r="AN160">
        <f t="shared" si="47"/>
        <v>1.91</v>
      </c>
      <c r="AO160">
        <f t="shared" si="48"/>
        <v>1.89</v>
      </c>
      <c r="AT160" t="s">
        <v>529</v>
      </c>
      <c r="AU160">
        <v>1.1599999999999999</v>
      </c>
      <c r="AV160">
        <v>7.5</v>
      </c>
      <c r="AW160">
        <v>17</v>
      </c>
      <c r="AX160">
        <v>1.22</v>
      </c>
      <c r="AY160">
        <v>4.0599999999999996</v>
      </c>
    </row>
    <row r="161" spans="1:51">
      <c r="A161">
        <v>29</v>
      </c>
      <c r="B161" t="s">
        <v>364</v>
      </c>
      <c r="C161" t="s">
        <v>378</v>
      </c>
      <c r="D161">
        <v>0.49255911699999999</v>
      </c>
      <c r="E161">
        <v>0.24678710300000001</v>
      </c>
      <c r="F161">
        <v>0.17245893800000001</v>
      </c>
      <c r="G161">
        <v>0.77753029600000001</v>
      </c>
      <c r="H161">
        <v>0.73957037699999995</v>
      </c>
      <c r="I161" s="3">
        <v>0</v>
      </c>
      <c r="J161" s="3">
        <v>23.441362056028364</v>
      </c>
      <c r="K161" s="3">
        <v>10.440359068697854</v>
      </c>
      <c r="L161" s="3">
        <f t="shared" si="37"/>
        <v>33.881721124726219</v>
      </c>
      <c r="M161">
        <f t="shared" si="49"/>
        <v>1.1599999999999999</v>
      </c>
      <c r="N161">
        <f t="shared" si="50"/>
        <v>17</v>
      </c>
      <c r="O161">
        <f t="shared" si="51"/>
        <v>7.5</v>
      </c>
      <c r="P161" s="4">
        <f t="shared" si="38"/>
        <v>66.118278875273774</v>
      </c>
      <c r="Q161" s="4">
        <f t="shared" si="39"/>
        <v>464.62143382775599</v>
      </c>
      <c r="R161" s="4">
        <f t="shared" si="40"/>
        <v>144.42097189050767</v>
      </c>
      <c r="S161">
        <f t="shared" si="41"/>
        <v>1.8203215399281463</v>
      </c>
      <c r="T161">
        <f t="shared" si="41"/>
        <v>2.6670992407169201</v>
      </c>
      <c r="U161">
        <f t="shared" si="41"/>
        <v>2.1596302632820241</v>
      </c>
      <c r="V161" s="2">
        <f t="shared" si="42"/>
        <v>1.9272692070713944</v>
      </c>
      <c r="X161">
        <v>6</v>
      </c>
      <c r="Y161">
        <v>3</v>
      </c>
      <c r="Z161" s="5">
        <f t="shared" si="52"/>
        <v>66.118278875273774</v>
      </c>
      <c r="AA161" s="5">
        <f t="shared" si="43"/>
        <v>-33.881721124726226</v>
      </c>
      <c r="AJ161" t="str">
        <f t="shared" si="36"/>
        <v>Real MadridGirona</v>
      </c>
      <c r="AK161">
        <f t="shared" si="44"/>
        <v>1.1599999999999999</v>
      </c>
      <c r="AL161">
        <f t="shared" si="45"/>
        <v>7.5</v>
      </c>
      <c r="AM161">
        <f t="shared" si="46"/>
        <v>17</v>
      </c>
      <c r="AN161">
        <f t="shared" si="47"/>
        <v>1.22</v>
      </c>
      <c r="AO161">
        <f t="shared" si="48"/>
        <v>4.0599999999999996</v>
      </c>
      <c r="AT161" t="s">
        <v>530</v>
      </c>
      <c r="AU161">
        <v>4.2</v>
      </c>
      <c r="AV161">
        <v>3.1</v>
      </c>
      <c r="AW161">
        <v>2.04</v>
      </c>
      <c r="AX161">
        <v>2.37</v>
      </c>
      <c r="AY161">
        <v>1.58</v>
      </c>
    </row>
    <row r="162" spans="1:51">
      <c r="A162">
        <v>30</v>
      </c>
      <c r="B162" t="s">
        <v>378</v>
      </c>
      <c r="C162" t="s">
        <v>352</v>
      </c>
      <c r="D162">
        <v>0.57171179599999999</v>
      </c>
      <c r="E162">
        <v>0.176584087</v>
      </c>
      <c r="F162">
        <v>0.24478766399999999</v>
      </c>
      <c r="G162">
        <v>0.42842899099999998</v>
      </c>
      <c r="H162">
        <v>0.432797875</v>
      </c>
      <c r="I162" s="3">
        <v>0</v>
      </c>
      <c r="J162" s="3">
        <v>1.2970015083327908</v>
      </c>
      <c r="K162" s="3">
        <v>0</v>
      </c>
      <c r="L162" s="3">
        <f t="shared" si="37"/>
        <v>1.2970015083327908</v>
      </c>
      <c r="M162">
        <f t="shared" si="49"/>
        <v>1.57</v>
      </c>
      <c r="N162">
        <f t="shared" si="50"/>
        <v>6</v>
      </c>
      <c r="O162">
        <f t="shared" si="51"/>
        <v>3.79</v>
      </c>
      <c r="P162" s="4">
        <f t="shared" si="38"/>
        <v>98.702998491667216</v>
      </c>
      <c r="Q162" s="4">
        <f t="shared" si="39"/>
        <v>106.48500754166395</v>
      </c>
      <c r="R162" s="4">
        <f t="shared" si="40"/>
        <v>98.702998491667216</v>
      </c>
      <c r="S162">
        <f t="shared" si="41"/>
        <v>1.9943303462725217</v>
      </c>
      <c r="T162">
        <f t="shared" si="41"/>
        <v>2.027288465988192</v>
      </c>
      <c r="U162">
        <f t="shared" si="41"/>
        <v>1.9943303462725217</v>
      </c>
      <c r="V162" s="2">
        <f t="shared" si="42"/>
        <v>1.9863565336452824</v>
      </c>
      <c r="X162">
        <v>1</v>
      </c>
      <c r="Y162">
        <v>1</v>
      </c>
      <c r="Z162" s="5">
        <f t="shared" si="52"/>
        <v>98.702998491667216</v>
      </c>
      <c r="AA162" s="5">
        <f t="shared" si="43"/>
        <v>-1.2970015083327837</v>
      </c>
      <c r="AJ162" t="str">
        <f t="shared" si="36"/>
        <v>GironaLevante</v>
      </c>
      <c r="AK162">
        <f t="shared" si="44"/>
        <v>1.57</v>
      </c>
      <c r="AL162">
        <f t="shared" si="45"/>
        <v>3.79</v>
      </c>
      <c r="AM162">
        <f t="shared" si="46"/>
        <v>6</v>
      </c>
      <c r="AN162">
        <f t="shared" si="47"/>
        <v>2</v>
      </c>
      <c r="AO162">
        <f t="shared" si="48"/>
        <v>1.8</v>
      </c>
      <c r="AT162" t="s">
        <v>531</v>
      </c>
      <c r="AU162">
        <v>2.04</v>
      </c>
      <c r="AV162">
        <v>3.29</v>
      </c>
      <c r="AW162">
        <v>3.6</v>
      </c>
      <c r="AX162">
        <v>2.0299999999999998</v>
      </c>
      <c r="AY162">
        <v>1.78</v>
      </c>
    </row>
    <row r="163" spans="1:51">
      <c r="A163">
        <v>30</v>
      </c>
      <c r="B163" t="s">
        <v>363</v>
      </c>
      <c r="C163" t="s">
        <v>355</v>
      </c>
      <c r="D163">
        <v>0.36131518099999999</v>
      </c>
      <c r="E163">
        <v>0.31926188900000002</v>
      </c>
      <c r="F163">
        <v>0.31851080999999998</v>
      </c>
      <c r="G163">
        <v>0.29371491199999999</v>
      </c>
      <c r="H163">
        <v>0.37347474200000003</v>
      </c>
      <c r="I163" s="3">
        <v>0</v>
      </c>
      <c r="J163" s="3">
        <v>8.1234457898637213</v>
      </c>
      <c r="K163" s="3">
        <v>5.687966209202199</v>
      </c>
      <c r="L163" s="3">
        <f t="shared" si="37"/>
        <v>13.811411999065921</v>
      </c>
      <c r="M163">
        <f t="shared" si="49"/>
        <v>2.04</v>
      </c>
      <c r="N163">
        <f t="shared" si="50"/>
        <v>3.6</v>
      </c>
      <c r="O163">
        <f t="shared" si="51"/>
        <v>3.29</v>
      </c>
      <c r="P163" s="4">
        <f t="shared" si="38"/>
        <v>86.188588000934075</v>
      </c>
      <c r="Q163" s="4">
        <f t="shared" si="39"/>
        <v>115.43299284444348</v>
      </c>
      <c r="R163" s="4">
        <f t="shared" si="40"/>
        <v>104.90199682920931</v>
      </c>
      <c r="S163">
        <f t="shared" si="41"/>
        <v>1.9354497658673604</v>
      </c>
      <c r="T163">
        <f t="shared" si="41"/>
        <v>2.0623299558075856</v>
      </c>
      <c r="U163">
        <f t="shared" si="41"/>
        <v>2.0207837551492593</v>
      </c>
      <c r="V163" s="2">
        <f t="shared" si="42"/>
        <v>2.0013722105906213</v>
      </c>
      <c r="X163">
        <v>1</v>
      </c>
      <c r="Y163">
        <v>1</v>
      </c>
      <c r="Z163" s="5">
        <f t="shared" si="52"/>
        <v>104.90199682920931</v>
      </c>
      <c r="AA163" s="5">
        <f t="shared" si="43"/>
        <v>4.9019968292093097</v>
      </c>
      <c r="AJ163" t="str">
        <f t="shared" si="36"/>
        <v>Athletic BilbaoCelta Vigo</v>
      </c>
      <c r="AK163">
        <f t="shared" si="44"/>
        <v>2.04</v>
      </c>
      <c r="AL163">
        <f t="shared" si="45"/>
        <v>3.29</v>
      </c>
      <c r="AM163">
        <f t="shared" si="46"/>
        <v>3.6</v>
      </c>
      <c r="AN163">
        <f t="shared" si="47"/>
        <v>2.0299999999999998</v>
      </c>
      <c r="AO163">
        <f t="shared" si="48"/>
        <v>1.78</v>
      </c>
      <c r="AT163" t="s">
        <v>532</v>
      </c>
      <c r="AU163">
        <v>1.57</v>
      </c>
      <c r="AV163">
        <v>3.79</v>
      </c>
      <c r="AW163">
        <v>6</v>
      </c>
      <c r="AX163">
        <v>2</v>
      </c>
      <c r="AY163">
        <v>1.8</v>
      </c>
    </row>
    <row r="164" spans="1:51">
      <c r="A164">
        <v>30</v>
      </c>
      <c r="B164" t="s">
        <v>375</v>
      </c>
      <c r="C164" t="s">
        <v>364</v>
      </c>
      <c r="D164">
        <v>0.205970556</v>
      </c>
      <c r="E164">
        <v>0.50544823900000002</v>
      </c>
      <c r="F164">
        <v>0.28606353299999998</v>
      </c>
      <c r="G164">
        <v>0.33397569399999999</v>
      </c>
      <c r="H164">
        <v>0.37783850899999999</v>
      </c>
      <c r="I164" s="3">
        <v>14.028668889541885</v>
      </c>
      <c r="J164" s="3">
        <v>0</v>
      </c>
      <c r="K164" s="3">
        <v>17.082267775894845</v>
      </c>
      <c r="L164" s="3">
        <f t="shared" si="37"/>
        <v>31.110936665436732</v>
      </c>
      <c r="M164">
        <f t="shared" si="49"/>
        <v>10</v>
      </c>
      <c r="N164">
        <f t="shared" si="50"/>
        <v>1.25</v>
      </c>
      <c r="O164">
        <f t="shared" si="51"/>
        <v>6</v>
      </c>
      <c r="P164" s="4">
        <f t="shared" si="38"/>
        <v>209.17575222998212</v>
      </c>
      <c r="Q164" s="4">
        <f t="shared" si="39"/>
        <v>68.889063334563261</v>
      </c>
      <c r="R164" s="4">
        <f t="shared" si="40"/>
        <v>171.38266998993234</v>
      </c>
      <c r="S164">
        <f t="shared" si="41"/>
        <v>2.3205113394540589</v>
      </c>
      <c r="T164">
        <f t="shared" si="41"/>
        <v>1.8381502798109945</v>
      </c>
      <c r="U164">
        <f t="shared" si="41"/>
        <v>2.2339669044701576</v>
      </c>
      <c r="V164" s="2">
        <f t="shared" si="42"/>
        <v>2.0461032980372886</v>
      </c>
      <c r="X164">
        <v>0</v>
      </c>
      <c r="Y164">
        <v>3</v>
      </c>
      <c r="Z164" s="5">
        <f t="shared" si="52"/>
        <v>68.889063334563261</v>
      </c>
      <c r="AA164" s="5">
        <f t="shared" si="43"/>
        <v>-31.110936665436739</v>
      </c>
      <c r="AJ164" t="str">
        <f t="shared" si="36"/>
        <v>Las PalmasReal Madrid</v>
      </c>
      <c r="AK164">
        <f t="shared" si="44"/>
        <v>10</v>
      </c>
      <c r="AL164">
        <f t="shared" si="45"/>
        <v>6</v>
      </c>
      <c r="AM164">
        <f t="shared" si="46"/>
        <v>1.25</v>
      </c>
      <c r="AN164">
        <f t="shared" si="47"/>
        <v>1.28</v>
      </c>
      <c r="AO164">
        <f t="shared" si="48"/>
        <v>3.59</v>
      </c>
      <c r="AT164" t="s">
        <v>533</v>
      </c>
      <c r="AU164">
        <v>10</v>
      </c>
      <c r="AV164">
        <v>6</v>
      </c>
      <c r="AW164">
        <v>1.25</v>
      </c>
      <c r="AX164">
        <v>1.28</v>
      </c>
      <c r="AY164">
        <v>3.59</v>
      </c>
    </row>
    <row r="165" spans="1:51">
      <c r="A165">
        <v>30</v>
      </c>
      <c r="B165" t="s">
        <v>360</v>
      </c>
      <c r="C165" t="s">
        <v>354</v>
      </c>
      <c r="D165">
        <v>6.0923234999999999E-2</v>
      </c>
      <c r="E165">
        <v>0.756747061</v>
      </c>
      <c r="F165">
        <v>0.153917841</v>
      </c>
      <c r="G165">
        <v>0.48713485000000001</v>
      </c>
      <c r="H165">
        <v>0.32419209199999999</v>
      </c>
      <c r="I165" s="3">
        <v>0</v>
      </c>
      <c r="J165" s="3">
        <v>32.874456292263197</v>
      </c>
      <c r="K165" s="3">
        <v>0</v>
      </c>
      <c r="L165" s="3">
        <f t="shared" si="37"/>
        <v>32.874456292263197</v>
      </c>
      <c r="M165">
        <f t="shared" si="49"/>
        <v>4.75</v>
      </c>
      <c r="N165">
        <f t="shared" si="50"/>
        <v>1.66</v>
      </c>
      <c r="O165">
        <f t="shared" si="51"/>
        <v>4</v>
      </c>
      <c r="P165" s="4">
        <f t="shared" si="38"/>
        <v>67.125543707736796</v>
      </c>
      <c r="Q165" s="4">
        <f t="shared" si="39"/>
        <v>121.69714115289371</v>
      </c>
      <c r="R165" s="4">
        <f t="shared" si="40"/>
        <v>67.125543707736796</v>
      </c>
      <c r="S165">
        <f t="shared" si="41"/>
        <v>1.826887816447851</v>
      </c>
      <c r="T165">
        <f t="shared" si="41"/>
        <v>2.0852803761256604</v>
      </c>
      <c r="U165">
        <f t="shared" si="41"/>
        <v>1.826887816447851</v>
      </c>
      <c r="V165" s="2">
        <f t="shared" si="42"/>
        <v>1.970520340211015</v>
      </c>
      <c r="X165">
        <v>2</v>
      </c>
      <c r="Y165">
        <v>2</v>
      </c>
      <c r="Z165" s="5">
        <f t="shared" si="52"/>
        <v>67.125543707736796</v>
      </c>
      <c r="AA165" s="5">
        <f t="shared" si="43"/>
        <v>-32.874456292263204</v>
      </c>
      <c r="AJ165" t="str">
        <f t="shared" si="36"/>
        <v>SevillaBarcelona</v>
      </c>
      <c r="AK165">
        <f t="shared" si="44"/>
        <v>4.75</v>
      </c>
      <c r="AL165">
        <f t="shared" si="45"/>
        <v>4</v>
      </c>
      <c r="AM165">
        <f t="shared" si="46"/>
        <v>1.66</v>
      </c>
      <c r="AN165">
        <f t="shared" si="47"/>
        <v>1.63</v>
      </c>
      <c r="AO165">
        <f t="shared" si="48"/>
        <v>2.2599999999999998</v>
      </c>
      <c r="AT165" t="s">
        <v>534</v>
      </c>
      <c r="AU165">
        <v>4.75</v>
      </c>
      <c r="AV165">
        <v>4</v>
      </c>
      <c r="AW165">
        <v>1.66</v>
      </c>
      <c r="AX165">
        <v>1.63</v>
      </c>
      <c r="AY165">
        <v>2.2599999999999998</v>
      </c>
    </row>
    <row r="166" spans="1:51">
      <c r="A166">
        <v>30</v>
      </c>
      <c r="B166" t="s">
        <v>373</v>
      </c>
      <c r="C166" t="s">
        <v>379</v>
      </c>
      <c r="D166">
        <v>0.52902262700000002</v>
      </c>
      <c r="E166">
        <v>0.15661968200000001</v>
      </c>
      <c r="F166">
        <v>0.31294255900000001</v>
      </c>
      <c r="G166">
        <v>0.23726475999999999</v>
      </c>
      <c r="H166">
        <v>0.27277634499999998</v>
      </c>
      <c r="I166" s="3">
        <v>7.1372600710245324</v>
      </c>
      <c r="J166" s="3">
        <v>0</v>
      </c>
      <c r="K166" s="3">
        <v>7.264632137734798E-7</v>
      </c>
      <c r="L166" s="3">
        <f t="shared" si="37"/>
        <v>7.1372607974877464</v>
      </c>
      <c r="M166">
        <f t="shared" si="49"/>
        <v>2.04</v>
      </c>
      <c r="N166">
        <f t="shared" si="50"/>
        <v>3.75</v>
      </c>
      <c r="O166">
        <f t="shared" si="51"/>
        <v>3.2</v>
      </c>
      <c r="P166" s="4">
        <f t="shared" si="38"/>
        <v>107.42274974740231</v>
      </c>
      <c r="Q166" s="4">
        <f t="shared" si="39"/>
        <v>92.862739202512259</v>
      </c>
      <c r="R166" s="4">
        <f t="shared" si="40"/>
        <v>92.862741527194544</v>
      </c>
      <c r="S166">
        <f t="shared" si="41"/>
        <v>2.0310962650087521</v>
      </c>
      <c r="T166">
        <f t="shared" si="41"/>
        <v>1.9678414900451069</v>
      </c>
      <c r="U166">
        <f t="shared" si="41"/>
        <v>1.9678415009170311</v>
      </c>
      <c r="V166" s="2">
        <f t="shared" si="42"/>
        <v>1.9985199452054654</v>
      </c>
      <c r="X166">
        <v>0</v>
      </c>
      <c r="Y166">
        <v>0</v>
      </c>
      <c r="Z166" s="5">
        <f t="shared" si="52"/>
        <v>92.862741527194544</v>
      </c>
      <c r="AA166" s="5">
        <f t="shared" si="43"/>
        <v>-7.1372584728054562</v>
      </c>
      <c r="AJ166" t="str">
        <f t="shared" si="36"/>
        <v>EspanyolAlavés</v>
      </c>
      <c r="AK166">
        <f t="shared" si="44"/>
        <v>2.04</v>
      </c>
      <c r="AL166">
        <f t="shared" si="45"/>
        <v>3.2</v>
      </c>
      <c r="AM166">
        <f t="shared" si="46"/>
        <v>3.75</v>
      </c>
      <c r="AN166">
        <f t="shared" si="47"/>
        <v>2.4700000000000002</v>
      </c>
      <c r="AO166">
        <f t="shared" si="48"/>
        <v>1.53</v>
      </c>
      <c r="AT166" t="s">
        <v>535</v>
      </c>
      <c r="AU166">
        <v>1.22</v>
      </c>
      <c r="AV166">
        <v>5.75</v>
      </c>
      <c r="AW166">
        <v>13</v>
      </c>
      <c r="AX166">
        <v>1.73</v>
      </c>
      <c r="AY166">
        <v>2.09</v>
      </c>
    </row>
    <row r="167" spans="1:51">
      <c r="A167">
        <v>30</v>
      </c>
      <c r="B167" t="s">
        <v>366</v>
      </c>
      <c r="C167" t="s">
        <v>370</v>
      </c>
      <c r="D167">
        <v>0.26556997700000001</v>
      </c>
      <c r="E167">
        <v>0.43862573799999999</v>
      </c>
      <c r="F167">
        <v>0.293877689</v>
      </c>
      <c r="G167">
        <v>0.34775167899999998</v>
      </c>
      <c r="H167">
        <v>0.41060006199999999</v>
      </c>
      <c r="I167" s="3">
        <v>0</v>
      </c>
      <c r="J167" s="3">
        <v>0</v>
      </c>
      <c r="K167" s="3">
        <v>0</v>
      </c>
      <c r="L167" s="3">
        <f t="shared" si="37"/>
        <v>0</v>
      </c>
      <c r="M167">
        <f t="shared" si="49"/>
        <v>3.75</v>
      </c>
      <c r="N167">
        <f t="shared" si="50"/>
        <v>2</v>
      </c>
      <c r="O167">
        <f t="shared" si="51"/>
        <v>3.39</v>
      </c>
      <c r="P167" s="4">
        <f t="shared" si="38"/>
        <v>100</v>
      </c>
      <c r="Q167" s="4">
        <f t="shared" si="39"/>
        <v>100</v>
      </c>
      <c r="R167" s="4">
        <f t="shared" si="40"/>
        <v>100</v>
      </c>
      <c r="S167">
        <f t="shared" si="41"/>
        <v>2</v>
      </c>
      <c r="T167">
        <f t="shared" si="41"/>
        <v>2</v>
      </c>
      <c r="U167">
        <f t="shared" si="41"/>
        <v>2</v>
      </c>
      <c r="V167" s="2">
        <f t="shared" si="42"/>
        <v>1.996146808</v>
      </c>
      <c r="X167">
        <v>0</v>
      </c>
      <c r="Y167">
        <v>1</v>
      </c>
      <c r="Z167" s="5">
        <f t="shared" si="52"/>
        <v>100</v>
      </c>
      <c r="AA167" s="5">
        <f t="shared" si="43"/>
        <v>0</v>
      </c>
      <c r="AJ167" t="str">
        <f t="shared" si="36"/>
        <v>LeganésValencia</v>
      </c>
      <c r="AK167">
        <f t="shared" si="44"/>
        <v>3.75</v>
      </c>
      <c r="AL167">
        <f t="shared" si="45"/>
        <v>3.39</v>
      </c>
      <c r="AM167">
        <f t="shared" si="46"/>
        <v>2</v>
      </c>
      <c r="AN167">
        <f t="shared" si="47"/>
        <v>2.13</v>
      </c>
      <c r="AO167">
        <f t="shared" si="48"/>
        <v>1.71</v>
      </c>
      <c r="AT167" t="s">
        <v>536</v>
      </c>
      <c r="AU167">
        <v>2.37</v>
      </c>
      <c r="AV167">
        <v>3.39</v>
      </c>
      <c r="AW167">
        <v>2.87</v>
      </c>
      <c r="AX167">
        <v>1.87</v>
      </c>
      <c r="AY167">
        <v>1.92</v>
      </c>
    </row>
    <row r="168" spans="1:51">
      <c r="A168">
        <v>30</v>
      </c>
      <c r="B168" t="s">
        <v>351</v>
      </c>
      <c r="C168" t="s">
        <v>367</v>
      </c>
      <c r="D168">
        <v>0.29836780200000002</v>
      </c>
      <c r="E168">
        <v>0.23710581999999999</v>
      </c>
      <c r="F168">
        <v>0.46449482199999997</v>
      </c>
      <c r="G168">
        <v>8.0558827E-2</v>
      </c>
      <c r="H168">
        <v>0.15392451600000001</v>
      </c>
      <c r="I168" s="3">
        <v>12.645608615357636</v>
      </c>
      <c r="J168" s="3">
        <v>0</v>
      </c>
      <c r="K168" s="3">
        <v>27.83930468087846</v>
      </c>
      <c r="L168" s="3">
        <f t="shared" si="37"/>
        <v>40.484913296236094</v>
      </c>
      <c r="M168">
        <f t="shared" si="49"/>
        <v>3.5</v>
      </c>
      <c r="N168">
        <f t="shared" si="50"/>
        <v>2.14</v>
      </c>
      <c r="O168">
        <f t="shared" si="51"/>
        <v>3.2</v>
      </c>
      <c r="P168" s="4">
        <f t="shared" si="38"/>
        <v>103.77471685751564</v>
      </c>
      <c r="Q168" s="4">
        <f t="shared" si="39"/>
        <v>59.515086703763913</v>
      </c>
      <c r="R168" s="4">
        <f t="shared" si="40"/>
        <v>148.60086168257496</v>
      </c>
      <c r="S168">
        <f t="shared" si="41"/>
        <v>2.0160915571082656</v>
      </c>
      <c r="T168">
        <f t="shared" si="41"/>
        <v>1.7746270706305638</v>
      </c>
      <c r="U168">
        <f t="shared" si="41"/>
        <v>2.172021327748261</v>
      </c>
      <c r="V168" s="2">
        <f t="shared" si="42"/>
        <v>2.0312038733138404</v>
      </c>
      <c r="X168">
        <v>1</v>
      </c>
      <c r="Y168">
        <v>0</v>
      </c>
      <c r="Z168" s="5">
        <f t="shared" si="52"/>
        <v>103.77471685751564</v>
      </c>
      <c r="AA168" s="5">
        <f t="shared" si="43"/>
        <v>3.7747168575156422</v>
      </c>
      <c r="AJ168" t="str">
        <f t="shared" si="36"/>
        <v>MálagaVillarreal</v>
      </c>
      <c r="AK168">
        <f t="shared" si="44"/>
        <v>3.5</v>
      </c>
      <c r="AL168">
        <f t="shared" si="45"/>
        <v>3.2</v>
      </c>
      <c r="AM168">
        <f t="shared" si="46"/>
        <v>2.14</v>
      </c>
      <c r="AN168">
        <f t="shared" si="47"/>
        <v>2.25</v>
      </c>
      <c r="AO168">
        <f t="shared" si="48"/>
        <v>1.63</v>
      </c>
      <c r="AT168" t="s">
        <v>537</v>
      </c>
      <c r="AU168">
        <v>2.04</v>
      </c>
      <c r="AV168">
        <v>3.2</v>
      </c>
      <c r="AW168">
        <v>3.75</v>
      </c>
      <c r="AX168">
        <v>2.4700000000000002</v>
      </c>
      <c r="AY168">
        <v>1.53</v>
      </c>
    </row>
    <row r="169" spans="1:51">
      <c r="A169">
        <v>30</v>
      </c>
      <c r="B169" t="s">
        <v>372</v>
      </c>
      <c r="C169" t="s">
        <v>358</v>
      </c>
      <c r="D169">
        <v>0.50074047300000002</v>
      </c>
      <c r="E169">
        <v>0.26246988100000002</v>
      </c>
      <c r="F169">
        <v>0.21839318399999999</v>
      </c>
      <c r="G169">
        <v>0.62986339099999999</v>
      </c>
      <c r="H169">
        <v>0.62721668100000005</v>
      </c>
      <c r="I169" s="3">
        <v>15.165294165695963</v>
      </c>
      <c r="J169" s="3">
        <v>0</v>
      </c>
      <c r="K169" s="3">
        <v>0</v>
      </c>
      <c r="L169" s="3">
        <f t="shared" si="37"/>
        <v>15.165294165695963</v>
      </c>
      <c r="M169">
        <f t="shared" si="49"/>
        <v>2.37</v>
      </c>
      <c r="N169">
        <f t="shared" si="50"/>
        <v>2.87</v>
      </c>
      <c r="O169">
        <f t="shared" si="51"/>
        <v>3.39</v>
      </c>
      <c r="P169" s="4">
        <f t="shared" si="38"/>
        <v>120.77645300700348</v>
      </c>
      <c r="Q169" s="4">
        <f t="shared" si="39"/>
        <v>84.834705834304032</v>
      </c>
      <c r="R169" s="4">
        <f t="shared" si="40"/>
        <v>84.834705834304032</v>
      </c>
      <c r="S169">
        <f t="shared" si="41"/>
        <v>2.0819822709909146</v>
      </c>
      <c r="T169">
        <f t="shared" si="41"/>
        <v>1.9285735582569601</v>
      </c>
      <c r="U169">
        <f t="shared" si="41"/>
        <v>1.9285735582569601</v>
      </c>
      <c r="V169" s="2">
        <f t="shared" si="42"/>
        <v>1.9699125794550028</v>
      </c>
      <c r="X169">
        <v>0</v>
      </c>
      <c r="Y169">
        <v>0</v>
      </c>
      <c r="Z169" s="5">
        <f t="shared" si="52"/>
        <v>84.834705834304032</v>
      </c>
      <c r="AA169" s="5">
        <f t="shared" si="43"/>
        <v>-15.165294165695968</v>
      </c>
      <c r="AJ169" t="str">
        <f t="shared" si="36"/>
        <v>EibarReal Sociedad</v>
      </c>
      <c r="AK169">
        <f t="shared" si="44"/>
        <v>2.37</v>
      </c>
      <c r="AL169">
        <f t="shared" si="45"/>
        <v>3.39</v>
      </c>
      <c r="AM169">
        <f t="shared" si="46"/>
        <v>2.87</v>
      </c>
      <c r="AN169">
        <f t="shared" si="47"/>
        <v>1.87</v>
      </c>
      <c r="AO169">
        <f t="shared" si="48"/>
        <v>1.92</v>
      </c>
      <c r="AT169" t="s">
        <v>538</v>
      </c>
      <c r="AU169">
        <v>3.75</v>
      </c>
      <c r="AV169">
        <v>3.39</v>
      </c>
      <c r="AW169">
        <v>2</v>
      </c>
      <c r="AX169">
        <v>2.13</v>
      </c>
      <c r="AY169">
        <v>1.71</v>
      </c>
    </row>
    <row r="170" spans="1:51">
      <c r="A170">
        <v>30</v>
      </c>
      <c r="B170" t="s">
        <v>357</v>
      </c>
      <c r="C170" t="s">
        <v>361</v>
      </c>
      <c r="D170">
        <v>0.71466395599999999</v>
      </c>
      <c r="E170">
        <v>8.1970800999999996E-2</v>
      </c>
      <c r="F170">
        <v>0.13010001600000001</v>
      </c>
      <c r="G170">
        <v>0.64902604699999999</v>
      </c>
      <c r="H170">
        <v>0.50179373999999999</v>
      </c>
      <c r="I170" s="3">
        <v>0</v>
      </c>
      <c r="J170" s="3">
        <v>1.2395842476146886</v>
      </c>
      <c r="K170" s="3">
        <v>0</v>
      </c>
      <c r="L170" s="3">
        <f t="shared" si="37"/>
        <v>1.2395842476146886</v>
      </c>
      <c r="M170">
        <f t="shared" si="49"/>
        <v>1.22</v>
      </c>
      <c r="N170">
        <f t="shared" si="50"/>
        <v>13</v>
      </c>
      <c r="O170">
        <f t="shared" si="51"/>
        <v>5.75</v>
      </c>
      <c r="P170" s="4">
        <f t="shared" si="38"/>
        <v>98.760415752385313</v>
      </c>
      <c r="Q170" s="4">
        <f t="shared" si="39"/>
        <v>114.87501097137626</v>
      </c>
      <c r="R170" s="4">
        <f t="shared" si="40"/>
        <v>98.760415752385313</v>
      </c>
      <c r="S170">
        <f t="shared" si="41"/>
        <v>1.9945829095161394</v>
      </c>
      <c r="T170">
        <f t="shared" si="41"/>
        <v>2.0602255658723654</v>
      </c>
      <c r="U170">
        <f t="shared" si="41"/>
        <v>1.9945829095161394</v>
      </c>
      <c r="V170" s="2">
        <f t="shared" si="42"/>
        <v>1.8538301210014065</v>
      </c>
      <c r="X170">
        <v>1</v>
      </c>
      <c r="Y170">
        <v>0</v>
      </c>
      <c r="Z170" s="5">
        <f t="shared" si="52"/>
        <v>98.760415752385313</v>
      </c>
      <c r="AA170" s="5">
        <f t="shared" si="43"/>
        <v>-1.2395842476146868</v>
      </c>
      <c r="AJ170" t="str">
        <f t="shared" si="36"/>
        <v>Atlético MadridLa Coruña</v>
      </c>
      <c r="AK170">
        <f t="shared" si="44"/>
        <v>1.22</v>
      </c>
      <c r="AL170">
        <f t="shared" si="45"/>
        <v>5.75</v>
      </c>
      <c r="AM170">
        <f t="shared" si="46"/>
        <v>13</v>
      </c>
      <c r="AN170">
        <f t="shared" si="47"/>
        <v>1.73</v>
      </c>
      <c r="AO170">
        <f t="shared" si="48"/>
        <v>2.09</v>
      </c>
      <c r="AT170" t="s">
        <v>539</v>
      </c>
      <c r="AU170">
        <v>3.5</v>
      </c>
      <c r="AV170">
        <v>3.2</v>
      </c>
      <c r="AW170">
        <v>2.14</v>
      </c>
      <c r="AX170">
        <v>2.25</v>
      </c>
      <c r="AY170">
        <v>1.63</v>
      </c>
    </row>
    <row r="171" spans="1:51">
      <c r="A171">
        <v>30</v>
      </c>
      <c r="B171" t="s">
        <v>369</v>
      </c>
      <c r="C171" t="s">
        <v>376</v>
      </c>
      <c r="D171">
        <v>0.43693325100000002</v>
      </c>
      <c r="E171">
        <v>0.32143945200000001</v>
      </c>
      <c r="F171">
        <v>0.225855263</v>
      </c>
      <c r="G171">
        <v>0.634882999</v>
      </c>
      <c r="H171">
        <v>0.643982732</v>
      </c>
      <c r="I171" s="3">
        <v>0</v>
      </c>
      <c r="J171" s="3">
        <v>8.237015385059328</v>
      </c>
      <c r="K171" s="3">
        <v>0</v>
      </c>
      <c r="L171" s="3">
        <f t="shared" si="37"/>
        <v>8.237015385059328</v>
      </c>
      <c r="M171">
        <f t="shared" si="49"/>
        <v>1.95</v>
      </c>
      <c r="N171">
        <f t="shared" si="50"/>
        <v>3.75</v>
      </c>
      <c r="O171">
        <f t="shared" si="51"/>
        <v>3.5</v>
      </c>
      <c r="P171" s="4">
        <f t="shared" si="38"/>
        <v>91.762984614940677</v>
      </c>
      <c r="Q171" s="4">
        <f t="shared" si="39"/>
        <v>122.65179230891314</v>
      </c>
      <c r="R171" s="4">
        <f t="shared" si="40"/>
        <v>91.762984614940677</v>
      </c>
      <c r="S171">
        <f t="shared" si="41"/>
        <v>1.9626675306639116</v>
      </c>
      <c r="T171">
        <f t="shared" si="41"/>
        <v>2.0886738989279205</v>
      </c>
      <c r="U171">
        <f t="shared" si="41"/>
        <v>1.9626675306639116</v>
      </c>
      <c r="V171" s="2">
        <f t="shared" si="42"/>
        <v>1.9722156896028777</v>
      </c>
      <c r="X171">
        <v>0</v>
      </c>
      <c r="Y171">
        <v>1</v>
      </c>
      <c r="Z171" s="5">
        <f t="shared" si="52"/>
        <v>122.65179230891314</v>
      </c>
      <c r="AA171" s="5">
        <f t="shared" si="43"/>
        <v>22.651792308913144</v>
      </c>
      <c r="AJ171" t="str">
        <f t="shared" si="36"/>
        <v>GetafeBetis</v>
      </c>
      <c r="AK171">
        <f t="shared" si="44"/>
        <v>1.95</v>
      </c>
      <c r="AL171">
        <f t="shared" si="45"/>
        <v>3.5</v>
      </c>
      <c r="AM171">
        <f t="shared" si="46"/>
        <v>3.75</v>
      </c>
      <c r="AN171">
        <f t="shared" si="47"/>
        <v>1.99</v>
      </c>
      <c r="AO171">
        <f t="shared" si="48"/>
        <v>1.8</v>
      </c>
      <c r="AT171" t="s">
        <v>540</v>
      </c>
      <c r="AU171">
        <v>1.95</v>
      </c>
      <c r="AV171">
        <v>3.5</v>
      </c>
      <c r="AW171">
        <v>3.75</v>
      </c>
      <c r="AX171">
        <v>1.99</v>
      </c>
      <c r="AY171">
        <v>1.8</v>
      </c>
    </row>
    <row r="172" spans="1:51">
      <c r="A172">
        <v>31</v>
      </c>
      <c r="B172" t="s">
        <v>361</v>
      </c>
      <c r="C172" t="s">
        <v>351</v>
      </c>
      <c r="D172">
        <v>0.55637695600000003</v>
      </c>
      <c r="E172">
        <v>9.1869881E-2</v>
      </c>
      <c r="F172">
        <v>0.35102146899999997</v>
      </c>
      <c r="G172">
        <v>0.14250563899999999</v>
      </c>
      <c r="H172">
        <v>0.148107403</v>
      </c>
      <c r="I172" s="3">
        <v>33.718340086267347</v>
      </c>
      <c r="J172" s="3">
        <v>0</v>
      </c>
      <c r="K172" s="3">
        <v>21.785583637488806</v>
      </c>
      <c r="L172" s="3">
        <f t="shared" si="37"/>
        <v>55.503923723756152</v>
      </c>
      <c r="M172">
        <f t="shared" si="49"/>
        <v>2.04</v>
      </c>
      <c r="N172">
        <f t="shared" si="50"/>
        <v>3.79</v>
      </c>
      <c r="O172">
        <f t="shared" si="51"/>
        <v>3.29</v>
      </c>
      <c r="P172" s="4">
        <f t="shared" si="38"/>
        <v>113.28149005222923</v>
      </c>
      <c r="Q172" s="4">
        <f t="shared" si="39"/>
        <v>44.496076276243848</v>
      </c>
      <c r="R172" s="4">
        <f t="shared" si="40"/>
        <v>116.17064644358203</v>
      </c>
      <c r="S172">
        <f t="shared" si="41"/>
        <v>2.0541589528916413</v>
      </c>
      <c r="T172">
        <f t="shared" si="41"/>
        <v>1.6483217159987658</v>
      </c>
      <c r="U172">
        <f t="shared" si="41"/>
        <v>2.0650964060404564</v>
      </c>
      <c r="V172" s="2">
        <f t="shared" si="42"/>
        <v>2.0192109993234628</v>
      </c>
      <c r="X172">
        <v>3</v>
      </c>
      <c r="Y172">
        <v>2</v>
      </c>
      <c r="Z172" s="5">
        <f t="shared" si="52"/>
        <v>113.28149005222923</v>
      </c>
      <c r="AA172" s="5">
        <f t="shared" si="43"/>
        <v>13.281490052229231</v>
      </c>
      <c r="AJ172" t="str">
        <f t="shared" si="36"/>
        <v>La CoruñaMálaga</v>
      </c>
      <c r="AK172">
        <f t="shared" si="44"/>
        <v>2.04</v>
      </c>
      <c r="AL172">
        <f t="shared" si="45"/>
        <v>3.29</v>
      </c>
      <c r="AM172">
        <f t="shared" si="46"/>
        <v>3.79</v>
      </c>
      <c r="AN172">
        <f t="shared" si="47"/>
        <v>2.2599999999999998</v>
      </c>
      <c r="AO172">
        <f t="shared" si="48"/>
        <v>1.63</v>
      </c>
      <c r="AT172" t="s">
        <v>541</v>
      </c>
      <c r="AU172">
        <v>2.04</v>
      </c>
      <c r="AV172">
        <v>3.29</v>
      </c>
      <c r="AW172">
        <v>3.79</v>
      </c>
      <c r="AX172">
        <v>2.2599999999999998</v>
      </c>
      <c r="AY172">
        <v>1.63</v>
      </c>
    </row>
    <row r="173" spans="1:51">
      <c r="A173">
        <v>31</v>
      </c>
      <c r="B173" t="s">
        <v>379</v>
      </c>
      <c r="C173" t="s">
        <v>369</v>
      </c>
      <c r="D173">
        <v>0.38869830399999999</v>
      </c>
      <c r="E173">
        <v>0.21743042200000001</v>
      </c>
      <c r="F173">
        <v>0.39368259900000002</v>
      </c>
      <c r="G173">
        <v>0.14304865899999999</v>
      </c>
      <c r="H173">
        <v>0.218580887</v>
      </c>
      <c r="I173" s="3">
        <v>11.202100063777491</v>
      </c>
      <c r="J173" s="3">
        <v>0</v>
      </c>
      <c r="K173" s="3">
        <v>13.865537144635551</v>
      </c>
      <c r="L173" s="3">
        <f t="shared" si="37"/>
        <v>25.067637208413043</v>
      </c>
      <c r="M173">
        <f t="shared" si="49"/>
        <v>2.4500000000000002</v>
      </c>
      <c r="N173">
        <f t="shared" si="50"/>
        <v>3.2</v>
      </c>
      <c r="O173">
        <f t="shared" si="51"/>
        <v>3</v>
      </c>
      <c r="P173" s="4">
        <f t="shared" si="38"/>
        <v>102.37750794784181</v>
      </c>
      <c r="Q173" s="4">
        <f t="shared" si="39"/>
        <v>74.932362791586954</v>
      </c>
      <c r="R173" s="4">
        <f t="shared" si="40"/>
        <v>116.52897422549361</v>
      </c>
      <c r="S173">
        <f t="shared" si="41"/>
        <v>2.0102045538362896</v>
      </c>
      <c r="T173">
        <f t="shared" si="41"/>
        <v>1.8746694271285897</v>
      </c>
      <c r="U173">
        <f t="shared" si="41"/>
        <v>2.0664339234885021</v>
      </c>
      <c r="V173" s="2">
        <f t="shared" si="42"/>
        <v>2.0024923430810309</v>
      </c>
      <c r="X173">
        <v>2</v>
      </c>
      <c r="Y173">
        <v>0</v>
      </c>
      <c r="Z173" s="5">
        <f t="shared" si="52"/>
        <v>102.37750794784181</v>
      </c>
      <c r="AA173" s="5">
        <f t="shared" si="43"/>
        <v>2.3775079478418064</v>
      </c>
      <c r="AJ173" t="str">
        <f t="shared" si="36"/>
        <v>AlavésGetafe</v>
      </c>
      <c r="AK173">
        <f t="shared" si="44"/>
        <v>2.4500000000000002</v>
      </c>
      <c r="AL173">
        <f t="shared" si="45"/>
        <v>3</v>
      </c>
      <c r="AM173">
        <f t="shared" si="46"/>
        <v>3.2</v>
      </c>
      <c r="AN173">
        <f t="shared" si="47"/>
        <v>2.59</v>
      </c>
      <c r="AO173">
        <f t="shared" si="48"/>
        <v>1.48</v>
      </c>
      <c r="AT173" t="s">
        <v>542</v>
      </c>
      <c r="AU173">
        <v>2.4500000000000002</v>
      </c>
      <c r="AV173">
        <v>3</v>
      </c>
      <c r="AW173">
        <v>3.2</v>
      </c>
      <c r="AX173">
        <v>2.59</v>
      </c>
      <c r="AY173">
        <v>1.48</v>
      </c>
    </row>
    <row r="174" spans="1:51">
      <c r="A174">
        <v>31</v>
      </c>
      <c r="B174" t="s">
        <v>355</v>
      </c>
      <c r="C174" t="s">
        <v>360</v>
      </c>
      <c r="D174">
        <v>0.56711235199999999</v>
      </c>
      <c r="E174">
        <v>0.19808355</v>
      </c>
      <c r="F174">
        <v>0.220650705</v>
      </c>
      <c r="G174">
        <v>0.54713936900000004</v>
      </c>
      <c r="H174">
        <v>0.53622022499999999</v>
      </c>
      <c r="I174" s="3">
        <v>22.173491916999982</v>
      </c>
      <c r="J174" s="3">
        <v>0</v>
      </c>
      <c r="K174" s="3">
        <v>0</v>
      </c>
      <c r="L174" s="3">
        <f t="shared" si="37"/>
        <v>22.173491916999982</v>
      </c>
      <c r="M174">
        <f t="shared" si="49"/>
        <v>2.2000000000000002</v>
      </c>
      <c r="N174">
        <f t="shared" si="50"/>
        <v>3.29</v>
      </c>
      <c r="O174">
        <f t="shared" si="51"/>
        <v>3.39</v>
      </c>
      <c r="P174" s="4">
        <f t="shared" si="38"/>
        <v>126.60819030039998</v>
      </c>
      <c r="Q174" s="4">
        <f t="shared" si="39"/>
        <v>77.826508083000022</v>
      </c>
      <c r="R174" s="4">
        <f t="shared" si="40"/>
        <v>77.826508083000022</v>
      </c>
      <c r="S174">
        <f t="shared" si="41"/>
        <v>2.1024618011569673</v>
      </c>
      <c r="T174">
        <f t="shared" si="41"/>
        <v>1.8911275449765181</v>
      </c>
      <c r="U174">
        <f t="shared" si="41"/>
        <v>1.8911275449765181</v>
      </c>
      <c r="V174" s="2">
        <f t="shared" si="42"/>
        <v>1.9842119407000054</v>
      </c>
      <c r="X174">
        <v>4</v>
      </c>
      <c r="Y174">
        <v>0</v>
      </c>
      <c r="Z174" s="5">
        <f t="shared" si="52"/>
        <v>126.60819030039998</v>
      </c>
      <c r="AA174" s="5">
        <f t="shared" si="43"/>
        <v>26.608190300399983</v>
      </c>
      <c r="AJ174" t="str">
        <f t="shared" si="36"/>
        <v>Celta VigoSevilla</v>
      </c>
      <c r="AK174">
        <f t="shared" si="44"/>
        <v>2.2000000000000002</v>
      </c>
      <c r="AL174">
        <f t="shared" si="45"/>
        <v>3.39</v>
      </c>
      <c r="AM174">
        <f t="shared" si="46"/>
        <v>3.29</v>
      </c>
      <c r="AN174">
        <f t="shared" si="47"/>
        <v>1.81</v>
      </c>
      <c r="AO174">
        <f t="shared" si="48"/>
        <v>1.99</v>
      </c>
      <c r="AT174" t="s">
        <v>543</v>
      </c>
      <c r="AU174">
        <v>1.1200000000000001</v>
      </c>
      <c r="AV174">
        <v>9</v>
      </c>
      <c r="AW174">
        <v>21</v>
      </c>
      <c r="AX174">
        <v>1.42</v>
      </c>
      <c r="AY174">
        <v>2.8</v>
      </c>
    </row>
    <row r="175" spans="1:51">
      <c r="A175">
        <v>31</v>
      </c>
      <c r="B175" t="s">
        <v>376</v>
      </c>
      <c r="C175" t="s">
        <v>372</v>
      </c>
      <c r="D175">
        <v>0.63976048100000005</v>
      </c>
      <c r="E175">
        <v>0.14533905999999999</v>
      </c>
      <c r="F175">
        <v>0.186778048</v>
      </c>
      <c r="G175">
        <v>0.59414264400000005</v>
      </c>
      <c r="H175">
        <v>0.53312215500000004</v>
      </c>
      <c r="I175" s="3">
        <v>38.342286941904703</v>
      </c>
      <c r="J175" s="3">
        <v>0</v>
      </c>
      <c r="K175" s="3">
        <v>2.3023179584027772E-2</v>
      </c>
      <c r="L175" s="3">
        <f t="shared" si="37"/>
        <v>38.365310121488733</v>
      </c>
      <c r="M175">
        <f t="shared" si="49"/>
        <v>2.25</v>
      </c>
      <c r="N175">
        <f t="shared" si="50"/>
        <v>3.25</v>
      </c>
      <c r="O175">
        <f t="shared" si="51"/>
        <v>3.39</v>
      </c>
      <c r="P175" s="4">
        <f t="shared" si="38"/>
        <v>147.90483549779685</v>
      </c>
      <c r="Q175" s="4">
        <f t="shared" si="39"/>
        <v>61.634689878511267</v>
      </c>
      <c r="R175" s="4">
        <f t="shared" si="40"/>
        <v>61.712738457301128</v>
      </c>
      <c r="S175">
        <f t="shared" si="41"/>
        <v>2.1699823727506558</v>
      </c>
      <c r="T175">
        <f t="shared" si="41"/>
        <v>1.7898252151242353</v>
      </c>
      <c r="U175">
        <f t="shared" si="41"/>
        <v>1.7903748183396389</v>
      </c>
      <c r="V175" s="2">
        <f t="shared" si="42"/>
        <v>1.9828031946407676</v>
      </c>
      <c r="X175">
        <v>2</v>
      </c>
      <c r="Y175">
        <v>0</v>
      </c>
      <c r="Z175" s="5">
        <f t="shared" si="52"/>
        <v>147.90483549779685</v>
      </c>
      <c r="AA175" s="5">
        <f t="shared" si="43"/>
        <v>47.904835497796853</v>
      </c>
      <c r="AJ175" t="str">
        <f t="shared" si="36"/>
        <v>BetisEibar</v>
      </c>
      <c r="AK175">
        <f t="shared" si="44"/>
        <v>2.25</v>
      </c>
      <c r="AL175">
        <f t="shared" si="45"/>
        <v>3.39</v>
      </c>
      <c r="AM175">
        <f t="shared" si="46"/>
        <v>3.25</v>
      </c>
      <c r="AN175">
        <f t="shared" si="47"/>
        <v>1.93</v>
      </c>
      <c r="AO175">
        <f t="shared" si="48"/>
        <v>1.87</v>
      </c>
      <c r="AT175" t="s">
        <v>544</v>
      </c>
      <c r="AU175">
        <v>2.25</v>
      </c>
      <c r="AV175">
        <v>3.39</v>
      </c>
      <c r="AW175">
        <v>3.25</v>
      </c>
      <c r="AX175">
        <v>1.93</v>
      </c>
      <c r="AY175">
        <v>1.87</v>
      </c>
    </row>
    <row r="176" spans="1:51">
      <c r="A176">
        <v>31</v>
      </c>
      <c r="B176" t="s">
        <v>354</v>
      </c>
      <c r="C176" t="s">
        <v>366</v>
      </c>
      <c r="D176">
        <v>0.62847954699999997</v>
      </c>
      <c r="E176">
        <v>0.148688819</v>
      </c>
      <c r="F176">
        <v>0.16224683300000001</v>
      </c>
      <c r="G176">
        <v>0.69636690400000001</v>
      </c>
      <c r="H176">
        <v>0.62059669399999995</v>
      </c>
      <c r="I176" s="3">
        <v>0</v>
      </c>
      <c r="J176" s="3">
        <v>12.030182378148703</v>
      </c>
      <c r="K176" s="3">
        <v>8.4447539485002689</v>
      </c>
      <c r="L176" s="3">
        <f t="shared" si="37"/>
        <v>20.474936326648972</v>
      </c>
      <c r="M176">
        <f t="shared" si="49"/>
        <v>1.1200000000000001</v>
      </c>
      <c r="N176">
        <f t="shared" si="50"/>
        <v>21</v>
      </c>
      <c r="O176">
        <f t="shared" si="51"/>
        <v>9</v>
      </c>
      <c r="P176" s="4">
        <f t="shared" si="38"/>
        <v>79.525063673351028</v>
      </c>
      <c r="Q176" s="4">
        <f t="shared" si="39"/>
        <v>332.15889361447381</v>
      </c>
      <c r="R176" s="4">
        <f t="shared" si="40"/>
        <v>155.52784920985346</v>
      </c>
      <c r="S176">
        <f t="shared" si="41"/>
        <v>1.9005040255062029</v>
      </c>
      <c r="T176">
        <f t="shared" si="41"/>
        <v>2.5213458852465758</v>
      </c>
      <c r="U176">
        <f t="shared" si="41"/>
        <v>2.1918081661939888</v>
      </c>
      <c r="V176" s="2">
        <f t="shared" si="42"/>
        <v>1.9249377844981499</v>
      </c>
      <c r="X176">
        <v>3</v>
      </c>
      <c r="Y176">
        <v>1</v>
      </c>
      <c r="Z176" s="5">
        <f t="shared" si="52"/>
        <v>79.525063673351028</v>
      </c>
      <c r="AA176" s="5">
        <f t="shared" si="43"/>
        <v>-20.474936326648972</v>
      </c>
      <c r="AJ176" t="str">
        <f t="shared" si="36"/>
        <v>BarcelonaLeganés</v>
      </c>
      <c r="AK176">
        <f t="shared" si="44"/>
        <v>1.1200000000000001</v>
      </c>
      <c r="AL176">
        <f t="shared" si="45"/>
        <v>9</v>
      </c>
      <c r="AM176">
        <f t="shared" si="46"/>
        <v>21</v>
      </c>
      <c r="AN176">
        <f t="shared" si="47"/>
        <v>1.42</v>
      </c>
      <c r="AO176">
        <f t="shared" si="48"/>
        <v>2.8</v>
      </c>
      <c r="AT176" t="s">
        <v>545</v>
      </c>
      <c r="AU176">
        <v>2.2000000000000002</v>
      </c>
      <c r="AV176">
        <v>3.39</v>
      </c>
      <c r="AW176">
        <v>3.29</v>
      </c>
      <c r="AX176">
        <v>1.81</v>
      </c>
      <c r="AY176">
        <v>1.99</v>
      </c>
    </row>
    <row r="177" spans="1:51">
      <c r="A177">
        <v>31</v>
      </c>
      <c r="B177" t="s">
        <v>352</v>
      </c>
      <c r="C177" t="s">
        <v>375</v>
      </c>
      <c r="D177">
        <v>0.63571746799999995</v>
      </c>
      <c r="E177">
        <v>8.2383113999999993E-2</v>
      </c>
      <c r="F177">
        <v>0.27926448599999998</v>
      </c>
      <c r="G177">
        <v>0.22663632</v>
      </c>
      <c r="H177">
        <v>0.19297385</v>
      </c>
      <c r="I177" s="3">
        <v>37.688685538391894</v>
      </c>
      <c r="J177" s="3">
        <v>0</v>
      </c>
      <c r="K177" s="3">
        <v>11.281584748062926</v>
      </c>
      <c r="L177" s="3">
        <f t="shared" si="37"/>
        <v>48.97027028645482</v>
      </c>
      <c r="M177">
        <f t="shared" si="49"/>
        <v>1.9</v>
      </c>
      <c r="N177">
        <f t="shared" si="50"/>
        <v>4</v>
      </c>
      <c r="O177">
        <f t="shared" si="51"/>
        <v>3.6</v>
      </c>
      <c r="P177" s="4">
        <f t="shared" si="38"/>
        <v>122.63823223648978</v>
      </c>
      <c r="Q177" s="4">
        <f t="shared" si="39"/>
        <v>51.02972971354518</v>
      </c>
      <c r="R177" s="4">
        <f t="shared" si="40"/>
        <v>91.643434806571719</v>
      </c>
      <c r="S177">
        <f t="shared" si="41"/>
        <v>2.0886258817723546</v>
      </c>
      <c r="T177">
        <f t="shared" si="41"/>
        <v>1.7078232680338437</v>
      </c>
      <c r="U177">
        <f t="shared" si="41"/>
        <v>1.9621013582299884</v>
      </c>
      <c r="V177" s="2">
        <f t="shared" si="42"/>
        <v>2.0164169834278729</v>
      </c>
      <c r="X177">
        <v>2</v>
      </c>
      <c r="Y177">
        <v>1</v>
      </c>
      <c r="Z177" s="5">
        <f t="shared" si="52"/>
        <v>122.63823223648978</v>
      </c>
      <c r="AA177" s="5">
        <f t="shared" si="43"/>
        <v>22.638232236489785</v>
      </c>
      <c r="AJ177" t="str">
        <f t="shared" si="36"/>
        <v>LevanteLas Palmas</v>
      </c>
      <c r="AK177">
        <f t="shared" si="44"/>
        <v>1.9</v>
      </c>
      <c r="AL177">
        <f t="shared" si="45"/>
        <v>3.6</v>
      </c>
      <c r="AM177">
        <f t="shared" si="46"/>
        <v>4</v>
      </c>
      <c r="AN177">
        <f t="shared" si="47"/>
        <v>2</v>
      </c>
      <c r="AO177">
        <f t="shared" si="48"/>
        <v>1.81</v>
      </c>
      <c r="AT177" t="s">
        <v>546</v>
      </c>
      <c r="AU177">
        <v>1.9</v>
      </c>
      <c r="AV177">
        <v>3.6</v>
      </c>
      <c r="AW177">
        <v>4</v>
      </c>
      <c r="AX177">
        <v>2</v>
      </c>
      <c r="AY177">
        <v>1.81</v>
      </c>
    </row>
    <row r="178" spans="1:51">
      <c r="A178">
        <v>31</v>
      </c>
      <c r="B178" t="s">
        <v>364</v>
      </c>
      <c r="C178" t="s">
        <v>357</v>
      </c>
      <c r="D178">
        <v>0.115785475</v>
      </c>
      <c r="E178">
        <v>0.64497058699999998</v>
      </c>
      <c r="F178">
        <v>0.134133742</v>
      </c>
      <c r="G178">
        <v>0.71608106699999996</v>
      </c>
      <c r="H178">
        <v>0.61391411600000001</v>
      </c>
      <c r="I178" s="3">
        <v>0</v>
      </c>
      <c r="J178" s="3">
        <v>66.82940601913225</v>
      </c>
      <c r="K178" s="3">
        <v>8.3005224011463508</v>
      </c>
      <c r="L178" s="3">
        <f t="shared" si="37"/>
        <v>75.129928420278603</v>
      </c>
      <c r="M178">
        <f t="shared" si="49"/>
        <v>1.75</v>
      </c>
      <c r="N178">
        <f t="shared" si="50"/>
        <v>4.75</v>
      </c>
      <c r="O178">
        <f t="shared" si="51"/>
        <v>3.75</v>
      </c>
      <c r="P178" s="4">
        <f t="shared" si="38"/>
        <v>24.870071579721397</v>
      </c>
      <c r="Q178" s="4">
        <f t="shared" si="39"/>
        <v>342.30975017059961</v>
      </c>
      <c r="R178" s="4">
        <f t="shared" si="40"/>
        <v>55.997030584020223</v>
      </c>
      <c r="S178">
        <f t="shared" si="41"/>
        <v>1.395677035235086</v>
      </c>
      <c r="T178">
        <f t="shared" si="41"/>
        <v>2.5344192695292955</v>
      </c>
      <c r="U178">
        <f t="shared" si="41"/>
        <v>1.7481649978067999</v>
      </c>
      <c r="V178" s="2">
        <f t="shared" si="42"/>
        <v>2.0307129252329545</v>
      </c>
      <c r="X178">
        <v>1</v>
      </c>
      <c r="Y178">
        <v>1</v>
      </c>
      <c r="Z178" s="5">
        <f t="shared" si="52"/>
        <v>55.997030584020223</v>
      </c>
      <c r="AA178" s="5">
        <f t="shared" si="43"/>
        <v>-44.002969415979777</v>
      </c>
      <c r="AJ178" t="str">
        <f t="shared" si="36"/>
        <v>Real MadridAtlético Madrid</v>
      </c>
      <c r="AK178">
        <f t="shared" si="44"/>
        <v>1.75</v>
      </c>
      <c r="AL178">
        <f t="shared" si="45"/>
        <v>3.75</v>
      </c>
      <c r="AM178">
        <f t="shared" si="46"/>
        <v>4.75</v>
      </c>
      <c r="AN178">
        <f t="shared" si="47"/>
        <v>1.78</v>
      </c>
      <c r="AO178">
        <f t="shared" si="48"/>
        <v>2.0299999999999998</v>
      </c>
      <c r="AT178" t="s">
        <v>547</v>
      </c>
      <c r="AU178">
        <v>1.75</v>
      </c>
      <c r="AV178">
        <v>3.75</v>
      </c>
      <c r="AW178">
        <v>4.75</v>
      </c>
      <c r="AX178">
        <v>1.78</v>
      </c>
      <c r="AY178">
        <v>2.0299999999999998</v>
      </c>
    </row>
    <row r="179" spans="1:51">
      <c r="A179">
        <v>31</v>
      </c>
      <c r="B179" t="s">
        <v>358</v>
      </c>
      <c r="C179" t="s">
        <v>378</v>
      </c>
      <c r="D179">
        <v>0.51844126700000004</v>
      </c>
      <c r="E179">
        <v>0.23347058900000001</v>
      </c>
      <c r="F179">
        <v>0.17567924100000001</v>
      </c>
      <c r="G179">
        <v>0.76295796900000001</v>
      </c>
      <c r="H179">
        <v>0.72278948499999995</v>
      </c>
      <c r="I179" s="3">
        <v>8.2266984931761709</v>
      </c>
      <c r="J179" s="3">
        <v>1.7137395284096282</v>
      </c>
      <c r="K179" s="3">
        <v>0</v>
      </c>
      <c r="L179" s="3">
        <f t="shared" si="37"/>
        <v>9.9404380215857984</v>
      </c>
      <c r="M179">
        <f t="shared" si="49"/>
        <v>1.9</v>
      </c>
      <c r="N179">
        <f t="shared" si="50"/>
        <v>4</v>
      </c>
      <c r="O179">
        <f t="shared" si="51"/>
        <v>3.6</v>
      </c>
      <c r="P179" s="4">
        <f t="shared" si="38"/>
        <v>105.69028911544892</v>
      </c>
      <c r="Q179" s="4">
        <f t="shared" si="39"/>
        <v>96.914520092052712</v>
      </c>
      <c r="R179" s="4">
        <f t="shared" si="40"/>
        <v>90.059561978414195</v>
      </c>
      <c r="S179">
        <f t="shared" si="41"/>
        <v>2.0240350859137006</v>
      </c>
      <c r="T179">
        <f t="shared" si="41"/>
        <v>1.9863888495320636</v>
      </c>
      <c r="U179">
        <f t="shared" si="41"/>
        <v>1.9545298303593115</v>
      </c>
      <c r="V179" s="2">
        <f t="shared" si="42"/>
        <v>1.8564770061862188</v>
      </c>
      <c r="X179">
        <v>5</v>
      </c>
      <c r="Y179">
        <v>0</v>
      </c>
      <c r="Z179" s="5">
        <f t="shared" si="52"/>
        <v>105.69028911544892</v>
      </c>
      <c r="AA179" s="5">
        <f t="shared" si="43"/>
        <v>5.6902891154489197</v>
      </c>
      <c r="AJ179" t="str">
        <f t="shared" si="36"/>
        <v>Real SociedadGirona</v>
      </c>
      <c r="AK179">
        <f t="shared" si="44"/>
        <v>1.9</v>
      </c>
      <c r="AL179">
        <f t="shared" si="45"/>
        <v>3.6</v>
      </c>
      <c r="AM179">
        <f t="shared" si="46"/>
        <v>4</v>
      </c>
      <c r="AN179">
        <f t="shared" si="47"/>
        <v>1.8</v>
      </c>
      <c r="AO179">
        <f t="shared" si="48"/>
        <v>2</v>
      </c>
      <c r="AT179" t="s">
        <v>548</v>
      </c>
      <c r="AU179">
        <v>1.9</v>
      </c>
      <c r="AV179">
        <v>3.6</v>
      </c>
      <c r="AW179">
        <v>4</v>
      </c>
      <c r="AX179">
        <v>1.8</v>
      </c>
      <c r="AY179">
        <v>2</v>
      </c>
    </row>
    <row r="180" spans="1:51">
      <c r="A180">
        <v>31</v>
      </c>
      <c r="B180" t="s">
        <v>370</v>
      </c>
      <c r="C180" t="s">
        <v>373</v>
      </c>
      <c r="D180">
        <v>0.62494451200000001</v>
      </c>
      <c r="E180">
        <v>0.15765955300000001</v>
      </c>
      <c r="F180">
        <v>0.18202363899999999</v>
      </c>
      <c r="G180">
        <v>0.63833013299999997</v>
      </c>
      <c r="H180">
        <v>0.57888389900000004</v>
      </c>
      <c r="I180" s="3">
        <v>0</v>
      </c>
      <c r="J180" s="3">
        <v>1.1557442302156238</v>
      </c>
      <c r="K180" s="3">
        <v>0</v>
      </c>
      <c r="L180" s="3">
        <f t="shared" si="37"/>
        <v>1.1557442302156238</v>
      </c>
      <c r="M180">
        <f t="shared" si="49"/>
        <v>1.5</v>
      </c>
      <c r="N180">
        <f t="shared" si="50"/>
        <v>6.5</v>
      </c>
      <c r="O180">
        <f t="shared" si="51"/>
        <v>4.33</v>
      </c>
      <c r="P180" s="4">
        <f t="shared" si="38"/>
        <v>98.844255769784382</v>
      </c>
      <c r="Q180" s="4">
        <f t="shared" si="39"/>
        <v>106.35659326618593</v>
      </c>
      <c r="R180" s="4">
        <f t="shared" si="40"/>
        <v>98.844255769784382</v>
      </c>
      <c r="S180">
        <f t="shared" si="41"/>
        <v>1.9949514358148697</v>
      </c>
      <c r="T180">
        <f t="shared" si="41"/>
        <v>2.0267644178905182</v>
      </c>
      <c r="U180">
        <f t="shared" si="41"/>
        <v>1.9949514358148697</v>
      </c>
      <c r="V180" s="2">
        <f t="shared" si="42"/>
        <v>1.9294010436552447</v>
      </c>
      <c r="X180">
        <v>1</v>
      </c>
      <c r="Y180">
        <v>0</v>
      </c>
      <c r="Z180" s="5">
        <f t="shared" si="52"/>
        <v>98.844255769784382</v>
      </c>
      <c r="AA180" s="5">
        <f t="shared" si="43"/>
        <v>-1.1557442302156176</v>
      </c>
      <c r="AJ180" t="str">
        <f t="shared" si="36"/>
        <v>ValenciaEspanyol</v>
      </c>
      <c r="AK180">
        <f t="shared" si="44"/>
        <v>1.5</v>
      </c>
      <c r="AL180">
        <f t="shared" si="45"/>
        <v>4.33</v>
      </c>
      <c r="AM180">
        <f t="shared" si="46"/>
        <v>6.5</v>
      </c>
      <c r="AN180">
        <f t="shared" si="47"/>
        <v>1.92</v>
      </c>
      <c r="AO180">
        <f t="shared" si="48"/>
        <v>1.88</v>
      </c>
      <c r="AT180" t="s">
        <v>549</v>
      </c>
      <c r="AU180">
        <v>1.5</v>
      </c>
      <c r="AV180">
        <v>4.33</v>
      </c>
      <c r="AW180">
        <v>6.5</v>
      </c>
      <c r="AX180">
        <v>1.92</v>
      </c>
      <c r="AY180">
        <v>1.88</v>
      </c>
    </row>
    <row r="181" spans="1:51">
      <c r="A181">
        <v>31</v>
      </c>
      <c r="B181" t="s">
        <v>367</v>
      </c>
      <c r="C181" t="s">
        <v>363</v>
      </c>
      <c r="D181">
        <v>0.52199317000000001</v>
      </c>
      <c r="E181">
        <v>0.241117893</v>
      </c>
      <c r="F181">
        <v>0.220762452</v>
      </c>
      <c r="G181">
        <v>0.59900678399999996</v>
      </c>
      <c r="H181">
        <v>0.59634836000000002</v>
      </c>
      <c r="I181" s="3">
        <v>4.5806985517929917</v>
      </c>
      <c r="J181" s="3">
        <v>4.1960897981876029</v>
      </c>
      <c r="K181" s="3">
        <v>0</v>
      </c>
      <c r="L181" s="3">
        <f t="shared" si="37"/>
        <v>8.7767883499805954</v>
      </c>
      <c r="M181">
        <f t="shared" si="49"/>
        <v>1.85</v>
      </c>
      <c r="N181">
        <f t="shared" si="50"/>
        <v>4.5</v>
      </c>
      <c r="O181">
        <f t="shared" si="51"/>
        <v>3.5</v>
      </c>
      <c r="P181" s="4">
        <f t="shared" si="38"/>
        <v>99.697503970836451</v>
      </c>
      <c r="Q181" s="4">
        <f t="shared" si="39"/>
        <v>110.10561574186362</v>
      </c>
      <c r="R181" s="4">
        <f t="shared" si="40"/>
        <v>91.223211650019408</v>
      </c>
      <c r="S181">
        <f t="shared" si="41"/>
        <v>1.9986842854404225</v>
      </c>
      <c r="T181">
        <f t="shared" si="41"/>
        <v>2.0418094699572795</v>
      </c>
      <c r="U181">
        <f t="shared" si="41"/>
        <v>1.9601053581628443</v>
      </c>
      <c r="V181" s="2">
        <f t="shared" si="42"/>
        <v>1.9683340083361449</v>
      </c>
      <c r="X181">
        <v>1</v>
      </c>
      <c r="Y181">
        <v>3</v>
      </c>
      <c r="Z181" s="5">
        <f t="shared" si="52"/>
        <v>110.10561574186362</v>
      </c>
      <c r="AA181" s="5">
        <f t="shared" si="43"/>
        <v>10.105615741863616</v>
      </c>
      <c r="AJ181" t="str">
        <f t="shared" si="36"/>
        <v>VillarrealAthletic Bilbao</v>
      </c>
      <c r="AK181">
        <f t="shared" si="44"/>
        <v>1.85</v>
      </c>
      <c r="AL181">
        <f t="shared" si="45"/>
        <v>3.5</v>
      </c>
      <c r="AM181">
        <f t="shared" si="46"/>
        <v>4.5</v>
      </c>
      <c r="AN181">
        <f t="shared" si="47"/>
        <v>2.1800000000000002</v>
      </c>
      <c r="AO181">
        <f t="shared" si="48"/>
        <v>1.67</v>
      </c>
      <c r="AT181" t="s">
        <v>550</v>
      </c>
      <c r="AU181">
        <v>1.85</v>
      </c>
      <c r="AV181">
        <v>3.5</v>
      </c>
      <c r="AW181">
        <v>4.5</v>
      </c>
      <c r="AX181">
        <v>2.1800000000000002</v>
      </c>
      <c r="AY181">
        <v>1.67</v>
      </c>
    </row>
    <row r="182" spans="1:51">
      <c r="A182">
        <v>32</v>
      </c>
      <c r="B182" t="s">
        <v>378</v>
      </c>
      <c r="C182" t="s">
        <v>376</v>
      </c>
      <c r="D182">
        <v>0.42112446599999998</v>
      </c>
      <c r="E182">
        <v>0.33631807400000002</v>
      </c>
      <c r="F182">
        <v>0.22745286000000001</v>
      </c>
      <c r="G182">
        <v>0.63302649200000005</v>
      </c>
      <c r="H182">
        <v>0.64433896999999996</v>
      </c>
      <c r="I182" s="3">
        <v>2.2239432214718695</v>
      </c>
      <c r="J182" s="3">
        <v>2.9973341445618673</v>
      </c>
      <c r="K182" s="3">
        <v>0</v>
      </c>
      <c r="L182" s="3">
        <f t="shared" si="37"/>
        <v>5.2212773660337373</v>
      </c>
      <c r="M182">
        <f t="shared" si="49"/>
        <v>2.29</v>
      </c>
      <c r="N182">
        <f t="shared" si="50"/>
        <v>3.1</v>
      </c>
      <c r="O182">
        <f t="shared" si="51"/>
        <v>3.39</v>
      </c>
      <c r="P182" s="4">
        <f t="shared" si="38"/>
        <v>99.871552611136849</v>
      </c>
      <c r="Q182" s="4">
        <f t="shared" si="39"/>
        <v>104.07045848210805</v>
      </c>
      <c r="R182" s="4">
        <f t="shared" si="40"/>
        <v>94.778722633966268</v>
      </c>
      <c r="S182">
        <f t="shared" si="41"/>
        <v>1.9994418015055273</v>
      </c>
      <c r="T182">
        <f t="shared" si="41"/>
        <v>2.017327467849038</v>
      </c>
      <c r="U182">
        <f t="shared" si="41"/>
        <v>1.9767108512640144</v>
      </c>
      <c r="V182" s="2">
        <f t="shared" si="42"/>
        <v>1.9700860860844134</v>
      </c>
      <c r="X182">
        <v>0</v>
      </c>
      <c r="Y182">
        <v>1</v>
      </c>
      <c r="Z182" s="5">
        <f t="shared" si="52"/>
        <v>104.07045848210805</v>
      </c>
      <c r="AA182" s="5">
        <f t="shared" si="43"/>
        <v>4.0704584821080516</v>
      </c>
      <c r="AJ182" t="str">
        <f t="shared" si="36"/>
        <v>GironaBetis</v>
      </c>
      <c r="AK182">
        <f t="shared" si="44"/>
        <v>2.29</v>
      </c>
      <c r="AL182">
        <f t="shared" si="45"/>
        <v>3.39</v>
      </c>
      <c r="AM182">
        <f t="shared" si="46"/>
        <v>3.1</v>
      </c>
      <c r="AN182">
        <f t="shared" si="47"/>
        <v>1.85</v>
      </c>
      <c r="AO182">
        <f t="shared" si="48"/>
        <v>1.96</v>
      </c>
      <c r="AT182" t="s">
        <v>551</v>
      </c>
      <c r="AU182">
        <v>2.29</v>
      </c>
      <c r="AV182">
        <v>3.39</v>
      </c>
      <c r="AW182">
        <v>3.1</v>
      </c>
      <c r="AX182">
        <v>1.85</v>
      </c>
      <c r="AY182">
        <v>1.96</v>
      </c>
    </row>
    <row r="183" spans="1:51">
      <c r="A183">
        <v>32</v>
      </c>
      <c r="B183" t="s">
        <v>360</v>
      </c>
      <c r="C183" t="s">
        <v>367</v>
      </c>
      <c r="D183">
        <v>0.41775615700000002</v>
      </c>
      <c r="E183">
        <v>0.28989686599999998</v>
      </c>
      <c r="F183">
        <v>0.290277487</v>
      </c>
      <c r="G183">
        <v>0.36802099900000002</v>
      </c>
      <c r="H183">
        <v>0.432250992</v>
      </c>
      <c r="I183" s="3">
        <v>0</v>
      </c>
      <c r="J183" s="3">
        <v>10.811587034989811</v>
      </c>
      <c r="K183" s="3">
        <v>7.182021739689521</v>
      </c>
      <c r="L183" s="3">
        <f t="shared" si="37"/>
        <v>17.993608774679331</v>
      </c>
      <c r="M183">
        <f t="shared" si="49"/>
        <v>1.8</v>
      </c>
      <c r="N183">
        <f t="shared" si="50"/>
        <v>4.5</v>
      </c>
      <c r="O183">
        <f t="shared" si="51"/>
        <v>3.75</v>
      </c>
      <c r="P183" s="4">
        <f t="shared" si="38"/>
        <v>82.006391225320669</v>
      </c>
      <c r="Q183" s="4">
        <f t="shared" si="39"/>
        <v>130.65853288277481</v>
      </c>
      <c r="R183" s="4">
        <f t="shared" si="40"/>
        <v>108.93897274915638</v>
      </c>
      <c r="S183">
        <f t="shared" si="41"/>
        <v>1.9138477007462107</v>
      </c>
      <c r="T183">
        <f t="shared" si="41"/>
        <v>2.1161377773461219</v>
      </c>
      <c r="U183">
        <f t="shared" si="41"/>
        <v>2.0371832757335486</v>
      </c>
      <c r="V183" s="2">
        <f t="shared" si="42"/>
        <v>2.0043318120622322</v>
      </c>
      <c r="X183">
        <v>2</v>
      </c>
      <c r="Y183">
        <v>2</v>
      </c>
      <c r="Z183" s="5">
        <f t="shared" si="52"/>
        <v>108.93897274915638</v>
      </c>
      <c r="AA183" s="5">
        <f t="shared" si="43"/>
        <v>8.9389727491563775</v>
      </c>
      <c r="AJ183" t="str">
        <f t="shared" si="36"/>
        <v>SevillaVillarreal</v>
      </c>
      <c r="AK183">
        <f t="shared" si="44"/>
        <v>1.8</v>
      </c>
      <c r="AL183">
        <f t="shared" si="45"/>
        <v>3.75</v>
      </c>
      <c r="AM183">
        <f t="shared" si="46"/>
        <v>4.5</v>
      </c>
      <c r="AN183">
        <f t="shared" si="47"/>
        <v>1.7</v>
      </c>
      <c r="AO183">
        <f t="shared" si="48"/>
        <v>2.13</v>
      </c>
      <c r="AT183" t="s">
        <v>552</v>
      </c>
      <c r="AU183">
        <v>1.66</v>
      </c>
      <c r="AV183">
        <v>3.75</v>
      </c>
      <c r="AW183">
        <v>5.5</v>
      </c>
      <c r="AX183">
        <v>2.02</v>
      </c>
      <c r="AY183">
        <v>1.78</v>
      </c>
    </row>
    <row r="184" spans="1:51">
      <c r="A184">
        <v>32</v>
      </c>
      <c r="B184" t="s">
        <v>354</v>
      </c>
      <c r="C184" t="s">
        <v>370</v>
      </c>
      <c r="D184">
        <v>0.235568635</v>
      </c>
      <c r="E184">
        <v>0.47770860799999998</v>
      </c>
      <c r="F184">
        <v>0.16173369500000001</v>
      </c>
      <c r="G184">
        <v>0.77857728699999995</v>
      </c>
      <c r="H184">
        <v>0.73938002800000002</v>
      </c>
      <c r="I184" s="3">
        <v>0</v>
      </c>
      <c r="J184" s="3">
        <v>50.920430561919673</v>
      </c>
      <c r="K184" s="3">
        <v>12.284916575556311</v>
      </c>
      <c r="L184" s="3">
        <f t="shared" si="37"/>
        <v>63.205347137475982</v>
      </c>
      <c r="M184">
        <f t="shared" si="49"/>
        <v>1.28</v>
      </c>
      <c r="N184">
        <f t="shared" si="50"/>
        <v>9.5</v>
      </c>
      <c r="O184">
        <f t="shared" si="51"/>
        <v>6</v>
      </c>
      <c r="P184" s="4">
        <f t="shared" si="38"/>
        <v>36.794652862524018</v>
      </c>
      <c r="Q184" s="4">
        <f t="shared" si="39"/>
        <v>520.53874320076102</v>
      </c>
      <c r="R184" s="4">
        <f t="shared" si="40"/>
        <v>110.5041523158619</v>
      </c>
      <c r="S184">
        <f t="shared" si="41"/>
        <v>1.5657847099498927</v>
      </c>
      <c r="T184">
        <f t="shared" si="41"/>
        <v>2.7164530591724265</v>
      </c>
      <c r="U184">
        <f t="shared" si="41"/>
        <v>2.043378597423704</v>
      </c>
      <c r="V184" s="2">
        <f t="shared" si="42"/>
        <v>1.9970059472666217</v>
      </c>
      <c r="X184">
        <v>2</v>
      </c>
      <c r="Y184">
        <v>1</v>
      </c>
      <c r="Z184" s="5">
        <f t="shared" si="52"/>
        <v>36.794652862524018</v>
      </c>
      <c r="AA184" s="5">
        <f t="shared" si="43"/>
        <v>-63.205347137475982</v>
      </c>
      <c r="AJ184" t="str">
        <f t="shared" si="36"/>
        <v>BarcelonaValencia</v>
      </c>
      <c r="AK184">
        <f t="shared" si="44"/>
        <v>1.28</v>
      </c>
      <c r="AL184">
        <f t="shared" si="45"/>
        <v>6</v>
      </c>
      <c r="AM184">
        <f t="shared" si="46"/>
        <v>9.5</v>
      </c>
      <c r="AN184">
        <f t="shared" si="47"/>
        <v>1.4</v>
      </c>
      <c r="AO184">
        <f t="shared" si="48"/>
        <v>2.88</v>
      </c>
      <c r="AT184" t="s">
        <v>553</v>
      </c>
      <c r="AU184">
        <v>1.28</v>
      </c>
      <c r="AV184">
        <v>6</v>
      </c>
      <c r="AW184">
        <v>9.5</v>
      </c>
      <c r="AX184">
        <v>1.4</v>
      </c>
      <c r="AY184">
        <v>2.88</v>
      </c>
    </row>
    <row r="185" spans="1:51">
      <c r="A185">
        <v>32</v>
      </c>
      <c r="B185" t="s">
        <v>375</v>
      </c>
      <c r="C185" t="s">
        <v>358</v>
      </c>
      <c r="D185">
        <v>0.422617087</v>
      </c>
      <c r="E185">
        <v>0.24828271399999999</v>
      </c>
      <c r="F185">
        <v>0.32829277000000001</v>
      </c>
      <c r="G185">
        <v>0.25520154</v>
      </c>
      <c r="H185">
        <v>0.32903165699999998</v>
      </c>
      <c r="I185" s="3">
        <v>28.031105822091426</v>
      </c>
      <c r="J185" s="3">
        <v>0</v>
      </c>
      <c r="K185" s="3">
        <v>19.029183080499902</v>
      </c>
      <c r="L185" s="3">
        <f t="shared" si="37"/>
        <v>47.060288902591324</v>
      </c>
      <c r="M185">
        <f t="shared" si="49"/>
        <v>3.79</v>
      </c>
      <c r="N185">
        <f t="shared" si="50"/>
        <v>1.95</v>
      </c>
      <c r="O185">
        <f t="shared" si="51"/>
        <v>3.6</v>
      </c>
      <c r="P185" s="4">
        <f t="shared" si="38"/>
        <v>159.17760216313516</v>
      </c>
      <c r="Q185" s="4">
        <f t="shared" si="39"/>
        <v>52.939711097408662</v>
      </c>
      <c r="R185" s="4">
        <f t="shared" si="40"/>
        <v>121.44477018720829</v>
      </c>
      <c r="S185">
        <f t="shared" si="41"/>
        <v>2.2018819582428266</v>
      </c>
      <c r="T185">
        <f t="shared" si="41"/>
        <v>1.7237815669399501</v>
      </c>
      <c r="U185">
        <f t="shared" si="41"/>
        <v>2.0843788173894779</v>
      </c>
      <c r="V185" s="2">
        <f t="shared" si="42"/>
        <v>2.0428246005835784</v>
      </c>
      <c r="X185">
        <v>0</v>
      </c>
      <c r="Y185">
        <v>1</v>
      </c>
      <c r="Z185" s="5">
        <f t="shared" si="52"/>
        <v>52.939711097408662</v>
      </c>
      <c r="AA185" s="5">
        <f t="shared" si="43"/>
        <v>-47.060288902591338</v>
      </c>
      <c r="AJ185" t="str">
        <f t="shared" si="36"/>
        <v>Las PalmasReal Sociedad</v>
      </c>
      <c r="AK185">
        <f t="shared" si="44"/>
        <v>3.79</v>
      </c>
      <c r="AL185">
        <f t="shared" si="45"/>
        <v>3.6</v>
      </c>
      <c r="AM185">
        <f t="shared" si="46"/>
        <v>1.95</v>
      </c>
      <c r="AN185">
        <f t="shared" si="47"/>
        <v>1.69</v>
      </c>
      <c r="AO185">
        <f t="shared" si="48"/>
        <v>2.16</v>
      </c>
      <c r="AT185" t="s">
        <v>554</v>
      </c>
      <c r="AU185">
        <v>3.79</v>
      </c>
      <c r="AV185">
        <v>3.6</v>
      </c>
      <c r="AW185">
        <v>1.95</v>
      </c>
      <c r="AX185">
        <v>1.69</v>
      </c>
      <c r="AY185">
        <v>2.16</v>
      </c>
    </row>
    <row r="186" spans="1:51">
      <c r="A186">
        <v>32</v>
      </c>
      <c r="B186" t="s">
        <v>366</v>
      </c>
      <c r="C186" t="s">
        <v>355</v>
      </c>
      <c r="D186">
        <v>0.366004257</v>
      </c>
      <c r="E186">
        <v>0.324391386</v>
      </c>
      <c r="F186">
        <v>0.30840470399999997</v>
      </c>
      <c r="G186">
        <v>0.32142632599999998</v>
      </c>
      <c r="H186">
        <v>0.397635293</v>
      </c>
      <c r="I186" s="3">
        <v>9.7803710748604775</v>
      </c>
      <c r="J186" s="3">
        <v>0</v>
      </c>
      <c r="K186" s="3">
        <v>3.25756937311739</v>
      </c>
      <c r="L186" s="3">
        <f t="shared" si="37"/>
        <v>13.037940447977867</v>
      </c>
      <c r="M186">
        <f t="shared" si="49"/>
        <v>3.1</v>
      </c>
      <c r="N186">
        <f t="shared" si="50"/>
        <v>2.39</v>
      </c>
      <c r="O186">
        <f t="shared" si="51"/>
        <v>3.2</v>
      </c>
      <c r="P186" s="4">
        <f t="shared" si="38"/>
        <v>117.28120988408962</v>
      </c>
      <c r="Q186" s="4">
        <f t="shared" si="39"/>
        <v>86.962059552022126</v>
      </c>
      <c r="R186" s="4">
        <f t="shared" si="40"/>
        <v>97.386281545997775</v>
      </c>
      <c r="S186">
        <f t="shared" si="41"/>
        <v>2.0692284375432464</v>
      </c>
      <c r="T186">
        <f t="shared" si="41"/>
        <v>1.9393298167439064</v>
      </c>
      <c r="U186">
        <f t="shared" si="41"/>
        <v>1.9884977836908944</v>
      </c>
      <c r="V186" s="2">
        <f t="shared" si="42"/>
        <v>1.9997103743948148</v>
      </c>
      <c r="X186">
        <v>1</v>
      </c>
      <c r="Y186">
        <v>0</v>
      </c>
      <c r="Z186" s="5">
        <f t="shared" si="52"/>
        <v>117.28120988408962</v>
      </c>
      <c r="AA186" s="5">
        <f t="shared" si="43"/>
        <v>17.28120988408962</v>
      </c>
      <c r="AJ186" t="str">
        <f t="shared" si="36"/>
        <v>LeganésCelta Vigo</v>
      </c>
      <c r="AK186">
        <f t="shared" si="44"/>
        <v>3.1</v>
      </c>
      <c r="AL186">
        <f t="shared" si="45"/>
        <v>3.2</v>
      </c>
      <c r="AM186">
        <f t="shared" si="46"/>
        <v>2.39</v>
      </c>
      <c r="AN186">
        <f t="shared" si="47"/>
        <v>2.29</v>
      </c>
      <c r="AO186">
        <f t="shared" si="48"/>
        <v>1.61</v>
      </c>
      <c r="AT186" t="s">
        <v>555</v>
      </c>
      <c r="AU186">
        <v>3.1</v>
      </c>
      <c r="AV186">
        <v>3.2</v>
      </c>
      <c r="AW186">
        <v>2.39</v>
      </c>
      <c r="AX186">
        <v>2.29</v>
      </c>
      <c r="AY186">
        <v>1.61</v>
      </c>
    </row>
    <row r="187" spans="1:51">
      <c r="A187">
        <v>32</v>
      </c>
      <c r="B187" t="s">
        <v>363</v>
      </c>
      <c r="C187" t="s">
        <v>361</v>
      </c>
      <c r="D187">
        <v>0.63716914199999997</v>
      </c>
      <c r="E187">
        <v>0.104817242</v>
      </c>
      <c r="F187">
        <v>0.253389376</v>
      </c>
      <c r="G187">
        <v>0.30483713600000001</v>
      </c>
      <c r="H187">
        <v>0.27452149399999998</v>
      </c>
      <c r="I187" s="3">
        <v>9.6770478798974651</v>
      </c>
      <c r="J187" s="3">
        <v>0</v>
      </c>
      <c r="K187" s="3">
        <v>8.8733751883196045E-4</v>
      </c>
      <c r="L187" s="3">
        <f t="shared" si="37"/>
        <v>9.6779352174162963</v>
      </c>
      <c r="M187">
        <f t="shared" si="49"/>
        <v>1.66</v>
      </c>
      <c r="N187">
        <f t="shared" si="50"/>
        <v>5.5</v>
      </c>
      <c r="O187">
        <f t="shared" si="51"/>
        <v>3.75</v>
      </c>
      <c r="P187" s="4">
        <f t="shared" si="38"/>
        <v>106.38596426321349</v>
      </c>
      <c r="Q187" s="4">
        <f t="shared" si="39"/>
        <v>90.322064782583709</v>
      </c>
      <c r="R187" s="4">
        <f t="shared" si="40"/>
        <v>90.325392298279326</v>
      </c>
      <c r="S187">
        <f t="shared" si="41"/>
        <v>2.0268843343018488</v>
      </c>
      <c r="T187">
        <f t="shared" si="41"/>
        <v>1.955793857099293</v>
      </c>
      <c r="U187">
        <f t="shared" si="41"/>
        <v>1.955809856457696</v>
      </c>
      <c r="V187" s="2">
        <f t="shared" si="42"/>
        <v>1.9920505093445053</v>
      </c>
      <c r="X187">
        <v>2</v>
      </c>
      <c r="Y187">
        <v>3</v>
      </c>
      <c r="Z187" s="5">
        <f t="shared" si="52"/>
        <v>90.322064782583709</v>
      </c>
      <c r="AA187" s="5">
        <f t="shared" si="43"/>
        <v>-9.6779352174162909</v>
      </c>
      <c r="AJ187" t="str">
        <f t="shared" si="36"/>
        <v>Athletic BilbaoLa Coruña</v>
      </c>
      <c r="AK187">
        <f t="shared" si="44"/>
        <v>1.66</v>
      </c>
      <c r="AL187">
        <f t="shared" si="45"/>
        <v>3.75</v>
      </c>
      <c r="AM187">
        <f t="shared" si="46"/>
        <v>5.5</v>
      </c>
      <c r="AN187">
        <f t="shared" si="47"/>
        <v>2.02</v>
      </c>
      <c r="AO187">
        <f t="shared" si="48"/>
        <v>1.78</v>
      </c>
      <c r="AT187" t="s">
        <v>556</v>
      </c>
      <c r="AU187">
        <v>1.8</v>
      </c>
      <c r="AV187">
        <v>3.75</v>
      </c>
      <c r="AW187">
        <v>4.5</v>
      </c>
      <c r="AX187">
        <v>1.7</v>
      </c>
      <c r="AY187">
        <v>2.13</v>
      </c>
    </row>
    <row r="188" spans="1:51">
      <c r="A188">
        <v>32</v>
      </c>
      <c r="B188" t="s">
        <v>372</v>
      </c>
      <c r="C188" t="s">
        <v>379</v>
      </c>
      <c r="D188">
        <v>0.60437484299999999</v>
      </c>
      <c r="E188">
        <v>0.154307571</v>
      </c>
      <c r="F188">
        <v>0.23251150500000001</v>
      </c>
      <c r="G188">
        <v>0.43798129200000002</v>
      </c>
      <c r="H188">
        <v>0.42268160999999999</v>
      </c>
      <c r="I188" s="3">
        <v>14.044207660640421</v>
      </c>
      <c r="J188" s="3">
        <v>0</v>
      </c>
      <c r="K188" s="3">
        <v>0</v>
      </c>
      <c r="L188" s="3">
        <f t="shared" si="37"/>
        <v>14.044207660640421</v>
      </c>
      <c r="M188">
        <f t="shared" si="49"/>
        <v>1.83</v>
      </c>
      <c r="N188">
        <f t="shared" si="50"/>
        <v>4.75</v>
      </c>
      <c r="O188">
        <f t="shared" si="51"/>
        <v>3.39</v>
      </c>
      <c r="P188" s="4">
        <f t="shared" si="38"/>
        <v>111.65669235833155</v>
      </c>
      <c r="Q188" s="4">
        <f t="shared" si="39"/>
        <v>85.955792339359576</v>
      </c>
      <c r="R188" s="4">
        <f t="shared" si="40"/>
        <v>85.955792339359576</v>
      </c>
      <c r="S188">
        <f t="shared" si="41"/>
        <v>2.04788475846156</v>
      </c>
      <c r="T188">
        <f t="shared" si="41"/>
        <v>1.9342751479952645</v>
      </c>
      <c r="U188">
        <f t="shared" si="41"/>
        <v>1.9342751479952645</v>
      </c>
      <c r="V188" s="2">
        <f t="shared" si="42"/>
        <v>1.9859045548545897</v>
      </c>
      <c r="X188">
        <v>0</v>
      </c>
      <c r="Y188">
        <v>1</v>
      </c>
      <c r="Z188" s="5">
        <f t="shared" si="52"/>
        <v>85.955792339359576</v>
      </c>
      <c r="AA188" s="5">
        <f t="shared" si="43"/>
        <v>-14.044207660640424</v>
      </c>
      <c r="AJ188" t="str">
        <f t="shared" si="36"/>
        <v>EibarAlavés</v>
      </c>
      <c r="AK188">
        <f t="shared" si="44"/>
        <v>1.83</v>
      </c>
      <c r="AL188">
        <f t="shared" si="45"/>
        <v>3.39</v>
      </c>
      <c r="AM188">
        <f t="shared" si="46"/>
        <v>4.75</v>
      </c>
      <c r="AN188">
        <f t="shared" si="47"/>
        <v>2.2799999999999998</v>
      </c>
      <c r="AO188">
        <f t="shared" si="48"/>
        <v>1.62</v>
      </c>
      <c r="AT188" t="s">
        <v>557</v>
      </c>
      <c r="AU188">
        <v>1.22</v>
      </c>
      <c r="AV188">
        <v>6</v>
      </c>
      <c r="AW188">
        <v>15</v>
      </c>
      <c r="AX188">
        <v>1.83</v>
      </c>
      <c r="AY188">
        <v>1.97</v>
      </c>
    </row>
    <row r="189" spans="1:51">
      <c r="A189">
        <v>32</v>
      </c>
      <c r="B189" t="s">
        <v>357</v>
      </c>
      <c r="C189" t="s">
        <v>352</v>
      </c>
      <c r="D189">
        <v>0.55377987799999995</v>
      </c>
      <c r="E189">
        <v>0.18654464000000001</v>
      </c>
      <c r="F189">
        <v>0.25411044399999999</v>
      </c>
      <c r="G189">
        <v>0.40993523700000001</v>
      </c>
      <c r="H189">
        <v>0.42544425000000002</v>
      </c>
      <c r="I189" s="3">
        <v>0</v>
      </c>
      <c r="J189" s="3">
        <v>13.959536200356181</v>
      </c>
      <c r="K189" s="3">
        <v>13.317618505569079</v>
      </c>
      <c r="L189" s="3">
        <f t="shared" si="37"/>
        <v>27.277154705925263</v>
      </c>
      <c r="M189">
        <f t="shared" si="49"/>
        <v>1.22</v>
      </c>
      <c r="N189">
        <f t="shared" si="50"/>
        <v>15</v>
      </c>
      <c r="O189">
        <f t="shared" si="51"/>
        <v>6</v>
      </c>
      <c r="P189" s="4">
        <f t="shared" si="38"/>
        <v>72.722845294074745</v>
      </c>
      <c r="Q189" s="4">
        <f t="shared" si="39"/>
        <v>282.11588829941746</v>
      </c>
      <c r="R189" s="4">
        <f t="shared" si="40"/>
        <v>152.62855632748921</v>
      </c>
      <c r="S189">
        <f t="shared" si="41"/>
        <v>1.8616708623940861</v>
      </c>
      <c r="T189">
        <f t="shared" si="41"/>
        <v>2.4504275455898088</v>
      </c>
      <c r="U189">
        <f t="shared" si="41"/>
        <v>2.1836357963659481</v>
      </c>
      <c r="V189" s="2">
        <f t="shared" si="42"/>
        <v>2.0429546491397308</v>
      </c>
      <c r="X189">
        <v>3</v>
      </c>
      <c r="Y189">
        <v>0</v>
      </c>
      <c r="Z189" s="5">
        <f t="shared" si="52"/>
        <v>72.722845294074745</v>
      </c>
      <c r="AA189" s="5">
        <f t="shared" si="43"/>
        <v>-27.277154705925255</v>
      </c>
      <c r="AJ189" t="str">
        <f t="shared" si="36"/>
        <v>Atlético MadridLevante</v>
      </c>
      <c r="AK189">
        <f t="shared" si="44"/>
        <v>1.22</v>
      </c>
      <c r="AL189">
        <f t="shared" si="45"/>
        <v>6</v>
      </c>
      <c r="AM189">
        <f t="shared" si="46"/>
        <v>15</v>
      </c>
      <c r="AN189">
        <f t="shared" si="47"/>
        <v>1.83</v>
      </c>
      <c r="AO189">
        <f t="shared" si="48"/>
        <v>1.97</v>
      </c>
      <c r="AT189" t="s">
        <v>558</v>
      </c>
      <c r="AU189">
        <v>1.83</v>
      </c>
      <c r="AV189">
        <v>3.39</v>
      </c>
      <c r="AW189">
        <v>4.75</v>
      </c>
      <c r="AX189">
        <v>2.2799999999999998</v>
      </c>
      <c r="AY189">
        <v>1.62</v>
      </c>
    </row>
    <row r="190" spans="1:51">
      <c r="A190">
        <v>32</v>
      </c>
      <c r="B190" t="s">
        <v>369</v>
      </c>
      <c r="C190" t="s">
        <v>373</v>
      </c>
      <c r="D190">
        <v>0.58283552599999999</v>
      </c>
      <c r="E190">
        <v>0.16254847</v>
      </c>
      <c r="F190">
        <v>0.24852036399999999</v>
      </c>
      <c r="G190">
        <v>0.39813890200000002</v>
      </c>
      <c r="H190">
        <v>0.39968576500000003</v>
      </c>
      <c r="I190" s="3">
        <v>22.072675930418878</v>
      </c>
      <c r="J190" s="3">
        <v>0</v>
      </c>
      <c r="K190" s="3">
        <v>0</v>
      </c>
      <c r="L190" s="3">
        <f t="shared" si="37"/>
        <v>22.072675930418878</v>
      </c>
      <c r="M190">
        <f t="shared" si="49"/>
        <v>2.14</v>
      </c>
      <c r="N190">
        <f t="shared" si="50"/>
        <v>3.75</v>
      </c>
      <c r="O190">
        <f t="shared" si="51"/>
        <v>3.1</v>
      </c>
      <c r="P190" s="4">
        <f t="shared" si="38"/>
        <v>125.16285056067753</v>
      </c>
      <c r="Q190" s="4">
        <f t="shared" si="39"/>
        <v>77.927324069581118</v>
      </c>
      <c r="R190" s="4">
        <f t="shared" si="40"/>
        <v>77.927324069581118</v>
      </c>
      <c r="S190">
        <f t="shared" si="41"/>
        <v>2.0974754455629623</v>
      </c>
      <c r="T190">
        <f t="shared" si="41"/>
        <v>1.8916897633459717</v>
      </c>
      <c r="U190">
        <f t="shared" si="41"/>
        <v>1.8916897633459717</v>
      </c>
      <c r="V190" s="2">
        <f t="shared" si="42"/>
        <v>2.0000979098951381</v>
      </c>
      <c r="X190">
        <v>1</v>
      </c>
      <c r="Y190">
        <v>0</v>
      </c>
      <c r="Z190" s="5">
        <f t="shared" si="52"/>
        <v>125.16285056067753</v>
      </c>
      <c r="AA190" s="5">
        <f t="shared" si="43"/>
        <v>25.162850560677526</v>
      </c>
      <c r="AJ190" t="str">
        <f t="shared" si="36"/>
        <v>GetafeEspanyol</v>
      </c>
      <c r="AK190">
        <f t="shared" si="44"/>
        <v>2.14</v>
      </c>
      <c r="AL190">
        <f t="shared" si="45"/>
        <v>3.1</v>
      </c>
      <c r="AM190">
        <f t="shared" si="46"/>
        <v>3.75</v>
      </c>
      <c r="AN190">
        <f t="shared" si="47"/>
        <v>2.67</v>
      </c>
      <c r="AO190">
        <f t="shared" si="48"/>
        <v>1.46</v>
      </c>
      <c r="AT190" t="s">
        <v>559</v>
      </c>
      <c r="AU190">
        <v>2.14</v>
      </c>
      <c r="AV190">
        <v>3.1</v>
      </c>
      <c r="AW190">
        <v>3.75</v>
      </c>
      <c r="AX190">
        <v>2.67</v>
      </c>
      <c r="AY190">
        <v>1.46</v>
      </c>
    </row>
    <row r="191" spans="1:51">
      <c r="A191">
        <v>32</v>
      </c>
      <c r="B191" t="s">
        <v>351</v>
      </c>
      <c r="C191" t="s">
        <v>364</v>
      </c>
      <c r="D191">
        <v>0.180674369</v>
      </c>
      <c r="E191">
        <v>0.46926609000000002</v>
      </c>
      <c r="F191">
        <v>0.34945134300000003</v>
      </c>
      <c r="G191">
        <v>0.19052772000000001</v>
      </c>
      <c r="H191">
        <v>0.24846197</v>
      </c>
      <c r="I191" s="3">
        <v>11.53212732730896</v>
      </c>
      <c r="J191" s="3">
        <v>0</v>
      </c>
      <c r="K191" s="3">
        <v>22.971762834260666</v>
      </c>
      <c r="L191" s="3">
        <f t="shared" si="37"/>
        <v>34.503890161569629</v>
      </c>
      <c r="M191">
        <f t="shared" si="49"/>
        <v>10</v>
      </c>
      <c r="N191">
        <f t="shared" si="50"/>
        <v>1.28</v>
      </c>
      <c r="O191">
        <f t="shared" si="51"/>
        <v>5.5</v>
      </c>
      <c r="P191" s="4">
        <f t="shared" si="38"/>
        <v>180.81738311151997</v>
      </c>
      <c r="Q191" s="4">
        <f t="shared" si="39"/>
        <v>65.496109838430385</v>
      </c>
      <c r="R191" s="4">
        <f t="shared" si="40"/>
        <v>191.84080542686405</v>
      </c>
      <c r="S191">
        <f t="shared" si="41"/>
        <v>2.2572401796045805</v>
      </c>
      <c r="T191">
        <f t="shared" si="41"/>
        <v>1.8162155057036018</v>
      </c>
      <c r="U191">
        <f t="shared" si="41"/>
        <v>2.2829409891060473</v>
      </c>
      <c r="V191" s="2">
        <f t="shared" si="42"/>
        <v>2.0578905887232626</v>
      </c>
      <c r="X191">
        <v>1</v>
      </c>
      <c r="Y191">
        <v>2</v>
      </c>
      <c r="Z191" s="5">
        <f t="shared" si="52"/>
        <v>65.496109838430385</v>
      </c>
      <c r="AA191" s="5">
        <f t="shared" si="43"/>
        <v>-34.503890161569615</v>
      </c>
      <c r="AJ191" t="str">
        <f t="shared" si="36"/>
        <v>MálagaReal Madrid</v>
      </c>
      <c r="AK191">
        <f t="shared" si="44"/>
        <v>10</v>
      </c>
      <c r="AL191">
        <f t="shared" si="45"/>
        <v>5.5</v>
      </c>
      <c r="AM191">
        <f t="shared" si="46"/>
        <v>1.28</v>
      </c>
      <c r="AN191">
        <f t="shared" si="47"/>
        <v>1.48</v>
      </c>
      <c r="AO191">
        <f t="shared" si="48"/>
        <v>2.58</v>
      </c>
      <c r="AT191" t="s">
        <v>560</v>
      </c>
      <c r="AU191">
        <v>10</v>
      </c>
      <c r="AV191">
        <v>5.5</v>
      </c>
      <c r="AW191">
        <v>1.28</v>
      </c>
      <c r="AX191">
        <v>1.48</v>
      </c>
      <c r="AY191">
        <v>2.58</v>
      </c>
    </row>
    <row r="192" spans="1:51">
      <c r="A192">
        <v>33</v>
      </c>
      <c r="B192" t="s">
        <v>361</v>
      </c>
      <c r="C192" t="s">
        <v>360</v>
      </c>
      <c r="D192">
        <v>0.55301268000000003</v>
      </c>
      <c r="E192">
        <v>0.174696143</v>
      </c>
      <c r="F192">
        <v>0.26844122799999998</v>
      </c>
      <c r="G192">
        <v>0.35401074900000001</v>
      </c>
      <c r="H192">
        <v>0.37522128199999999</v>
      </c>
      <c r="I192" s="3">
        <v>33.195422086815739</v>
      </c>
      <c r="J192" s="3">
        <v>0</v>
      </c>
      <c r="K192" s="3">
        <v>11.158008525271246</v>
      </c>
      <c r="L192" s="3">
        <f t="shared" si="37"/>
        <v>44.353430612086981</v>
      </c>
      <c r="M192">
        <f t="shared" si="49"/>
        <v>2.5</v>
      </c>
      <c r="N192">
        <f t="shared" si="50"/>
        <v>2.75</v>
      </c>
      <c r="O192">
        <f t="shared" si="51"/>
        <v>3.5</v>
      </c>
      <c r="P192" s="4">
        <f t="shared" si="38"/>
        <v>138.63512460495238</v>
      </c>
      <c r="Q192" s="4">
        <f t="shared" si="39"/>
        <v>55.646569387913019</v>
      </c>
      <c r="R192" s="4">
        <f t="shared" si="40"/>
        <v>94.69959922636238</v>
      </c>
      <c r="S192">
        <f t="shared" si="41"/>
        <v>2.1418732770976918</v>
      </c>
      <c r="T192">
        <f t="shared" si="41"/>
        <v>1.745438395232739</v>
      </c>
      <c r="U192">
        <f t="shared" si="41"/>
        <v>1.9763481410502892</v>
      </c>
      <c r="V192" s="2">
        <f t="shared" si="42"/>
        <v>2.0199377586185032</v>
      </c>
      <c r="X192">
        <v>0</v>
      </c>
      <c r="Y192">
        <v>0</v>
      </c>
      <c r="Z192" s="5">
        <f t="shared" si="52"/>
        <v>94.69959922636238</v>
      </c>
      <c r="AA192" s="5">
        <f t="shared" si="43"/>
        <v>-5.3004007736376195</v>
      </c>
      <c r="AJ192" t="str">
        <f t="shared" si="36"/>
        <v>La CoruñaSevilla</v>
      </c>
      <c r="AK192">
        <f t="shared" si="44"/>
        <v>2.5</v>
      </c>
      <c r="AL192">
        <f t="shared" si="45"/>
        <v>3.5</v>
      </c>
      <c r="AM192">
        <f t="shared" si="46"/>
        <v>2.75</v>
      </c>
      <c r="AN192">
        <f t="shared" si="47"/>
        <v>1.68</v>
      </c>
      <c r="AO192">
        <f t="shared" si="48"/>
        <v>2.1800000000000002</v>
      </c>
      <c r="AT192" t="s">
        <v>561</v>
      </c>
      <c r="AU192">
        <v>4.75</v>
      </c>
      <c r="AV192">
        <v>4.33</v>
      </c>
      <c r="AW192">
        <v>1.64</v>
      </c>
      <c r="AX192">
        <v>1.51</v>
      </c>
      <c r="AY192">
        <v>2.52</v>
      </c>
    </row>
    <row r="193" spans="1:51">
      <c r="A193">
        <v>33</v>
      </c>
      <c r="B193" t="s">
        <v>355</v>
      </c>
      <c r="C193" t="s">
        <v>354</v>
      </c>
      <c r="D193">
        <v>7.2084002999999994E-2</v>
      </c>
      <c r="E193">
        <v>0.74133261900000003</v>
      </c>
      <c r="F193">
        <v>0.143771342</v>
      </c>
      <c r="G193">
        <v>0.56437258099999998</v>
      </c>
      <c r="H193">
        <v>0.40838798399999998</v>
      </c>
      <c r="I193" s="3">
        <v>0</v>
      </c>
      <c r="J193" s="3">
        <v>49.397718747004866</v>
      </c>
      <c r="K193" s="3">
        <v>4.1163760071232245</v>
      </c>
      <c r="L193" s="3">
        <f t="shared" si="37"/>
        <v>53.514094754128088</v>
      </c>
      <c r="M193">
        <f t="shared" si="49"/>
        <v>4.75</v>
      </c>
      <c r="N193">
        <f t="shared" si="50"/>
        <v>1.64</v>
      </c>
      <c r="O193">
        <f t="shared" si="51"/>
        <v>4.33</v>
      </c>
      <c r="P193" s="4">
        <f t="shared" si="38"/>
        <v>46.485905245871912</v>
      </c>
      <c r="Q193" s="4">
        <f t="shared" si="39"/>
        <v>127.49816399095988</v>
      </c>
      <c r="R193" s="4">
        <f t="shared" si="40"/>
        <v>64.309813356715466</v>
      </c>
      <c r="S193">
        <f t="shared" si="41"/>
        <v>1.6673212926351593</v>
      </c>
      <c r="T193">
        <f t="shared" si="41"/>
        <v>2.1055039308536134</v>
      </c>
      <c r="U193">
        <f t="shared" si="41"/>
        <v>1.8082772491525676</v>
      </c>
      <c r="V193" s="2">
        <f t="shared" si="42"/>
        <v>1.9410443832535138</v>
      </c>
      <c r="X193">
        <v>2</v>
      </c>
      <c r="Y193">
        <v>2</v>
      </c>
      <c r="Z193" s="5">
        <f t="shared" si="52"/>
        <v>64.309813356715466</v>
      </c>
      <c r="AA193" s="5">
        <f t="shared" si="43"/>
        <v>-35.690186643284534</v>
      </c>
      <c r="AJ193" t="str">
        <f t="shared" si="36"/>
        <v>Celta VigoBarcelona</v>
      </c>
      <c r="AK193">
        <f t="shared" si="44"/>
        <v>4.75</v>
      </c>
      <c r="AL193">
        <f t="shared" si="45"/>
        <v>4.33</v>
      </c>
      <c r="AM193">
        <f t="shared" si="46"/>
        <v>1.64</v>
      </c>
      <c r="AN193">
        <f t="shared" si="47"/>
        <v>1.51</v>
      </c>
      <c r="AO193">
        <f t="shared" si="48"/>
        <v>2.52</v>
      </c>
      <c r="AT193" t="s">
        <v>562</v>
      </c>
      <c r="AU193">
        <v>2.5</v>
      </c>
      <c r="AV193">
        <v>3.5</v>
      </c>
      <c r="AW193">
        <v>2.75</v>
      </c>
      <c r="AX193">
        <v>1.68</v>
      </c>
      <c r="AY193">
        <v>2.1800000000000002</v>
      </c>
    </row>
    <row r="194" spans="1:51">
      <c r="A194">
        <v>33</v>
      </c>
      <c r="B194" t="s">
        <v>367</v>
      </c>
      <c r="C194" t="s">
        <v>366</v>
      </c>
      <c r="D194">
        <v>0.59791332500000005</v>
      </c>
      <c r="E194">
        <v>0.160945213</v>
      </c>
      <c r="F194">
        <v>0.23200833400000001</v>
      </c>
      <c r="G194">
        <v>0.44988930300000002</v>
      </c>
      <c r="H194">
        <v>0.437112681</v>
      </c>
      <c r="I194" s="3">
        <v>0</v>
      </c>
      <c r="J194" s="3">
        <v>0.99999959159821961</v>
      </c>
      <c r="K194" s="3">
        <v>0</v>
      </c>
      <c r="L194" s="3">
        <f t="shared" si="37"/>
        <v>0.99999959159821961</v>
      </c>
      <c r="M194">
        <f t="shared" si="49"/>
        <v>1.6</v>
      </c>
      <c r="N194">
        <f t="shared" si="50"/>
        <v>6.5</v>
      </c>
      <c r="O194">
        <f t="shared" si="51"/>
        <v>3.79</v>
      </c>
      <c r="P194" s="4">
        <f t="shared" si="38"/>
        <v>99.000000408401775</v>
      </c>
      <c r="Q194" s="4">
        <f t="shared" si="39"/>
        <v>105.49999775379021</v>
      </c>
      <c r="R194" s="4">
        <f t="shared" si="40"/>
        <v>99.000000408401775</v>
      </c>
      <c r="S194">
        <f t="shared" si="41"/>
        <v>1.9956351963891321</v>
      </c>
      <c r="T194">
        <f t="shared" si="41"/>
        <v>2.0232524503871092</v>
      </c>
      <c r="U194">
        <f t="shared" si="41"/>
        <v>1.9956351963891321</v>
      </c>
      <c r="V194" s="2">
        <f t="shared" si="42"/>
        <v>1.9818536695263846</v>
      </c>
      <c r="X194">
        <v>2</v>
      </c>
      <c r="Y194">
        <v>1</v>
      </c>
      <c r="Z194" s="5">
        <f t="shared" si="52"/>
        <v>99.000000408401775</v>
      </c>
      <c r="AA194" s="5">
        <f t="shared" si="43"/>
        <v>-0.99999959159822538</v>
      </c>
      <c r="AJ194" t="str">
        <f t="shared" ref="AJ194:AJ251" si="53">_xlfn.CONCAT(B194,C194)</f>
        <v>VillarrealLeganés</v>
      </c>
      <c r="AK194">
        <f t="shared" si="44"/>
        <v>1.6</v>
      </c>
      <c r="AL194">
        <f t="shared" si="45"/>
        <v>3.79</v>
      </c>
      <c r="AM194">
        <f t="shared" si="46"/>
        <v>6.5</v>
      </c>
      <c r="AN194">
        <f t="shared" si="47"/>
        <v>2.19</v>
      </c>
      <c r="AO194">
        <f t="shared" si="48"/>
        <v>1.67</v>
      </c>
      <c r="AT194" t="s">
        <v>563</v>
      </c>
      <c r="AU194">
        <v>1.6</v>
      </c>
      <c r="AV194">
        <v>3.79</v>
      </c>
      <c r="AW194">
        <v>6.5</v>
      </c>
      <c r="AX194">
        <v>2.19</v>
      </c>
      <c r="AY194">
        <v>1.67</v>
      </c>
    </row>
    <row r="195" spans="1:51">
      <c r="A195">
        <v>33</v>
      </c>
      <c r="B195" t="s">
        <v>373</v>
      </c>
      <c r="C195" t="s">
        <v>372</v>
      </c>
      <c r="D195">
        <v>0.52829957699999996</v>
      </c>
      <c r="E195">
        <v>0.144920149</v>
      </c>
      <c r="F195">
        <v>0.32567991899999998</v>
      </c>
      <c r="G195">
        <v>0.20766864099999999</v>
      </c>
      <c r="H195">
        <v>0.241361202</v>
      </c>
      <c r="I195" s="3">
        <v>19.66559984488747</v>
      </c>
      <c r="J195" s="3">
        <v>0</v>
      </c>
      <c r="K195" s="3">
        <v>3.4183871019469274</v>
      </c>
      <c r="L195" s="3">
        <f t="shared" ref="L195:L251" si="54">SUM(I195:K195)</f>
        <v>23.083986946834397</v>
      </c>
      <c r="M195">
        <f t="shared" si="49"/>
        <v>2.29</v>
      </c>
      <c r="N195">
        <f t="shared" si="50"/>
        <v>3.39</v>
      </c>
      <c r="O195">
        <f t="shared" si="51"/>
        <v>3.1</v>
      </c>
      <c r="P195" s="4">
        <f t="shared" ref="P195:P251" si="55">100+(I195*M195-I195)-J195-K195</f>
        <v>121.95023669795791</v>
      </c>
      <c r="Q195" s="4">
        <f t="shared" ref="Q195:Q251" si="56">100+(J195*N195-J195)-I195-K195</f>
        <v>76.916013053165599</v>
      </c>
      <c r="R195" s="4">
        <f t="shared" ref="R195:R251" si="57">100+(K195*O195-K195)-I195-J195</f>
        <v>87.513013069201079</v>
      </c>
      <c r="S195">
        <f t="shared" ref="S195:U251" si="58">LOG(P195)</f>
        <v>2.0861826475896201</v>
      </c>
      <c r="T195">
        <f t="shared" si="58"/>
        <v>1.8860167644654868</v>
      </c>
      <c r="U195">
        <f t="shared" si="58"/>
        <v>1.9420726368387731</v>
      </c>
      <c r="V195" s="2">
        <f t="shared" ref="V195:V251" si="59">(D195*S195)+(E195*T195)+(F195*U195)</f>
        <v>2.0079452998469405</v>
      </c>
      <c r="X195">
        <v>0</v>
      </c>
      <c r="Y195">
        <v>1</v>
      </c>
      <c r="Z195" s="5">
        <f t="shared" si="52"/>
        <v>76.916013053165599</v>
      </c>
      <c r="AA195" s="5">
        <f t="shared" ref="AA195:AA251" si="60">Z195-100</f>
        <v>-23.083986946834401</v>
      </c>
      <c r="AJ195" t="str">
        <f t="shared" si="53"/>
        <v>EspanyolEibar</v>
      </c>
      <c r="AK195">
        <f t="shared" ref="AK195:AK251" si="61">VLOOKUP(AJ195,$AT$2:$AY$251,2,FALSE)</f>
        <v>2.29</v>
      </c>
      <c r="AL195">
        <f t="shared" ref="AL195:AL251" si="62">VLOOKUP(AJ195,$AT$2:$AY$251,3,FALSE)</f>
        <v>3.1</v>
      </c>
      <c r="AM195">
        <f t="shared" ref="AM195:AM251" si="63">VLOOKUP(AJ195,$AT$2:$AY$251,4,FALSE)</f>
        <v>3.39</v>
      </c>
      <c r="AN195">
        <f t="shared" ref="AN195:AN251" si="64">VLOOKUP(AJ195,$AT$2:$AY$251,5,FALSE)</f>
        <v>2.46</v>
      </c>
      <c r="AO195">
        <f t="shared" ref="AO195:AO251" si="65">VLOOKUP(AJ195,$AT$2:$AY$251,6,FALSE)</f>
        <v>1.54</v>
      </c>
      <c r="AT195" t="s">
        <v>564</v>
      </c>
      <c r="AU195">
        <v>2.29</v>
      </c>
      <c r="AV195">
        <v>3.1</v>
      </c>
      <c r="AW195">
        <v>3.39</v>
      </c>
      <c r="AX195">
        <v>2.46</v>
      </c>
      <c r="AY195">
        <v>1.54</v>
      </c>
    </row>
    <row r="196" spans="1:51">
      <c r="A196">
        <v>33</v>
      </c>
      <c r="B196" t="s">
        <v>370</v>
      </c>
      <c r="C196" t="s">
        <v>369</v>
      </c>
      <c r="D196">
        <v>0.53240212600000003</v>
      </c>
      <c r="E196">
        <v>0.217557209</v>
      </c>
      <c r="F196">
        <v>0.24190747800000001</v>
      </c>
      <c r="G196">
        <v>0.48738721200000001</v>
      </c>
      <c r="H196">
        <v>0.50146005699999996</v>
      </c>
      <c r="I196" s="3">
        <v>0</v>
      </c>
      <c r="J196" s="3">
        <v>11.183239888461111</v>
      </c>
      <c r="K196" s="3">
        <v>2.9520399273245572</v>
      </c>
      <c r="L196" s="3">
        <f t="shared" si="54"/>
        <v>14.135279815785669</v>
      </c>
      <c r="M196">
        <f t="shared" ref="M196:M251" si="66">AK196</f>
        <v>1.44</v>
      </c>
      <c r="N196">
        <f t="shared" ref="N196:N251" si="67">AM196</f>
        <v>8</v>
      </c>
      <c r="O196">
        <f t="shared" ref="O196:O251" si="68">AL196</f>
        <v>4</v>
      </c>
      <c r="P196" s="4">
        <f t="shared" si="55"/>
        <v>85.86472018421432</v>
      </c>
      <c r="Q196" s="4">
        <f t="shared" si="56"/>
        <v>175.3306392919032</v>
      </c>
      <c r="R196" s="4">
        <f t="shared" si="57"/>
        <v>97.672879893512558</v>
      </c>
      <c r="S196">
        <f t="shared" si="58"/>
        <v>1.933814758981663</v>
      </c>
      <c r="T196">
        <f t="shared" si="58"/>
        <v>2.2438578163372176</v>
      </c>
      <c r="U196">
        <f t="shared" si="58"/>
        <v>1.9897739931188188</v>
      </c>
      <c r="V196" s="2">
        <f t="shared" si="59"/>
        <v>1.9990757413525375</v>
      </c>
      <c r="X196">
        <v>1</v>
      </c>
      <c r="Y196">
        <v>2</v>
      </c>
      <c r="Z196" s="5">
        <f t="shared" si="52"/>
        <v>175.3306392919032</v>
      </c>
      <c r="AA196" s="5">
        <f t="shared" si="60"/>
        <v>75.330639291903196</v>
      </c>
      <c r="AJ196" t="str">
        <f t="shared" si="53"/>
        <v>ValenciaGetafe</v>
      </c>
      <c r="AK196">
        <f t="shared" si="61"/>
        <v>1.44</v>
      </c>
      <c r="AL196">
        <f t="shared" si="62"/>
        <v>4</v>
      </c>
      <c r="AM196">
        <f t="shared" si="63"/>
        <v>8</v>
      </c>
      <c r="AN196">
        <f t="shared" si="64"/>
        <v>1.9</v>
      </c>
      <c r="AO196">
        <f t="shared" si="65"/>
        <v>1.89</v>
      </c>
      <c r="AT196" t="s">
        <v>565</v>
      </c>
      <c r="AU196">
        <v>1.19</v>
      </c>
      <c r="AV196">
        <v>7</v>
      </c>
      <c r="AW196">
        <v>12</v>
      </c>
      <c r="AX196">
        <v>1.3</v>
      </c>
      <c r="AY196">
        <v>3.44</v>
      </c>
    </row>
    <row r="197" spans="1:51">
      <c r="A197">
        <v>33</v>
      </c>
      <c r="B197" t="s">
        <v>364</v>
      </c>
      <c r="C197" t="s">
        <v>363</v>
      </c>
      <c r="D197">
        <v>0.471215987</v>
      </c>
      <c r="E197">
        <v>0.25861342399999998</v>
      </c>
      <c r="F197">
        <v>0.17106991099999999</v>
      </c>
      <c r="G197">
        <v>0.78386942599999998</v>
      </c>
      <c r="H197">
        <v>0.74817949100000003</v>
      </c>
      <c r="I197" s="3">
        <v>0</v>
      </c>
      <c r="J197" s="3">
        <v>23.005179210130027</v>
      </c>
      <c r="K197" s="3">
        <v>9.2259181313032084</v>
      </c>
      <c r="L197" s="3">
        <f t="shared" si="54"/>
        <v>32.231097341433234</v>
      </c>
      <c r="M197">
        <f t="shared" si="66"/>
        <v>1.19</v>
      </c>
      <c r="N197">
        <f t="shared" si="67"/>
        <v>12</v>
      </c>
      <c r="O197">
        <f t="shared" si="68"/>
        <v>7</v>
      </c>
      <c r="P197" s="4">
        <f t="shared" si="55"/>
        <v>67.768902658566773</v>
      </c>
      <c r="Q197" s="4">
        <f t="shared" si="56"/>
        <v>343.83105318012707</v>
      </c>
      <c r="R197" s="4">
        <f t="shared" si="57"/>
        <v>132.35032957768922</v>
      </c>
      <c r="S197">
        <f t="shared" si="58"/>
        <v>1.8310304534253641</v>
      </c>
      <c r="T197">
        <f t="shared" si="58"/>
        <v>2.5363450975277373</v>
      </c>
      <c r="U197">
        <f t="shared" si="58"/>
        <v>2.1217250271152182</v>
      </c>
      <c r="V197" s="2">
        <f t="shared" si="59"/>
        <v>1.8817070240102256</v>
      </c>
      <c r="X197">
        <v>1</v>
      </c>
      <c r="Y197">
        <v>1</v>
      </c>
      <c r="Z197" s="5">
        <f t="shared" si="52"/>
        <v>132.35032957768922</v>
      </c>
      <c r="AA197" s="5">
        <f t="shared" si="60"/>
        <v>32.350329577689223</v>
      </c>
      <c r="AJ197" t="str">
        <f t="shared" si="53"/>
        <v>Real MadridAthletic Bilbao</v>
      </c>
      <c r="AK197">
        <f t="shared" si="61"/>
        <v>1.19</v>
      </c>
      <c r="AL197">
        <f t="shared" si="62"/>
        <v>7</v>
      </c>
      <c r="AM197">
        <f t="shared" si="63"/>
        <v>12</v>
      </c>
      <c r="AN197">
        <f t="shared" si="64"/>
        <v>1.3</v>
      </c>
      <c r="AO197">
        <f t="shared" si="65"/>
        <v>3.44</v>
      </c>
      <c r="AT197" t="s">
        <v>566</v>
      </c>
      <c r="AU197">
        <v>1.44</v>
      </c>
      <c r="AV197">
        <v>4</v>
      </c>
      <c r="AW197">
        <v>8</v>
      </c>
      <c r="AX197">
        <v>1.9</v>
      </c>
      <c r="AY197">
        <v>1.89</v>
      </c>
    </row>
    <row r="198" spans="1:51">
      <c r="A198">
        <v>33</v>
      </c>
      <c r="B198" t="s">
        <v>379</v>
      </c>
      <c r="C198" t="s">
        <v>378</v>
      </c>
      <c r="D198">
        <v>0.51886456999999997</v>
      </c>
      <c r="E198">
        <v>0.209622633</v>
      </c>
      <c r="F198">
        <v>0.267476467</v>
      </c>
      <c r="G198">
        <v>0.39091492799999999</v>
      </c>
      <c r="H198">
        <v>0.42392767999999997</v>
      </c>
      <c r="I198" s="3">
        <v>17.803155192547454</v>
      </c>
      <c r="J198" s="3">
        <v>0</v>
      </c>
      <c r="K198" s="3">
        <v>0</v>
      </c>
      <c r="L198" s="3">
        <f t="shared" si="54"/>
        <v>17.803155192547454</v>
      </c>
      <c r="M198">
        <f t="shared" si="66"/>
        <v>2.37</v>
      </c>
      <c r="N198">
        <f t="shared" si="67"/>
        <v>3.29</v>
      </c>
      <c r="O198">
        <f t="shared" si="68"/>
        <v>3.1</v>
      </c>
      <c r="P198" s="4">
        <f t="shared" si="55"/>
        <v>124.39032261379002</v>
      </c>
      <c r="Q198" s="4">
        <f t="shared" si="56"/>
        <v>82.19684480745255</v>
      </c>
      <c r="R198" s="4">
        <f t="shared" si="57"/>
        <v>82.19684480745255</v>
      </c>
      <c r="S198">
        <f t="shared" si="58"/>
        <v>2.0947865941899027</v>
      </c>
      <c r="T198">
        <f t="shared" si="58"/>
        <v>1.9148551471141129</v>
      </c>
      <c r="U198">
        <f t="shared" si="58"/>
        <v>1.9148551471141129</v>
      </c>
      <c r="V198" s="2">
        <f t="shared" si="59"/>
        <v>2.0004862127546192</v>
      </c>
      <c r="X198">
        <v>1</v>
      </c>
      <c r="Y198">
        <v>2</v>
      </c>
      <c r="Z198" s="5">
        <f t="shared" ref="Z198:Z251" si="69">IF(X198=Y198,R198,IF(X198&gt;Y198,P198,Q198))</f>
        <v>82.19684480745255</v>
      </c>
      <c r="AA198" s="5">
        <f t="shared" si="60"/>
        <v>-17.80315519254745</v>
      </c>
      <c r="AJ198" t="str">
        <f t="shared" si="53"/>
        <v>AlavésGirona</v>
      </c>
      <c r="AK198">
        <f t="shared" si="61"/>
        <v>2.37</v>
      </c>
      <c r="AL198">
        <f t="shared" si="62"/>
        <v>3.1</v>
      </c>
      <c r="AM198">
        <f t="shared" si="63"/>
        <v>3.29</v>
      </c>
      <c r="AN198">
        <f t="shared" si="64"/>
        <v>2.2999999999999998</v>
      </c>
      <c r="AO198">
        <f t="shared" si="65"/>
        <v>1.61</v>
      </c>
      <c r="AT198" t="s">
        <v>567</v>
      </c>
      <c r="AU198">
        <v>2.37</v>
      </c>
      <c r="AV198">
        <v>3.1</v>
      </c>
      <c r="AW198">
        <v>3.29</v>
      </c>
      <c r="AX198">
        <v>2.2999999999999998</v>
      </c>
      <c r="AY198">
        <v>1.61</v>
      </c>
    </row>
    <row r="199" spans="1:51">
      <c r="A199">
        <v>33</v>
      </c>
      <c r="B199" t="s">
        <v>358</v>
      </c>
      <c r="C199" t="s">
        <v>357</v>
      </c>
      <c r="D199">
        <v>0.14064604</v>
      </c>
      <c r="E199">
        <v>0.64567816499999997</v>
      </c>
      <c r="F199">
        <v>0.171918352</v>
      </c>
      <c r="G199">
        <v>0.644042118</v>
      </c>
      <c r="H199">
        <v>0.56895227500000001</v>
      </c>
      <c r="I199" s="3">
        <v>0</v>
      </c>
      <c r="J199" s="3">
        <v>41.320756153878193</v>
      </c>
      <c r="K199" s="3">
        <v>0.16815072580871207</v>
      </c>
      <c r="L199" s="3">
        <f t="shared" si="54"/>
        <v>41.488906879686908</v>
      </c>
      <c r="M199">
        <f t="shared" si="66"/>
        <v>3.29</v>
      </c>
      <c r="N199">
        <f t="shared" si="67"/>
        <v>2.25</v>
      </c>
      <c r="O199">
        <f t="shared" si="68"/>
        <v>3.29</v>
      </c>
      <c r="P199" s="4">
        <f t="shared" si="55"/>
        <v>58.511093120313092</v>
      </c>
      <c r="Q199" s="4">
        <f t="shared" si="56"/>
        <v>151.48279446653902</v>
      </c>
      <c r="R199" s="4">
        <f t="shared" si="57"/>
        <v>59.064309008223759</v>
      </c>
      <c r="S199">
        <f t="shared" si="58"/>
        <v>1.7672382117953094</v>
      </c>
      <c r="T199">
        <f t="shared" si="58"/>
        <v>2.1803633081348437</v>
      </c>
      <c r="U199">
        <f t="shared" si="58"/>
        <v>1.7713251275296631</v>
      </c>
      <c r="V199" s="2">
        <f t="shared" si="59"/>
        <v>1.9608913328366164</v>
      </c>
      <c r="X199">
        <v>3</v>
      </c>
      <c r="Y199">
        <v>0</v>
      </c>
      <c r="Z199" s="5">
        <f t="shared" si="69"/>
        <v>58.511093120313092</v>
      </c>
      <c r="AA199" s="5">
        <f t="shared" si="60"/>
        <v>-41.488906879686908</v>
      </c>
      <c r="AJ199" t="str">
        <f t="shared" si="53"/>
        <v>Real SociedadAtlético Madrid</v>
      </c>
      <c r="AK199">
        <f t="shared" si="61"/>
        <v>3.29</v>
      </c>
      <c r="AL199">
        <f t="shared" si="62"/>
        <v>3.29</v>
      </c>
      <c r="AM199">
        <f t="shared" si="63"/>
        <v>2.25</v>
      </c>
      <c r="AN199">
        <f t="shared" si="64"/>
        <v>2.14</v>
      </c>
      <c r="AO199">
        <f t="shared" si="65"/>
        <v>1.7</v>
      </c>
      <c r="AT199" t="s">
        <v>568</v>
      </c>
      <c r="AU199">
        <v>1.36</v>
      </c>
      <c r="AV199">
        <v>5.25</v>
      </c>
      <c r="AW199">
        <v>7.5</v>
      </c>
      <c r="AX199">
        <v>1.44</v>
      </c>
      <c r="AY199">
        <v>2.72</v>
      </c>
    </row>
    <row r="200" spans="1:51">
      <c r="A200">
        <v>33</v>
      </c>
      <c r="B200" t="s">
        <v>376</v>
      </c>
      <c r="C200" t="s">
        <v>375</v>
      </c>
      <c r="D200">
        <v>0.74504465499999994</v>
      </c>
      <c r="E200">
        <v>6.9771579E-2</v>
      </c>
      <c r="F200">
        <v>0.14379289100000001</v>
      </c>
      <c r="G200">
        <v>0.55605067100000005</v>
      </c>
      <c r="H200">
        <v>0.39682271299999999</v>
      </c>
      <c r="I200" s="3">
        <v>14.324017293250742</v>
      </c>
      <c r="J200" s="3">
        <v>0</v>
      </c>
      <c r="K200" s="3">
        <v>0</v>
      </c>
      <c r="L200" s="3">
        <f t="shared" si="54"/>
        <v>14.324017293250742</v>
      </c>
      <c r="M200">
        <f t="shared" si="66"/>
        <v>1.36</v>
      </c>
      <c r="N200">
        <f t="shared" si="67"/>
        <v>7.5</v>
      </c>
      <c r="O200">
        <f t="shared" si="68"/>
        <v>5.25</v>
      </c>
      <c r="P200" s="4">
        <f t="shared" si="55"/>
        <v>105.15664622557027</v>
      </c>
      <c r="Q200" s="4">
        <f t="shared" si="56"/>
        <v>85.675982706749252</v>
      </c>
      <c r="R200" s="4">
        <f t="shared" si="57"/>
        <v>85.675982706749252</v>
      </c>
      <c r="S200">
        <f t="shared" si="58"/>
        <v>2.0218367266454824</v>
      </c>
      <c r="T200">
        <f t="shared" si="58"/>
        <v>1.9328590945045412</v>
      </c>
      <c r="U200">
        <f t="shared" si="58"/>
        <v>1.9328590945045412</v>
      </c>
      <c r="V200" s="2">
        <f t="shared" si="59"/>
        <v>1.9191486745724549</v>
      </c>
      <c r="X200">
        <v>1</v>
      </c>
      <c r="Y200">
        <v>0</v>
      </c>
      <c r="Z200" s="5">
        <f t="shared" si="69"/>
        <v>105.15664622557027</v>
      </c>
      <c r="AA200" s="5">
        <f t="shared" si="60"/>
        <v>5.1566462255702703</v>
      </c>
      <c r="AJ200" t="str">
        <f t="shared" si="53"/>
        <v>BetisLas Palmas</v>
      </c>
      <c r="AK200">
        <f t="shared" si="61"/>
        <v>1.36</v>
      </c>
      <c r="AL200">
        <f t="shared" si="62"/>
        <v>5.25</v>
      </c>
      <c r="AM200">
        <f t="shared" si="63"/>
        <v>7.5</v>
      </c>
      <c r="AN200">
        <f t="shared" si="64"/>
        <v>1.44</v>
      </c>
      <c r="AO200">
        <f t="shared" si="65"/>
        <v>2.72</v>
      </c>
      <c r="AT200" t="s">
        <v>569</v>
      </c>
      <c r="AU200">
        <v>1.85</v>
      </c>
      <c r="AV200">
        <v>3.5</v>
      </c>
      <c r="AW200">
        <v>4.5</v>
      </c>
      <c r="AX200">
        <v>2.2999999999999998</v>
      </c>
      <c r="AY200">
        <v>1.6</v>
      </c>
    </row>
    <row r="201" spans="1:51">
      <c r="A201">
        <v>33</v>
      </c>
      <c r="B201" t="s">
        <v>352</v>
      </c>
      <c r="C201" t="s">
        <v>351</v>
      </c>
      <c r="D201">
        <v>0.56785933200000005</v>
      </c>
      <c r="E201">
        <v>0.109445976</v>
      </c>
      <c r="F201">
        <v>0.32145754199999999</v>
      </c>
      <c r="G201">
        <v>0.18903266199999999</v>
      </c>
      <c r="H201">
        <v>0.198008871</v>
      </c>
      <c r="I201" s="3">
        <v>22.250000259684121</v>
      </c>
      <c r="J201" s="3">
        <v>0</v>
      </c>
      <c r="K201" s="3">
        <v>14.153222547426402</v>
      </c>
      <c r="L201" s="3">
        <f t="shared" si="54"/>
        <v>36.403222807110524</v>
      </c>
      <c r="M201">
        <f t="shared" si="66"/>
        <v>1.85</v>
      </c>
      <c r="N201">
        <f t="shared" si="67"/>
        <v>4.5</v>
      </c>
      <c r="O201">
        <f t="shared" si="68"/>
        <v>3.5</v>
      </c>
      <c r="P201" s="4">
        <f t="shared" si="55"/>
        <v>104.75927767330509</v>
      </c>
      <c r="Q201" s="4">
        <f t="shared" si="56"/>
        <v>63.596777192889469</v>
      </c>
      <c r="R201" s="4">
        <f t="shared" si="57"/>
        <v>113.13305610888187</v>
      </c>
      <c r="S201">
        <f t="shared" si="58"/>
        <v>2.0201924952554928</v>
      </c>
      <c r="T201">
        <f t="shared" si="58"/>
        <v>1.8034351080570969</v>
      </c>
      <c r="U201">
        <f t="shared" si="58"/>
        <v>2.0535895190557745</v>
      </c>
      <c r="V201" s="2">
        <f t="shared" si="59"/>
        <v>2.0047057154938033</v>
      </c>
      <c r="X201">
        <v>1</v>
      </c>
      <c r="Y201">
        <v>0</v>
      </c>
      <c r="Z201" s="5">
        <f t="shared" si="69"/>
        <v>104.75927767330509</v>
      </c>
      <c r="AA201" s="5">
        <f t="shared" si="60"/>
        <v>4.7592776733050925</v>
      </c>
      <c r="AJ201" t="str">
        <f t="shared" si="53"/>
        <v>LevanteMálaga</v>
      </c>
      <c r="AK201">
        <f t="shared" si="61"/>
        <v>1.85</v>
      </c>
      <c r="AL201">
        <f t="shared" si="62"/>
        <v>3.5</v>
      </c>
      <c r="AM201">
        <f t="shared" si="63"/>
        <v>4.5</v>
      </c>
      <c r="AN201">
        <f t="shared" si="64"/>
        <v>2.2999999999999998</v>
      </c>
      <c r="AO201">
        <f t="shared" si="65"/>
        <v>1.6</v>
      </c>
      <c r="AT201" t="s">
        <v>570</v>
      </c>
      <c r="AU201">
        <v>3.29</v>
      </c>
      <c r="AV201">
        <v>3.29</v>
      </c>
      <c r="AW201">
        <v>2.25</v>
      </c>
      <c r="AX201">
        <v>2.14</v>
      </c>
      <c r="AY201">
        <v>1.7</v>
      </c>
    </row>
    <row r="202" spans="1:51">
      <c r="A202">
        <v>34</v>
      </c>
      <c r="B202" t="s">
        <v>366</v>
      </c>
      <c r="C202" t="s">
        <v>361</v>
      </c>
      <c r="D202">
        <v>0.62522839500000005</v>
      </c>
      <c r="E202">
        <v>0.12683557100000001</v>
      </c>
      <c r="F202">
        <v>0.24149179300000001</v>
      </c>
      <c r="G202">
        <v>0.36765314900000001</v>
      </c>
      <c r="H202">
        <v>0.34453138700000002</v>
      </c>
      <c r="I202" s="3">
        <v>41.7272668246354</v>
      </c>
      <c r="J202" s="3">
        <v>0</v>
      </c>
      <c r="K202" s="3">
        <v>9.2611815405132045</v>
      </c>
      <c r="L202" s="3">
        <f t="shared" si="54"/>
        <v>50.988448365148606</v>
      </c>
      <c r="M202">
        <f t="shared" si="66"/>
        <v>2.29</v>
      </c>
      <c r="N202">
        <f t="shared" si="67"/>
        <v>3.2</v>
      </c>
      <c r="O202">
        <f t="shared" si="68"/>
        <v>3.25</v>
      </c>
      <c r="P202" s="4">
        <f t="shared" si="55"/>
        <v>144.56699266326646</v>
      </c>
      <c r="Q202" s="4">
        <f t="shared" si="56"/>
        <v>49.011551634851394</v>
      </c>
      <c r="R202" s="4">
        <f t="shared" si="57"/>
        <v>79.1103916415193</v>
      </c>
      <c r="S202">
        <f t="shared" si="58"/>
        <v>2.1600691467583464</v>
      </c>
      <c r="T202">
        <f t="shared" si="58"/>
        <v>1.6902984518655568</v>
      </c>
      <c r="U202">
        <f t="shared" si="58"/>
        <v>1.8982335345235848</v>
      </c>
      <c r="V202" s="2">
        <f t="shared" si="59"/>
        <v>2.0233343548043523</v>
      </c>
      <c r="X202">
        <v>0</v>
      </c>
      <c r="Y202">
        <v>0</v>
      </c>
      <c r="Z202" s="5">
        <f t="shared" si="69"/>
        <v>79.1103916415193</v>
      </c>
      <c r="AA202" s="5">
        <f t="shared" si="60"/>
        <v>-20.8896083584807</v>
      </c>
      <c r="AJ202" t="str">
        <f t="shared" si="53"/>
        <v>LeganésLa Coruña</v>
      </c>
      <c r="AK202">
        <f t="shared" si="61"/>
        <v>2.29</v>
      </c>
      <c r="AL202">
        <f t="shared" si="62"/>
        <v>3.25</v>
      </c>
      <c r="AM202">
        <f t="shared" si="63"/>
        <v>3.2</v>
      </c>
      <c r="AN202">
        <f t="shared" si="64"/>
        <v>2.2200000000000002</v>
      </c>
      <c r="AO202">
        <f t="shared" si="65"/>
        <v>1.66</v>
      </c>
      <c r="AT202" t="s">
        <v>571</v>
      </c>
      <c r="AU202">
        <v>2.29</v>
      </c>
      <c r="AV202">
        <v>3.25</v>
      </c>
      <c r="AW202">
        <v>3.2</v>
      </c>
      <c r="AX202">
        <v>2.2200000000000002</v>
      </c>
      <c r="AY202">
        <v>1.66</v>
      </c>
    </row>
    <row r="203" spans="1:51">
      <c r="A203">
        <v>34</v>
      </c>
      <c r="B203" t="s">
        <v>372</v>
      </c>
      <c r="C203" t="s">
        <v>369</v>
      </c>
      <c r="D203">
        <v>0.45649512599999997</v>
      </c>
      <c r="E203">
        <v>0.23967286500000001</v>
      </c>
      <c r="F203">
        <v>0.30222740999999997</v>
      </c>
      <c r="G203">
        <v>0.31263675600000002</v>
      </c>
      <c r="H203">
        <v>0.37452435499999998</v>
      </c>
      <c r="I203" s="3">
        <v>0</v>
      </c>
      <c r="J203" s="3">
        <v>0</v>
      </c>
      <c r="K203" s="3">
        <v>0</v>
      </c>
      <c r="L203" s="3">
        <f t="shared" si="54"/>
        <v>0</v>
      </c>
      <c r="M203">
        <f t="shared" si="66"/>
        <v>2.04</v>
      </c>
      <c r="N203">
        <f t="shared" si="67"/>
        <v>4</v>
      </c>
      <c r="O203">
        <f t="shared" si="68"/>
        <v>3.2</v>
      </c>
      <c r="P203" s="4">
        <f t="shared" si="55"/>
        <v>100</v>
      </c>
      <c r="Q203" s="4">
        <f t="shared" si="56"/>
        <v>100</v>
      </c>
      <c r="R203" s="4">
        <f t="shared" si="57"/>
        <v>100</v>
      </c>
      <c r="S203">
        <f t="shared" si="58"/>
        <v>2</v>
      </c>
      <c r="T203">
        <f t="shared" si="58"/>
        <v>2</v>
      </c>
      <c r="U203">
        <f t="shared" si="58"/>
        <v>2</v>
      </c>
      <c r="V203" s="2">
        <f t="shared" si="59"/>
        <v>1.996790802</v>
      </c>
      <c r="X203">
        <v>0</v>
      </c>
      <c r="Y203">
        <v>1</v>
      </c>
      <c r="Z203" s="5">
        <f t="shared" si="69"/>
        <v>100</v>
      </c>
      <c r="AA203" s="5">
        <f t="shared" si="60"/>
        <v>0</v>
      </c>
      <c r="AJ203" t="str">
        <f t="shared" si="53"/>
        <v>EibarGetafe</v>
      </c>
      <c r="AK203">
        <f t="shared" si="61"/>
        <v>2.04</v>
      </c>
      <c r="AL203">
        <f t="shared" si="62"/>
        <v>3.2</v>
      </c>
      <c r="AM203">
        <f t="shared" si="63"/>
        <v>4</v>
      </c>
      <c r="AN203">
        <f t="shared" si="64"/>
        <v>2.4900000000000002</v>
      </c>
      <c r="AO203">
        <f t="shared" si="65"/>
        <v>1.53</v>
      </c>
      <c r="AT203" t="s">
        <v>572</v>
      </c>
      <c r="AU203">
        <v>2.7</v>
      </c>
      <c r="AV203">
        <v>3.39</v>
      </c>
      <c r="AW203">
        <v>2.6</v>
      </c>
      <c r="AX203">
        <v>1.84</v>
      </c>
      <c r="AY203">
        <v>1.96</v>
      </c>
    </row>
    <row r="204" spans="1:51">
      <c r="A204">
        <v>34</v>
      </c>
      <c r="B204" t="s">
        <v>355</v>
      </c>
      <c r="C204" t="s">
        <v>370</v>
      </c>
      <c r="D204">
        <v>0.28245151099999999</v>
      </c>
      <c r="E204">
        <v>0.47853110700000001</v>
      </c>
      <c r="F204">
        <v>0.22198152900000001</v>
      </c>
      <c r="G204">
        <v>0.63008658100000003</v>
      </c>
      <c r="H204">
        <v>0.63292500200000001</v>
      </c>
      <c r="I204" s="3">
        <v>0</v>
      </c>
      <c r="J204" s="3">
        <v>16.294190388387527</v>
      </c>
      <c r="K204" s="3">
        <v>0</v>
      </c>
      <c r="L204" s="3">
        <f t="shared" si="54"/>
        <v>16.294190388387527</v>
      </c>
      <c r="M204">
        <f t="shared" si="66"/>
        <v>2.7</v>
      </c>
      <c r="N204">
        <f t="shared" si="67"/>
        <v>2.6</v>
      </c>
      <c r="O204">
        <f t="shared" si="68"/>
        <v>3.39</v>
      </c>
      <c r="P204" s="4">
        <f t="shared" si="55"/>
        <v>83.705809611612466</v>
      </c>
      <c r="Q204" s="4">
        <f t="shared" si="56"/>
        <v>126.07070462142005</v>
      </c>
      <c r="R204" s="4">
        <f t="shared" si="57"/>
        <v>83.705809611612466</v>
      </c>
      <c r="S204">
        <f t="shared" si="58"/>
        <v>1.9227556012991842</v>
      </c>
      <c r="T204">
        <f t="shared" si="58"/>
        <v>2.100614180154639</v>
      </c>
      <c r="U204">
        <f t="shared" si="58"/>
        <v>1.9227556012991842</v>
      </c>
      <c r="V204" s="2">
        <f t="shared" si="59"/>
        <v>1.9751106821496722</v>
      </c>
      <c r="X204">
        <v>1</v>
      </c>
      <c r="Y204">
        <v>1</v>
      </c>
      <c r="Z204" s="5">
        <f t="shared" si="69"/>
        <v>83.705809611612466</v>
      </c>
      <c r="AA204" s="5">
        <f t="shared" si="60"/>
        <v>-16.294190388387534</v>
      </c>
      <c r="AJ204" t="str">
        <f t="shared" si="53"/>
        <v>Celta VigoValencia</v>
      </c>
      <c r="AK204">
        <f t="shared" si="61"/>
        <v>2.7</v>
      </c>
      <c r="AL204">
        <f t="shared" si="62"/>
        <v>3.39</v>
      </c>
      <c r="AM204">
        <f t="shared" si="63"/>
        <v>2.6</v>
      </c>
      <c r="AN204">
        <f t="shared" si="64"/>
        <v>1.84</v>
      </c>
      <c r="AO204">
        <f t="shared" si="65"/>
        <v>1.96</v>
      </c>
      <c r="AT204" t="s">
        <v>573</v>
      </c>
      <c r="AU204">
        <v>2.04</v>
      </c>
      <c r="AV204">
        <v>3.2</v>
      </c>
      <c r="AW204">
        <v>4</v>
      </c>
      <c r="AX204">
        <v>2.4900000000000002</v>
      </c>
      <c r="AY204">
        <v>1.53</v>
      </c>
    </row>
    <row r="205" spans="1:51">
      <c r="A205">
        <v>34</v>
      </c>
      <c r="B205" t="s">
        <v>378</v>
      </c>
      <c r="C205" t="s">
        <v>373</v>
      </c>
      <c r="D205">
        <v>0.59555378999999997</v>
      </c>
      <c r="E205">
        <v>0.15534416600000001</v>
      </c>
      <c r="F205">
        <v>0.24211992299999999</v>
      </c>
      <c r="G205">
        <v>0.40824301299999999</v>
      </c>
      <c r="H205">
        <v>0.401405815</v>
      </c>
      <c r="I205" s="3">
        <v>29.056427705208726</v>
      </c>
      <c r="J205" s="3">
        <v>0</v>
      </c>
      <c r="K205" s="3">
        <v>3.1638479738334646</v>
      </c>
      <c r="L205" s="3">
        <f t="shared" si="54"/>
        <v>32.220275679042189</v>
      </c>
      <c r="M205">
        <f t="shared" si="66"/>
        <v>2.14</v>
      </c>
      <c r="N205">
        <f t="shared" si="67"/>
        <v>3.6</v>
      </c>
      <c r="O205">
        <f t="shared" si="68"/>
        <v>3.25</v>
      </c>
      <c r="P205" s="4">
        <f t="shared" si="55"/>
        <v>129.96047961010447</v>
      </c>
      <c r="Q205" s="4">
        <f t="shared" si="56"/>
        <v>67.779724320957797</v>
      </c>
      <c r="R205" s="4">
        <f t="shared" si="57"/>
        <v>78.062230235916559</v>
      </c>
      <c r="S205">
        <f t="shared" si="58"/>
        <v>2.1138113054094601</v>
      </c>
      <c r="T205">
        <f t="shared" si="58"/>
        <v>1.8310997981081714</v>
      </c>
      <c r="U205">
        <f t="shared" si="58"/>
        <v>1.8924409549046923</v>
      </c>
      <c r="V205" s="2">
        <f t="shared" si="59"/>
        <v>2.0015366635649041</v>
      </c>
      <c r="X205">
        <v>0</v>
      </c>
      <c r="Y205">
        <v>2</v>
      </c>
      <c r="Z205" s="5">
        <f t="shared" si="69"/>
        <v>67.779724320957797</v>
      </c>
      <c r="AA205" s="5">
        <f t="shared" si="60"/>
        <v>-32.220275679042203</v>
      </c>
      <c r="AJ205" t="str">
        <f t="shared" si="53"/>
        <v>GironaEspanyol</v>
      </c>
      <c r="AK205">
        <f t="shared" si="61"/>
        <v>2.14</v>
      </c>
      <c r="AL205">
        <f t="shared" si="62"/>
        <v>3.25</v>
      </c>
      <c r="AM205">
        <f t="shared" si="63"/>
        <v>3.6</v>
      </c>
      <c r="AN205">
        <f t="shared" si="64"/>
        <v>2.2200000000000002</v>
      </c>
      <c r="AO205">
        <f t="shared" si="65"/>
        <v>1.65</v>
      </c>
      <c r="AT205" t="s">
        <v>574</v>
      </c>
      <c r="AU205">
        <v>1.61</v>
      </c>
      <c r="AV205">
        <v>3.75</v>
      </c>
      <c r="AW205">
        <v>6</v>
      </c>
      <c r="AX205">
        <v>2.0499999999999998</v>
      </c>
      <c r="AY205">
        <v>1.76</v>
      </c>
    </row>
    <row r="206" spans="1:51">
      <c r="A206">
        <v>34</v>
      </c>
      <c r="B206" t="s">
        <v>351</v>
      </c>
      <c r="C206" t="s">
        <v>358</v>
      </c>
      <c r="D206">
        <v>0.37174507600000001</v>
      </c>
      <c r="E206">
        <v>0.24316047499999999</v>
      </c>
      <c r="F206">
        <v>0.38489042299999998</v>
      </c>
      <c r="G206">
        <v>0.15851694399999999</v>
      </c>
      <c r="H206">
        <v>0.239510949</v>
      </c>
      <c r="I206" s="3">
        <v>28.471945312840074</v>
      </c>
      <c r="J206" s="3">
        <v>0</v>
      </c>
      <c r="K206" s="3">
        <v>25.385900582677152</v>
      </c>
      <c r="L206" s="3">
        <f t="shared" si="54"/>
        <v>53.857845895517229</v>
      </c>
      <c r="M206">
        <f t="shared" si="66"/>
        <v>5.25</v>
      </c>
      <c r="N206">
        <f t="shared" si="67"/>
        <v>1.72</v>
      </c>
      <c r="O206">
        <f t="shared" si="68"/>
        <v>3.6</v>
      </c>
      <c r="P206" s="4">
        <f t="shared" si="55"/>
        <v>195.61986699689317</v>
      </c>
      <c r="Q206" s="4">
        <f t="shared" si="56"/>
        <v>46.142154104482771</v>
      </c>
      <c r="R206" s="4">
        <f t="shared" si="57"/>
        <v>137.53139620212053</v>
      </c>
      <c r="S206">
        <f t="shared" si="58"/>
        <v>2.2914129592909234</v>
      </c>
      <c r="T206">
        <f t="shared" si="58"/>
        <v>1.6640978653010938</v>
      </c>
      <c r="U206">
        <f t="shared" si="58"/>
        <v>2.1384018519180437</v>
      </c>
      <c r="V206" s="2">
        <f t="shared" si="59"/>
        <v>2.0795147054008085</v>
      </c>
      <c r="X206">
        <v>2</v>
      </c>
      <c r="Y206">
        <v>0</v>
      </c>
      <c r="Z206" s="5">
        <f t="shared" si="69"/>
        <v>195.61986699689317</v>
      </c>
      <c r="AA206" s="5">
        <f t="shared" si="60"/>
        <v>95.619866996893165</v>
      </c>
      <c r="AJ206" t="str">
        <f t="shared" si="53"/>
        <v>MálagaReal Sociedad</v>
      </c>
      <c r="AK206">
        <f t="shared" si="61"/>
        <v>5.25</v>
      </c>
      <c r="AL206">
        <f t="shared" si="62"/>
        <v>3.6</v>
      </c>
      <c r="AM206">
        <f t="shared" si="63"/>
        <v>1.72</v>
      </c>
      <c r="AN206">
        <f t="shared" si="64"/>
        <v>2.0299999999999998</v>
      </c>
      <c r="AO206">
        <f t="shared" si="65"/>
        <v>1.77</v>
      </c>
      <c r="AT206" t="s">
        <v>575</v>
      </c>
      <c r="AU206">
        <v>2.14</v>
      </c>
      <c r="AV206">
        <v>3.25</v>
      </c>
      <c r="AW206">
        <v>3.6</v>
      </c>
      <c r="AX206">
        <v>2.2200000000000002</v>
      </c>
      <c r="AY206">
        <v>1.65</v>
      </c>
    </row>
    <row r="207" spans="1:51">
      <c r="A207">
        <v>34</v>
      </c>
      <c r="B207" t="s">
        <v>375</v>
      </c>
      <c r="C207" t="s">
        <v>379</v>
      </c>
      <c r="D207">
        <v>0.46267580800000002</v>
      </c>
      <c r="E207">
        <v>0.164596093</v>
      </c>
      <c r="F207">
        <v>0.37233295</v>
      </c>
      <c r="G207">
        <v>0.15352271000000001</v>
      </c>
      <c r="H207">
        <v>0.208550389</v>
      </c>
      <c r="I207" s="3">
        <v>31.847001437070478</v>
      </c>
      <c r="J207" s="3">
        <v>0</v>
      </c>
      <c r="K207" s="3">
        <v>23.185776050845181</v>
      </c>
      <c r="L207" s="3">
        <f t="shared" si="54"/>
        <v>55.032777487915659</v>
      </c>
      <c r="M207">
        <f t="shared" si="66"/>
        <v>3.1</v>
      </c>
      <c r="N207">
        <f t="shared" si="67"/>
        <v>2.39</v>
      </c>
      <c r="O207">
        <f t="shared" si="68"/>
        <v>3.2</v>
      </c>
      <c r="P207" s="4">
        <f t="shared" si="55"/>
        <v>143.69292696700282</v>
      </c>
      <c r="Q207" s="4">
        <f t="shared" si="56"/>
        <v>44.967222512084348</v>
      </c>
      <c r="R207" s="4">
        <f t="shared" si="57"/>
        <v>119.16170587478894</v>
      </c>
      <c r="S207">
        <f t="shared" si="58"/>
        <v>2.1574353912740918</v>
      </c>
      <c r="T207">
        <f t="shared" si="58"/>
        <v>1.6528960633534062</v>
      </c>
      <c r="U207">
        <f t="shared" si="58"/>
        <v>2.0761367117862481</v>
      </c>
      <c r="V207" s="2">
        <f t="shared" si="59"/>
        <v>2.0432675035312613</v>
      </c>
      <c r="X207">
        <v>0</v>
      </c>
      <c r="Y207">
        <v>4</v>
      </c>
      <c r="Z207" s="5">
        <f t="shared" si="69"/>
        <v>44.967222512084348</v>
      </c>
      <c r="AA207" s="5">
        <f t="shared" si="60"/>
        <v>-55.032777487915652</v>
      </c>
      <c r="AJ207" t="str">
        <f t="shared" si="53"/>
        <v>Las PalmasAlavés</v>
      </c>
      <c r="AK207">
        <f t="shared" si="61"/>
        <v>3.1</v>
      </c>
      <c r="AL207">
        <f t="shared" si="62"/>
        <v>3.2</v>
      </c>
      <c r="AM207">
        <f t="shared" si="63"/>
        <v>2.39</v>
      </c>
      <c r="AN207">
        <f t="shared" si="64"/>
        <v>2.1</v>
      </c>
      <c r="AO207">
        <f t="shared" si="65"/>
        <v>1.72</v>
      </c>
      <c r="AT207" t="s">
        <v>576</v>
      </c>
      <c r="AU207">
        <v>3.1</v>
      </c>
      <c r="AV207">
        <v>3.2</v>
      </c>
      <c r="AW207">
        <v>2.39</v>
      </c>
      <c r="AX207">
        <v>2.1</v>
      </c>
      <c r="AY207">
        <v>1.72</v>
      </c>
    </row>
    <row r="208" spans="1:51">
      <c r="A208">
        <v>34</v>
      </c>
      <c r="B208" t="s">
        <v>357</v>
      </c>
      <c r="C208" t="s">
        <v>376</v>
      </c>
      <c r="D208">
        <v>0.406936674</v>
      </c>
      <c r="E208">
        <v>0.35114175399999997</v>
      </c>
      <c r="F208">
        <v>0.225694482</v>
      </c>
      <c r="G208">
        <v>0.644752518</v>
      </c>
      <c r="H208">
        <v>0.65443671400000003</v>
      </c>
      <c r="I208" s="3">
        <v>0</v>
      </c>
      <c r="J208" s="3">
        <v>23.603993895495204</v>
      </c>
      <c r="K208" s="3">
        <v>3.4162056591237691</v>
      </c>
      <c r="L208" s="3">
        <f t="shared" si="54"/>
        <v>27.020199554618973</v>
      </c>
      <c r="M208">
        <f t="shared" si="66"/>
        <v>1.61</v>
      </c>
      <c r="N208">
        <f t="shared" si="67"/>
        <v>6</v>
      </c>
      <c r="O208">
        <f t="shared" si="68"/>
        <v>3.75</v>
      </c>
      <c r="P208" s="4">
        <f t="shared" si="55"/>
        <v>72.979800445381017</v>
      </c>
      <c r="Q208" s="4">
        <f t="shared" si="56"/>
        <v>214.60376381835226</v>
      </c>
      <c r="R208" s="4">
        <f t="shared" si="57"/>
        <v>85.790571667095165</v>
      </c>
      <c r="S208">
        <f t="shared" si="58"/>
        <v>1.8632026715034398</v>
      </c>
      <c r="T208">
        <f t="shared" si="58"/>
        <v>2.3316373345507477</v>
      </c>
      <c r="U208">
        <f t="shared" si="58"/>
        <v>1.9334395617654079</v>
      </c>
      <c r="V208" s="2">
        <f t="shared" si="59"/>
        <v>2.0133073618465094</v>
      </c>
      <c r="X208">
        <v>0</v>
      </c>
      <c r="Y208">
        <v>0</v>
      </c>
      <c r="Z208" s="5">
        <f t="shared" si="69"/>
        <v>85.790571667095165</v>
      </c>
      <c r="AA208" s="5">
        <f t="shared" si="60"/>
        <v>-14.209428332904835</v>
      </c>
      <c r="AJ208" t="str">
        <f t="shared" si="53"/>
        <v>Atlético MadridBetis</v>
      </c>
      <c r="AK208">
        <f t="shared" si="61"/>
        <v>1.61</v>
      </c>
      <c r="AL208">
        <f t="shared" si="62"/>
        <v>3.75</v>
      </c>
      <c r="AM208">
        <f t="shared" si="63"/>
        <v>6</v>
      </c>
      <c r="AN208">
        <f t="shared" si="64"/>
        <v>2.0499999999999998</v>
      </c>
      <c r="AO208">
        <f t="shared" si="65"/>
        <v>1.76</v>
      </c>
      <c r="AT208" t="s">
        <v>577</v>
      </c>
      <c r="AU208">
        <v>5.25</v>
      </c>
      <c r="AV208">
        <v>3.6</v>
      </c>
      <c r="AW208">
        <v>1.72</v>
      </c>
      <c r="AX208">
        <v>2.0299999999999998</v>
      </c>
      <c r="AY208">
        <v>1.77</v>
      </c>
    </row>
    <row r="209" spans="1:51">
      <c r="A209">
        <v>34</v>
      </c>
      <c r="B209" t="s">
        <v>363</v>
      </c>
      <c r="C209" t="s">
        <v>352</v>
      </c>
      <c r="D209">
        <v>0.48943524300000002</v>
      </c>
      <c r="E209">
        <v>0.15993697600000001</v>
      </c>
      <c r="F209">
        <v>0.34998520399999999</v>
      </c>
      <c r="G209">
        <v>0.18022761700000001</v>
      </c>
      <c r="H209">
        <v>0.22881443300000001</v>
      </c>
      <c r="I209" s="3">
        <v>0</v>
      </c>
      <c r="J209" s="3">
        <v>0</v>
      </c>
      <c r="K209" s="3">
        <v>11.270704955171768</v>
      </c>
      <c r="L209" s="3">
        <f t="shared" si="54"/>
        <v>11.270704955171768</v>
      </c>
      <c r="M209">
        <f t="shared" si="66"/>
        <v>1.66</v>
      </c>
      <c r="N209">
        <f t="shared" si="67"/>
        <v>5.5</v>
      </c>
      <c r="O209">
        <f t="shared" si="68"/>
        <v>3.75</v>
      </c>
      <c r="P209" s="4">
        <f t="shared" si="55"/>
        <v>88.729295044828234</v>
      </c>
      <c r="Q209" s="4">
        <f t="shared" si="56"/>
        <v>88.729295044828234</v>
      </c>
      <c r="R209" s="4">
        <f t="shared" si="57"/>
        <v>130.99443862672237</v>
      </c>
      <c r="S209">
        <f t="shared" si="58"/>
        <v>1.9480670310584733</v>
      </c>
      <c r="T209">
        <f t="shared" si="58"/>
        <v>1.9480670310584733</v>
      </c>
      <c r="U209">
        <f t="shared" si="58"/>
        <v>2.1172528580603762</v>
      </c>
      <c r="V209" s="2">
        <f t="shared" si="59"/>
        <v>2.0060277841670269</v>
      </c>
      <c r="X209">
        <v>1</v>
      </c>
      <c r="Y209">
        <v>3</v>
      </c>
      <c r="Z209" s="5">
        <f t="shared" si="69"/>
        <v>88.729295044828234</v>
      </c>
      <c r="AA209" s="5">
        <f t="shared" si="60"/>
        <v>-11.270704955171766</v>
      </c>
      <c r="AJ209" t="str">
        <f t="shared" si="53"/>
        <v>Athletic BilbaoLevante</v>
      </c>
      <c r="AK209">
        <f t="shared" si="61"/>
        <v>1.66</v>
      </c>
      <c r="AL209">
        <f t="shared" si="62"/>
        <v>3.75</v>
      </c>
      <c r="AM209">
        <f t="shared" si="63"/>
        <v>5.5</v>
      </c>
      <c r="AN209">
        <f t="shared" si="64"/>
        <v>2.12</v>
      </c>
      <c r="AO209">
        <f t="shared" si="65"/>
        <v>1.71</v>
      </c>
      <c r="AT209" t="s">
        <v>578</v>
      </c>
      <c r="AU209">
        <v>1.66</v>
      </c>
      <c r="AV209">
        <v>3.75</v>
      </c>
      <c r="AW209">
        <v>5.5</v>
      </c>
      <c r="AX209">
        <v>2.12</v>
      </c>
      <c r="AY209">
        <v>1.71</v>
      </c>
    </row>
    <row r="210" spans="1:51">
      <c r="A210">
        <v>35</v>
      </c>
      <c r="B210" t="s">
        <v>352</v>
      </c>
      <c r="C210" t="s">
        <v>360</v>
      </c>
      <c r="D210">
        <v>0.53424763900000005</v>
      </c>
      <c r="E210">
        <v>0.17457145399999999</v>
      </c>
      <c r="F210">
        <v>0.28879246200000003</v>
      </c>
      <c r="G210">
        <v>0.301653263</v>
      </c>
      <c r="H210">
        <v>0.334916663</v>
      </c>
      <c r="I210" s="3">
        <v>45.372887684277167</v>
      </c>
      <c r="J210" s="3">
        <v>0</v>
      </c>
      <c r="K210" s="3">
        <v>19.238517738201022</v>
      </c>
      <c r="L210" s="3">
        <f t="shared" si="54"/>
        <v>64.611405422478185</v>
      </c>
      <c r="M210">
        <f t="shared" si="66"/>
        <v>4.5</v>
      </c>
      <c r="N210">
        <f t="shared" si="67"/>
        <v>1.75</v>
      </c>
      <c r="O210">
        <f t="shared" si="68"/>
        <v>3.6</v>
      </c>
      <c r="P210" s="4">
        <f t="shared" si="55"/>
        <v>239.56658915676908</v>
      </c>
      <c r="Q210" s="4">
        <f t="shared" si="56"/>
        <v>35.388594577521815</v>
      </c>
      <c r="R210" s="4">
        <f t="shared" si="57"/>
        <v>104.64725843504547</v>
      </c>
      <c r="S210">
        <f t="shared" si="58"/>
        <v>2.3794262496245229</v>
      </c>
      <c r="T210">
        <f t="shared" si="58"/>
        <v>1.5488633154109843</v>
      </c>
      <c r="U210">
        <f t="shared" si="58"/>
        <v>2.0197278551101783</v>
      </c>
      <c r="V210" s="2">
        <f t="shared" si="59"/>
        <v>2.1248723569023298</v>
      </c>
      <c r="X210">
        <v>2</v>
      </c>
      <c r="Y210">
        <v>1</v>
      </c>
      <c r="Z210" s="5">
        <f t="shared" si="69"/>
        <v>239.56658915676908</v>
      </c>
      <c r="AA210" s="5">
        <f t="shared" si="60"/>
        <v>139.56658915676908</v>
      </c>
      <c r="AJ210" t="str">
        <f t="shared" si="53"/>
        <v>LevanteSevilla</v>
      </c>
      <c r="AK210">
        <f t="shared" si="61"/>
        <v>4.5</v>
      </c>
      <c r="AL210">
        <f t="shared" si="62"/>
        <v>3.6</v>
      </c>
      <c r="AM210">
        <f t="shared" si="63"/>
        <v>1.75</v>
      </c>
      <c r="AN210">
        <f t="shared" si="64"/>
        <v>1.68</v>
      </c>
      <c r="AO210">
        <f t="shared" si="65"/>
        <v>2.17</v>
      </c>
      <c r="AT210" t="s">
        <v>579</v>
      </c>
      <c r="AU210">
        <v>4.5</v>
      </c>
      <c r="AV210">
        <v>3.6</v>
      </c>
      <c r="AW210">
        <v>1.75</v>
      </c>
      <c r="AX210">
        <v>1.68</v>
      </c>
      <c r="AY210">
        <v>2.17</v>
      </c>
    </row>
    <row r="211" spans="1:51">
      <c r="A211">
        <v>35</v>
      </c>
      <c r="B211" t="s">
        <v>373</v>
      </c>
      <c r="C211" t="s">
        <v>375</v>
      </c>
      <c r="D211">
        <v>0.59224079100000004</v>
      </c>
      <c r="E211">
        <v>8.6791834999999998E-2</v>
      </c>
      <c r="F211">
        <v>0.31968618199999999</v>
      </c>
      <c r="G211">
        <v>0.17405761</v>
      </c>
      <c r="H211">
        <v>0.16421179499999999</v>
      </c>
      <c r="I211" s="3">
        <v>0</v>
      </c>
      <c r="J211" s="3">
        <v>0</v>
      </c>
      <c r="K211" s="3">
        <v>13.834873628366601</v>
      </c>
      <c r="L211" s="3">
        <f t="shared" si="54"/>
        <v>13.834873628366601</v>
      </c>
      <c r="M211">
        <f t="shared" si="66"/>
        <v>1.36</v>
      </c>
      <c r="N211">
        <f t="shared" si="67"/>
        <v>9.5</v>
      </c>
      <c r="O211">
        <f t="shared" si="68"/>
        <v>4.75</v>
      </c>
      <c r="P211" s="4">
        <f t="shared" si="55"/>
        <v>86.165126371633391</v>
      </c>
      <c r="Q211" s="4">
        <f t="shared" si="56"/>
        <v>86.165126371633391</v>
      </c>
      <c r="R211" s="4">
        <f t="shared" si="57"/>
        <v>151.88077610637475</v>
      </c>
      <c r="S211">
        <f t="shared" si="58"/>
        <v>1.9353315292950675</v>
      </c>
      <c r="T211">
        <f t="shared" si="58"/>
        <v>1.9353315292950675</v>
      </c>
      <c r="U211">
        <f t="shared" si="58"/>
        <v>2.1815028077056762</v>
      </c>
      <c r="V211" s="2">
        <f t="shared" si="59"/>
        <v>2.0115495541355335</v>
      </c>
      <c r="X211">
        <v>1</v>
      </c>
      <c r="Y211">
        <v>1</v>
      </c>
      <c r="Z211" s="5">
        <f t="shared" si="69"/>
        <v>151.88077610637475</v>
      </c>
      <c r="AA211" s="5">
        <f t="shared" si="60"/>
        <v>51.880776106374753</v>
      </c>
      <c r="AJ211" t="str">
        <f t="shared" si="53"/>
        <v>EspanyolLas Palmas</v>
      </c>
      <c r="AK211">
        <f t="shared" si="61"/>
        <v>1.36</v>
      </c>
      <c r="AL211">
        <f t="shared" si="62"/>
        <v>4.75</v>
      </c>
      <c r="AM211">
        <f t="shared" si="63"/>
        <v>9.5</v>
      </c>
      <c r="AN211">
        <f t="shared" si="64"/>
        <v>1.9</v>
      </c>
      <c r="AO211">
        <f t="shared" si="65"/>
        <v>1.9</v>
      </c>
      <c r="AT211" t="s">
        <v>580</v>
      </c>
      <c r="AU211">
        <v>1.36</v>
      </c>
      <c r="AV211">
        <v>4.75</v>
      </c>
      <c r="AW211">
        <v>9.5</v>
      </c>
      <c r="AX211">
        <v>1.9</v>
      </c>
      <c r="AY211">
        <v>1.9</v>
      </c>
    </row>
    <row r="212" spans="1:51">
      <c r="A212">
        <v>35</v>
      </c>
      <c r="B212" t="s">
        <v>358</v>
      </c>
      <c r="C212" t="s">
        <v>363</v>
      </c>
      <c r="D212">
        <v>0.48181288500000002</v>
      </c>
      <c r="E212">
        <v>0.27462608100000002</v>
      </c>
      <c r="F212">
        <v>0.188170276</v>
      </c>
      <c r="G212">
        <v>0.75866000600000005</v>
      </c>
      <c r="H212">
        <v>0.73031906800000002</v>
      </c>
      <c r="I212" s="3">
        <v>0</v>
      </c>
      <c r="J212" s="3">
        <v>7.9531252983176097</v>
      </c>
      <c r="K212" s="3">
        <v>0</v>
      </c>
      <c r="L212" s="3">
        <f t="shared" si="54"/>
        <v>7.9531252983176097</v>
      </c>
      <c r="M212">
        <f t="shared" si="66"/>
        <v>1.85</v>
      </c>
      <c r="N212">
        <f t="shared" si="67"/>
        <v>4.33</v>
      </c>
      <c r="O212">
        <f t="shared" si="68"/>
        <v>3.6</v>
      </c>
      <c r="P212" s="4">
        <f t="shared" si="55"/>
        <v>92.046874701682384</v>
      </c>
      <c r="Q212" s="4">
        <f t="shared" si="56"/>
        <v>126.48390724339764</v>
      </c>
      <c r="R212" s="4">
        <f t="shared" si="57"/>
        <v>92.046874701682384</v>
      </c>
      <c r="S212">
        <f t="shared" si="58"/>
        <v>1.9640090473445875</v>
      </c>
      <c r="T212">
        <f t="shared" si="58"/>
        <v>2.1020352730218534</v>
      </c>
      <c r="U212">
        <f t="shared" si="58"/>
        <v>1.9640090473445875</v>
      </c>
      <c r="V212" s="2">
        <f t="shared" si="59"/>
        <v>1.893126698926282</v>
      </c>
      <c r="X212">
        <v>3</v>
      </c>
      <c r="Y212">
        <v>1</v>
      </c>
      <c r="Z212" s="5">
        <f t="shared" si="69"/>
        <v>92.046874701682384</v>
      </c>
      <c r="AA212" s="5">
        <f t="shared" si="60"/>
        <v>-7.9531252983176159</v>
      </c>
      <c r="AJ212" t="str">
        <f t="shared" si="53"/>
        <v>Real SociedadAthletic Bilbao</v>
      </c>
      <c r="AK212">
        <f t="shared" si="61"/>
        <v>1.85</v>
      </c>
      <c r="AL212">
        <f t="shared" si="62"/>
        <v>3.6</v>
      </c>
      <c r="AM212">
        <f t="shared" si="63"/>
        <v>4.33</v>
      </c>
      <c r="AN212">
        <f t="shared" si="64"/>
        <v>1.9</v>
      </c>
      <c r="AO212">
        <f t="shared" si="65"/>
        <v>1.9</v>
      </c>
      <c r="AT212" t="s">
        <v>581</v>
      </c>
      <c r="AU212">
        <v>1.3</v>
      </c>
      <c r="AV212">
        <v>5.5</v>
      </c>
      <c r="AW212">
        <v>10</v>
      </c>
      <c r="AX212">
        <v>1.5</v>
      </c>
      <c r="AY212">
        <v>2.54</v>
      </c>
    </row>
    <row r="213" spans="1:51">
      <c r="A213">
        <v>35</v>
      </c>
      <c r="B213" t="s">
        <v>364</v>
      </c>
      <c r="C213" t="s">
        <v>366</v>
      </c>
      <c r="D213">
        <v>0.63233536000000001</v>
      </c>
      <c r="E213">
        <v>0.14208087</v>
      </c>
      <c r="F213">
        <v>0.15591694</v>
      </c>
      <c r="G213">
        <v>0.70512350700000004</v>
      </c>
      <c r="H213">
        <v>0.623460554</v>
      </c>
      <c r="I213" s="3">
        <v>0</v>
      </c>
      <c r="J213" s="3">
        <v>5.8458705360119403</v>
      </c>
      <c r="K213" s="3">
        <v>0</v>
      </c>
      <c r="L213" s="3">
        <f t="shared" si="54"/>
        <v>5.8458705360119403</v>
      </c>
      <c r="M213">
        <f t="shared" si="66"/>
        <v>1.3</v>
      </c>
      <c r="N213">
        <f t="shared" si="67"/>
        <v>10</v>
      </c>
      <c r="O213">
        <f t="shared" si="68"/>
        <v>5.5</v>
      </c>
      <c r="P213" s="4">
        <f t="shared" si="55"/>
        <v>94.154129463988056</v>
      </c>
      <c r="Q213" s="4">
        <f t="shared" si="56"/>
        <v>152.61283482410747</v>
      </c>
      <c r="R213" s="4">
        <f t="shared" si="57"/>
        <v>94.154129463988056</v>
      </c>
      <c r="S213">
        <f t="shared" si="58"/>
        <v>1.9738393722984575</v>
      </c>
      <c r="T213">
        <f t="shared" si="58"/>
        <v>2.1835910595617669</v>
      </c>
      <c r="U213">
        <f t="shared" si="58"/>
        <v>1.9738393722984575</v>
      </c>
      <c r="V213" s="2">
        <f t="shared" si="59"/>
        <v>1.8661299425115732</v>
      </c>
      <c r="X213">
        <v>2</v>
      </c>
      <c r="Y213">
        <v>1</v>
      </c>
      <c r="Z213" s="5">
        <f t="shared" si="69"/>
        <v>94.154129463988056</v>
      </c>
      <c r="AA213" s="5">
        <f t="shared" si="60"/>
        <v>-5.8458705360119438</v>
      </c>
      <c r="AJ213" t="str">
        <f t="shared" si="53"/>
        <v>Real MadridLeganés</v>
      </c>
      <c r="AK213">
        <f t="shared" si="61"/>
        <v>1.3</v>
      </c>
      <c r="AL213">
        <f t="shared" si="62"/>
        <v>5.5</v>
      </c>
      <c r="AM213">
        <f t="shared" si="63"/>
        <v>10</v>
      </c>
      <c r="AN213">
        <f t="shared" si="64"/>
        <v>1.5</v>
      </c>
      <c r="AO213">
        <f t="shared" si="65"/>
        <v>2.54</v>
      </c>
      <c r="AT213" t="s">
        <v>582</v>
      </c>
      <c r="AU213">
        <v>1.85</v>
      </c>
      <c r="AV213">
        <v>3.6</v>
      </c>
      <c r="AW213">
        <v>4.33</v>
      </c>
      <c r="AX213">
        <v>1.9</v>
      </c>
      <c r="AY213">
        <v>1.9</v>
      </c>
    </row>
    <row r="214" spans="1:51">
      <c r="A214">
        <v>35</v>
      </c>
      <c r="B214" t="s">
        <v>367</v>
      </c>
      <c r="C214" t="s">
        <v>355</v>
      </c>
      <c r="D214">
        <v>0.41916837499999998</v>
      </c>
      <c r="E214">
        <v>0.340047869</v>
      </c>
      <c r="F214">
        <v>0.22309709599999999</v>
      </c>
      <c r="G214">
        <v>0.65382826699999996</v>
      </c>
      <c r="H214">
        <v>0.66045114599999999</v>
      </c>
      <c r="I214" s="3">
        <v>0</v>
      </c>
      <c r="J214" s="3">
        <v>18.294621749428877</v>
      </c>
      <c r="K214" s="3">
        <v>0</v>
      </c>
      <c r="L214" s="3">
        <f t="shared" si="54"/>
        <v>18.294621749428877</v>
      </c>
      <c r="M214">
        <f t="shared" si="66"/>
        <v>1.72</v>
      </c>
      <c r="N214">
        <f t="shared" si="67"/>
        <v>5</v>
      </c>
      <c r="O214">
        <f t="shared" si="68"/>
        <v>3.75</v>
      </c>
      <c r="P214" s="4">
        <f t="shared" si="55"/>
        <v>81.70537825057113</v>
      </c>
      <c r="Q214" s="4">
        <f t="shared" si="56"/>
        <v>173.17848699771551</v>
      </c>
      <c r="R214" s="4">
        <f t="shared" si="57"/>
        <v>81.70537825057113</v>
      </c>
      <c r="S214">
        <f t="shared" si="58"/>
        <v>1.9122506448759717</v>
      </c>
      <c r="T214">
        <f t="shared" si="58"/>
        <v>2.2384939410388887</v>
      </c>
      <c r="U214">
        <f t="shared" si="58"/>
        <v>1.9122506448759717</v>
      </c>
      <c r="V214" s="2">
        <f t="shared" si="59"/>
        <v>1.9893676555210054</v>
      </c>
      <c r="X214">
        <v>4</v>
      </c>
      <c r="Y214">
        <v>1</v>
      </c>
      <c r="Z214" s="5">
        <f t="shared" si="69"/>
        <v>81.70537825057113</v>
      </c>
      <c r="AA214" s="5">
        <f t="shared" si="60"/>
        <v>-18.29462174942887</v>
      </c>
      <c r="AJ214" t="str">
        <f t="shared" si="53"/>
        <v>VillarrealCelta Vigo</v>
      </c>
      <c r="AK214">
        <f t="shared" si="61"/>
        <v>1.72</v>
      </c>
      <c r="AL214">
        <f t="shared" si="62"/>
        <v>3.75</v>
      </c>
      <c r="AM214">
        <f t="shared" si="63"/>
        <v>5</v>
      </c>
      <c r="AN214">
        <f t="shared" si="64"/>
        <v>1.75</v>
      </c>
      <c r="AO214">
        <f t="shared" si="65"/>
        <v>2.0699999999999998</v>
      </c>
      <c r="AT214" t="s">
        <v>583</v>
      </c>
      <c r="AU214">
        <v>1.72</v>
      </c>
      <c r="AV214">
        <v>3.75</v>
      </c>
      <c r="AW214">
        <v>5</v>
      </c>
      <c r="AX214">
        <v>1.75</v>
      </c>
      <c r="AY214">
        <v>2.0699999999999998</v>
      </c>
    </row>
    <row r="215" spans="1:51">
      <c r="A215">
        <v>35</v>
      </c>
      <c r="B215" t="s">
        <v>369</v>
      </c>
      <c r="C215" t="s">
        <v>378</v>
      </c>
      <c r="D215">
        <v>0.542342031</v>
      </c>
      <c r="E215">
        <v>0.223935355</v>
      </c>
      <c r="F215">
        <v>0.215887511</v>
      </c>
      <c r="G215">
        <v>0.60053771600000005</v>
      </c>
      <c r="H215">
        <v>0.59025297099999996</v>
      </c>
      <c r="I215" s="3">
        <v>14.519565114735693</v>
      </c>
      <c r="J215" s="3">
        <v>2.9160992041173968</v>
      </c>
      <c r="K215" s="3">
        <v>0</v>
      </c>
      <c r="L215" s="3">
        <f t="shared" si="54"/>
        <v>17.435664318853089</v>
      </c>
      <c r="M215">
        <f t="shared" si="66"/>
        <v>2.1</v>
      </c>
      <c r="N215">
        <f t="shared" si="67"/>
        <v>4</v>
      </c>
      <c r="O215">
        <f t="shared" si="68"/>
        <v>3.1</v>
      </c>
      <c r="P215" s="4">
        <f t="shared" si="55"/>
        <v>113.05542242209187</v>
      </c>
      <c r="Q215" s="4">
        <f t="shared" si="56"/>
        <v>94.228732497616491</v>
      </c>
      <c r="R215" s="4">
        <f t="shared" si="57"/>
        <v>82.5643356811469</v>
      </c>
      <c r="S215">
        <f t="shared" si="58"/>
        <v>2.0532913970353635</v>
      </c>
      <c r="T215">
        <f t="shared" si="58"/>
        <v>1.9741833493162653</v>
      </c>
      <c r="U215">
        <f t="shared" si="58"/>
        <v>1.916792490883872</v>
      </c>
      <c r="V215" s="2">
        <f t="shared" si="59"/>
        <v>1.9694872356276225</v>
      </c>
      <c r="X215">
        <v>1</v>
      </c>
      <c r="Y215">
        <v>1</v>
      </c>
      <c r="Z215" s="5">
        <f t="shared" si="69"/>
        <v>82.5643356811469</v>
      </c>
      <c r="AA215" s="5">
        <f t="shared" si="60"/>
        <v>-17.4356643188531</v>
      </c>
      <c r="AJ215" t="str">
        <f t="shared" si="53"/>
        <v>GetafeGirona</v>
      </c>
      <c r="AK215">
        <f t="shared" si="61"/>
        <v>2.1</v>
      </c>
      <c r="AL215">
        <f t="shared" si="62"/>
        <v>3.1</v>
      </c>
      <c r="AM215">
        <f t="shared" si="63"/>
        <v>4</v>
      </c>
      <c r="AN215">
        <f t="shared" si="64"/>
        <v>2.41</v>
      </c>
      <c r="AO215">
        <f t="shared" si="65"/>
        <v>1.55</v>
      </c>
      <c r="AT215" t="s">
        <v>584</v>
      </c>
      <c r="AU215">
        <v>3.29</v>
      </c>
      <c r="AV215">
        <v>3.1</v>
      </c>
      <c r="AW215">
        <v>2.37</v>
      </c>
      <c r="AX215">
        <v>2.5299999999999998</v>
      </c>
      <c r="AY215">
        <v>1.51</v>
      </c>
    </row>
    <row r="216" spans="1:51">
      <c r="A216">
        <v>35</v>
      </c>
      <c r="B216" t="s">
        <v>379</v>
      </c>
      <c r="C216" t="s">
        <v>357</v>
      </c>
      <c r="D216">
        <v>0.19627910300000001</v>
      </c>
      <c r="E216">
        <v>0.47095266099999999</v>
      </c>
      <c r="F216">
        <v>0.33190899299999999</v>
      </c>
      <c r="G216">
        <v>0.226553641</v>
      </c>
      <c r="H216">
        <v>0.28628127199999998</v>
      </c>
      <c r="I216" s="3">
        <v>0</v>
      </c>
      <c r="J216" s="3">
        <v>12.883442647199614</v>
      </c>
      <c r="K216" s="3">
        <v>7.9252489901234089</v>
      </c>
      <c r="L216" s="3">
        <f t="shared" si="54"/>
        <v>20.808691637323022</v>
      </c>
      <c r="M216">
        <f t="shared" si="66"/>
        <v>3.29</v>
      </c>
      <c r="N216">
        <f t="shared" si="67"/>
        <v>2.37</v>
      </c>
      <c r="O216">
        <f t="shared" si="68"/>
        <v>3.1</v>
      </c>
      <c r="P216" s="4">
        <f t="shared" si="55"/>
        <v>79.191308362676978</v>
      </c>
      <c r="Q216" s="4">
        <f t="shared" si="56"/>
        <v>109.72506743654006</v>
      </c>
      <c r="R216" s="4">
        <f t="shared" si="57"/>
        <v>103.75958023205953</v>
      </c>
      <c r="S216">
        <f t="shared" si="58"/>
        <v>1.8986775182401481</v>
      </c>
      <c r="T216">
        <f t="shared" si="58"/>
        <v>2.0403058564325565</v>
      </c>
      <c r="U216">
        <f t="shared" si="58"/>
        <v>2.0160282061054282</v>
      </c>
      <c r="V216" s="2">
        <f t="shared" si="59"/>
        <v>2.0026960842552879</v>
      </c>
      <c r="X216">
        <v>0</v>
      </c>
      <c r="Y216">
        <v>1</v>
      </c>
      <c r="Z216" s="5">
        <f t="shared" si="69"/>
        <v>109.72506743654006</v>
      </c>
      <c r="AA216" s="5">
        <f t="shared" si="60"/>
        <v>9.7250674365400585</v>
      </c>
      <c r="AJ216" t="str">
        <f t="shared" si="53"/>
        <v>AlavésAtlético Madrid</v>
      </c>
      <c r="AK216">
        <f t="shared" si="61"/>
        <v>3.29</v>
      </c>
      <c r="AL216">
        <f t="shared" si="62"/>
        <v>3.1</v>
      </c>
      <c r="AM216">
        <f t="shared" si="63"/>
        <v>2.37</v>
      </c>
      <c r="AN216">
        <f t="shared" si="64"/>
        <v>2.5299999999999998</v>
      </c>
      <c r="AO216">
        <f t="shared" si="65"/>
        <v>1.51</v>
      </c>
      <c r="AT216" t="s">
        <v>585</v>
      </c>
      <c r="AU216">
        <v>2.1</v>
      </c>
      <c r="AV216">
        <v>3.1</v>
      </c>
      <c r="AW216">
        <v>4</v>
      </c>
      <c r="AX216">
        <v>2.41</v>
      </c>
      <c r="AY216">
        <v>1.55</v>
      </c>
    </row>
    <row r="217" spans="1:51">
      <c r="A217">
        <v>35</v>
      </c>
      <c r="B217" t="s">
        <v>370</v>
      </c>
      <c r="C217" t="s">
        <v>372</v>
      </c>
      <c r="D217">
        <v>0.63863920200000002</v>
      </c>
      <c r="E217">
        <v>0.14662995000000001</v>
      </c>
      <c r="F217">
        <v>0.183886828</v>
      </c>
      <c r="G217">
        <v>0.60859296100000004</v>
      </c>
      <c r="H217">
        <v>0.54572031499999996</v>
      </c>
      <c r="I217" s="3">
        <v>0</v>
      </c>
      <c r="J217" s="3">
        <v>1.9304627374239711</v>
      </c>
      <c r="K217" s="3">
        <v>0</v>
      </c>
      <c r="L217" s="3">
        <f t="shared" si="54"/>
        <v>1.9304627374239711</v>
      </c>
      <c r="M217">
        <f t="shared" si="66"/>
        <v>1.5</v>
      </c>
      <c r="N217">
        <f t="shared" si="67"/>
        <v>7.5</v>
      </c>
      <c r="O217">
        <f t="shared" si="68"/>
        <v>4</v>
      </c>
      <c r="P217" s="4">
        <f t="shared" si="55"/>
        <v>98.069537262576034</v>
      </c>
      <c r="Q217" s="4">
        <f t="shared" si="56"/>
        <v>112.54800779325581</v>
      </c>
      <c r="R217" s="4">
        <f t="shared" si="57"/>
        <v>98.069537262576034</v>
      </c>
      <c r="S217">
        <f t="shared" si="58"/>
        <v>1.9915341261026833</v>
      </c>
      <c r="T217">
        <f t="shared" si="58"/>
        <v>2.0513378119793355</v>
      </c>
      <c r="U217">
        <f t="shared" si="58"/>
        <v>1.9915341261026833</v>
      </c>
      <c r="V217" s="2">
        <f t="shared" si="59"/>
        <v>1.9388762191563991</v>
      </c>
      <c r="X217">
        <v>0</v>
      </c>
      <c r="Y217">
        <v>0</v>
      </c>
      <c r="Z217" s="5">
        <f t="shared" si="69"/>
        <v>98.069537262576034</v>
      </c>
      <c r="AA217" s="5">
        <f t="shared" si="60"/>
        <v>-1.9304627374239658</v>
      </c>
      <c r="AJ217" t="str">
        <f t="shared" si="53"/>
        <v>ValenciaEibar</v>
      </c>
      <c r="AK217">
        <f t="shared" si="61"/>
        <v>1.5</v>
      </c>
      <c r="AL217">
        <f t="shared" si="62"/>
        <v>4</v>
      </c>
      <c r="AM217">
        <f t="shared" si="63"/>
        <v>7.5</v>
      </c>
      <c r="AN217">
        <f t="shared" si="64"/>
        <v>1.79</v>
      </c>
      <c r="AO217">
        <f t="shared" si="65"/>
        <v>2.02</v>
      </c>
      <c r="AT217" t="s">
        <v>586</v>
      </c>
      <c r="AU217">
        <v>12</v>
      </c>
      <c r="AV217">
        <v>6</v>
      </c>
      <c r="AW217">
        <v>1.25</v>
      </c>
      <c r="AX217">
        <v>1.31</v>
      </c>
      <c r="AY217">
        <v>3.35</v>
      </c>
    </row>
    <row r="218" spans="1:51">
      <c r="A218">
        <v>35</v>
      </c>
      <c r="B218" t="s">
        <v>361</v>
      </c>
      <c r="C218" t="s">
        <v>354</v>
      </c>
      <c r="D218">
        <v>0.104211861</v>
      </c>
      <c r="E218">
        <v>0.64436292299999998</v>
      </c>
      <c r="F218">
        <v>0.246062842</v>
      </c>
      <c r="G218">
        <v>0.32088592900000001</v>
      </c>
      <c r="H218">
        <v>0.28493457999999999</v>
      </c>
      <c r="I218" s="3">
        <v>3.2815306421490207</v>
      </c>
      <c r="J218" s="3">
        <v>0</v>
      </c>
      <c r="K218" s="3">
        <v>10.269998251790183</v>
      </c>
      <c r="L218" s="3">
        <f t="shared" si="54"/>
        <v>13.551528893939203</v>
      </c>
      <c r="M218">
        <f t="shared" si="66"/>
        <v>12</v>
      </c>
      <c r="N218">
        <f t="shared" si="67"/>
        <v>1.25</v>
      </c>
      <c r="O218">
        <f t="shared" si="68"/>
        <v>6</v>
      </c>
      <c r="P218" s="4">
        <f t="shared" si="55"/>
        <v>125.82683881184903</v>
      </c>
      <c r="Q218" s="4">
        <f t="shared" si="56"/>
        <v>86.448471106060794</v>
      </c>
      <c r="R218" s="4">
        <f t="shared" si="57"/>
        <v>148.0684606168019</v>
      </c>
      <c r="S218">
        <f t="shared" si="58"/>
        <v>2.0997732858206497</v>
      </c>
      <c r="T218">
        <f t="shared" si="58"/>
        <v>1.9367573169150574</v>
      </c>
      <c r="U218">
        <f t="shared" si="58"/>
        <v>2.1704625612977781</v>
      </c>
      <c r="V218" s="2">
        <f t="shared" si="59"/>
        <v>2.000866073950009</v>
      </c>
      <c r="X218">
        <v>2</v>
      </c>
      <c r="Y218">
        <v>4</v>
      </c>
      <c r="Z218" s="5">
        <f t="shared" si="69"/>
        <v>86.448471106060794</v>
      </c>
      <c r="AA218" s="5">
        <f t="shared" si="60"/>
        <v>-13.551528893939206</v>
      </c>
      <c r="AJ218" t="str">
        <f t="shared" si="53"/>
        <v>La CoruñaBarcelona</v>
      </c>
      <c r="AK218">
        <f t="shared" si="61"/>
        <v>12</v>
      </c>
      <c r="AL218">
        <f t="shared" si="62"/>
        <v>6</v>
      </c>
      <c r="AM218">
        <f t="shared" si="63"/>
        <v>1.25</v>
      </c>
      <c r="AN218">
        <f t="shared" si="64"/>
        <v>1.31</v>
      </c>
      <c r="AO218">
        <f t="shared" si="65"/>
        <v>3.35</v>
      </c>
      <c r="AT218" t="s">
        <v>587</v>
      </c>
      <c r="AU218">
        <v>1.5</v>
      </c>
      <c r="AV218">
        <v>4</v>
      </c>
      <c r="AW218">
        <v>7.5</v>
      </c>
      <c r="AX218">
        <v>1.79</v>
      </c>
      <c r="AY218">
        <v>2.02</v>
      </c>
    </row>
    <row r="219" spans="1:51">
      <c r="A219">
        <v>35</v>
      </c>
      <c r="B219" t="s">
        <v>376</v>
      </c>
      <c r="C219" t="s">
        <v>351</v>
      </c>
      <c r="D219">
        <v>0.69409996399999996</v>
      </c>
      <c r="E219">
        <v>9.5811632999999993E-2</v>
      </c>
      <c r="F219">
        <v>0.19424713299999999</v>
      </c>
      <c r="G219">
        <v>0.45165397499999999</v>
      </c>
      <c r="H219">
        <v>0.365318478</v>
      </c>
      <c r="I219" s="3">
        <v>0</v>
      </c>
      <c r="J219" s="3">
        <v>0</v>
      </c>
      <c r="K219" s="3">
        <v>0</v>
      </c>
      <c r="L219" s="3">
        <f t="shared" si="54"/>
        <v>0</v>
      </c>
      <c r="M219">
        <f t="shared" si="66"/>
        <v>1.44</v>
      </c>
      <c r="N219">
        <f t="shared" si="67"/>
        <v>7.5</v>
      </c>
      <c r="O219">
        <f t="shared" si="68"/>
        <v>4.5</v>
      </c>
      <c r="P219" s="4">
        <f t="shared" si="55"/>
        <v>100</v>
      </c>
      <c r="Q219" s="4">
        <f t="shared" si="56"/>
        <v>100</v>
      </c>
      <c r="R219" s="4">
        <f t="shared" si="57"/>
        <v>100</v>
      </c>
      <c r="S219">
        <f t="shared" si="58"/>
        <v>2</v>
      </c>
      <c r="T219">
        <f t="shared" si="58"/>
        <v>2</v>
      </c>
      <c r="U219">
        <f t="shared" si="58"/>
        <v>2</v>
      </c>
      <c r="V219" s="2">
        <f t="shared" si="59"/>
        <v>1.9683174599999997</v>
      </c>
      <c r="X219">
        <v>2</v>
      </c>
      <c r="Y219">
        <v>1</v>
      </c>
      <c r="Z219" s="5">
        <f t="shared" si="69"/>
        <v>100</v>
      </c>
      <c r="AA219" s="5">
        <f t="shared" si="60"/>
        <v>0</v>
      </c>
      <c r="AJ219" t="str">
        <f t="shared" si="53"/>
        <v>BetisMálaga</v>
      </c>
      <c r="AK219">
        <f t="shared" si="61"/>
        <v>1.44</v>
      </c>
      <c r="AL219">
        <f t="shared" si="62"/>
        <v>4.5</v>
      </c>
      <c r="AM219">
        <f t="shared" si="63"/>
        <v>7.5</v>
      </c>
      <c r="AN219">
        <f t="shared" si="64"/>
        <v>1.77</v>
      </c>
      <c r="AO219">
        <f t="shared" si="65"/>
        <v>2.0299999999999998</v>
      </c>
      <c r="AT219" t="s">
        <v>588</v>
      </c>
      <c r="AU219">
        <v>1.44</v>
      </c>
      <c r="AV219">
        <v>4.5</v>
      </c>
      <c r="AW219">
        <v>7.5</v>
      </c>
      <c r="AX219">
        <v>1.77</v>
      </c>
      <c r="AY219">
        <v>2.0299999999999998</v>
      </c>
    </row>
    <row r="220" spans="1:51">
      <c r="A220">
        <v>36</v>
      </c>
      <c r="B220" t="s">
        <v>360</v>
      </c>
      <c r="C220" t="s">
        <v>358</v>
      </c>
      <c r="D220">
        <v>0.49689584399999998</v>
      </c>
      <c r="E220">
        <v>0.257550577</v>
      </c>
      <c r="F220">
        <v>0.23480293399999999</v>
      </c>
      <c r="G220">
        <v>0.55473909399999999</v>
      </c>
      <c r="H220">
        <v>0.56871571300000001</v>
      </c>
      <c r="I220" s="3">
        <v>4.481563979128576</v>
      </c>
      <c r="J220" s="3">
        <v>0</v>
      </c>
      <c r="K220" s="3">
        <v>0</v>
      </c>
      <c r="L220" s="3">
        <f t="shared" si="54"/>
        <v>4.481563979128576</v>
      </c>
      <c r="M220">
        <f t="shared" si="66"/>
        <v>2.1</v>
      </c>
      <c r="N220">
        <f t="shared" si="67"/>
        <v>3.1</v>
      </c>
      <c r="O220">
        <f t="shared" si="68"/>
        <v>3.79</v>
      </c>
      <c r="P220" s="4">
        <f t="shared" si="55"/>
        <v>104.92972037704143</v>
      </c>
      <c r="Q220" s="4">
        <f t="shared" si="56"/>
        <v>95.51843602087142</v>
      </c>
      <c r="R220" s="4">
        <f t="shared" si="57"/>
        <v>95.51843602087142</v>
      </c>
      <c r="S220">
        <f t="shared" si="58"/>
        <v>2.0208985155303174</v>
      </c>
      <c r="T220">
        <f t="shared" si="58"/>
        <v>1.9800872028863614</v>
      </c>
      <c r="U220">
        <f t="shared" si="58"/>
        <v>1.9800872028863614</v>
      </c>
      <c r="V220" s="2">
        <f t="shared" si="59"/>
        <v>1.9790789599400536</v>
      </c>
      <c r="X220">
        <v>1</v>
      </c>
      <c r="Y220">
        <v>0</v>
      </c>
      <c r="Z220" s="5">
        <f t="shared" si="69"/>
        <v>104.92972037704143</v>
      </c>
      <c r="AA220" s="5">
        <f t="shared" si="60"/>
        <v>4.9297203770414342</v>
      </c>
      <c r="AJ220" t="str">
        <f t="shared" si="53"/>
        <v>SevillaReal Sociedad</v>
      </c>
      <c r="AK220">
        <f t="shared" si="61"/>
        <v>2.1</v>
      </c>
      <c r="AL220">
        <f t="shared" si="62"/>
        <v>3.79</v>
      </c>
      <c r="AM220">
        <f t="shared" si="63"/>
        <v>3.1</v>
      </c>
      <c r="AN220">
        <f t="shared" si="64"/>
        <v>1.54</v>
      </c>
      <c r="AO220">
        <f t="shared" si="65"/>
        <v>2.4500000000000002</v>
      </c>
      <c r="AT220" t="s">
        <v>589</v>
      </c>
      <c r="AU220">
        <v>2.1</v>
      </c>
      <c r="AV220">
        <v>3.79</v>
      </c>
      <c r="AW220">
        <v>3.1</v>
      </c>
      <c r="AX220">
        <v>1.54</v>
      </c>
      <c r="AY220">
        <v>2.4500000000000002</v>
      </c>
    </row>
    <row r="221" spans="1:51">
      <c r="A221">
        <v>36</v>
      </c>
      <c r="B221" t="s">
        <v>378</v>
      </c>
      <c r="C221" t="s">
        <v>372</v>
      </c>
      <c r="D221">
        <v>0.58688128900000003</v>
      </c>
      <c r="E221">
        <v>0.158097509</v>
      </c>
      <c r="F221">
        <v>0.24907125799999999</v>
      </c>
      <c r="G221">
        <v>0.39056896299999999</v>
      </c>
      <c r="H221">
        <v>0.39048814500000001</v>
      </c>
      <c r="I221" s="3">
        <v>20.932892665983506</v>
      </c>
      <c r="J221" s="3">
        <v>0</v>
      </c>
      <c r="K221" s="3">
        <v>0</v>
      </c>
      <c r="L221" s="3">
        <f t="shared" si="54"/>
        <v>20.932892665983506</v>
      </c>
      <c r="M221">
        <f t="shared" si="66"/>
        <v>2.1</v>
      </c>
      <c r="N221">
        <f t="shared" si="67"/>
        <v>3.75</v>
      </c>
      <c r="O221">
        <f t="shared" si="68"/>
        <v>3.29</v>
      </c>
      <c r="P221" s="4">
        <f t="shared" si="55"/>
        <v>123.02618193258186</v>
      </c>
      <c r="Q221" s="4">
        <f t="shared" si="56"/>
        <v>79.067107334016498</v>
      </c>
      <c r="R221" s="4">
        <f t="shared" si="57"/>
        <v>79.067107334016498</v>
      </c>
      <c r="S221">
        <f t="shared" si="58"/>
        <v>2.0899975460640339</v>
      </c>
      <c r="T221">
        <f t="shared" si="58"/>
        <v>1.8979958504472474</v>
      </c>
      <c r="U221">
        <f t="shared" si="58"/>
        <v>1.8979958504472474</v>
      </c>
      <c r="V221" s="2">
        <f t="shared" si="59"/>
        <v>1.9993850840386191</v>
      </c>
      <c r="X221">
        <v>1</v>
      </c>
      <c r="Y221">
        <v>4</v>
      </c>
      <c r="Z221" s="5">
        <f t="shared" si="69"/>
        <v>79.067107334016498</v>
      </c>
      <c r="AA221" s="5">
        <f t="shared" si="60"/>
        <v>-20.932892665983502</v>
      </c>
      <c r="AJ221" t="str">
        <f t="shared" si="53"/>
        <v>GironaEibar</v>
      </c>
      <c r="AK221">
        <f t="shared" si="61"/>
        <v>2.1</v>
      </c>
      <c r="AL221">
        <f t="shared" si="62"/>
        <v>3.29</v>
      </c>
      <c r="AM221">
        <f t="shared" si="63"/>
        <v>3.75</v>
      </c>
      <c r="AN221">
        <f t="shared" si="64"/>
        <v>2.2200000000000002</v>
      </c>
      <c r="AO221">
        <f t="shared" si="65"/>
        <v>1.65</v>
      </c>
      <c r="AT221" t="s">
        <v>590</v>
      </c>
      <c r="AU221">
        <v>2.25</v>
      </c>
      <c r="AV221">
        <v>3.29</v>
      </c>
      <c r="AW221">
        <v>3.29</v>
      </c>
      <c r="AX221">
        <v>1.92</v>
      </c>
      <c r="AY221">
        <v>1.87</v>
      </c>
    </row>
    <row r="222" spans="1:51">
      <c r="A222">
        <v>36</v>
      </c>
      <c r="B222" t="s">
        <v>363</v>
      </c>
      <c r="C222" t="s">
        <v>376</v>
      </c>
      <c r="D222">
        <v>0.35902602099999997</v>
      </c>
      <c r="E222">
        <v>0.31748626499999999</v>
      </c>
      <c r="F222">
        <v>0.322671343</v>
      </c>
      <c r="G222">
        <v>0.283045934</v>
      </c>
      <c r="H222">
        <v>0.36403607900000001</v>
      </c>
      <c r="I222" s="3">
        <v>0</v>
      </c>
      <c r="J222" s="3">
        <v>4.1319644843615837</v>
      </c>
      <c r="K222" s="3">
        <v>4.2672408893192921</v>
      </c>
      <c r="L222" s="3">
        <f t="shared" si="54"/>
        <v>8.3992053736808749</v>
      </c>
      <c r="M222">
        <f t="shared" si="66"/>
        <v>2.25</v>
      </c>
      <c r="N222">
        <f t="shared" si="67"/>
        <v>3.29</v>
      </c>
      <c r="O222">
        <f t="shared" si="68"/>
        <v>3.29</v>
      </c>
      <c r="P222" s="4">
        <f t="shared" si="55"/>
        <v>91.600794626319114</v>
      </c>
      <c r="Q222" s="4">
        <f t="shared" si="56"/>
        <v>105.19495777986873</v>
      </c>
      <c r="R222" s="4">
        <f t="shared" si="57"/>
        <v>105.6400171521796</v>
      </c>
      <c r="S222">
        <f t="shared" si="58"/>
        <v>1.9618992411386877</v>
      </c>
      <c r="T222">
        <f t="shared" si="58"/>
        <v>2.0219949236498511</v>
      </c>
      <c r="U222">
        <f t="shared" si="58"/>
        <v>2.0238284630488619</v>
      </c>
      <c r="V222" s="2">
        <f t="shared" si="59"/>
        <v>1.9993599424810959</v>
      </c>
      <c r="X222">
        <v>2</v>
      </c>
      <c r="Y222">
        <v>0</v>
      </c>
      <c r="Z222" s="5">
        <f t="shared" si="69"/>
        <v>91.600794626319114</v>
      </c>
      <c r="AA222" s="5">
        <f t="shared" si="60"/>
        <v>-8.3992053736808856</v>
      </c>
      <c r="AJ222" t="str">
        <f t="shared" si="53"/>
        <v>Athletic BilbaoBetis</v>
      </c>
      <c r="AK222">
        <f t="shared" si="61"/>
        <v>2.25</v>
      </c>
      <c r="AL222">
        <f t="shared" si="62"/>
        <v>3.29</v>
      </c>
      <c r="AM222">
        <f t="shared" si="63"/>
        <v>3.29</v>
      </c>
      <c r="AN222">
        <f t="shared" si="64"/>
        <v>1.92</v>
      </c>
      <c r="AO222">
        <f t="shared" si="65"/>
        <v>1.87</v>
      </c>
      <c r="AT222" t="s">
        <v>591</v>
      </c>
      <c r="AU222">
        <v>1.61</v>
      </c>
      <c r="AV222">
        <v>4</v>
      </c>
      <c r="AW222">
        <v>5.5</v>
      </c>
      <c r="AX222">
        <v>1.56</v>
      </c>
      <c r="AY222">
        <v>2.4</v>
      </c>
    </row>
    <row r="223" spans="1:51">
      <c r="A223">
        <v>36</v>
      </c>
      <c r="B223" t="s">
        <v>355</v>
      </c>
      <c r="C223" t="s">
        <v>361</v>
      </c>
      <c r="D223">
        <v>0.68725937699999995</v>
      </c>
      <c r="E223">
        <v>0.107526384</v>
      </c>
      <c r="F223">
        <v>0.153152864</v>
      </c>
      <c r="G223">
        <v>0.63767307100000004</v>
      </c>
      <c r="H223">
        <v>0.52777800699999999</v>
      </c>
      <c r="I223" s="3">
        <v>21.452370279832309</v>
      </c>
      <c r="J223" s="3">
        <v>0</v>
      </c>
      <c r="K223" s="3">
        <v>0</v>
      </c>
      <c r="L223" s="3">
        <f t="shared" si="54"/>
        <v>21.452370279832309</v>
      </c>
      <c r="M223">
        <f t="shared" si="66"/>
        <v>1.61</v>
      </c>
      <c r="N223">
        <f t="shared" si="67"/>
        <v>5.5</v>
      </c>
      <c r="O223">
        <f t="shared" si="68"/>
        <v>4</v>
      </c>
      <c r="P223" s="4">
        <f t="shared" si="55"/>
        <v>113.08594587069771</v>
      </c>
      <c r="Q223" s="4">
        <f t="shared" si="56"/>
        <v>78.547629720167691</v>
      </c>
      <c r="R223" s="4">
        <f t="shared" si="57"/>
        <v>78.547629720167691</v>
      </c>
      <c r="S223">
        <f t="shared" si="58"/>
        <v>2.0534086348983762</v>
      </c>
      <c r="T223">
        <f t="shared" si="58"/>
        <v>1.895133084156599</v>
      </c>
      <c r="U223">
        <f t="shared" si="58"/>
        <v>1.895133084156599</v>
      </c>
      <c r="V223" s="2">
        <f t="shared" si="59"/>
        <v>1.9052462063845412</v>
      </c>
      <c r="X223">
        <v>1</v>
      </c>
      <c r="Y223">
        <v>1</v>
      </c>
      <c r="Z223" s="5">
        <f t="shared" si="69"/>
        <v>78.547629720167691</v>
      </c>
      <c r="AA223" s="5">
        <f t="shared" si="60"/>
        <v>-21.452370279832309</v>
      </c>
      <c r="AJ223" t="str">
        <f t="shared" si="53"/>
        <v>Celta VigoLa Coruña</v>
      </c>
      <c r="AK223">
        <f t="shared" si="61"/>
        <v>1.61</v>
      </c>
      <c r="AL223">
        <f t="shared" si="62"/>
        <v>4</v>
      </c>
      <c r="AM223">
        <f t="shared" si="63"/>
        <v>5.5</v>
      </c>
      <c r="AN223">
        <f t="shared" si="64"/>
        <v>1.56</v>
      </c>
      <c r="AO223">
        <f t="shared" si="65"/>
        <v>2.4</v>
      </c>
      <c r="AT223" t="s">
        <v>592</v>
      </c>
      <c r="AU223">
        <v>2.1</v>
      </c>
      <c r="AV223">
        <v>3.29</v>
      </c>
      <c r="AW223">
        <v>3.75</v>
      </c>
      <c r="AX223">
        <v>2.2200000000000002</v>
      </c>
      <c r="AY223">
        <v>1.65</v>
      </c>
    </row>
    <row r="224" spans="1:51">
      <c r="A224">
        <v>36</v>
      </c>
      <c r="B224" t="s">
        <v>367</v>
      </c>
      <c r="C224" t="s">
        <v>370</v>
      </c>
      <c r="D224">
        <v>0.285648823</v>
      </c>
      <c r="E224">
        <v>0.47782902100000002</v>
      </c>
      <c r="F224">
        <v>0.213876123</v>
      </c>
      <c r="G224">
        <v>0.66790721500000005</v>
      </c>
      <c r="H224">
        <v>0.66241652500000003</v>
      </c>
      <c r="I224" s="3">
        <v>0</v>
      </c>
      <c r="J224" s="3">
        <v>26.35076843804589</v>
      </c>
      <c r="K224" s="3">
        <v>0</v>
      </c>
      <c r="L224" s="3">
        <f t="shared" si="54"/>
        <v>26.35076843804589</v>
      </c>
      <c r="M224">
        <f t="shared" si="66"/>
        <v>2.25</v>
      </c>
      <c r="N224">
        <f t="shared" si="67"/>
        <v>3.2</v>
      </c>
      <c r="O224">
        <f t="shared" si="68"/>
        <v>3.39</v>
      </c>
      <c r="P224" s="4">
        <f t="shared" si="55"/>
        <v>73.64923156195411</v>
      </c>
      <c r="Q224" s="4">
        <f t="shared" si="56"/>
        <v>157.97169056370097</v>
      </c>
      <c r="R224" s="4">
        <f t="shared" si="57"/>
        <v>73.64923156195411</v>
      </c>
      <c r="S224">
        <f t="shared" si="58"/>
        <v>1.8671682198800206</v>
      </c>
      <c r="T224">
        <f t="shared" si="58"/>
        <v>2.1985792658560741</v>
      </c>
      <c r="U224">
        <f t="shared" si="58"/>
        <v>1.8671682198800206</v>
      </c>
      <c r="V224" s="2">
        <f t="shared" si="59"/>
        <v>1.9832420824033901</v>
      </c>
      <c r="X224">
        <v>1</v>
      </c>
      <c r="Y224">
        <v>0</v>
      </c>
      <c r="Z224" s="5">
        <f t="shared" si="69"/>
        <v>73.64923156195411</v>
      </c>
      <c r="AA224" s="5">
        <f t="shared" si="60"/>
        <v>-26.35076843804589</v>
      </c>
      <c r="AJ224" t="str">
        <f t="shared" si="53"/>
        <v>VillarrealValencia</v>
      </c>
      <c r="AK224">
        <f t="shared" si="61"/>
        <v>2.25</v>
      </c>
      <c r="AL224">
        <f t="shared" si="62"/>
        <v>3.39</v>
      </c>
      <c r="AM224">
        <f t="shared" si="63"/>
        <v>3.2</v>
      </c>
      <c r="AN224">
        <f t="shared" si="64"/>
        <v>1.75</v>
      </c>
      <c r="AO224">
        <f t="shared" si="65"/>
        <v>2.06</v>
      </c>
      <c r="AT224" t="s">
        <v>593</v>
      </c>
      <c r="AU224">
        <v>2.25</v>
      </c>
      <c r="AV224">
        <v>3.39</v>
      </c>
      <c r="AW224">
        <v>3.2</v>
      </c>
      <c r="AX224">
        <v>1.75</v>
      </c>
      <c r="AY224">
        <v>2.06</v>
      </c>
    </row>
    <row r="225" spans="1:51">
      <c r="A225">
        <v>36</v>
      </c>
      <c r="B225" t="s">
        <v>351</v>
      </c>
      <c r="C225" t="s">
        <v>379</v>
      </c>
      <c r="D225">
        <v>0.4036209</v>
      </c>
      <c r="E225">
        <v>0.210371104</v>
      </c>
      <c r="F225">
        <v>0.38577246300000001</v>
      </c>
      <c r="G225">
        <v>0.15100411799999999</v>
      </c>
      <c r="H225">
        <v>0.224317881</v>
      </c>
      <c r="I225" s="3">
        <v>5.8994551429971365</v>
      </c>
      <c r="J225" s="3">
        <v>0</v>
      </c>
      <c r="K225" s="3">
        <v>12.79837169970094</v>
      </c>
      <c r="L225" s="3">
        <f t="shared" si="54"/>
        <v>18.697826842698078</v>
      </c>
      <c r="M225">
        <f t="shared" si="66"/>
        <v>2.39</v>
      </c>
      <c r="N225">
        <f t="shared" si="67"/>
        <v>3.1</v>
      </c>
      <c r="O225">
        <f t="shared" si="68"/>
        <v>3.2</v>
      </c>
      <c r="P225" s="4">
        <f t="shared" si="55"/>
        <v>95.401870949065085</v>
      </c>
      <c r="Q225" s="4">
        <f t="shared" si="56"/>
        <v>81.302173157301922</v>
      </c>
      <c r="R225" s="4">
        <f t="shared" si="57"/>
        <v>122.25696259634492</v>
      </c>
      <c r="S225">
        <f t="shared" si="58"/>
        <v>1.9795568918412791</v>
      </c>
      <c r="T225">
        <f t="shared" si="58"/>
        <v>1.9101021541747687</v>
      </c>
      <c r="U225">
        <f t="shared" si="58"/>
        <v>2.0872736017921136</v>
      </c>
      <c r="V225" s="2">
        <f t="shared" si="59"/>
        <v>2.0060335115309291</v>
      </c>
      <c r="X225">
        <v>0</v>
      </c>
      <c r="Y225">
        <v>3</v>
      </c>
      <c r="Z225" s="5">
        <f t="shared" si="69"/>
        <v>81.302173157301922</v>
      </c>
      <c r="AA225" s="5">
        <f t="shared" si="60"/>
        <v>-18.697826842698078</v>
      </c>
      <c r="AJ225" t="str">
        <f t="shared" si="53"/>
        <v>MálagaAlavés</v>
      </c>
      <c r="AK225">
        <f t="shared" si="61"/>
        <v>2.39</v>
      </c>
      <c r="AL225">
        <f t="shared" si="62"/>
        <v>3.2</v>
      </c>
      <c r="AM225">
        <f t="shared" si="63"/>
        <v>3.1</v>
      </c>
      <c r="AN225">
        <f t="shared" si="64"/>
        <v>2.36</v>
      </c>
      <c r="AO225">
        <f t="shared" si="65"/>
        <v>1.58</v>
      </c>
      <c r="AT225" t="s">
        <v>594</v>
      </c>
      <c r="AU225">
        <v>1.39</v>
      </c>
      <c r="AV225">
        <v>4.2</v>
      </c>
      <c r="AW225">
        <v>10</v>
      </c>
      <c r="AX225">
        <v>2.16</v>
      </c>
      <c r="AY225">
        <v>1.69</v>
      </c>
    </row>
    <row r="226" spans="1:51">
      <c r="A226">
        <v>36</v>
      </c>
      <c r="B226" t="s">
        <v>357</v>
      </c>
      <c r="C226" t="s">
        <v>373</v>
      </c>
      <c r="D226">
        <v>0.56303196499999997</v>
      </c>
      <c r="E226">
        <v>0.185991196</v>
      </c>
      <c r="F226">
        <v>0.24370957900000001</v>
      </c>
      <c r="G226">
        <v>0.444038718</v>
      </c>
      <c r="H226">
        <v>0.45087610700000003</v>
      </c>
      <c r="I226" s="3">
        <v>0</v>
      </c>
      <c r="J226" s="3">
        <v>10.171430081124765</v>
      </c>
      <c r="K226" s="3">
        <v>3.8551875548579559</v>
      </c>
      <c r="L226" s="3">
        <f t="shared" si="54"/>
        <v>14.026617635982721</v>
      </c>
      <c r="M226">
        <f t="shared" si="66"/>
        <v>1.39</v>
      </c>
      <c r="N226">
        <f t="shared" si="67"/>
        <v>10</v>
      </c>
      <c r="O226">
        <f t="shared" si="68"/>
        <v>4.2</v>
      </c>
      <c r="P226" s="4">
        <f t="shared" si="55"/>
        <v>85.973382364017283</v>
      </c>
      <c r="Q226" s="4">
        <f t="shared" si="56"/>
        <v>187.68768317526494</v>
      </c>
      <c r="R226" s="4">
        <f t="shared" si="57"/>
        <v>102.16517009442069</v>
      </c>
      <c r="S226">
        <f t="shared" si="58"/>
        <v>1.9343640130838711</v>
      </c>
      <c r="T226">
        <f t="shared" si="58"/>
        <v>2.2734357733963653</v>
      </c>
      <c r="U226">
        <f t="shared" si="58"/>
        <v>2.0093028623941978</v>
      </c>
      <c r="V226" s="2">
        <f t="shared" si="59"/>
        <v>2.0016341645126574</v>
      </c>
      <c r="X226">
        <v>0</v>
      </c>
      <c r="Y226">
        <v>2</v>
      </c>
      <c r="Z226" s="5">
        <f t="shared" si="69"/>
        <v>187.68768317526494</v>
      </c>
      <c r="AA226" s="5">
        <f t="shared" si="60"/>
        <v>87.687683175264937</v>
      </c>
      <c r="AJ226" t="str">
        <f t="shared" si="53"/>
        <v>Atlético MadridEspanyol</v>
      </c>
      <c r="AK226">
        <f t="shared" si="61"/>
        <v>1.39</v>
      </c>
      <c r="AL226">
        <f t="shared" si="62"/>
        <v>4.2</v>
      </c>
      <c r="AM226">
        <f t="shared" si="63"/>
        <v>10</v>
      </c>
      <c r="AN226">
        <f t="shared" si="64"/>
        <v>2.16</v>
      </c>
      <c r="AO226">
        <f t="shared" si="65"/>
        <v>1.69</v>
      </c>
      <c r="AT226" t="s">
        <v>595</v>
      </c>
      <c r="AU226">
        <v>1.66</v>
      </c>
      <c r="AV226">
        <v>4.33</v>
      </c>
      <c r="AW226">
        <v>4.5</v>
      </c>
      <c r="AX226">
        <v>1.33</v>
      </c>
      <c r="AY226">
        <v>3.22</v>
      </c>
    </row>
    <row r="227" spans="1:51">
      <c r="A227">
        <v>36</v>
      </c>
      <c r="B227" t="s">
        <v>375</v>
      </c>
      <c r="C227" t="s">
        <v>369</v>
      </c>
      <c r="D227">
        <v>0.34142967800000001</v>
      </c>
      <c r="E227">
        <v>0.21632796200000001</v>
      </c>
      <c r="F227">
        <v>0.44218142100000002</v>
      </c>
      <c r="G227">
        <v>9.5818591999999994E-2</v>
      </c>
      <c r="H227">
        <v>0.169126152</v>
      </c>
      <c r="I227" s="3">
        <v>22.268843873763746</v>
      </c>
      <c r="J227" s="3">
        <v>0</v>
      </c>
      <c r="K227" s="3">
        <v>30.299875709586193</v>
      </c>
      <c r="L227" s="3">
        <f t="shared" si="54"/>
        <v>52.568719583349939</v>
      </c>
      <c r="M227">
        <f t="shared" si="66"/>
        <v>4</v>
      </c>
      <c r="N227">
        <f t="shared" si="67"/>
        <v>2</v>
      </c>
      <c r="O227">
        <f t="shared" si="68"/>
        <v>3.29</v>
      </c>
      <c r="P227" s="4">
        <f t="shared" si="55"/>
        <v>136.50665591170505</v>
      </c>
      <c r="Q227" s="4">
        <f t="shared" si="56"/>
        <v>47.431280416650068</v>
      </c>
      <c r="R227" s="4">
        <f t="shared" si="57"/>
        <v>147.11787150118863</v>
      </c>
      <c r="S227">
        <f t="shared" si="58"/>
        <v>2.1351538276057314</v>
      </c>
      <c r="T227">
        <f t="shared" si="58"/>
        <v>1.6760648486742176</v>
      </c>
      <c r="U227">
        <f t="shared" si="58"/>
        <v>2.1676654329104483</v>
      </c>
      <c r="V227" s="2">
        <f t="shared" si="59"/>
        <v>2.0500859581103463</v>
      </c>
      <c r="X227">
        <v>0</v>
      </c>
      <c r="Y227">
        <v>1</v>
      </c>
      <c r="Z227" s="5">
        <f t="shared" si="69"/>
        <v>47.431280416650068</v>
      </c>
      <c r="AA227" s="5">
        <f t="shared" si="60"/>
        <v>-52.568719583349932</v>
      </c>
      <c r="AJ227" t="str">
        <f t="shared" si="53"/>
        <v>Las PalmasGetafe</v>
      </c>
      <c r="AK227">
        <f t="shared" si="61"/>
        <v>4</v>
      </c>
      <c r="AL227">
        <f t="shared" si="62"/>
        <v>3.29</v>
      </c>
      <c r="AM227">
        <f t="shared" si="63"/>
        <v>2</v>
      </c>
      <c r="AN227">
        <f t="shared" si="64"/>
        <v>2.0499999999999998</v>
      </c>
      <c r="AO227">
        <f t="shared" si="65"/>
        <v>1.75</v>
      </c>
      <c r="AT227" t="s">
        <v>596</v>
      </c>
      <c r="AU227">
        <v>4</v>
      </c>
      <c r="AV227">
        <v>3.29</v>
      </c>
      <c r="AW227">
        <v>2</v>
      </c>
      <c r="AX227">
        <v>2.0499999999999998</v>
      </c>
      <c r="AY227">
        <v>1.75</v>
      </c>
    </row>
    <row r="228" spans="1:51">
      <c r="A228">
        <v>36</v>
      </c>
      <c r="B228" t="s">
        <v>354</v>
      </c>
      <c r="C228" t="s">
        <v>364</v>
      </c>
      <c r="D228">
        <v>0.13676101700000001</v>
      </c>
      <c r="E228">
        <v>0.52525339100000001</v>
      </c>
      <c r="F228">
        <v>0.122702747</v>
      </c>
      <c r="G228">
        <v>0.71748118400000005</v>
      </c>
      <c r="H228">
        <v>0.65603126499999997</v>
      </c>
      <c r="I228" s="3">
        <v>0</v>
      </c>
      <c r="J228" s="3">
        <v>61.701842802540639</v>
      </c>
      <c r="K228" s="3">
        <v>8.2748813200206879</v>
      </c>
      <c r="L228" s="3">
        <f t="shared" si="54"/>
        <v>69.976724122561322</v>
      </c>
      <c r="M228">
        <f t="shared" si="66"/>
        <v>1.66</v>
      </c>
      <c r="N228">
        <f t="shared" si="67"/>
        <v>4.5</v>
      </c>
      <c r="O228">
        <f t="shared" si="68"/>
        <v>4.33</v>
      </c>
      <c r="P228" s="4">
        <f t="shared" si="55"/>
        <v>30.023275877438671</v>
      </c>
      <c r="Q228" s="4">
        <f t="shared" si="56"/>
        <v>307.68156848887156</v>
      </c>
      <c r="R228" s="4">
        <f t="shared" si="57"/>
        <v>65.853511993128251</v>
      </c>
      <c r="S228">
        <f t="shared" si="58"/>
        <v>1.4774580769104539</v>
      </c>
      <c r="T228">
        <f t="shared" si="58"/>
        <v>2.4881014808320203</v>
      </c>
      <c r="U228">
        <f t="shared" si="58"/>
        <v>1.8185789410072113</v>
      </c>
      <c r="V228" s="2">
        <f t="shared" si="59"/>
        <v>1.7320870408302138</v>
      </c>
      <c r="X228">
        <v>2</v>
      </c>
      <c r="Y228">
        <v>2</v>
      </c>
      <c r="Z228" s="5">
        <f t="shared" si="69"/>
        <v>65.853511993128251</v>
      </c>
      <c r="AA228" s="5">
        <f t="shared" si="60"/>
        <v>-34.146488006871749</v>
      </c>
      <c r="AJ228" t="str">
        <f t="shared" si="53"/>
        <v>BarcelonaReal Madrid</v>
      </c>
      <c r="AK228">
        <f t="shared" si="61"/>
        <v>1.66</v>
      </c>
      <c r="AL228">
        <f t="shared" si="62"/>
        <v>4.33</v>
      </c>
      <c r="AM228">
        <f t="shared" si="63"/>
        <v>4.5</v>
      </c>
      <c r="AN228">
        <f t="shared" si="64"/>
        <v>1.33</v>
      </c>
      <c r="AO228">
        <f t="shared" si="65"/>
        <v>3.22</v>
      </c>
      <c r="AT228" t="s">
        <v>597</v>
      </c>
      <c r="AU228">
        <v>2.39</v>
      </c>
      <c r="AV228">
        <v>3.2</v>
      </c>
      <c r="AW228">
        <v>3.1</v>
      </c>
      <c r="AX228">
        <v>2.36</v>
      </c>
      <c r="AY228">
        <v>1.58</v>
      </c>
    </row>
    <row r="229" spans="1:51">
      <c r="A229">
        <v>36</v>
      </c>
      <c r="B229" t="s">
        <v>366</v>
      </c>
      <c r="C229" t="s">
        <v>352</v>
      </c>
      <c r="D229">
        <v>0.44745254400000001</v>
      </c>
      <c r="E229">
        <v>0.191841761</v>
      </c>
      <c r="F229">
        <v>0.36024651200000002</v>
      </c>
      <c r="G229">
        <v>0.179256155</v>
      </c>
      <c r="H229">
        <v>0.24366642499999999</v>
      </c>
      <c r="I229" s="3">
        <v>0</v>
      </c>
      <c r="J229" s="3">
        <v>0</v>
      </c>
      <c r="K229" s="3">
        <v>6.6798010429698618</v>
      </c>
      <c r="L229" s="3">
        <f t="shared" si="54"/>
        <v>6.6798010429698618</v>
      </c>
      <c r="M229">
        <f t="shared" si="66"/>
        <v>2.1</v>
      </c>
      <c r="N229">
        <f t="shared" si="67"/>
        <v>3.89</v>
      </c>
      <c r="O229">
        <f t="shared" si="68"/>
        <v>3.2</v>
      </c>
      <c r="P229" s="4">
        <f t="shared" si="55"/>
        <v>93.320198957030144</v>
      </c>
      <c r="Q229" s="4">
        <f t="shared" si="56"/>
        <v>93.320198957030144</v>
      </c>
      <c r="R229" s="4">
        <f t="shared" si="57"/>
        <v>114.6955622945337</v>
      </c>
      <c r="S229">
        <f t="shared" si="58"/>
        <v>1.9699756560309329</v>
      </c>
      <c r="T229">
        <f t="shared" si="58"/>
        <v>1.9699756560309329</v>
      </c>
      <c r="U229">
        <f t="shared" si="58"/>
        <v>2.0595466148648245</v>
      </c>
      <c r="V229" s="2">
        <f t="shared" si="59"/>
        <v>2.0013387021956746</v>
      </c>
      <c r="X229">
        <v>0</v>
      </c>
      <c r="Y229">
        <v>3</v>
      </c>
      <c r="Z229" s="5">
        <f t="shared" si="69"/>
        <v>93.320198957030144</v>
      </c>
      <c r="AA229" s="5">
        <f t="shared" si="60"/>
        <v>-6.6798010429698564</v>
      </c>
      <c r="AJ229" t="str">
        <f t="shared" si="53"/>
        <v>LeganésLevante</v>
      </c>
      <c r="AK229">
        <f t="shared" si="61"/>
        <v>2.1</v>
      </c>
      <c r="AL229">
        <f t="shared" si="62"/>
        <v>3.2</v>
      </c>
      <c r="AM229">
        <f t="shared" si="63"/>
        <v>3.89</v>
      </c>
      <c r="AN229">
        <f t="shared" si="64"/>
        <v>2.27</v>
      </c>
      <c r="AO229">
        <f t="shared" si="65"/>
        <v>1.62</v>
      </c>
      <c r="AT229" t="s">
        <v>598</v>
      </c>
      <c r="AU229">
        <v>2.1</v>
      </c>
      <c r="AV229">
        <v>3.2</v>
      </c>
      <c r="AW229">
        <v>3.89</v>
      </c>
      <c r="AX229">
        <v>2.27</v>
      </c>
      <c r="AY229">
        <v>1.62</v>
      </c>
    </row>
    <row r="230" spans="1:51">
      <c r="A230">
        <v>34</v>
      </c>
      <c r="B230" t="s">
        <v>354</v>
      </c>
      <c r="C230" t="s">
        <v>367</v>
      </c>
      <c r="D230">
        <v>0.45371243</v>
      </c>
      <c r="E230">
        <v>0.30692292900000001</v>
      </c>
      <c r="F230">
        <v>0.19971754899999999</v>
      </c>
      <c r="G230">
        <v>0.73824628400000003</v>
      </c>
      <c r="H230">
        <v>0.72052558700000002</v>
      </c>
      <c r="I230" s="3">
        <v>0</v>
      </c>
      <c r="J230" s="3">
        <v>25.40947508241867</v>
      </c>
      <c r="K230" s="3">
        <v>9.4229245619862088</v>
      </c>
      <c r="L230" s="3">
        <f t="shared" si="54"/>
        <v>34.83239964440488</v>
      </c>
      <c r="M230">
        <f t="shared" si="66"/>
        <v>1.28</v>
      </c>
      <c r="N230">
        <f t="shared" si="67"/>
        <v>10</v>
      </c>
      <c r="O230">
        <f t="shared" si="68"/>
        <v>5.75</v>
      </c>
      <c r="P230" s="4">
        <f t="shared" si="55"/>
        <v>65.167600355595127</v>
      </c>
      <c r="Q230" s="4">
        <f t="shared" si="56"/>
        <v>319.26235117978177</v>
      </c>
      <c r="R230" s="4">
        <f t="shared" si="57"/>
        <v>119.34941658701582</v>
      </c>
      <c r="S230">
        <f t="shared" si="58"/>
        <v>1.814031729411884</v>
      </c>
      <c r="T230">
        <f t="shared" si="58"/>
        <v>2.5041477076440337</v>
      </c>
      <c r="U230">
        <f t="shared" si="58"/>
        <v>2.0768203003963221</v>
      </c>
      <c r="V230" s="2">
        <f t="shared" si="59"/>
        <v>2.0064065532359079</v>
      </c>
      <c r="X230">
        <v>5</v>
      </c>
      <c r="Y230">
        <v>1</v>
      </c>
      <c r="Z230" s="5">
        <f t="shared" si="69"/>
        <v>65.167600355595127</v>
      </c>
      <c r="AA230" s="5">
        <f t="shared" si="60"/>
        <v>-34.832399644404873</v>
      </c>
      <c r="AJ230" t="str">
        <f t="shared" si="53"/>
        <v>BarcelonaVillarreal</v>
      </c>
      <c r="AK230">
        <f t="shared" si="61"/>
        <v>1.28</v>
      </c>
      <c r="AL230">
        <f t="shared" si="62"/>
        <v>5.75</v>
      </c>
      <c r="AM230">
        <f t="shared" si="63"/>
        <v>10</v>
      </c>
      <c r="AN230">
        <f t="shared" si="64"/>
        <v>1.3</v>
      </c>
      <c r="AO230">
        <f t="shared" si="65"/>
        <v>3.4</v>
      </c>
      <c r="AT230" t="s">
        <v>599</v>
      </c>
      <c r="AU230">
        <v>1.28</v>
      </c>
      <c r="AV230">
        <v>5.75</v>
      </c>
      <c r="AW230">
        <v>10</v>
      </c>
      <c r="AX230">
        <v>1.3</v>
      </c>
      <c r="AY230">
        <v>3.4</v>
      </c>
    </row>
    <row r="231" spans="1:51">
      <c r="A231">
        <v>34</v>
      </c>
      <c r="B231" t="s">
        <v>360</v>
      </c>
      <c r="C231" t="s">
        <v>364</v>
      </c>
      <c r="D231">
        <v>0.18989379000000001</v>
      </c>
      <c r="E231">
        <v>0.58564728099999996</v>
      </c>
      <c r="F231">
        <v>0.196345465</v>
      </c>
      <c r="G231">
        <v>0.63584295700000004</v>
      </c>
      <c r="H231">
        <v>0.59940658300000005</v>
      </c>
      <c r="I231" s="3">
        <v>0</v>
      </c>
      <c r="J231" s="3">
        <v>37.604947037276723</v>
      </c>
      <c r="K231" s="3">
        <v>4.6387441170924779</v>
      </c>
      <c r="L231" s="3">
        <f t="shared" si="54"/>
        <v>42.243691154369202</v>
      </c>
      <c r="M231">
        <f t="shared" si="66"/>
        <v>2.4500000000000002</v>
      </c>
      <c r="N231">
        <f t="shared" si="67"/>
        <v>2.62</v>
      </c>
      <c r="O231">
        <f t="shared" si="68"/>
        <v>3.7</v>
      </c>
      <c r="P231" s="4">
        <f t="shared" si="55"/>
        <v>57.756308845630798</v>
      </c>
      <c r="Q231" s="4">
        <f t="shared" si="56"/>
        <v>156.28127008329582</v>
      </c>
      <c r="R231" s="4">
        <f t="shared" si="57"/>
        <v>74.91966207887296</v>
      </c>
      <c r="S231">
        <f t="shared" si="58"/>
        <v>1.7615994300740829</v>
      </c>
      <c r="T231">
        <f t="shared" si="58"/>
        <v>2.1939069320378093</v>
      </c>
      <c r="U231">
        <f t="shared" si="58"/>
        <v>1.8745958098455948</v>
      </c>
      <c r="V231" s="2">
        <f t="shared" si="59"/>
        <v>1.9874408077247872</v>
      </c>
      <c r="X231">
        <v>3</v>
      </c>
      <c r="Y231">
        <v>2</v>
      </c>
      <c r="Z231" s="5">
        <f t="shared" si="69"/>
        <v>57.756308845630798</v>
      </c>
      <c r="AA231" s="5">
        <f t="shared" si="60"/>
        <v>-42.243691154369202</v>
      </c>
      <c r="AJ231" t="str">
        <f t="shared" si="53"/>
        <v>SevillaReal Madrid</v>
      </c>
      <c r="AK231">
        <f t="shared" si="61"/>
        <v>2.4500000000000002</v>
      </c>
      <c r="AL231">
        <f t="shared" si="62"/>
        <v>3.7</v>
      </c>
      <c r="AM231">
        <f t="shared" si="63"/>
        <v>2.62</v>
      </c>
      <c r="AN231">
        <f t="shared" si="64"/>
        <v>1.41</v>
      </c>
      <c r="AO231">
        <f t="shared" si="65"/>
        <v>2.85</v>
      </c>
      <c r="AT231" t="s">
        <v>600</v>
      </c>
      <c r="AU231">
        <v>2.4500000000000002</v>
      </c>
      <c r="AV231">
        <v>3.7</v>
      </c>
      <c r="AW231">
        <v>2.62</v>
      </c>
      <c r="AX231">
        <v>1.41</v>
      </c>
      <c r="AY231">
        <v>2.85</v>
      </c>
    </row>
    <row r="232" spans="1:51">
      <c r="A232">
        <v>37</v>
      </c>
      <c r="B232" t="s">
        <v>358</v>
      </c>
      <c r="C232" t="s">
        <v>366</v>
      </c>
      <c r="D232">
        <v>0.632741055</v>
      </c>
      <c r="E232">
        <v>0.14887494700000001</v>
      </c>
      <c r="F232">
        <v>0.16836674200000001</v>
      </c>
      <c r="G232">
        <v>0.67467655599999998</v>
      </c>
      <c r="H232">
        <v>0.60183081299999996</v>
      </c>
      <c r="I232" s="3">
        <v>0</v>
      </c>
      <c r="J232" s="3">
        <v>4.7215871557809628</v>
      </c>
      <c r="K232" s="3">
        <v>0</v>
      </c>
      <c r="L232" s="3">
        <f t="shared" si="54"/>
        <v>4.7215871557809628</v>
      </c>
      <c r="M232">
        <f t="shared" si="66"/>
        <v>1.44</v>
      </c>
      <c r="N232">
        <f t="shared" si="67"/>
        <v>8.5</v>
      </c>
      <c r="O232">
        <f t="shared" si="68"/>
        <v>4.2</v>
      </c>
      <c r="P232" s="4">
        <f t="shared" si="55"/>
        <v>95.278412844219034</v>
      </c>
      <c r="Q232" s="4">
        <f t="shared" si="56"/>
        <v>135.41190366835724</v>
      </c>
      <c r="R232" s="4">
        <f t="shared" si="57"/>
        <v>95.278412844219034</v>
      </c>
      <c r="S232">
        <f t="shared" si="58"/>
        <v>1.9789945140211243</v>
      </c>
      <c r="T232">
        <f t="shared" si="58"/>
        <v>2.1316568435976389</v>
      </c>
      <c r="U232">
        <f t="shared" si="58"/>
        <v>1.9789945140211243</v>
      </c>
      <c r="V232" s="2">
        <f t="shared" si="59"/>
        <v>1.9027382350153343</v>
      </c>
      <c r="X232">
        <v>3</v>
      </c>
      <c r="Y232">
        <v>2</v>
      </c>
      <c r="Z232" s="5">
        <f t="shared" si="69"/>
        <v>95.278412844219034</v>
      </c>
      <c r="AA232" s="5">
        <f t="shared" si="60"/>
        <v>-4.7215871557809663</v>
      </c>
      <c r="AJ232" t="str">
        <f t="shared" si="53"/>
        <v>Real SociedadLeganés</v>
      </c>
      <c r="AK232">
        <f t="shared" si="61"/>
        <v>1.44</v>
      </c>
      <c r="AL232">
        <f t="shared" si="62"/>
        <v>4.2</v>
      </c>
      <c r="AM232">
        <f t="shared" si="63"/>
        <v>8.5</v>
      </c>
      <c r="AN232">
        <f t="shared" si="64"/>
        <v>1.77</v>
      </c>
      <c r="AO232">
        <f t="shared" si="65"/>
        <v>2.04</v>
      </c>
      <c r="AT232" t="s">
        <v>601</v>
      </c>
      <c r="AU232">
        <v>2.5</v>
      </c>
      <c r="AV232">
        <v>3.29</v>
      </c>
      <c r="AW232">
        <v>2.89</v>
      </c>
      <c r="AX232">
        <v>2.2400000000000002</v>
      </c>
      <c r="AY232">
        <v>1.64</v>
      </c>
    </row>
    <row r="233" spans="1:51">
      <c r="A233">
        <v>37</v>
      </c>
      <c r="B233" t="s">
        <v>361</v>
      </c>
      <c r="C233" t="s">
        <v>367</v>
      </c>
      <c r="D233">
        <v>0.42614147099999999</v>
      </c>
      <c r="E233">
        <v>0.24945999599999999</v>
      </c>
      <c r="F233">
        <v>0.32348903299999998</v>
      </c>
      <c r="G233">
        <v>0.26600755999999998</v>
      </c>
      <c r="H233">
        <v>0.338601759</v>
      </c>
      <c r="I233" s="3">
        <v>27.083500762811276</v>
      </c>
      <c r="J233" s="3">
        <v>0</v>
      </c>
      <c r="K233" s="3">
        <v>17.057002423985633</v>
      </c>
      <c r="L233" s="3">
        <f t="shared" si="54"/>
        <v>44.140503186796906</v>
      </c>
      <c r="M233">
        <f t="shared" si="66"/>
        <v>3.5</v>
      </c>
      <c r="N233">
        <f t="shared" si="67"/>
        <v>2.04</v>
      </c>
      <c r="O233">
        <f t="shared" si="68"/>
        <v>3.6</v>
      </c>
      <c r="P233" s="4">
        <f t="shared" si="55"/>
        <v>150.65174948304255</v>
      </c>
      <c r="Q233" s="4">
        <f t="shared" si="56"/>
        <v>55.859496813203094</v>
      </c>
      <c r="R233" s="4">
        <f t="shared" si="57"/>
        <v>117.26470553955139</v>
      </c>
      <c r="S233">
        <f t="shared" si="58"/>
        <v>2.1779741793974936</v>
      </c>
      <c r="T233">
        <f t="shared" si="58"/>
        <v>1.7470970192233191</v>
      </c>
      <c r="U233">
        <f t="shared" si="58"/>
        <v>2.0691673173505603</v>
      </c>
      <c r="V233" s="2">
        <f t="shared" si="59"/>
        <v>2.0333088706404636</v>
      </c>
      <c r="X233">
        <v>2</v>
      </c>
      <c r="Y233">
        <v>4</v>
      </c>
      <c r="Z233" s="5">
        <f t="shared" si="69"/>
        <v>55.859496813203094</v>
      </c>
      <c r="AA233" s="5">
        <f t="shared" si="60"/>
        <v>-44.140503186796906</v>
      </c>
      <c r="AJ233" t="str">
        <f t="shared" si="53"/>
        <v>La CoruñaVillarreal</v>
      </c>
      <c r="AK233">
        <f t="shared" si="61"/>
        <v>3.5</v>
      </c>
      <c r="AL233">
        <f t="shared" si="62"/>
        <v>3.6</v>
      </c>
      <c r="AM233">
        <f t="shared" si="63"/>
        <v>2.04</v>
      </c>
      <c r="AN233">
        <f t="shared" si="64"/>
        <v>1.69</v>
      </c>
      <c r="AO233">
        <f t="shared" si="65"/>
        <v>2.15</v>
      </c>
      <c r="AT233" t="s">
        <v>602</v>
      </c>
      <c r="AU233">
        <v>2.62</v>
      </c>
      <c r="AV233">
        <v>3.39</v>
      </c>
      <c r="AW233">
        <v>2.7</v>
      </c>
      <c r="AX233">
        <v>1.58</v>
      </c>
      <c r="AY233">
        <v>2.35</v>
      </c>
    </row>
    <row r="234" spans="1:51">
      <c r="A234">
        <v>37</v>
      </c>
      <c r="B234" t="s">
        <v>376</v>
      </c>
      <c r="C234" t="s">
        <v>360</v>
      </c>
      <c r="D234">
        <v>0.61604396299999997</v>
      </c>
      <c r="E234">
        <v>0.16474697099999999</v>
      </c>
      <c r="F234">
        <v>0.18929016500000001</v>
      </c>
      <c r="G234">
        <v>0.62212107299999997</v>
      </c>
      <c r="H234">
        <v>0.57148887800000003</v>
      </c>
      <c r="I234" s="3">
        <v>42.696897240329491</v>
      </c>
      <c r="J234" s="3">
        <v>0</v>
      </c>
      <c r="K234" s="3">
        <v>3.31531005464231</v>
      </c>
      <c r="L234" s="3">
        <f t="shared" si="54"/>
        <v>46.012207294971802</v>
      </c>
      <c r="M234">
        <f t="shared" si="66"/>
        <v>2.62</v>
      </c>
      <c r="N234">
        <f t="shared" si="67"/>
        <v>2.7</v>
      </c>
      <c r="O234">
        <f t="shared" si="68"/>
        <v>3.39</v>
      </c>
      <c r="P234" s="4">
        <f t="shared" si="55"/>
        <v>165.85366347469147</v>
      </c>
      <c r="Q234" s="4">
        <f t="shared" si="56"/>
        <v>53.987792705028198</v>
      </c>
      <c r="R234" s="4">
        <f t="shared" si="57"/>
        <v>65.226693790265628</v>
      </c>
      <c r="S234">
        <f t="shared" si="58"/>
        <v>2.2197250689171302</v>
      </c>
      <c r="T234">
        <f t="shared" si="58"/>
        <v>1.7322955716716044</v>
      </c>
      <c r="U234">
        <f t="shared" si="58"/>
        <v>1.8144253655678091</v>
      </c>
      <c r="V234" s="2">
        <f t="shared" si="59"/>
        <v>1.9962915533642829</v>
      </c>
      <c r="X234">
        <v>2</v>
      </c>
      <c r="Y234">
        <v>2</v>
      </c>
      <c r="Z234" s="5">
        <f t="shared" si="69"/>
        <v>65.226693790265628</v>
      </c>
      <c r="AA234" s="5">
        <f t="shared" si="60"/>
        <v>-34.773306209734372</v>
      </c>
      <c r="AJ234" t="str">
        <f t="shared" si="53"/>
        <v>BetisSevilla</v>
      </c>
      <c r="AK234">
        <f t="shared" si="61"/>
        <v>2.62</v>
      </c>
      <c r="AL234">
        <f t="shared" si="62"/>
        <v>3.39</v>
      </c>
      <c r="AM234">
        <f t="shared" si="63"/>
        <v>2.7</v>
      </c>
      <c r="AN234">
        <f t="shared" si="64"/>
        <v>1.58</v>
      </c>
      <c r="AO234">
        <f t="shared" si="65"/>
        <v>2.35</v>
      </c>
      <c r="AT234" t="s">
        <v>603</v>
      </c>
      <c r="AU234">
        <v>1.39</v>
      </c>
      <c r="AV234">
        <v>4.5</v>
      </c>
      <c r="AW234">
        <v>9</v>
      </c>
      <c r="AX234">
        <v>1.66</v>
      </c>
      <c r="AY234">
        <v>2.19</v>
      </c>
    </row>
    <row r="235" spans="1:51">
      <c r="A235">
        <v>37</v>
      </c>
      <c r="B235" t="s">
        <v>379</v>
      </c>
      <c r="C235" t="s">
        <v>363</v>
      </c>
      <c r="D235">
        <v>0.42969003900000002</v>
      </c>
      <c r="E235">
        <v>0.25394425500000001</v>
      </c>
      <c r="F235">
        <v>0.31525336799999998</v>
      </c>
      <c r="G235">
        <v>0.28657185000000002</v>
      </c>
      <c r="H235">
        <v>0.35718910199999998</v>
      </c>
      <c r="I235" s="3">
        <v>8.7452995199379977</v>
      </c>
      <c r="J235" s="3">
        <v>0</v>
      </c>
      <c r="K235" s="3">
        <v>5.5147233355133958</v>
      </c>
      <c r="L235" s="3">
        <f t="shared" si="54"/>
        <v>14.260022855451393</v>
      </c>
      <c r="M235">
        <f t="shared" si="66"/>
        <v>2.5</v>
      </c>
      <c r="N235">
        <f t="shared" si="67"/>
        <v>2.89</v>
      </c>
      <c r="O235">
        <f t="shared" si="68"/>
        <v>3.29</v>
      </c>
      <c r="P235" s="4">
        <f t="shared" si="55"/>
        <v>107.6032259443936</v>
      </c>
      <c r="Q235" s="4">
        <f t="shared" si="56"/>
        <v>85.739977144548604</v>
      </c>
      <c r="R235" s="4">
        <f t="shared" si="57"/>
        <v>103.88341691838768</v>
      </c>
      <c r="S235">
        <f t="shared" si="58"/>
        <v>2.0318252916728214</v>
      </c>
      <c r="T235">
        <f t="shared" si="58"/>
        <v>1.9331833634060374</v>
      </c>
      <c r="U235">
        <f t="shared" si="58"/>
        <v>2.0165462259437468</v>
      </c>
      <c r="V235" s="2">
        <f t="shared" si="59"/>
        <v>1.9996988872750767</v>
      </c>
      <c r="X235">
        <v>3</v>
      </c>
      <c r="Y235">
        <v>1</v>
      </c>
      <c r="Z235" s="5">
        <f t="shared" si="69"/>
        <v>107.6032259443936</v>
      </c>
      <c r="AA235" s="5">
        <f t="shared" si="60"/>
        <v>7.6032259443935999</v>
      </c>
      <c r="AJ235" t="str">
        <f t="shared" si="53"/>
        <v>AlavésAthletic Bilbao</v>
      </c>
      <c r="AK235">
        <f t="shared" si="61"/>
        <v>2.5</v>
      </c>
      <c r="AL235">
        <f t="shared" si="62"/>
        <v>3.29</v>
      </c>
      <c r="AM235">
        <f t="shared" si="63"/>
        <v>2.89</v>
      </c>
      <c r="AN235">
        <f t="shared" si="64"/>
        <v>2.2400000000000002</v>
      </c>
      <c r="AO235">
        <f t="shared" si="65"/>
        <v>1.64</v>
      </c>
      <c r="AT235" t="s">
        <v>604</v>
      </c>
      <c r="AU235">
        <v>2.79</v>
      </c>
      <c r="AV235">
        <v>3.1</v>
      </c>
      <c r="AW235">
        <v>2.79</v>
      </c>
      <c r="AX235">
        <v>2.66</v>
      </c>
      <c r="AY235">
        <v>1.46</v>
      </c>
    </row>
    <row r="236" spans="1:51">
      <c r="A236">
        <v>37</v>
      </c>
      <c r="B236" t="s">
        <v>369</v>
      </c>
      <c r="C236" t="s">
        <v>357</v>
      </c>
      <c r="D236">
        <v>0.19396667100000001</v>
      </c>
      <c r="E236">
        <v>0.53121495399999996</v>
      </c>
      <c r="F236">
        <v>0.271167977</v>
      </c>
      <c r="G236">
        <v>0.365396155</v>
      </c>
      <c r="H236">
        <v>0.39590572899999998</v>
      </c>
      <c r="I236" s="3">
        <v>0</v>
      </c>
      <c r="J236" s="3">
        <v>31.260662249478056</v>
      </c>
      <c r="K236" s="3">
        <v>7.4200631167504625</v>
      </c>
      <c r="L236" s="3">
        <f t="shared" si="54"/>
        <v>38.680725366228515</v>
      </c>
      <c r="M236">
        <f t="shared" si="66"/>
        <v>2.79</v>
      </c>
      <c r="N236">
        <f t="shared" si="67"/>
        <v>2.79</v>
      </c>
      <c r="O236">
        <f t="shared" si="68"/>
        <v>3.1</v>
      </c>
      <c r="P236" s="4">
        <f t="shared" si="55"/>
        <v>61.319274633771478</v>
      </c>
      <c r="Q236" s="4">
        <f t="shared" si="56"/>
        <v>148.53652230981524</v>
      </c>
      <c r="R236" s="4">
        <f t="shared" si="57"/>
        <v>84.321470295697907</v>
      </c>
      <c r="S236">
        <f t="shared" si="58"/>
        <v>1.787597008797901</v>
      </c>
      <c r="T236">
        <f t="shared" si="58"/>
        <v>2.1718332515484913</v>
      </c>
      <c r="U236">
        <f t="shared" si="58"/>
        <v>1.9259381706358016</v>
      </c>
      <c r="V236" s="2">
        <f t="shared" si="59"/>
        <v>2.02269729926148</v>
      </c>
      <c r="X236">
        <v>0</v>
      </c>
      <c r="Y236">
        <v>1</v>
      </c>
      <c r="Z236" s="5">
        <f t="shared" si="69"/>
        <v>148.53652230981524</v>
      </c>
      <c r="AA236" s="5">
        <f t="shared" si="60"/>
        <v>48.53652230981524</v>
      </c>
      <c r="AJ236" t="str">
        <f t="shared" si="53"/>
        <v>GetafeAtlético Madrid</v>
      </c>
      <c r="AK236">
        <f t="shared" si="61"/>
        <v>2.79</v>
      </c>
      <c r="AL236">
        <f t="shared" si="62"/>
        <v>3.1</v>
      </c>
      <c r="AM236">
        <f t="shared" si="63"/>
        <v>2.79</v>
      </c>
      <c r="AN236">
        <f t="shared" si="64"/>
        <v>2.66</v>
      </c>
      <c r="AO236">
        <f t="shared" si="65"/>
        <v>1.46</v>
      </c>
      <c r="AT236" t="s">
        <v>605</v>
      </c>
      <c r="AU236">
        <v>2.5</v>
      </c>
      <c r="AV236">
        <v>3.39</v>
      </c>
      <c r="AW236">
        <v>2.75</v>
      </c>
      <c r="AX236">
        <v>1.7</v>
      </c>
      <c r="AY236">
        <v>2.13</v>
      </c>
    </row>
    <row r="237" spans="1:51">
      <c r="A237">
        <v>37</v>
      </c>
      <c r="B237" t="s">
        <v>378</v>
      </c>
      <c r="C237" t="s">
        <v>370</v>
      </c>
      <c r="D237">
        <v>0.29651794199999998</v>
      </c>
      <c r="E237">
        <v>0.44060694099999997</v>
      </c>
      <c r="F237">
        <v>0.25739242299999998</v>
      </c>
      <c r="G237">
        <v>0.48745001500000001</v>
      </c>
      <c r="H237">
        <v>0.52756230199999998</v>
      </c>
      <c r="I237" s="3">
        <v>0</v>
      </c>
      <c r="J237" s="3">
        <v>12.519783596522206</v>
      </c>
      <c r="K237" s="3">
        <v>0.10287585352737326</v>
      </c>
      <c r="L237" s="3">
        <f t="shared" si="54"/>
        <v>12.622659450049579</v>
      </c>
      <c r="M237">
        <f t="shared" si="66"/>
        <v>2.5</v>
      </c>
      <c r="N237">
        <f t="shared" si="67"/>
        <v>2.75</v>
      </c>
      <c r="O237">
        <f t="shared" si="68"/>
        <v>3.39</v>
      </c>
      <c r="P237" s="4">
        <f t="shared" si="55"/>
        <v>87.377340549950418</v>
      </c>
      <c r="Q237" s="4">
        <f t="shared" si="56"/>
        <v>121.80674544038648</v>
      </c>
      <c r="R237" s="4">
        <f t="shared" si="57"/>
        <v>87.726089693408213</v>
      </c>
      <c r="S237">
        <f t="shared" si="58"/>
        <v>1.9413988222222791</v>
      </c>
      <c r="T237">
        <f t="shared" si="58"/>
        <v>2.0856713394168969</v>
      </c>
      <c r="U237">
        <f t="shared" si="58"/>
        <v>1.9431287715285941</v>
      </c>
      <c r="V237" s="2">
        <f t="shared" si="59"/>
        <v>1.9947674748631838</v>
      </c>
      <c r="X237">
        <v>0</v>
      </c>
      <c r="Y237">
        <v>1</v>
      </c>
      <c r="Z237" s="5">
        <f t="shared" si="69"/>
        <v>121.80674544038648</v>
      </c>
      <c r="AA237" s="5">
        <f t="shared" si="60"/>
        <v>21.806745440386479</v>
      </c>
      <c r="AJ237" t="str">
        <f t="shared" si="53"/>
        <v>GironaValencia</v>
      </c>
      <c r="AK237">
        <f t="shared" si="61"/>
        <v>2.5</v>
      </c>
      <c r="AL237">
        <f t="shared" si="62"/>
        <v>3.39</v>
      </c>
      <c r="AM237">
        <f t="shared" si="63"/>
        <v>2.75</v>
      </c>
      <c r="AN237">
        <f t="shared" si="64"/>
        <v>1.7</v>
      </c>
      <c r="AO237">
        <f t="shared" si="65"/>
        <v>2.13</v>
      </c>
      <c r="AT237" t="s">
        <v>606</v>
      </c>
      <c r="AU237">
        <v>3.5</v>
      </c>
      <c r="AV237">
        <v>3.6</v>
      </c>
      <c r="AW237">
        <v>2.04</v>
      </c>
      <c r="AX237">
        <v>1.69</v>
      </c>
      <c r="AY237">
        <v>2.15</v>
      </c>
    </row>
    <row r="238" spans="1:51">
      <c r="A238">
        <v>37</v>
      </c>
      <c r="B238" t="s">
        <v>372</v>
      </c>
      <c r="C238" t="s">
        <v>375</v>
      </c>
      <c r="D238">
        <v>0.68867664100000003</v>
      </c>
      <c r="E238">
        <v>8.8480649999999994E-2</v>
      </c>
      <c r="F238">
        <v>0.21295172500000001</v>
      </c>
      <c r="G238">
        <v>0.37770030799999998</v>
      </c>
      <c r="H238">
        <v>0.30182167999999998</v>
      </c>
      <c r="I238" s="3">
        <v>0</v>
      </c>
      <c r="J238" s="3">
        <v>0</v>
      </c>
      <c r="K238" s="3">
        <v>0</v>
      </c>
      <c r="L238" s="3">
        <f t="shared" si="54"/>
        <v>0</v>
      </c>
      <c r="M238">
        <f t="shared" si="66"/>
        <v>1.39</v>
      </c>
      <c r="N238">
        <f t="shared" si="67"/>
        <v>9</v>
      </c>
      <c r="O238">
        <f t="shared" si="68"/>
        <v>4.5</v>
      </c>
      <c r="P238" s="4">
        <f t="shared" si="55"/>
        <v>100</v>
      </c>
      <c r="Q238" s="4">
        <f t="shared" si="56"/>
        <v>100</v>
      </c>
      <c r="R238" s="4">
        <f t="shared" si="57"/>
        <v>100</v>
      </c>
      <c r="S238">
        <f t="shared" si="58"/>
        <v>2</v>
      </c>
      <c r="T238">
        <f t="shared" si="58"/>
        <v>2</v>
      </c>
      <c r="U238">
        <f t="shared" si="58"/>
        <v>2</v>
      </c>
      <c r="V238" s="2">
        <f t="shared" si="59"/>
        <v>1.980218032</v>
      </c>
      <c r="X238">
        <v>1</v>
      </c>
      <c r="Y238">
        <v>0</v>
      </c>
      <c r="Z238" s="5">
        <f t="shared" si="69"/>
        <v>100</v>
      </c>
      <c r="AA238" s="5">
        <f t="shared" si="60"/>
        <v>0</v>
      </c>
      <c r="AJ238" t="str">
        <f t="shared" si="53"/>
        <v>EibarLas Palmas</v>
      </c>
      <c r="AK238">
        <f t="shared" si="61"/>
        <v>1.39</v>
      </c>
      <c r="AL238">
        <f t="shared" si="62"/>
        <v>4.5</v>
      </c>
      <c r="AM238">
        <f t="shared" si="63"/>
        <v>9</v>
      </c>
      <c r="AN238">
        <f t="shared" si="64"/>
        <v>1.66</v>
      </c>
      <c r="AO238">
        <f t="shared" si="65"/>
        <v>2.19</v>
      </c>
      <c r="AT238" t="s">
        <v>607</v>
      </c>
      <c r="AU238">
        <v>1.36</v>
      </c>
      <c r="AV238">
        <v>5</v>
      </c>
      <c r="AW238">
        <v>9</v>
      </c>
      <c r="AX238">
        <v>1.24</v>
      </c>
      <c r="AY238">
        <v>3.94</v>
      </c>
    </row>
    <row r="239" spans="1:51">
      <c r="A239">
        <v>37</v>
      </c>
      <c r="B239" t="s">
        <v>364</v>
      </c>
      <c r="C239" t="s">
        <v>355</v>
      </c>
      <c r="D239">
        <v>0.42724085899999997</v>
      </c>
      <c r="E239">
        <v>0.28251622399999998</v>
      </c>
      <c r="F239">
        <v>0.168528498</v>
      </c>
      <c r="G239">
        <v>0.78804236599999999</v>
      </c>
      <c r="H239">
        <v>0.75650196599999997</v>
      </c>
      <c r="I239" s="3">
        <v>0</v>
      </c>
      <c r="J239" s="3">
        <v>24.319846935699932</v>
      </c>
      <c r="K239" s="3">
        <v>5.066128387050906</v>
      </c>
      <c r="L239" s="3">
        <f t="shared" si="54"/>
        <v>29.385975322750838</v>
      </c>
      <c r="M239">
        <f t="shared" si="66"/>
        <v>1.36</v>
      </c>
      <c r="N239">
        <f t="shared" si="67"/>
        <v>9</v>
      </c>
      <c r="O239">
        <f t="shared" si="68"/>
        <v>5</v>
      </c>
      <c r="P239" s="4">
        <f t="shared" si="55"/>
        <v>70.614024677249162</v>
      </c>
      <c r="Q239" s="4">
        <f t="shared" si="56"/>
        <v>289.4926470985485</v>
      </c>
      <c r="R239" s="4">
        <f t="shared" si="57"/>
        <v>95.944666612503696</v>
      </c>
      <c r="S239">
        <f t="shared" si="58"/>
        <v>1.8488909650043217</v>
      </c>
      <c r="T239">
        <f t="shared" si="58"/>
        <v>2.4616375374414168</v>
      </c>
      <c r="U239">
        <f t="shared" si="58"/>
        <v>1.9820208381112336</v>
      </c>
      <c r="V239" s="2">
        <f t="shared" si="59"/>
        <v>1.8194013008719803</v>
      </c>
      <c r="X239">
        <v>6</v>
      </c>
      <c r="Y239">
        <v>0</v>
      </c>
      <c r="Z239" s="5">
        <f t="shared" si="69"/>
        <v>70.614024677249162</v>
      </c>
      <c r="AA239" s="5">
        <f t="shared" si="60"/>
        <v>-29.385975322750838</v>
      </c>
      <c r="AJ239" t="str">
        <f t="shared" si="53"/>
        <v>Real MadridCelta Vigo</v>
      </c>
      <c r="AK239">
        <f t="shared" si="61"/>
        <v>1.36</v>
      </c>
      <c r="AL239">
        <f t="shared" si="62"/>
        <v>5</v>
      </c>
      <c r="AM239">
        <f t="shared" si="63"/>
        <v>9</v>
      </c>
      <c r="AN239">
        <f t="shared" si="64"/>
        <v>1.24</v>
      </c>
      <c r="AO239">
        <f t="shared" si="65"/>
        <v>3.94</v>
      </c>
      <c r="AT239" t="s">
        <v>608</v>
      </c>
      <c r="AU239">
        <v>1.44</v>
      </c>
      <c r="AV239">
        <v>4.2</v>
      </c>
      <c r="AW239">
        <v>8.5</v>
      </c>
      <c r="AX239">
        <v>1.77</v>
      </c>
      <c r="AY239">
        <v>2.04</v>
      </c>
    </row>
    <row r="240" spans="1:51">
      <c r="A240">
        <v>37</v>
      </c>
      <c r="B240" t="s">
        <v>373</v>
      </c>
      <c r="C240" t="s">
        <v>351</v>
      </c>
      <c r="D240">
        <v>0.52298151299999995</v>
      </c>
      <c r="E240">
        <v>0.10927707</v>
      </c>
      <c r="F240">
        <v>0.36721443799999998</v>
      </c>
      <c r="G240">
        <v>0.13547263100000001</v>
      </c>
      <c r="H240">
        <v>0.15823635999999999</v>
      </c>
      <c r="I240" s="3">
        <v>0</v>
      </c>
      <c r="J240" s="3">
        <v>0</v>
      </c>
      <c r="K240" s="3">
        <v>13.32718144408522</v>
      </c>
      <c r="L240" s="3">
        <f t="shared" si="54"/>
        <v>13.32718144408522</v>
      </c>
      <c r="M240">
        <f t="shared" si="66"/>
        <v>1.61</v>
      </c>
      <c r="N240">
        <f t="shared" si="67"/>
        <v>6.25</v>
      </c>
      <c r="O240">
        <f t="shared" si="68"/>
        <v>3.7</v>
      </c>
      <c r="P240" s="4">
        <f t="shared" si="55"/>
        <v>86.672818555914773</v>
      </c>
      <c r="Q240" s="4">
        <f t="shared" si="56"/>
        <v>86.672818555914773</v>
      </c>
      <c r="R240" s="4">
        <f t="shared" si="57"/>
        <v>135.9833898990301</v>
      </c>
      <c r="S240">
        <f t="shared" si="58"/>
        <v>1.9378829198288556</v>
      </c>
      <c r="T240">
        <f t="shared" si="58"/>
        <v>1.9378829198288556</v>
      </c>
      <c r="U240">
        <f t="shared" si="58"/>
        <v>2.133485863401503</v>
      </c>
      <c r="V240" s="2">
        <f t="shared" si="59"/>
        <v>2.0086899212208227</v>
      </c>
      <c r="X240">
        <v>4</v>
      </c>
      <c r="Y240">
        <v>1</v>
      </c>
      <c r="Z240" s="5">
        <f t="shared" si="69"/>
        <v>86.672818555914773</v>
      </c>
      <c r="AA240" s="5">
        <f t="shared" si="60"/>
        <v>-13.327181444085227</v>
      </c>
      <c r="AJ240" t="str">
        <f t="shared" si="53"/>
        <v>EspanyolMálaga</v>
      </c>
      <c r="AK240">
        <f t="shared" si="61"/>
        <v>1.61</v>
      </c>
      <c r="AL240">
        <f t="shared" si="62"/>
        <v>3.7</v>
      </c>
      <c r="AM240">
        <f t="shared" si="63"/>
        <v>6.25</v>
      </c>
      <c r="AN240">
        <f t="shared" si="64"/>
        <v>2.08</v>
      </c>
      <c r="AO240">
        <f t="shared" si="65"/>
        <v>1.74</v>
      </c>
      <c r="AT240" t="s">
        <v>609</v>
      </c>
      <c r="AU240">
        <v>1.61</v>
      </c>
      <c r="AV240">
        <v>3.7</v>
      </c>
      <c r="AW240">
        <v>6.25</v>
      </c>
      <c r="AX240">
        <v>2.08</v>
      </c>
      <c r="AY240">
        <v>1.74</v>
      </c>
    </row>
    <row r="241" spans="1:51">
      <c r="A241">
        <v>37</v>
      </c>
      <c r="B241" t="s">
        <v>352</v>
      </c>
      <c r="C241" t="s">
        <v>354</v>
      </c>
      <c r="D241">
        <v>0.10976203700000001</v>
      </c>
      <c r="E241">
        <v>0.65484243399999997</v>
      </c>
      <c r="F241">
        <v>0.227171769</v>
      </c>
      <c r="G241">
        <v>0.37936753099999998</v>
      </c>
      <c r="H241">
        <v>0.33312271300000001</v>
      </c>
      <c r="I241" s="3">
        <v>1.6072178028278064</v>
      </c>
      <c r="J241" s="3">
        <v>0</v>
      </c>
      <c r="K241" s="3">
        <v>5.2014772076327978</v>
      </c>
      <c r="L241" s="3">
        <f t="shared" si="54"/>
        <v>6.8086950104606041</v>
      </c>
      <c r="M241">
        <f t="shared" si="66"/>
        <v>10</v>
      </c>
      <c r="N241">
        <f t="shared" si="67"/>
        <v>1.3</v>
      </c>
      <c r="O241">
        <f t="shared" si="68"/>
        <v>5.25</v>
      </c>
      <c r="P241" s="4">
        <f t="shared" si="55"/>
        <v>109.26348301781746</v>
      </c>
      <c r="Q241" s="4">
        <f t="shared" si="56"/>
        <v>93.191304989539404</v>
      </c>
      <c r="R241" s="4">
        <f t="shared" si="57"/>
        <v>120.49906032961158</v>
      </c>
      <c r="S241">
        <f t="shared" si="58"/>
        <v>2.0384750405068504</v>
      </c>
      <c r="T241">
        <f t="shared" si="58"/>
        <v>1.9693753933494487</v>
      </c>
      <c r="U241">
        <f t="shared" si="58"/>
        <v>2.0809836602282674</v>
      </c>
      <c r="V241" s="2">
        <f t="shared" si="59"/>
        <v>1.9861184882145002</v>
      </c>
      <c r="X241">
        <v>5</v>
      </c>
      <c r="Y241">
        <v>4</v>
      </c>
      <c r="Z241" s="5">
        <f t="shared" si="69"/>
        <v>109.26348301781746</v>
      </c>
      <c r="AA241" s="5">
        <f t="shared" si="60"/>
        <v>9.2634830178174639</v>
      </c>
      <c r="AJ241" t="str">
        <f t="shared" si="53"/>
        <v>LevanteBarcelona</v>
      </c>
      <c r="AK241">
        <f t="shared" si="61"/>
        <v>10</v>
      </c>
      <c r="AL241">
        <f t="shared" si="62"/>
        <v>5.25</v>
      </c>
      <c r="AM241">
        <f t="shared" si="63"/>
        <v>1.3</v>
      </c>
      <c r="AN241">
        <f t="shared" si="64"/>
        <v>1.33</v>
      </c>
      <c r="AO241">
        <f t="shared" si="65"/>
        <v>3.23</v>
      </c>
      <c r="AT241" t="s">
        <v>610</v>
      </c>
      <c r="AU241">
        <v>10</v>
      </c>
      <c r="AV241">
        <v>5.25</v>
      </c>
      <c r="AW241">
        <v>1.3</v>
      </c>
      <c r="AX241">
        <v>1.33</v>
      </c>
      <c r="AY241">
        <v>3.23</v>
      </c>
    </row>
    <row r="242" spans="1:51">
      <c r="A242">
        <v>38</v>
      </c>
      <c r="B242" t="s">
        <v>355</v>
      </c>
      <c r="C242" t="s">
        <v>352</v>
      </c>
      <c r="D242">
        <v>0.492942775</v>
      </c>
      <c r="E242">
        <v>0.24711363</v>
      </c>
      <c r="F242">
        <v>0.25397544799999999</v>
      </c>
      <c r="G242">
        <v>0.46941774000000003</v>
      </c>
      <c r="H242">
        <v>0.50024818900000001</v>
      </c>
      <c r="I242" s="3">
        <v>0</v>
      </c>
      <c r="J242" s="3">
        <v>0.95194440532558444</v>
      </c>
      <c r="K242" s="3">
        <v>1.0436220098611269</v>
      </c>
      <c r="L242" s="3">
        <f t="shared" si="54"/>
        <v>1.9955664151867114</v>
      </c>
      <c r="M242">
        <f t="shared" si="66"/>
        <v>1.8</v>
      </c>
      <c r="N242">
        <f t="shared" si="67"/>
        <v>4.0999999999999996</v>
      </c>
      <c r="O242">
        <f t="shared" si="68"/>
        <v>4</v>
      </c>
      <c r="P242" s="4">
        <f t="shared" si="55"/>
        <v>98.004433584813285</v>
      </c>
      <c r="Q242" s="4">
        <f t="shared" si="56"/>
        <v>101.90740564664819</v>
      </c>
      <c r="R242" s="4">
        <f t="shared" si="57"/>
        <v>102.1789216242578</v>
      </c>
      <c r="S242">
        <f t="shared" si="58"/>
        <v>1.9912457230176555</v>
      </c>
      <c r="T242">
        <f t="shared" si="58"/>
        <v>2.0082057454844349</v>
      </c>
      <c r="U242">
        <f t="shared" si="58"/>
        <v>2.0093613149140115</v>
      </c>
      <c r="V242" s="2">
        <f t="shared" si="59"/>
        <v>1.9881536441138743</v>
      </c>
      <c r="X242">
        <v>4</v>
      </c>
      <c r="Y242">
        <v>2</v>
      </c>
      <c r="Z242" s="5">
        <f t="shared" si="69"/>
        <v>98.004433584813285</v>
      </c>
      <c r="AA242" s="5">
        <f t="shared" si="60"/>
        <v>-1.9955664151867154</v>
      </c>
      <c r="AJ242" t="str">
        <f t="shared" si="53"/>
        <v>Celta VigoLevante</v>
      </c>
      <c r="AK242">
        <f t="shared" si="61"/>
        <v>1.8</v>
      </c>
      <c r="AL242">
        <f t="shared" si="62"/>
        <v>4</v>
      </c>
      <c r="AM242">
        <f t="shared" si="63"/>
        <v>4.0999999999999996</v>
      </c>
      <c r="AN242">
        <f t="shared" si="64"/>
        <v>1.41</v>
      </c>
      <c r="AO242">
        <f t="shared" si="65"/>
        <v>2.82</v>
      </c>
      <c r="AT242" t="s">
        <v>611</v>
      </c>
      <c r="AU242">
        <v>1.8</v>
      </c>
      <c r="AV242">
        <v>4</v>
      </c>
      <c r="AW242">
        <v>4.0999999999999996</v>
      </c>
      <c r="AX242">
        <v>1.41</v>
      </c>
      <c r="AY242">
        <v>2.82</v>
      </c>
    </row>
    <row r="243" spans="1:51">
      <c r="A243">
        <v>38</v>
      </c>
      <c r="B243" t="s">
        <v>366</v>
      </c>
      <c r="C243" t="s">
        <v>376</v>
      </c>
      <c r="D243">
        <v>0.359993638</v>
      </c>
      <c r="E243">
        <v>0.287037553</v>
      </c>
      <c r="F243">
        <v>0.35257739500000002</v>
      </c>
      <c r="G243">
        <v>0.215518558</v>
      </c>
      <c r="H243">
        <v>0.30049028999999999</v>
      </c>
      <c r="I243" s="3">
        <v>5.7875740853386297</v>
      </c>
      <c r="J243" s="3">
        <v>0</v>
      </c>
      <c r="K243" s="3">
        <v>12.60271551272073</v>
      </c>
      <c r="L243" s="3">
        <f t="shared" si="54"/>
        <v>18.390289598059361</v>
      </c>
      <c r="M243">
        <f t="shared" si="66"/>
        <v>2.7</v>
      </c>
      <c r="N243">
        <f t="shared" si="67"/>
        <v>2.5</v>
      </c>
      <c r="O243">
        <f t="shared" si="68"/>
        <v>3.6</v>
      </c>
      <c r="P243" s="4">
        <f t="shared" si="55"/>
        <v>97.236160432354936</v>
      </c>
      <c r="Q243" s="4">
        <f t="shared" si="56"/>
        <v>81.609710401940632</v>
      </c>
      <c r="R243" s="4">
        <f t="shared" si="57"/>
        <v>126.97948624773528</v>
      </c>
      <c r="S243">
        <f t="shared" si="58"/>
        <v>1.9878278015085762</v>
      </c>
      <c r="T243">
        <f t="shared" si="58"/>
        <v>1.9117418367327568</v>
      </c>
      <c r="U243">
        <f t="shared" si="58"/>
        <v>2.1037335656094549</v>
      </c>
      <c r="V243" s="2">
        <f t="shared" si="59"/>
        <v>2.0060759611027534</v>
      </c>
      <c r="X243">
        <v>3</v>
      </c>
      <c r="Y243">
        <v>2</v>
      </c>
      <c r="Z243" s="5">
        <f t="shared" si="69"/>
        <v>97.236160432354936</v>
      </c>
      <c r="AA243" s="5">
        <f t="shared" si="60"/>
        <v>-2.7638395676450642</v>
      </c>
      <c r="AJ243" t="str">
        <f t="shared" si="53"/>
        <v>LeganésBetis</v>
      </c>
      <c r="AK243">
        <f t="shared" si="61"/>
        <v>2.7</v>
      </c>
      <c r="AL243">
        <f t="shared" si="62"/>
        <v>3.6</v>
      </c>
      <c r="AM243">
        <f t="shared" si="63"/>
        <v>2.5</v>
      </c>
      <c r="AN243">
        <f t="shared" si="64"/>
        <v>1.66</v>
      </c>
      <c r="AO243">
        <f t="shared" si="65"/>
        <v>2.19</v>
      </c>
      <c r="AT243" t="s">
        <v>612</v>
      </c>
      <c r="AU243">
        <v>3.1</v>
      </c>
      <c r="AV243">
        <v>3.5</v>
      </c>
      <c r="AW243">
        <v>2.25</v>
      </c>
      <c r="AX243">
        <v>1.57</v>
      </c>
      <c r="AY243">
        <v>2.36</v>
      </c>
    </row>
    <row r="244" spans="1:51">
      <c r="A244">
        <v>38</v>
      </c>
      <c r="B244" t="s">
        <v>375</v>
      </c>
      <c r="C244" t="s">
        <v>378</v>
      </c>
      <c r="D244">
        <v>0.43975809599999999</v>
      </c>
      <c r="E244">
        <v>0.21932822799999999</v>
      </c>
      <c r="F244">
        <v>0.34025576800000001</v>
      </c>
      <c r="G244">
        <v>0.22145721300000001</v>
      </c>
      <c r="H244">
        <v>0.29107661299999998</v>
      </c>
      <c r="I244" s="3">
        <v>25.948991442327028</v>
      </c>
      <c r="J244" s="3">
        <v>0</v>
      </c>
      <c r="K244" s="3">
        <v>18.051788082775513</v>
      </c>
      <c r="L244" s="3">
        <f t="shared" si="54"/>
        <v>44.000779525102544</v>
      </c>
      <c r="M244">
        <f t="shared" si="66"/>
        <v>3.1</v>
      </c>
      <c r="N244">
        <f t="shared" si="67"/>
        <v>2.25</v>
      </c>
      <c r="O244">
        <f t="shared" si="68"/>
        <v>3.5</v>
      </c>
      <c r="P244" s="4">
        <f t="shared" si="55"/>
        <v>136.44109394611124</v>
      </c>
      <c r="Q244" s="4">
        <f t="shared" si="56"/>
        <v>55.999220474897456</v>
      </c>
      <c r="R244" s="4">
        <f t="shared" si="57"/>
        <v>119.18047876461175</v>
      </c>
      <c r="S244">
        <f t="shared" si="58"/>
        <v>2.1349451927996737</v>
      </c>
      <c r="T244">
        <f t="shared" si="58"/>
        <v>1.7481819815453641</v>
      </c>
      <c r="U244">
        <f t="shared" si="58"/>
        <v>2.0762051257138006</v>
      </c>
      <c r="V244" s="2">
        <f t="shared" si="59"/>
        <v>2.0287258588590964</v>
      </c>
      <c r="X244">
        <v>1</v>
      </c>
      <c r="Y244">
        <v>2</v>
      </c>
      <c r="Z244" s="5">
        <f t="shared" si="69"/>
        <v>55.999220474897456</v>
      </c>
      <c r="AA244" s="5">
        <f t="shared" si="60"/>
        <v>-44.000779525102544</v>
      </c>
      <c r="AJ244" t="str">
        <f t="shared" si="53"/>
        <v>Las PalmasGirona</v>
      </c>
      <c r="AK244">
        <f t="shared" si="61"/>
        <v>3.1</v>
      </c>
      <c r="AL244">
        <f t="shared" si="62"/>
        <v>3.5</v>
      </c>
      <c r="AM244">
        <f t="shared" si="63"/>
        <v>2.25</v>
      </c>
      <c r="AN244">
        <f t="shared" si="64"/>
        <v>1.57</v>
      </c>
      <c r="AO244">
        <f t="shared" si="65"/>
        <v>2.36</v>
      </c>
      <c r="AT244" t="s">
        <v>613</v>
      </c>
      <c r="AU244">
        <v>2.7</v>
      </c>
      <c r="AV244">
        <v>3.6</v>
      </c>
      <c r="AW244">
        <v>2.5</v>
      </c>
      <c r="AX244">
        <v>1.66</v>
      </c>
      <c r="AY244">
        <v>2.19</v>
      </c>
    </row>
    <row r="245" spans="1:51">
      <c r="A245">
        <v>38</v>
      </c>
      <c r="B245" t="s">
        <v>360</v>
      </c>
      <c r="C245" t="s">
        <v>379</v>
      </c>
      <c r="D245">
        <v>0.46472428599999999</v>
      </c>
      <c r="E245">
        <v>0.27692713800000002</v>
      </c>
      <c r="F245">
        <v>0.251885788</v>
      </c>
      <c r="G245">
        <v>0.49874142199999999</v>
      </c>
      <c r="H245">
        <v>0.531829569</v>
      </c>
      <c r="I245" s="3">
        <v>0</v>
      </c>
      <c r="J245" s="3">
        <v>19.073769065726765</v>
      </c>
      <c r="K245" s="3">
        <v>10.534392542569751</v>
      </c>
      <c r="L245" s="3">
        <f t="shared" si="54"/>
        <v>29.608161608296516</v>
      </c>
      <c r="M245">
        <f t="shared" si="66"/>
        <v>1.4</v>
      </c>
      <c r="N245">
        <f t="shared" si="67"/>
        <v>8</v>
      </c>
      <c r="O245">
        <f t="shared" si="68"/>
        <v>4.75</v>
      </c>
      <c r="P245" s="4">
        <f t="shared" si="55"/>
        <v>70.391838391703487</v>
      </c>
      <c r="Q245" s="4">
        <f t="shared" si="56"/>
        <v>222.98199091751761</v>
      </c>
      <c r="R245" s="4">
        <f t="shared" si="57"/>
        <v>120.43020296890978</v>
      </c>
      <c r="S245">
        <f t="shared" si="58"/>
        <v>1.8475223076232872</v>
      </c>
      <c r="T245">
        <f t="shared" si="58"/>
        <v>2.3482697887836848</v>
      </c>
      <c r="U245">
        <f t="shared" si="58"/>
        <v>2.0807354182986986</v>
      </c>
      <c r="V245" s="2">
        <f t="shared" si="59"/>
        <v>2.0329957975967119</v>
      </c>
      <c r="X245">
        <v>1</v>
      </c>
      <c r="Y245">
        <v>0</v>
      </c>
      <c r="Z245" s="5">
        <f t="shared" si="69"/>
        <v>70.391838391703487</v>
      </c>
      <c r="AA245" s="5">
        <f t="shared" si="60"/>
        <v>-29.608161608296513</v>
      </c>
      <c r="AJ245" t="str">
        <f t="shared" si="53"/>
        <v>SevillaAlavés</v>
      </c>
      <c r="AK245">
        <f t="shared" si="61"/>
        <v>1.4</v>
      </c>
      <c r="AL245">
        <f t="shared" si="62"/>
        <v>4.75</v>
      </c>
      <c r="AM245">
        <f t="shared" si="63"/>
        <v>8</v>
      </c>
      <c r="AN245">
        <f t="shared" si="64"/>
        <v>1.4</v>
      </c>
      <c r="AO245">
        <f t="shared" si="65"/>
        <v>2.86</v>
      </c>
      <c r="AT245" t="s">
        <v>614</v>
      </c>
      <c r="AU245">
        <v>3.3</v>
      </c>
      <c r="AV245">
        <v>3.3</v>
      </c>
      <c r="AW245">
        <v>2.25</v>
      </c>
      <c r="AX245">
        <v>1.88</v>
      </c>
      <c r="AY245">
        <v>1.91</v>
      </c>
    </row>
    <row r="246" spans="1:51">
      <c r="A246">
        <v>38</v>
      </c>
      <c r="B246" t="s">
        <v>351</v>
      </c>
      <c r="C246" t="s">
        <v>369</v>
      </c>
      <c r="D246">
        <v>0.31261841000000001</v>
      </c>
      <c r="E246">
        <v>0.21797451100000001</v>
      </c>
      <c r="F246">
        <v>0.469375494</v>
      </c>
      <c r="G246">
        <v>7.6315744000000005E-2</v>
      </c>
      <c r="H246">
        <v>0.14664046999999999</v>
      </c>
      <c r="I246" s="3">
        <v>14.502327125496416</v>
      </c>
      <c r="J246" s="3">
        <v>0</v>
      </c>
      <c r="K246" s="3">
        <v>30.185996913238867</v>
      </c>
      <c r="L246" s="3">
        <f t="shared" si="54"/>
        <v>44.688324038735281</v>
      </c>
      <c r="M246">
        <f t="shared" si="66"/>
        <v>3.3</v>
      </c>
      <c r="N246">
        <f t="shared" si="67"/>
        <v>2.25</v>
      </c>
      <c r="O246">
        <f t="shared" si="68"/>
        <v>3.3</v>
      </c>
      <c r="P246" s="4">
        <f t="shared" si="55"/>
        <v>103.1693554754029</v>
      </c>
      <c r="Q246" s="4">
        <f t="shared" si="56"/>
        <v>55.311675961264712</v>
      </c>
      <c r="R246" s="4">
        <f t="shared" si="57"/>
        <v>154.92546577495298</v>
      </c>
      <c r="S246">
        <f t="shared" si="58"/>
        <v>2.0135507174046174</v>
      </c>
      <c r="T246">
        <f t="shared" si="58"/>
        <v>1.7428168179286092</v>
      </c>
      <c r="U246">
        <f t="shared" si="58"/>
        <v>2.190122810506324</v>
      </c>
      <c r="V246" s="2">
        <f t="shared" si="59"/>
        <v>2.0373526434820297</v>
      </c>
      <c r="X246">
        <v>0</v>
      </c>
      <c r="Y246">
        <v>1</v>
      </c>
      <c r="Z246" s="5">
        <f t="shared" si="69"/>
        <v>55.311675961264712</v>
      </c>
      <c r="AA246" s="5">
        <f t="shared" si="60"/>
        <v>-44.688324038735288</v>
      </c>
      <c r="AJ246" t="str">
        <f t="shared" si="53"/>
        <v>MálagaGetafe</v>
      </c>
      <c r="AK246">
        <f t="shared" si="61"/>
        <v>3.3</v>
      </c>
      <c r="AL246">
        <f t="shared" si="62"/>
        <v>3.3</v>
      </c>
      <c r="AM246">
        <f t="shared" si="63"/>
        <v>2.25</v>
      </c>
      <c r="AN246">
        <f t="shared" si="64"/>
        <v>1.88</v>
      </c>
      <c r="AO246">
        <f t="shared" si="65"/>
        <v>1.91</v>
      </c>
      <c r="AT246" t="s">
        <v>615</v>
      </c>
      <c r="AU246">
        <v>1.4</v>
      </c>
      <c r="AV246">
        <v>4.75</v>
      </c>
      <c r="AW246">
        <v>8</v>
      </c>
      <c r="AX246">
        <v>1.4</v>
      </c>
      <c r="AY246">
        <v>2.86</v>
      </c>
    </row>
    <row r="247" spans="1:51">
      <c r="A247">
        <v>38</v>
      </c>
      <c r="B247" t="s">
        <v>367</v>
      </c>
      <c r="C247" t="s">
        <v>364</v>
      </c>
      <c r="D247">
        <v>0.206951514</v>
      </c>
      <c r="E247">
        <v>0.56301358800000001</v>
      </c>
      <c r="F247">
        <v>0.184152328</v>
      </c>
      <c r="G247">
        <v>0.70904493000000002</v>
      </c>
      <c r="H247">
        <v>0.66704531</v>
      </c>
      <c r="I247" s="3">
        <v>0</v>
      </c>
      <c r="J247" s="3">
        <v>21.635877298945797</v>
      </c>
      <c r="K247" s="3">
        <v>0.23123246318040908</v>
      </c>
      <c r="L247" s="3">
        <f t="shared" si="54"/>
        <v>21.867109762126205</v>
      </c>
      <c r="M247">
        <f t="shared" si="66"/>
        <v>3.1</v>
      </c>
      <c r="N247">
        <f t="shared" si="67"/>
        <v>2.1</v>
      </c>
      <c r="O247">
        <f t="shared" si="68"/>
        <v>4.0999999999999996</v>
      </c>
      <c r="P247" s="4">
        <f t="shared" si="55"/>
        <v>78.132890237873795</v>
      </c>
      <c r="Q247" s="4">
        <f t="shared" si="56"/>
        <v>123.56823256565997</v>
      </c>
      <c r="R247" s="4">
        <f t="shared" si="57"/>
        <v>79.080943336913464</v>
      </c>
      <c r="S247">
        <f t="shared" si="58"/>
        <v>1.8928338897280286</v>
      </c>
      <c r="T247">
        <f t="shared" si="58"/>
        <v>2.0919068348732921</v>
      </c>
      <c r="U247">
        <f t="shared" si="58"/>
        <v>1.8980718412634425</v>
      </c>
      <c r="V247" s="2">
        <f t="shared" si="59"/>
        <v>1.9190311603733696</v>
      </c>
      <c r="X247">
        <v>2</v>
      </c>
      <c r="Y247">
        <v>2</v>
      </c>
      <c r="Z247" s="5">
        <f t="shared" si="69"/>
        <v>79.080943336913464</v>
      </c>
      <c r="AA247" s="5">
        <f t="shared" si="60"/>
        <v>-20.919056663086536</v>
      </c>
      <c r="AJ247" t="str">
        <f t="shared" si="53"/>
        <v>VillarrealReal Madrid</v>
      </c>
      <c r="AK247">
        <f t="shared" si="61"/>
        <v>3.1</v>
      </c>
      <c r="AL247">
        <f t="shared" si="62"/>
        <v>4.0999999999999996</v>
      </c>
      <c r="AM247">
        <f t="shared" si="63"/>
        <v>2.1</v>
      </c>
      <c r="AN247">
        <f t="shared" si="64"/>
        <v>1.26</v>
      </c>
      <c r="AO247">
        <f t="shared" si="65"/>
        <v>3.79</v>
      </c>
      <c r="AT247" t="s">
        <v>616</v>
      </c>
      <c r="AU247">
        <v>3.1</v>
      </c>
      <c r="AV247">
        <v>4.0999999999999996</v>
      </c>
      <c r="AW247">
        <v>2.1</v>
      </c>
      <c r="AX247">
        <v>1.26</v>
      </c>
      <c r="AY247">
        <v>3.79</v>
      </c>
    </row>
    <row r="248" spans="1:51">
      <c r="A248">
        <v>38</v>
      </c>
      <c r="B248" t="s">
        <v>370</v>
      </c>
      <c r="C248" t="s">
        <v>361</v>
      </c>
      <c r="D248">
        <v>0.67762103200000001</v>
      </c>
      <c r="E248">
        <v>0.110711793</v>
      </c>
      <c r="F248">
        <v>0.147413407</v>
      </c>
      <c r="G248">
        <v>0.66705307999999996</v>
      </c>
      <c r="H248">
        <v>0.55802495399999996</v>
      </c>
      <c r="I248" s="3">
        <v>5.4557745803779163</v>
      </c>
      <c r="J248" s="3">
        <v>3.698457980666843E-2</v>
      </c>
      <c r="K248" s="3">
        <v>0</v>
      </c>
      <c r="L248" s="3">
        <f t="shared" si="54"/>
        <v>5.4927591601845851</v>
      </c>
      <c r="M248">
        <f t="shared" si="66"/>
        <v>1.4</v>
      </c>
      <c r="N248">
        <f t="shared" si="67"/>
        <v>8</v>
      </c>
      <c r="O248">
        <f t="shared" si="68"/>
        <v>4.75</v>
      </c>
      <c r="P248" s="4">
        <f t="shared" si="55"/>
        <v>102.14532525234449</v>
      </c>
      <c r="Q248" s="4">
        <f t="shared" si="56"/>
        <v>94.80311747826876</v>
      </c>
      <c r="R248" s="4">
        <f t="shared" si="57"/>
        <v>94.50724083981541</v>
      </c>
      <c r="S248">
        <f t="shared" si="58"/>
        <v>2.0092184956520938</v>
      </c>
      <c r="T248">
        <f t="shared" si="58"/>
        <v>1.9768226187868916</v>
      </c>
      <c r="U248">
        <f t="shared" si="58"/>
        <v>1.9754650840257326</v>
      </c>
      <c r="V248" s="2">
        <f t="shared" si="59"/>
        <v>1.8715563255518861</v>
      </c>
      <c r="X248">
        <v>2</v>
      </c>
      <c r="Y248">
        <v>1</v>
      </c>
      <c r="Z248" s="5">
        <f t="shared" si="69"/>
        <v>102.14532525234449</v>
      </c>
      <c r="AA248" s="5">
        <f t="shared" si="60"/>
        <v>2.1453252523444917</v>
      </c>
      <c r="AJ248" t="str">
        <f t="shared" si="53"/>
        <v>ValenciaLa Coruña</v>
      </c>
      <c r="AK248">
        <f t="shared" si="61"/>
        <v>1.4</v>
      </c>
      <c r="AL248">
        <f t="shared" si="62"/>
        <v>4.75</v>
      </c>
      <c r="AM248">
        <f t="shared" si="63"/>
        <v>8</v>
      </c>
      <c r="AN248">
        <f t="shared" si="64"/>
        <v>1.37</v>
      </c>
      <c r="AO248">
        <f t="shared" si="65"/>
        <v>2.98</v>
      </c>
      <c r="AT248" t="s">
        <v>617</v>
      </c>
      <c r="AU248">
        <v>2.04</v>
      </c>
      <c r="AV248">
        <v>3.5</v>
      </c>
      <c r="AW248">
        <v>3.6</v>
      </c>
      <c r="AX248">
        <v>1.75</v>
      </c>
      <c r="AY248">
        <v>2.06</v>
      </c>
    </row>
    <row r="249" spans="1:51">
      <c r="A249">
        <v>38</v>
      </c>
      <c r="B249" t="s">
        <v>363</v>
      </c>
      <c r="C249" t="s">
        <v>373</v>
      </c>
      <c r="D249">
        <v>0.44534158699999998</v>
      </c>
      <c r="E249">
        <v>0.206758045</v>
      </c>
      <c r="F249">
        <v>0.347318189</v>
      </c>
      <c r="G249">
        <v>0.20456029000000001</v>
      </c>
      <c r="H249">
        <v>0.271811523</v>
      </c>
      <c r="I249" s="3">
        <v>0</v>
      </c>
      <c r="J249" s="3">
        <v>0</v>
      </c>
      <c r="K249" s="3">
        <v>8.6563338969755037</v>
      </c>
      <c r="L249" s="3">
        <f t="shared" si="54"/>
        <v>8.6563338969755037</v>
      </c>
      <c r="M249">
        <f t="shared" si="66"/>
        <v>2.04</v>
      </c>
      <c r="N249">
        <f t="shared" si="67"/>
        <v>3.6</v>
      </c>
      <c r="O249">
        <f t="shared" si="68"/>
        <v>3.5</v>
      </c>
      <c r="P249" s="4">
        <f t="shared" si="55"/>
        <v>91.343666103024503</v>
      </c>
      <c r="Q249" s="4">
        <f t="shared" si="56"/>
        <v>91.343666103024503</v>
      </c>
      <c r="R249" s="4">
        <f t="shared" si="57"/>
        <v>121.64083474243876</v>
      </c>
      <c r="S249">
        <f t="shared" si="58"/>
        <v>1.9606784381486055</v>
      </c>
      <c r="T249">
        <f t="shared" si="58"/>
        <v>1.9606784381486055</v>
      </c>
      <c r="U249">
        <f t="shared" si="58"/>
        <v>2.0850793917646882</v>
      </c>
      <c r="V249" s="2">
        <f t="shared" si="59"/>
        <v>2.0027436862559735</v>
      </c>
      <c r="X249">
        <v>0</v>
      </c>
      <c r="Y249">
        <v>1</v>
      </c>
      <c r="Z249" s="5">
        <f t="shared" si="69"/>
        <v>91.343666103024503</v>
      </c>
      <c r="AA249" s="5">
        <f t="shared" si="60"/>
        <v>-8.6563338969754966</v>
      </c>
      <c r="AJ249" t="str">
        <f t="shared" si="53"/>
        <v>Athletic BilbaoEspanyol</v>
      </c>
      <c r="AK249">
        <f t="shared" si="61"/>
        <v>2.04</v>
      </c>
      <c r="AL249">
        <f t="shared" si="62"/>
        <v>3.5</v>
      </c>
      <c r="AM249">
        <f t="shared" si="63"/>
        <v>3.6</v>
      </c>
      <c r="AN249">
        <f t="shared" si="64"/>
        <v>1.75</v>
      </c>
      <c r="AO249">
        <f t="shared" si="65"/>
        <v>2.06</v>
      </c>
      <c r="AT249" t="s">
        <v>618</v>
      </c>
      <c r="AU249">
        <v>1.61</v>
      </c>
      <c r="AV249">
        <v>3.8</v>
      </c>
      <c r="AW249">
        <v>6</v>
      </c>
      <c r="AX249">
        <v>1.82</v>
      </c>
      <c r="AY249">
        <v>1.98</v>
      </c>
    </row>
    <row r="250" spans="1:51">
      <c r="A250">
        <v>38</v>
      </c>
      <c r="B250" t="s">
        <v>357</v>
      </c>
      <c r="C250" t="s">
        <v>372</v>
      </c>
      <c r="D250">
        <v>0.53840951699999995</v>
      </c>
      <c r="E250">
        <v>0.206857138</v>
      </c>
      <c r="F250">
        <v>0.24798159</v>
      </c>
      <c r="G250">
        <v>0.45341514700000002</v>
      </c>
      <c r="H250">
        <v>0.47023555099999997</v>
      </c>
      <c r="I250" s="3">
        <v>0</v>
      </c>
      <c r="J250" s="3">
        <v>4.9975091906755091</v>
      </c>
      <c r="K250" s="3">
        <v>0</v>
      </c>
      <c r="L250" s="3">
        <f t="shared" si="54"/>
        <v>4.9975091906755091</v>
      </c>
      <c r="M250">
        <f t="shared" si="66"/>
        <v>1.61</v>
      </c>
      <c r="N250">
        <f t="shared" si="67"/>
        <v>6</v>
      </c>
      <c r="O250">
        <f t="shared" si="68"/>
        <v>3.8</v>
      </c>
      <c r="P250" s="4">
        <f t="shared" si="55"/>
        <v>95.002490809324485</v>
      </c>
      <c r="Q250" s="4">
        <f t="shared" si="56"/>
        <v>124.98754595337755</v>
      </c>
      <c r="R250" s="4">
        <f t="shared" si="57"/>
        <v>95.002490809324485</v>
      </c>
      <c r="S250">
        <f t="shared" si="58"/>
        <v>1.9777349919263656</v>
      </c>
      <c r="T250">
        <f t="shared" si="58"/>
        <v>2.0968667410625734</v>
      </c>
      <c r="U250">
        <f t="shared" si="58"/>
        <v>1.9777349919263656</v>
      </c>
      <c r="V250" s="2">
        <f t="shared" si="59"/>
        <v>1.9890250624772019</v>
      </c>
      <c r="X250">
        <v>2</v>
      </c>
      <c r="Y250">
        <v>2</v>
      </c>
      <c r="Z250" s="5">
        <f t="shared" si="69"/>
        <v>95.002490809324485</v>
      </c>
      <c r="AA250" s="5">
        <f t="shared" si="60"/>
        <v>-4.9975091906755154</v>
      </c>
      <c r="AJ250" t="str">
        <f t="shared" si="53"/>
        <v>Atlético MadridEibar</v>
      </c>
      <c r="AK250">
        <f t="shared" si="61"/>
        <v>1.61</v>
      </c>
      <c r="AL250">
        <f t="shared" si="62"/>
        <v>3.8</v>
      </c>
      <c r="AM250">
        <f t="shared" si="63"/>
        <v>6</v>
      </c>
      <c r="AN250">
        <f t="shared" si="64"/>
        <v>1.82</v>
      </c>
      <c r="AO250">
        <f t="shared" si="65"/>
        <v>1.98</v>
      </c>
      <c r="AT250" t="s">
        <v>619</v>
      </c>
      <c r="AU250">
        <v>1.22</v>
      </c>
      <c r="AV250">
        <v>7</v>
      </c>
      <c r="AW250">
        <v>11</v>
      </c>
      <c r="AX250">
        <v>1.1599999999999999</v>
      </c>
      <c r="AY250">
        <v>5.04</v>
      </c>
    </row>
    <row r="251" spans="1:51">
      <c r="A251">
        <v>38</v>
      </c>
      <c r="B251" t="s">
        <v>354</v>
      </c>
      <c r="C251" t="s">
        <v>358</v>
      </c>
      <c r="D251">
        <v>0.50801049899999995</v>
      </c>
      <c r="E251">
        <v>0.22659333100000001</v>
      </c>
      <c r="F251">
        <v>0.166133106</v>
      </c>
      <c r="G251">
        <v>0.77465981799999994</v>
      </c>
      <c r="H251">
        <v>0.73181373800000005</v>
      </c>
      <c r="I251" s="3">
        <v>0</v>
      </c>
      <c r="J251" s="3">
        <v>18.469235928384016</v>
      </c>
      <c r="K251" s="3">
        <v>7.9498143940202599</v>
      </c>
      <c r="L251" s="3">
        <f t="shared" si="54"/>
        <v>26.419050322404274</v>
      </c>
      <c r="M251">
        <f t="shared" si="66"/>
        <v>1.22</v>
      </c>
      <c r="N251">
        <f t="shared" si="67"/>
        <v>11</v>
      </c>
      <c r="O251">
        <f t="shared" si="68"/>
        <v>7</v>
      </c>
      <c r="P251" s="4">
        <f t="shared" si="55"/>
        <v>73.580949677595711</v>
      </c>
      <c r="Q251" s="4">
        <f t="shared" si="56"/>
        <v>276.74254488981984</v>
      </c>
      <c r="R251" s="4">
        <f t="shared" si="57"/>
        <v>129.22965043573754</v>
      </c>
      <c r="S251">
        <f t="shared" si="58"/>
        <v>1.8667653887829283</v>
      </c>
      <c r="T251">
        <f t="shared" si="58"/>
        <v>2.4420759303391151</v>
      </c>
      <c r="U251">
        <f t="shared" si="58"/>
        <v>2.111362169566672</v>
      </c>
      <c r="V251" s="2">
        <f t="shared" si="59"/>
        <v>1.8524616914030183</v>
      </c>
      <c r="X251">
        <v>1</v>
      </c>
      <c r="Y251">
        <v>0</v>
      </c>
      <c r="Z251" s="5">
        <f t="shared" si="69"/>
        <v>73.580949677595711</v>
      </c>
      <c r="AA251" s="5">
        <f t="shared" si="60"/>
        <v>-26.419050322404289</v>
      </c>
      <c r="AJ251" t="str">
        <f t="shared" si="53"/>
        <v>BarcelonaReal Sociedad</v>
      </c>
      <c r="AK251">
        <f t="shared" si="61"/>
        <v>1.22</v>
      </c>
      <c r="AL251">
        <f t="shared" si="62"/>
        <v>7</v>
      </c>
      <c r="AM251">
        <f t="shared" si="63"/>
        <v>11</v>
      </c>
      <c r="AN251">
        <f t="shared" si="64"/>
        <v>1.1599999999999999</v>
      </c>
      <c r="AO251">
        <f t="shared" si="65"/>
        <v>5.04</v>
      </c>
      <c r="AT251" t="s">
        <v>620</v>
      </c>
      <c r="AU251">
        <v>1.4</v>
      </c>
      <c r="AV251">
        <v>4.75</v>
      </c>
      <c r="AW251">
        <v>8</v>
      </c>
      <c r="AX251">
        <v>1.37</v>
      </c>
      <c r="AY251">
        <v>2.98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47CA-1348-B341-A77A-14739395EBAF}">
  <dimension ref="A1:AF252"/>
  <sheetViews>
    <sheetView workbookViewId="0">
      <selection activeCell="F16" sqref="F16"/>
    </sheetView>
  </sheetViews>
  <sheetFormatPr defaultColWidth="8.796875" defaultRowHeight="15.6"/>
  <cols>
    <col min="1" max="1" width="5.5" bestFit="1" customWidth="1"/>
    <col min="2" max="3" width="13.69921875" bestFit="1" customWidth="1"/>
    <col min="4" max="8" width="11.796875" bestFit="1" customWidth="1"/>
    <col min="9" max="9" width="9" style="1" bestFit="1" customWidth="1"/>
    <col min="10" max="11" width="8.5" style="1" bestFit="1" customWidth="1"/>
    <col min="12" max="12" width="8.5" style="1" customWidth="1"/>
    <col min="13" max="13" width="10.69921875" bestFit="1" customWidth="1"/>
    <col min="14" max="15" width="10.19921875" bestFit="1" customWidth="1"/>
    <col min="16" max="16" width="10.296875" bestFit="1" customWidth="1"/>
    <col min="17" max="17" width="9.796875" bestFit="1" customWidth="1"/>
    <col min="22" max="22" width="11.5" style="2" bestFit="1" customWidth="1"/>
    <col min="31" max="31" width="9.69921875" bestFit="1" customWidth="1"/>
  </cols>
  <sheetData>
    <row r="1" spans="1:32">
      <c r="A1" t="s">
        <v>0</v>
      </c>
      <c r="B1" t="s">
        <v>23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s="8" t="s">
        <v>1347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621</v>
      </c>
      <c r="Y1" s="8" t="s">
        <v>622</v>
      </c>
      <c r="Z1" s="8" t="s">
        <v>24</v>
      </c>
      <c r="AA1" s="8" t="s">
        <v>246</v>
      </c>
    </row>
    <row r="2" spans="1:32">
      <c r="A2">
        <v>14</v>
      </c>
      <c r="B2" t="s">
        <v>1368</v>
      </c>
      <c r="C2" t="s">
        <v>1369</v>
      </c>
      <c r="D2" s="20">
        <v>0.57987807880584674</v>
      </c>
      <c r="E2" s="20">
        <v>0.15859652819532438</v>
      </c>
      <c r="F2" s="20">
        <v>0.25653738093079065</v>
      </c>
      <c r="G2" s="20">
        <v>0.36922701000008562</v>
      </c>
      <c r="H2" s="20">
        <v>0.37492337174621132</v>
      </c>
      <c r="I2" s="3">
        <v>30.868529621499594</v>
      </c>
      <c r="J2" s="3">
        <v>0</v>
      </c>
      <c r="K2" s="3">
        <v>2.319487964520309</v>
      </c>
      <c r="L2" s="3">
        <f>SUM(I2:K2)</f>
        <v>33.188017586019903</v>
      </c>
      <c r="M2">
        <v>2.4</v>
      </c>
      <c r="N2">
        <v>3</v>
      </c>
      <c r="O2">
        <v>3.3</v>
      </c>
      <c r="P2" s="4">
        <f>100+(I2*M2-I2)-J2-K2</f>
        <v>140.89645350557913</v>
      </c>
      <c r="Q2" s="4">
        <f>100+(J2*N2-J2)-I2-K2</f>
        <v>66.811982413980104</v>
      </c>
      <c r="R2" s="4">
        <f>100+(K2*O2-K2)-I2-J2</f>
        <v>74.466292696897114</v>
      </c>
      <c r="S2">
        <f>LOG(P2)</f>
        <v>2.1489000616520011</v>
      </c>
      <c r="T2">
        <f t="shared" ref="T2:U17" si="0">LOG(Q2)</f>
        <v>1.8248543581281866</v>
      </c>
      <c r="U2">
        <f t="shared" si="0"/>
        <v>1.8719597330382385</v>
      </c>
      <c r="V2" s="2">
        <f>(D2*S2)+(E2*T2)+(F2*U2)</f>
        <v>2.0157432520792975</v>
      </c>
      <c r="W2">
        <f>SUM(V2:V251)</f>
        <v>487.91662201425265</v>
      </c>
      <c r="X2">
        <v>2</v>
      </c>
      <c r="Y2">
        <v>2</v>
      </c>
      <c r="Z2">
        <f>IF(X2=Y2,R2,IF(X2&gt;Y2,P2,Q2))</f>
        <v>74.466292696897114</v>
      </c>
      <c r="AA2">
        <f>Z2-100</f>
        <v>-25.533707303102886</v>
      </c>
    </row>
    <row r="3" spans="1:32">
      <c r="A3">
        <v>14</v>
      </c>
      <c r="B3" t="s">
        <v>1365</v>
      </c>
      <c r="C3" t="s">
        <v>1367</v>
      </c>
      <c r="D3" s="20">
        <v>0.3112625837182515</v>
      </c>
      <c r="E3" s="20">
        <v>0.45030143807503065</v>
      </c>
      <c r="F3" s="20">
        <v>0.20294390518420174</v>
      </c>
      <c r="G3" s="20">
        <v>0.7282079959894574</v>
      </c>
      <c r="H3" s="20">
        <v>0.71346860746099339</v>
      </c>
      <c r="I3" s="3">
        <v>2.8123303372787762</v>
      </c>
      <c r="J3" s="3">
        <v>0</v>
      </c>
      <c r="K3" s="3">
        <v>0</v>
      </c>
      <c r="L3" s="3">
        <f t="shared" ref="L3:L66" si="1">SUM(I3:K3)</f>
        <v>2.8123303372787762</v>
      </c>
      <c r="M3">
        <v>3.3</v>
      </c>
      <c r="N3">
        <v>2.14</v>
      </c>
      <c r="O3">
        <v>3.6</v>
      </c>
      <c r="P3" s="4">
        <f t="shared" ref="P3:P66" si="2">100+(I3*M3-I3)-J3-K3</f>
        <v>106.46835977574119</v>
      </c>
      <c r="Q3" s="4">
        <f t="shared" ref="Q3:Q66" si="3">100+(J3*N3-J3)-I3-K3</f>
        <v>97.18766966272122</v>
      </c>
      <c r="R3" s="4">
        <f>100+(K3*O3-K3)-I3-J3</f>
        <v>97.18766966272122</v>
      </c>
      <c r="S3">
        <f t="shared" ref="S3:U66" si="4">LOG(P3)</f>
        <v>2.0272205634893297</v>
      </c>
      <c r="T3">
        <f t="shared" si="0"/>
        <v>1.9876111688653295</v>
      </c>
      <c r="U3">
        <f t="shared" si="0"/>
        <v>1.9876111688653295</v>
      </c>
      <c r="V3" s="2">
        <f t="shared" ref="V3:V66" si="5">(D3*S3)+(E3*T3)+(F3*U3)</f>
        <v>1.9293956506297747</v>
      </c>
      <c r="X3">
        <v>1</v>
      </c>
      <c r="Y3">
        <v>2</v>
      </c>
      <c r="Z3">
        <f t="shared" ref="Z3:Z66" si="6">IF(X3=Y3,R3,IF(X3&gt;Y3,P3,Q3))</f>
        <v>97.18766966272122</v>
      </c>
      <c r="AA3">
        <f t="shared" ref="AA3:AA66" si="7">Z3-100</f>
        <v>-2.8123303372787802</v>
      </c>
      <c r="AD3" t="s">
        <v>42</v>
      </c>
      <c r="AE3" t="s">
        <v>43</v>
      </c>
      <c r="AF3" t="s">
        <v>44</v>
      </c>
    </row>
    <row r="4" spans="1:32">
      <c r="A4">
        <v>14</v>
      </c>
      <c r="B4" t="s">
        <v>1361</v>
      </c>
      <c r="C4" t="s">
        <v>1363</v>
      </c>
      <c r="D4" s="20">
        <v>0.27859819308751249</v>
      </c>
      <c r="E4" s="20">
        <v>0.27859819308751249</v>
      </c>
      <c r="F4" s="20">
        <v>0.4427568806956409</v>
      </c>
      <c r="G4" s="20">
        <v>9.8386970626061637E-2</v>
      </c>
      <c r="H4" s="20">
        <v>0.17755541963513816</v>
      </c>
      <c r="I4" s="3">
        <v>22.269491464659762</v>
      </c>
      <c r="J4" s="3">
        <v>0</v>
      </c>
      <c r="K4" s="3">
        <v>33.854396894345996</v>
      </c>
      <c r="L4" s="3">
        <f t="shared" si="1"/>
        <v>56.123888359005761</v>
      </c>
      <c r="M4">
        <v>8</v>
      </c>
      <c r="N4">
        <v>1.44</v>
      </c>
      <c r="O4">
        <v>4.2</v>
      </c>
      <c r="P4" s="4">
        <f t="shared" si="2"/>
        <v>222.03204335827235</v>
      </c>
      <c r="Q4" s="4">
        <f t="shared" si="3"/>
        <v>43.876111640994239</v>
      </c>
      <c r="R4" s="4">
        <f t="shared" ref="R4:R67" si="8">100+(K4*O4-K4)-I4-J4</f>
        <v>186.06457859724745</v>
      </c>
      <c r="S4">
        <f t="shared" si="4"/>
        <v>2.3464156557544391</v>
      </c>
      <c r="T4">
        <f t="shared" si="0"/>
        <v>1.6422281328569865</v>
      </c>
      <c r="U4">
        <f t="shared" si="0"/>
        <v>2.269663703684571</v>
      </c>
      <c r="V4" s="2">
        <f t="shared" si="5"/>
        <v>2.1161381740483693</v>
      </c>
      <c r="X4">
        <v>1</v>
      </c>
      <c r="Y4">
        <v>1</v>
      </c>
      <c r="Z4">
        <f t="shared" si="6"/>
        <v>186.06457859724745</v>
      </c>
      <c r="AA4">
        <f t="shared" si="7"/>
        <v>86.064578597247447</v>
      </c>
      <c r="AC4" t="s">
        <v>49</v>
      </c>
      <c r="AD4">
        <f>SUM(AA2:AA251)</f>
        <v>-1171.7752064797867</v>
      </c>
      <c r="AE4" s="4">
        <f>SUM(L2:L251)</f>
        <v>6184.2671540501478</v>
      </c>
      <c r="AF4" s="6">
        <f>AD4/AE4</f>
        <v>-0.18947680902051225</v>
      </c>
    </row>
    <row r="5" spans="1:32">
      <c r="A5">
        <v>14</v>
      </c>
      <c r="B5" t="s">
        <v>1356</v>
      </c>
      <c r="C5" t="s">
        <v>1362</v>
      </c>
      <c r="D5" s="20">
        <v>7.732763540242224E-2</v>
      </c>
      <c r="E5" s="20">
        <v>0.69051158106644783</v>
      </c>
      <c r="F5" s="20">
        <v>0.11212077866341252</v>
      </c>
      <c r="G5" s="20">
        <v>0.68764667138212654</v>
      </c>
      <c r="H5" s="20">
        <v>0.53973508235931467</v>
      </c>
      <c r="I5" s="3">
        <v>0</v>
      </c>
      <c r="J5" s="3">
        <v>43.904748008261997</v>
      </c>
      <c r="K5" s="3">
        <v>0</v>
      </c>
      <c r="L5" s="3">
        <f t="shared" si="1"/>
        <v>43.904748008261997</v>
      </c>
      <c r="M5">
        <v>6</v>
      </c>
      <c r="N5">
        <v>1.61</v>
      </c>
      <c r="O5">
        <v>3.75</v>
      </c>
      <c r="P5" s="4">
        <f t="shared" si="2"/>
        <v>56.095251991738003</v>
      </c>
      <c r="Q5" s="4">
        <f t="shared" si="3"/>
        <v>126.78189628503983</v>
      </c>
      <c r="R5" s="4">
        <f t="shared" si="8"/>
        <v>56.095251991738003</v>
      </c>
      <c r="S5">
        <f t="shared" si="4"/>
        <v>1.748926103305128</v>
      </c>
      <c r="T5">
        <f t="shared" si="0"/>
        <v>2.1030572432552499</v>
      </c>
      <c r="U5">
        <f t="shared" si="0"/>
        <v>1.748926103305128</v>
      </c>
      <c r="V5" s="2">
        <f t="shared" si="5"/>
        <v>1.7835166587029245</v>
      </c>
      <c r="X5">
        <v>0</v>
      </c>
      <c r="Y5">
        <v>3</v>
      </c>
      <c r="Z5">
        <f t="shared" si="6"/>
        <v>126.78189628503983</v>
      </c>
      <c r="AA5">
        <f t="shared" si="7"/>
        <v>26.781896285039835</v>
      </c>
      <c r="AC5">
        <v>2</v>
      </c>
      <c r="AD5">
        <f>SUMIF($V$2:$V$251,"&gt;2",$AA$2:$AA$251)</f>
        <v>-783.81607986145195</v>
      </c>
      <c r="AE5">
        <f>SUMIF($V$2:$V$251,"&gt;2",$L$2:$L$251)</f>
        <v>3547.6383464544551</v>
      </c>
      <c r="AF5" s="6">
        <f t="shared" ref="AF5:AF11" si="9">AD5/AE5</f>
        <v>-0.22094024342836566</v>
      </c>
    </row>
    <row r="6" spans="1:32">
      <c r="A6">
        <v>14</v>
      </c>
      <c r="B6" t="s">
        <v>1370</v>
      </c>
      <c r="C6" t="s">
        <v>1351</v>
      </c>
      <c r="D6" s="20">
        <v>0.47879031841759306</v>
      </c>
      <c r="E6" s="20">
        <v>0.14964182536408391</v>
      </c>
      <c r="F6" s="20">
        <v>0.37113805977541864</v>
      </c>
      <c r="G6" s="20">
        <v>0.14913219971115996</v>
      </c>
      <c r="H6" s="20">
        <v>0.19672855556515942</v>
      </c>
      <c r="I6" s="3">
        <v>34.298188788655295</v>
      </c>
      <c r="J6" s="3">
        <v>0</v>
      </c>
      <c r="K6" s="3">
        <v>25.379772135692669</v>
      </c>
      <c r="L6" s="3">
        <f t="shared" si="1"/>
        <v>59.677960924347964</v>
      </c>
      <c r="M6">
        <v>3</v>
      </c>
      <c r="N6">
        <v>2.4</v>
      </c>
      <c r="O6">
        <v>3.3</v>
      </c>
      <c r="P6" s="4">
        <f t="shared" si="2"/>
        <v>143.21660544161793</v>
      </c>
      <c r="Q6" s="4">
        <f t="shared" si="3"/>
        <v>40.322039075652036</v>
      </c>
      <c r="R6" s="4">
        <f t="shared" si="8"/>
        <v>124.07528712343785</v>
      </c>
      <c r="S6">
        <f t="shared" si="4"/>
        <v>2.155993375748134</v>
      </c>
      <c r="T6">
        <f t="shared" si="0"/>
        <v>1.6055424861585061</v>
      </c>
      <c r="U6">
        <f t="shared" si="0"/>
        <v>2.0936852888742403</v>
      </c>
      <c r="V6" s="2">
        <f t="shared" si="5"/>
        <v>2.0495713591021412</v>
      </c>
      <c r="X6">
        <v>1</v>
      </c>
      <c r="Y6">
        <v>1</v>
      </c>
      <c r="Z6">
        <f t="shared" si="6"/>
        <v>124.07528712343785</v>
      </c>
      <c r="AA6">
        <f t="shared" si="7"/>
        <v>24.075287123437846</v>
      </c>
      <c r="AC6">
        <v>2.02</v>
      </c>
      <c r="AD6">
        <f>SUMIF($V$2:$V$251,"&gt;2.02",$AA$2:$AA$251)</f>
        <v>-671.2888201880362</v>
      </c>
      <c r="AE6">
        <f>SUMIF($V$2:$V$251,"&gt;2.02",$L$2:$L$251)</f>
        <v>2315.3078650409334</v>
      </c>
      <c r="AF6" s="6">
        <f t="shared" si="9"/>
        <v>-0.28993501483059497</v>
      </c>
    </row>
    <row r="7" spans="1:32">
      <c r="A7">
        <v>14</v>
      </c>
      <c r="B7" t="s">
        <v>1349</v>
      </c>
      <c r="C7" t="s">
        <v>1371</v>
      </c>
      <c r="D7" s="20">
        <v>0.51170586101331772</v>
      </c>
      <c r="E7" s="20">
        <v>0.25191535334841941</v>
      </c>
      <c r="F7" s="20">
        <v>0.21857700051638973</v>
      </c>
      <c r="G7" s="20">
        <v>0.61931151327426526</v>
      </c>
      <c r="H7" s="20">
        <v>0.61573919823222645</v>
      </c>
      <c r="I7" s="3">
        <v>0</v>
      </c>
      <c r="J7" s="3">
        <v>15.708476221539961</v>
      </c>
      <c r="K7" s="3">
        <v>6.5941678151510246</v>
      </c>
      <c r="L7" s="3">
        <f t="shared" si="1"/>
        <v>22.302644036690985</v>
      </c>
      <c r="M7">
        <v>1.4</v>
      </c>
      <c r="N7">
        <v>7.5</v>
      </c>
      <c r="O7">
        <v>5</v>
      </c>
      <c r="P7" s="4">
        <f t="shared" si="2"/>
        <v>77.697355963309008</v>
      </c>
      <c r="Q7" s="4">
        <f t="shared" si="3"/>
        <v>195.51092762485871</v>
      </c>
      <c r="R7" s="4">
        <f t="shared" si="8"/>
        <v>110.66819503906413</v>
      </c>
      <c r="S7">
        <f t="shared" si="4"/>
        <v>1.8904062400353705</v>
      </c>
      <c r="T7">
        <f t="shared" si="0"/>
        <v>2.2911710362819937</v>
      </c>
      <c r="U7">
        <f t="shared" si="0"/>
        <v>2.0440228268077028</v>
      </c>
      <c r="V7" s="2">
        <f t="shared" si="5"/>
        <v>1.9912894923795501</v>
      </c>
      <c r="X7">
        <v>2</v>
      </c>
      <c r="Y7">
        <v>1</v>
      </c>
      <c r="Z7">
        <f t="shared" si="6"/>
        <v>77.697355963309008</v>
      </c>
      <c r="AA7">
        <f t="shared" si="7"/>
        <v>-22.302644036690992</v>
      </c>
      <c r="AC7">
        <v>2.04</v>
      </c>
      <c r="AD7">
        <f>SUMIF($V$2:$V$251,"&gt;2.04",$AA$2:$AA$251)</f>
        <v>-436.65162112680446</v>
      </c>
      <c r="AE7">
        <f>SUMIF($V$2:$V$251,"&gt;2.04",$L$2:$L$251)</f>
        <v>1469.1416758410837</v>
      </c>
      <c r="AF7" s="6">
        <f t="shared" si="9"/>
        <v>-0.29721546145426808</v>
      </c>
    </row>
    <row r="8" spans="1:32">
      <c r="A8">
        <v>14</v>
      </c>
      <c r="B8" t="s">
        <v>1366</v>
      </c>
      <c r="C8" t="s">
        <v>1360</v>
      </c>
      <c r="D8" s="20">
        <v>0.20636679973580921</v>
      </c>
      <c r="E8" s="20">
        <v>0.54262095337446448</v>
      </c>
      <c r="F8" s="20">
        <v>0.16666893231698093</v>
      </c>
      <c r="G8" s="20">
        <v>0.76020517723519376</v>
      </c>
      <c r="H8" s="20">
        <v>0.71104379755172775</v>
      </c>
      <c r="I8" s="3">
        <v>0</v>
      </c>
      <c r="J8" s="3">
        <v>31.543330816581676</v>
      </c>
      <c r="K8" s="3">
        <v>0</v>
      </c>
      <c r="L8" s="3">
        <f t="shared" si="1"/>
        <v>31.543330816581676</v>
      </c>
      <c r="M8">
        <v>2.8</v>
      </c>
      <c r="N8">
        <v>2.4500000000000002</v>
      </c>
      <c r="O8">
        <v>3.4</v>
      </c>
      <c r="P8" s="4">
        <f t="shared" si="2"/>
        <v>68.456669183418327</v>
      </c>
      <c r="Q8" s="4">
        <f t="shared" si="3"/>
        <v>145.73782968404345</v>
      </c>
      <c r="R8" s="4">
        <f t="shared" si="8"/>
        <v>68.456669183418327</v>
      </c>
      <c r="S8">
        <f t="shared" si="4"/>
        <v>1.8354157643541114</v>
      </c>
      <c r="T8">
        <f t="shared" si="0"/>
        <v>2.1635722977586789</v>
      </c>
      <c r="U8">
        <f t="shared" si="0"/>
        <v>1.8354157643541114</v>
      </c>
      <c r="V8" s="2">
        <f t="shared" si="5"/>
        <v>1.8586753261814624</v>
      </c>
      <c r="X8">
        <v>2</v>
      </c>
      <c r="Y8">
        <v>2</v>
      </c>
      <c r="Z8">
        <f t="shared" si="6"/>
        <v>68.456669183418327</v>
      </c>
      <c r="AA8">
        <f t="shared" si="7"/>
        <v>-31.543330816581673</v>
      </c>
      <c r="AC8">
        <v>2.06</v>
      </c>
      <c r="AD8">
        <f>SUMIF($V$2:$V$251,"&gt;2.06",$AA$2:$AA$251)</f>
        <v>-557.79671018221529</v>
      </c>
      <c r="AE8">
        <f>SUMIF($V$2:$V$251,"&gt;2.06",$L$2:$L$251)</f>
        <v>1100.8538773704338</v>
      </c>
      <c r="AF8" s="6">
        <f t="shared" si="9"/>
        <v>-0.50669459557575636</v>
      </c>
    </row>
    <row r="9" spans="1:32">
      <c r="A9">
        <v>14</v>
      </c>
      <c r="B9" t="s">
        <v>1353</v>
      </c>
      <c r="C9" t="s">
        <v>1350</v>
      </c>
      <c r="D9" s="20">
        <v>0.5153846987753824</v>
      </c>
      <c r="E9" s="20">
        <v>0.16410790352070076</v>
      </c>
      <c r="F9" s="20">
        <v>0.3192850133126488</v>
      </c>
      <c r="G9" s="20">
        <v>0.23094329822378362</v>
      </c>
      <c r="H9" s="20">
        <v>0.2726569702126006</v>
      </c>
      <c r="I9" s="3">
        <v>2.0425021667398</v>
      </c>
      <c r="J9" s="3">
        <v>0</v>
      </c>
      <c r="K9" s="3">
        <v>2.9482985669108404</v>
      </c>
      <c r="L9" s="3">
        <f t="shared" si="1"/>
        <v>4.9908007336506408</v>
      </c>
      <c r="M9">
        <v>2</v>
      </c>
      <c r="N9">
        <v>4</v>
      </c>
      <c r="O9">
        <v>3.3</v>
      </c>
      <c r="P9" s="4">
        <f t="shared" si="2"/>
        <v>99.094203599828958</v>
      </c>
      <c r="Q9" s="4">
        <f t="shared" si="3"/>
        <v>95.00919926634937</v>
      </c>
      <c r="R9" s="4">
        <f t="shared" si="8"/>
        <v>104.73858453715513</v>
      </c>
      <c r="S9">
        <f t="shared" si="4"/>
        <v>1.9960482516776838</v>
      </c>
      <c r="T9">
        <f t="shared" si="0"/>
        <v>1.9777656578908442</v>
      </c>
      <c r="U9">
        <f t="shared" si="0"/>
        <v>2.020106700443292</v>
      </c>
      <c r="V9" s="2">
        <f t="shared" si="5"/>
        <v>1.9982894974477452</v>
      </c>
      <c r="X9">
        <v>4</v>
      </c>
      <c r="Y9">
        <v>1</v>
      </c>
      <c r="Z9">
        <f t="shared" si="6"/>
        <v>99.094203599828958</v>
      </c>
      <c r="AA9">
        <f t="shared" si="7"/>
        <v>-0.90579640017104168</v>
      </c>
      <c r="AC9">
        <v>2.08</v>
      </c>
      <c r="AD9">
        <f>SUMIF($V$2:$V$251,"&gt;2.08",$AA$2:$AA$251)</f>
        <v>-195.87378664485169</v>
      </c>
      <c r="AE9">
        <f>SUMIF($V$2:$V$251,"&gt;2.08",$L$2:$L$251)</f>
        <v>599.0925073851854</v>
      </c>
      <c r="AF9" s="6">
        <f t="shared" si="9"/>
        <v>-0.32695082016593308</v>
      </c>
    </row>
    <row r="10" spans="1:32">
      <c r="A10">
        <v>14</v>
      </c>
      <c r="B10" t="s">
        <v>1357</v>
      </c>
      <c r="C10" t="s">
        <v>1355</v>
      </c>
      <c r="D10" s="20">
        <v>0.42136371829314856</v>
      </c>
      <c r="E10" s="20">
        <v>0.33917261844702018</v>
      </c>
      <c r="F10" s="20">
        <v>0.20473935637389873</v>
      </c>
      <c r="G10" s="20">
        <v>0.73161947963390694</v>
      </c>
      <c r="H10" s="20">
        <v>0.71943956602892223</v>
      </c>
      <c r="I10" s="3">
        <v>0</v>
      </c>
      <c r="J10" s="3">
        <v>13.499076337525469</v>
      </c>
      <c r="K10" s="3">
        <v>0</v>
      </c>
      <c r="L10" s="3">
        <f t="shared" si="1"/>
        <v>13.499076337525469</v>
      </c>
      <c r="M10">
        <v>1.9</v>
      </c>
      <c r="N10">
        <v>4</v>
      </c>
      <c r="O10">
        <v>3.5</v>
      </c>
      <c r="P10" s="4">
        <f t="shared" si="2"/>
        <v>86.500923662474534</v>
      </c>
      <c r="Q10" s="4">
        <f t="shared" si="3"/>
        <v>140.49722901257641</v>
      </c>
      <c r="R10" s="4">
        <f t="shared" si="8"/>
        <v>86.500923662474534</v>
      </c>
      <c r="S10">
        <f t="shared" si="4"/>
        <v>1.937020744914226</v>
      </c>
      <c r="T10">
        <f t="shared" si="0"/>
        <v>2.1476677588573634</v>
      </c>
      <c r="U10">
        <f t="shared" si="0"/>
        <v>1.937020744914226</v>
      </c>
      <c r="V10" s="2">
        <f t="shared" si="5"/>
        <v>1.9412047414105467</v>
      </c>
      <c r="X10">
        <v>0</v>
      </c>
      <c r="Y10">
        <v>0</v>
      </c>
      <c r="Z10">
        <f t="shared" si="6"/>
        <v>86.500923662474534</v>
      </c>
      <c r="AA10">
        <f t="shared" si="7"/>
        <v>-13.499076337525466</v>
      </c>
      <c r="AC10">
        <v>2.1</v>
      </c>
      <c r="AD10">
        <f>SUMIF($V$2:$V$251,"&gt;2.1",$AA$2:$AA$251)</f>
        <v>-86.977462350463384</v>
      </c>
      <c r="AE10">
        <f>SUMIF($V$2:$V$251,"&gt;2.1",$L$2:$L$251)</f>
        <v>229.16592930671661</v>
      </c>
      <c r="AF10" s="6">
        <f t="shared" si="9"/>
        <v>-0.37953923872362544</v>
      </c>
    </row>
    <row r="11" spans="1:32">
      <c r="A11">
        <v>14</v>
      </c>
      <c r="B11" t="s">
        <v>1364</v>
      </c>
      <c r="C11" t="s">
        <v>1359</v>
      </c>
      <c r="D11" s="20">
        <v>0.63006896163486803</v>
      </c>
      <c r="E11" s="20">
        <v>0.15343752324723495</v>
      </c>
      <c r="F11" s="20">
        <v>0.18598371207073541</v>
      </c>
      <c r="G11" s="20">
        <v>0.61392581378770184</v>
      </c>
      <c r="H11" s="20">
        <v>0.55591115030894289</v>
      </c>
      <c r="I11" s="3">
        <v>20.210774894519954</v>
      </c>
      <c r="J11" s="3">
        <v>0</v>
      </c>
      <c r="K11" s="3">
        <v>0</v>
      </c>
      <c r="L11" s="3">
        <f t="shared" si="1"/>
        <v>20.210774894519954</v>
      </c>
      <c r="M11">
        <v>1.75</v>
      </c>
      <c r="N11">
        <v>4.75</v>
      </c>
      <c r="O11">
        <v>3.75</v>
      </c>
      <c r="P11" s="4">
        <f t="shared" si="2"/>
        <v>115.15808117088997</v>
      </c>
      <c r="Q11" s="4">
        <f t="shared" si="3"/>
        <v>79.789225105480043</v>
      </c>
      <c r="R11" s="4">
        <f t="shared" si="8"/>
        <v>79.789225105480043</v>
      </c>
      <c r="S11">
        <f t="shared" si="4"/>
        <v>2.061294419805932</v>
      </c>
      <c r="T11">
        <f t="shared" si="0"/>
        <v>1.9019442473258947</v>
      </c>
      <c r="U11">
        <f t="shared" si="0"/>
        <v>1.9019442473258947</v>
      </c>
      <c r="V11" s="2">
        <f t="shared" si="5"/>
        <v>1.944317900644134</v>
      </c>
      <c r="X11">
        <v>2</v>
      </c>
      <c r="Y11">
        <v>1</v>
      </c>
      <c r="Z11">
        <f t="shared" si="6"/>
        <v>115.15808117088997</v>
      </c>
      <c r="AA11">
        <f t="shared" si="7"/>
        <v>15.158081170889972</v>
      </c>
      <c r="AC11" t="s">
        <v>65</v>
      </c>
      <c r="AD11">
        <f>SUMIF($V$2:$V$251,"&lt;2",$AA$2:$AA$251)</f>
        <v>-387.95912661833449</v>
      </c>
      <c r="AE11">
        <f>SUMIF($V$2:$V$251,"&lt;2",$L$2:$L$251)</f>
        <v>2636.6288075956945</v>
      </c>
      <c r="AF11" s="6">
        <f t="shared" si="9"/>
        <v>-0.14714211022070606</v>
      </c>
    </row>
    <row r="12" spans="1:32">
      <c r="A12">
        <v>15</v>
      </c>
      <c r="B12" t="s">
        <v>1351</v>
      </c>
      <c r="C12" t="s">
        <v>1366</v>
      </c>
      <c r="D12">
        <v>0.34346328988986635</v>
      </c>
      <c r="E12">
        <v>0.27810009342398628</v>
      </c>
      <c r="F12">
        <v>0.37822562088148876</v>
      </c>
      <c r="G12">
        <v>0.17214503787083305</v>
      </c>
      <c r="H12">
        <v>0.25787293445622933</v>
      </c>
      <c r="I12" s="3">
        <v>21.990913826050125</v>
      </c>
      <c r="J12" s="3">
        <v>0</v>
      </c>
      <c r="K12" s="3">
        <v>22.294725919696514</v>
      </c>
      <c r="L12" s="3">
        <f t="shared" si="1"/>
        <v>44.285639745746636</v>
      </c>
      <c r="M12">
        <v>4.5</v>
      </c>
      <c r="N12">
        <v>1.83</v>
      </c>
      <c r="O12">
        <v>3.6</v>
      </c>
      <c r="P12" s="4">
        <f t="shared" si="2"/>
        <v>154.67347247147893</v>
      </c>
      <c r="Q12" s="4">
        <f t="shared" si="3"/>
        <v>55.71436025425335</v>
      </c>
      <c r="R12" s="4">
        <f t="shared" si="8"/>
        <v>135.97537356516079</v>
      </c>
      <c r="S12">
        <f t="shared" si="4"/>
        <v>2.1894158356958631</v>
      </c>
      <c r="T12">
        <f t="shared" si="0"/>
        <v>1.7459671480530752</v>
      </c>
      <c r="U12">
        <f t="shared" si="0"/>
        <v>2.1334602606261321</v>
      </c>
      <c r="V12" s="2">
        <f t="shared" si="5"/>
        <v>2.0444669245551448</v>
      </c>
      <c r="X12">
        <v>2</v>
      </c>
      <c r="Y12">
        <v>2</v>
      </c>
      <c r="Z12">
        <f t="shared" si="6"/>
        <v>135.97537356516079</v>
      </c>
      <c r="AA12">
        <f t="shared" si="7"/>
        <v>35.975373565160794</v>
      </c>
    </row>
    <row r="13" spans="1:32">
      <c r="A13">
        <v>15</v>
      </c>
      <c r="B13" t="s">
        <v>1369</v>
      </c>
      <c r="C13" t="s">
        <v>1350</v>
      </c>
      <c r="D13">
        <v>0.60337112646614288</v>
      </c>
      <c r="E13">
        <v>0.14101077528662309</v>
      </c>
      <c r="F13">
        <v>0.25006010418420388</v>
      </c>
      <c r="G13">
        <v>0.36449012596859875</v>
      </c>
      <c r="H13">
        <v>0.356304840393601</v>
      </c>
      <c r="I13" s="3">
        <v>20.533906991555622</v>
      </c>
      <c r="J13" s="3">
        <v>0</v>
      </c>
      <c r="K13" s="3">
        <v>0.84942606895103656</v>
      </c>
      <c r="L13" s="3">
        <f t="shared" si="1"/>
        <v>21.383333060506658</v>
      </c>
      <c r="M13">
        <v>1.95</v>
      </c>
      <c r="N13">
        <v>4</v>
      </c>
      <c r="O13">
        <v>3.5</v>
      </c>
      <c r="P13" s="4">
        <f t="shared" si="2"/>
        <v>118.6577855730268</v>
      </c>
      <c r="Q13" s="4">
        <f t="shared" si="3"/>
        <v>78.616666939493342</v>
      </c>
      <c r="R13" s="4">
        <f t="shared" si="8"/>
        <v>81.589658180821971</v>
      </c>
      <c r="S13">
        <f t="shared" si="4"/>
        <v>2.0742962391439526</v>
      </c>
      <c r="T13">
        <f t="shared" si="0"/>
        <v>1.8955146273692083</v>
      </c>
      <c r="U13">
        <f t="shared" si="0"/>
        <v>1.9116351136602205</v>
      </c>
      <c r="V13" s="2">
        <f t="shared" si="5"/>
        <v>1.9968821212932941</v>
      </c>
      <c r="X13">
        <v>2</v>
      </c>
      <c r="Y13">
        <v>1</v>
      </c>
      <c r="Z13">
        <f t="shared" si="6"/>
        <v>118.6577855730268</v>
      </c>
      <c r="AA13">
        <f t="shared" si="7"/>
        <v>18.6577855730268</v>
      </c>
    </row>
    <row r="14" spans="1:32">
      <c r="A14">
        <v>15</v>
      </c>
      <c r="B14" t="s">
        <v>1359</v>
      </c>
      <c r="C14" t="s">
        <v>1368</v>
      </c>
      <c r="D14">
        <v>0.59426527219627912</v>
      </c>
      <c r="E14">
        <v>0.15319911017112328</v>
      </c>
      <c r="F14">
        <v>0.24625223166986943</v>
      </c>
      <c r="G14">
        <v>0.39246002404786406</v>
      </c>
      <c r="H14">
        <v>0.38784498666554179</v>
      </c>
      <c r="I14" s="3">
        <v>19.679648395765639</v>
      </c>
      <c r="J14" s="3">
        <v>0</v>
      </c>
      <c r="K14" s="3">
        <v>0</v>
      </c>
      <c r="L14" s="3">
        <f t="shared" si="1"/>
        <v>19.679648395765639</v>
      </c>
      <c r="M14">
        <v>2</v>
      </c>
      <c r="N14">
        <v>4</v>
      </c>
      <c r="O14">
        <v>3.3</v>
      </c>
      <c r="P14" s="4">
        <f t="shared" si="2"/>
        <v>119.67964839576564</v>
      </c>
      <c r="Q14" s="4">
        <f t="shared" si="3"/>
        <v>80.320351604234361</v>
      </c>
      <c r="R14" s="4">
        <f t="shared" si="8"/>
        <v>80.320351604234361</v>
      </c>
      <c r="S14">
        <f t="shared" si="4"/>
        <v>2.078020304617954</v>
      </c>
      <c r="T14">
        <f t="shared" si="0"/>
        <v>1.9048256009394473</v>
      </c>
      <c r="U14">
        <f t="shared" si="0"/>
        <v>1.9048256009394473</v>
      </c>
      <c r="V14" s="2">
        <f t="shared" si="5"/>
        <v>1.9957804442215208</v>
      </c>
      <c r="X14">
        <v>1</v>
      </c>
      <c r="Y14">
        <v>1</v>
      </c>
      <c r="Z14">
        <f t="shared" si="6"/>
        <v>80.320351604234361</v>
      </c>
      <c r="AA14">
        <f t="shared" si="7"/>
        <v>-19.679648395765639</v>
      </c>
    </row>
    <row r="15" spans="1:32">
      <c r="A15">
        <v>15</v>
      </c>
      <c r="B15" t="s">
        <v>1362</v>
      </c>
      <c r="C15" t="s">
        <v>1360</v>
      </c>
      <c r="D15">
        <v>0.24615556422057036</v>
      </c>
      <c r="E15">
        <v>0.51909199125481587</v>
      </c>
      <c r="F15">
        <v>0.19221566681869812</v>
      </c>
      <c r="G15">
        <v>0.72287643450142069</v>
      </c>
      <c r="H15">
        <v>0.69383687652352855</v>
      </c>
      <c r="I15" s="3">
        <v>0</v>
      </c>
      <c r="J15" s="3">
        <v>47.384315095467421</v>
      </c>
      <c r="K15" s="3">
        <v>5.8912793196963751</v>
      </c>
      <c r="L15" s="3">
        <f t="shared" si="1"/>
        <v>53.275594415163795</v>
      </c>
      <c r="M15">
        <v>1.53</v>
      </c>
      <c r="N15">
        <v>6.5</v>
      </c>
      <c r="O15">
        <v>3.8</v>
      </c>
      <c r="P15" s="4">
        <f t="shared" si="2"/>
        <v>46.724405584836205</v>
      </c>
      <c r="Q15" s="4">
        <f t="shared" si="3"/>
        <v>354.72245370537445</v>
      </c>
      <c r="R15" s="4">
        <f t="shared" si="8"/>
        <v>69.111266999682414</v>
      </c>
      <c r="S15">
        <f t="shared" si="4"/>
        <v>1.669543785109882</v>
      </c>
      <c r="T15">
        <f t="shared" si="0"/>
        <v>2.5498886799061218</v>
      </c>
      <c r="U15">
        <f t="shared" si="0"/>
        <v>1.8395488548547567</v>
      </c>
      <c r="V15" s="2">
        <f t="shared" si="5"/>
        <v>2.0881843945267318</v>
      </c>
      <c r="X15">
        <v>1</v>
      </c>
      <c r="Y15">
        <v>0</v>
      </c>
      <c r="Z15">
        <f t="shared" si="6"/>
        <v>46.724405584836205</v>
      </c>
      <c r="AA15">
        <f t="shared" si="7"/>
        <v>-53.275594415163795</v>
      </c>
    </row>
    <row r="16" spans="1:32">
      <c r="A16">
        <v>15</v>
      </c>
      <c r="B16" t="s">
        <v>1363</v>
      </c>
      <c r="C16" t="s">
        <v>1353</v>
      </c>
      <c r="D16">
        <v>0.34142504158649295</v>
      </c>
      <c r="E16">
        <v>0.40910452799278135</v>
      </c>
      <c r="F16">
        <v>0.23950758494885993</v>
      </c>
      <c r="G16">
        <v>0.57979201301470229</v>
      </c>
      <c r="H16">
        <v>0.60438276959765169</v>
      </c>
      <c r="I16" s="3">
        <v>0</v>
      </c>
      <c r="J16" s="3">
        <v>33.754123291621909</v>
      </c>
      <c r="K16" s="3">
        <v>13.462890887234277</v>
      </c>
      <c r="L16" s="3">
        <f t="shared" si="1"/>
        <v>47.217014178856189</v>
      </c>
      <c r="M16">
        <v>1.44</v>
      </c>
      <c r="N16">
        <v>7</v>
      </c>
      <c r="O16">
        <v>4.75</v>
      </c>
      <c r="P16" s="4">
        <f t="shared" si="2"/>
        <v>52.782985821143811</v>
      </c>
      <c r="Q16" s="4">
        <f t="shared" si="3"/>
        <v>289.06184886249719</v>
      </c>
      <c r="R16" s="4">
        <f t="shared" si="8"/>
        <v>116.73171753550662</v>
      </c>
      <c r="S16">
        <f t="shared" si="4"/>
        <v>1.7224939536932296</v>
      </c>
      <c r="T16">
        <f t="shared" si="0"/>
        <v>2.4609907761333134</v>
      </c>
      <c r="U16">
        <f t="shared" si="0"/>
        <v>2.0671888755748524</v>
      </c>
      <c r="V16" s="2">
        <f t="shared" si="5"/>
        <v>2.0900124548588837</v>
      </c>
      <c r="X16">
        <v>2</v>
      </c>
      <c r="Y16">
        <v>2</v>
      </c>
      <c r="Z16">
        <f t="shared" si="6"/>
        <v>116.73171753550662</v>
      </c>
      <c r="AA16">
        <f t="shared" si="7"/>
        <v>16.731717535506618</v>
      </c>
    </row>
    <row r="17" spans="1:27">
      <c r="A17">
        <v>15</v>
      </c>
      <c r="B17" t="s">
        <v>1349</v>
      </c>
      <c r="C17" t="s">
        <v>1364</v>
      </c>
      <c r="D17">
        <v>0.22501735662427466</v>
      </c>
      <c r="E17">
        <v>0.53656426466431006</v>
      </c>
      <c r="F17">
        <v>0.22478852893111279</v>
      </c>
      <c r="G17">
        <v>0.5642310851020087</v>
      </c>
      <c r="H17">
        <v>0.56317148171776821</v>
      </c>
      <c r="I17" s="3">
        <v>0</v>
      </c>
      <c r="J17" s="3">
        <v>42.546614841195499</v>
      </c>
      <c r="K17" s="3">
        <v>4.1645779690686977</v>
      </c>
      <c r="L17" s="3">
        <f t="shared" si="1"/>
        <v>46.711192810264194</v>
      </c>
      <c r="M17">
        <v>1.85</v>
      </c>
      <c r="N17">
        <v>4.33</v>
      </c>
      <c r="O17">
        <v>3.6</v>
      </c>
      <c r="P17" s="4">
        <f t="shared" si="2"/>
        <v>53.288807189735806</v>
      </c>
      <c r="Q17" s="4">
        <f t="shared" si="3"/>
        <v>237.51564945211234</v>
      </c>
      <c r="R17" s="4">
        <f t="shared" si="8"/>
        <v>68.281287878383125</v>
      </c>
      <c r="S17">
        <f t="shared" si="4"/>
        <v>1.726635999154152</v>
      </c>
      <c r="T17">
        <f t="shared" si="0"/>
        <v>2.3756922297368392</v>
      </c>
      <c r="U17">
        <f t="shared" si="0"/>
        <v>1.8343017039072591</v>
      </c>
      <c r="V17" s="2">
        <f t="shared" si="5"/>
        <v>2.0755646043365896</v>
      </c>
      <c r="X17">
        <v>0</v>
      </c>
      <c r="Y17">
        <v>0</v>
      </c>
      <c r="Z17">
        <f t="shared" si="6"/>
        <v>68.281287878383125</v>
      </c>
      <c r="AA17">
        <f t="shared" si="7"/>
        <v>-31.718712121616875</v>
      </c>
    </row>
    <row r="18" spans="1:27">
      <c r="A18">
        <v>15</v>
      </c>
      <c r="B18" t="s">
        <v>1367</v>
      </c>
      <c r="C18" t="s">
        <v>1370</v>
      </c>
      <c r="D18">
        <v>0.69051330899237062</v>
      </c>
      <c r="E18">
        <v>9.2939525860115058E-2</v>
      </c>
      <c r="F18">
        <v>0.13023216712860408</v>
      </c>
      <c r="G18">
        <v>0.67909821418842597</v>
      </c>
      <c r="H18">
        <v>0.54839205780190581</v>
      </c>
      <c r="I18" s="3">
        <v>0</v>
      </c>
      <c r="J18" s="3">
        <v>3.7752803177083596</v>
      </c>
      <c r="K18" s="3">
        <v>2.272771744490083</v>
      </c>
      <c r="L18" s="3">
        <f t="shared" si="1"/>
        <v>6.0480520621984422</v>
      </c>
      <c r="M18">
        <v>1.1599999999999999</v>
      </c>
      <c r="N18">
        <v>15</v>
      </c>
      <c r="O18">
        <v>8</v>
      </c>
      <c r="P18" s="4">
        <f t="shared" si="2"/>
        <v>93.951947937801549</v>
      </c>
      <c r="Q18" s="4">
        <f t="shared" si="3"/>
        <v>150.58115270342697</v>
      </c>
      <c r="R18" s="4">
        <f t="shared" si="8"/>
        <v>112.13412189372221</v>
      </c>
      <c r="S18">
        <f t="shared" si="4"/>
        <v>1.9729057889056052</v>
      </c>
      <c r="T18">
        <f t="shared" si="4"/>
        <v>2.1777706173551934</v>
      </c>
      <c r="U18">
        <f t="shared" si="4"/>
        <v>2.0497377865045001</v>
      </c>
      <c r="V18" s="2">
        <f t="shared" si="5"/>
        <v>1.8316604672183636</v>
      </c>
      <c r="X18">
        <v>4</v>
      </c>
      <c r="Y18">
        <v>0</v>
      </c>
      <c r="Z18">
        <f t="shared" si="6"/>
        <v>93.951947937801549</v>
      </c>
      <c r="AA18">
        <f t="shared" si="7"/>
        <v>-6.048052062198451</v>
      </c>
    </row>
    <row r="19" spans="1:27">
      <c r="A19">
        <v>15</v>
      </c>
      <c r="B19" t="s">
        <v>1371</v>
      </c>
      <c r="C19" t="s">
        <v>1361</v>
      </c>
      <c r="D19">
        <v>0.6610818812408783</v>
      </c>
      <c r="E19">
        <v>0.11621580375088451</v>
      </c>
      <c r="F19">
        <v>0.21010354532878234</v>
      </c>
      <c r="G19">
        <v>0.44459130332425062</v>
      </c>
      <c r="H19">
        <v>0.38824057412262147</v>
      </c>
      <c r="I19" s="3">
        <v>36.061058564401129</v>
      </c>
      <c r="J19" s="3">
        <v>0</v>
      </c>
      <c r="K19" s="3">
        <v>1.0247388960445007</v>
      </c>
      <c r="L19" s="3">
        <f t="shared" si="1"/>
        <v>37.085797460445633</v>
      </c>
      <c r="M19">
        <v>2.04</v>
      </c>
      <c r="N19">
        <v>3.8</v>
      </c>
      <c r="O19">
        <v>3.3</v>
      </c>
      <c r="P19" s="4">
        <f t="shared" si="2"/>
        <v>136.47876201093266</v>
      </c>
      <c r="Q19" s="4">
        <f t="shared" si="3"/>
        <v>62.914202539554367</v>
      </c>
      <c r="R19" s="4">
        <f t="shared" si="8"/>
        <v>66.295840896501232</v>
      </c>
      <c r="S19">
        <f t="shared" si="4"/>
        <v>2.1350650743871999</v>
      </c>
      <c r="T19">
        <f t="shared" si="4"/>
        <v>1.7987486961336518</v>
      </c>
      <c r="U19">
        <f t="shared" si="4"/>
        <v>1.8214862835728454</v>
      </c>
      <c r="V19" s="2">
        <f t="shared" si="5"/>
        <v>2.0031965873610167</v>
      </c>
      <c r="X19">
        <v>1</v>
      </c>
      <c r="Y19">
        <v>1</v>
      </c>
      <c r="Z19">
        <f t="shared" si="6"/>
        <v>66.295840896501232</v>
      </c>
      <c r="AA19">
        <f t="shared" si="7"/>
        <v>-33.704159103498768</v>
      </c>
    </row>
    <row r="20" spans="1:27">
      <c r="A20">
        <v>15</v>
      </c>
      <c r="B20" t="s">
        <v>1357</v>
      </c>
      <c r="C20" t="s">
        <v>1356</v>
      </c>
      <c r="D20">
        <v>0.48523226014091786</v>
      </c>
      <c r="E20">
        <v>0.21184234174054067</v>
      </c>
      <c r="F20">
        <v>0.30120370729534068</v>
      </c>
      <c r="G20">
        <v>0.29946707850850673</v>
      </c>
      <c r="H20">
        <v>0.35313690039714724</v>
      </c>
      <c r="I20" s="3">
        <v>22.225488018268482</v>
      </c>
      <c r="J20" s="3">
        <v>0</v>
      </c>
      <c r="K20" s="3">
        <v>2.650634379858567</v>
      </c>
      <c r="L20" s="3">
        <f t="shared" si="1"/>
        <v>24.876122398127048</v>
      </c>
      <c r="M20">
        <v>2.8</v>
      </c>
      <c r="N20">
        <v>2.6</v>
      </c>
      <c r="O20">
        <v>3.2</v>
      </c>
      <c r="P20" s="4">
        <f t="shared" si="2"/>
        <v>137.35524405302471</v>
      </c>
      <c r="Q20" s="4">
        <f t="shared" si="3"/>
        <v>75.123877601872948</v>
      </c>
      <c r="R20" s="4">
        <f t="shared" si="8"/>
        <v>83.605907617420371</v>
      </c>
      <c r="S20">
        <f t="shared" si="4"/>
        <v>2.137845244898303</v>
      </c>
      <c r="T20">
        <f t="shared" si="4"/>
        <v>1.8757779964257115</v>
      </c>
      <c r="U20">
        <f t="shared" si="4"/>
        <v>1.9222369658959553</v>
      </c>
      <c r="V20" s="2">
        <f t="shared" si="5"/>
        <v>2.0137055837897289</v>
      </c>
      <c r="X20">
        <v>3</v>
      </c>
      <c r="Y20">
        <v>3</v>
      </c>
      <c r="Z20">
        <f t="shared" si="6"/>
        <v>83.605907617420371</v>
      </c>
      <c r="AA20">
        <f t="shared" si="7"/>
        <v>-16.394092382579629</v>
      </c>
    </row>
    <row r="21" spans="1:27">
      <c r="A21">
        <v>15</v>
      </c>
      <c r="B21" t="s">
        <v>1355</v>
      </c>
      <c r="C21" t="s">
        <v>1365</v>
      </c>
      <c r="D21">
        <v>0.316325520800468</v>
      </c>
      <c r="E21">
        <v>0.31632552080046805</v>
      </c>
      <c r="F21">
        <v>0.36708566672460485</v>
      </c>
      <c r="G21">
        <v>0.19147936008702027</v>
      </c>
      <c r="H21">
        <v>0.27884302122614352</v>
      </c>
      <c r="I21" s="3">
        <v>17.168029575062274</v>
      </c>
      <c r="J21" s="3">
        <v>0</v>
      </c>
      <c r="K21" s="3">
        <v>19.817405303052507</v>
      </c>
      <c r="L21" s="3">
        <f t="shared" si="1"/>
        <v>36.985434878114781</v>
      </c>
      <c r="M21">
        <v>4.33</v>
      </c>
      <c r="N21">
        <v>1.8</v>
      </c>
      <c r="O21">
        <v>3.75</v>
      </c>
      <c r="P21" s="4">
        <f t="shared" si="2"/>
        <v>137.35213318190486</v>
      </c>
      <c r="Q21" s="4">
        <f t="shared" si="3"/>
        <v>63.014565121885212</v>
      </c>
      <c r="R21" s="4">
        <f t="shared" si="8"/>
        <v>137.32983500833214</v>
      </c>
      <c r="S21">
        <f t="shared" si="4"/>
        <v>2.1378354087288129</v>
      </c>
      <c r="T21">
        <f t="shared" si="4"/>
        <v>1.7994409434371668</v>
      </c>
      <c r="U21">
        <f t="shared" si="4"/>
        <v>2.1377648982848676</v>
      </c>
      <c r="V21" s="2">
        <f t="shared" si="5"/>
        <v>2.030203845621628</v>
      </c>
      <c r="X21">
        <v>1</v>
      </c>
      <c r="Y21">
        <v>3</v>
      </c>
      <c r="Z21">
        <f t="shared" si="6"/>
        <v>63.014565121885212</v>
      </c>
      <c r="AA21">
        <f t="shared" si="7"/>
        <v>-36.985434878114788</v>
      </c>
    </row>
    <row r="22" spans="1:27">
      <c r="A22">
        <v>16</v>
      </c>
      <c r="B22" t="s">
        <v>1365</v>
      </c>
      <c r="C22" t="s">
        <v>1363</v>
      </c>
      <c r="D22">
        <v>0.36465798386153314</v>
      </c>
      <c r="E22">
        <v>0.36465798386153309</v>
      </c>
      <c r="F22">
        <v>0.26659088037819173</v>
      </c>
      <c r="G22">
        <v>0.4662384218599806</v>
      </c>
      <c r="H22">
        <v>0.51736622246778474</v>
      </c>
      <c r="I22" s="3">
        <v>0</v>
      </c>
      <c r="J22" s="3">
        <v>6.4445472283701939</v>
      </c>
      <c r="K22" s="3">
        <v>0</v>
      </c>
      <c r="L22" s="3">
        <f t="shared" si="1"/>
        <v>6.4445472283701939</v>
      </c>
      <c r="M22">
        <v>2.2000000000000002</v>
      </c>
      <c r="N22">
        <v>3.1</v>
      </c>
      <c r="O22">
        <v>3.6</v>
      </c>
      <c r="P22" s="4">
        <f t="shared" si="2"/>
        <v>93.555452771629803</v>
      </c>
      <c r="Q22" s="4">
        <f t="shared" si="3"/>
        <v>113.53354917957741</v>
      </c>
      <c r="R22" s="4">
        <f t="shared" si="8"/>
        <v>93.555452771629803</v>
      </c>
      <c r="S22">
        <f t="shared" si="4"/>
        <v>1.9710691049265399</v>
      </c>
      <c r="T22">
        <f t="shared" si="4"/>
        <v>2.0551242145740685</v>
      </c>
      <c r="U22">
        <f t="shared" si="4"/>
        <v>1.9710691049265399</v>
      </c>
      <c r="V22" s="2">
        <f t="shared" si="5"/>
        <v>1.9936525864944858</v>
      </c>
      <c r="X22">
        <v>1</v>
      </c>
      <c r="Y22">
        <v>0</v>
      </c>
      <c r="Z22">
        <f t="shared" si="6"/>
        <v>93.555452771629803</v>
      </c>
      <c r="AA22">
        <f t="shared" si="7"/>
        <v>-6.4445472283701974</v>
      </c>
    </row>
    <row r="23" spans="1:27">
      <c r="A23">
        <v>16</v>
      </c>
      <c r="B23" t="s">
        <v>1350</v>
      </c>
      <c r="C23" t="s">
        <v>1349</v>
      </c>
      <c r="D23">
        <v>0.2770612492715398</v>
      </c>
      <c r="E23">
        <v>0.38131115367904495</v>
      </c>
      <c r="F23">
        <v>0.34108979100161579</v>
      </c>
      <c r="G23">
        <v>0.23618507456763355</v>
      </c>
      <c r="H23">
        <v>0.31817297178455556</v>
      </c>
      <c r="I23" s="3">
        <v>8.2822047717744827</v>
      </c>
      <c r="J23" s="3">
        <v>0</v>
      </c>
      <c r="K23" s="3">
        <v>10.091910913781708</v>
      </c>
      <c r="L23" s="3">
        <f t="shared" si="1"/>
        <v>18.374115685556191</v>
      </c>
      <c r="M23">
        <v>4.2</v>
      </c>
      <c r="N23">
        <v>1.95</v>
      </c>
      <c r="O23">
        <v>3.4</v>
      </c>
      <c r="P23" s="4">
        <f t="shared" si="2"/>
        <v>116.41114435589665</v>
      </c>
      <c r="Q23" s="4">
        <f t="shared" si="3"/>
        <v>81.625884314443809</v>
      </c>
      <c r="R23" s="4">
        <f t="shared" si="8"/>
        <v>115.9383814213016</v>
      </c>
      <c r="S23">
        <f t="shared" si="4"/>
        <v>2.0659945584976578</v>
      </c>
      <c r="T23">
        <f t="shared" si="4"/>
        <v>1.9118278993465647</v>
      </c>
      <c r="U23">
        <f t="shared" si="4"/>
        <v>2.0642272330305786</v>
      </c>
      <c r="V23" s="2">
        <f t="shared" si="5"/>
        <v>2.0054951707954318</v>
      </c>
      <c r="X23">
        <v>0</v>
      </c>
      <c r="Y23">
        <v>0</v>
      </c>
      <c r="Z23">
        <f t="shared" si="6"/>
        <v>115.9383814213016</v>
      </c>
      <c r="AA23">
        <f t="shared" si="7"/>
        <v>15.9383814213016</v>
      </c>
    </row>
    <row r="24" spans="1:27">
      <c r="A24">
        <v>16</v>
      </c>
      <c r="B24" t="s">
        <v>1351</v>
      </c>
      <c r="C24" t="s">
        <v>1367</v>
      </c>
      <c r="D24">
        <v>0.29163643025274244</v>
      </c>
      <c r="E24">
        <v>0.45108939281565563</v>
      </c>
      <c r="F24">
        <v>0.25047564969138442</v>
      </c>
      <c r="G24">
        <v>0.51297721115285699</v>
      </c>
      <c r="H24">
        <v>0.54616801955117111</v>
      </c>
      <c r="I24" s="3">
        <v>20.067375424731221</v>
      </c>
      <c r="J24" s="3">
        <v>0</v>
      </c>
      <c r="K24" s="3">
        <v>9.6644613145297917</v>
      </c>
      <c r="L24" s="3">
        <f t="shared" si="1"/>
        <v>29.731836739261013</v>
      </c>
      <c r="M24">
        <v>7.5</v>
      </c>
      <c r="N24">
        <v>1.44</v>
      </c>
      <c r="O24">
        <v>4.5</v>
      </c>
      <c r="P24" s="4">
        <f t="shared" si="2"/>
        <v>220.77347894622315</v>
      </c>
      <c r="Q24" s="4">
        <f t="shared" si="3"/>
        <v>70.268163260738987</v>
      </c>
      <c r="R24" s="4">
        <f t="shared" si="8"/>
        <v>113.75823917612304</v>
      </c>
      <c r="S24">
        <f t="shared" si="4"/>
        <v>2.3439469013076359</v>
      </c>
      <c r="T24">
        <f t="shared" si="4"/>
        <v>1.8467586016637163</v>
      </c>
      <c r="U24">
        <f t="shared" si="4"/>
        <v>2.0559828611457851</v>
      </c>
      <c r="V24" s="2">
        <f t="shared" si="5"/>
        <v>2.0316071662007529</v>
      </c>
      <c r="X24">
        <v>0</v>
      </c>
      <c r="Y24">
        <v>1</v>
      </c>
      <c r="Z24">
        <f t="shared" si="6"/>
        <v>70.268163260738987</v>
      </c>
      <c r="AA24">
        <f t="shared" si="7"/>
        <v>-29.731836739261013</v>
      </c>
    </row>
    <row r="25" spans="1:27">
      <c r="A25">
        <v>16</v>
      </c>
      <c r="B25" t="s">
        <v>1356</v>
      </c>
      <c r="C25" t="s">
        <v>1369</v>
      </c>
      <c r="D25">
        <v>0.59621070838008117</v>
      </c>
      <c r="E25">
        <v>0.16219431195985534</v>
      </c>
      <c r="F25">
        <v>0.15557305717552727</v>
      </c>
      <c r="G25">
        <v>0.73723170080972722</v>
      </c>
      <c r="H25">
        <v>0.66815859868563565</v>
      </c>
      <c r="I25" s="3">
        <v>20.515290314064032</v>
      </c>
      <c r="J25" s="3">
        <v>7.9482581455565166E-2</v>
      </c>
      <c r="K25" s="3">
        <v>0</v>
      </c>
      <c r="L25" s="3">
        <f t="shared" si="1"/>
        <v>20.594772895519597</v>
      </c>
      <c r="M25">
        <v>1.75</v>
      </c>
      <c r="N25">
        <v>4.75</v>
      </c>
      <c r="O25">
        <v>3.75</v>
      </c>
      <c r="P25" s="4">
        <f t="shared" si="2"/>
        <v>115.30698515409246</v>
      </c>
      <c r="Q25" s="4">
        <f t="shared" si="3"/>
        <v>79.782769366394334</v>
      </c>
      <c r="R25" s="4">
        <f t="shared" si="8"/>
        <v>79.405227104480403</v>
      </c>
      <c r="S25">
        <f t="shared" si="4"/>
        <v>2.061855617112474</v>
      </c>
      <c r="T25">
        <f t="shared" si="4"/>
        <v>1.9019091071764926</v>
      </c>
      <c r="U25">
        <f t="shared" si="4"/>
        <v>1.8998490921992892</v>
      </c>
      <c r="V25" s="2">
        <f t="shared" si="5"/>
        <v>1.8333445685503449</v>
      </c>
      <c r="X25">
        <v>3</v>
      </c>
      <c r="Y25">
        <v>1</v>
      </c>
      <c r="Z25">
        <f t="shared" si="6"/>
        <v>115.30698515409246</v>
      </c>
      <c r="AA25">
        <f t="shared" si="7"/>
        <v>15.306985154092459</v>
      </c>
    </row>
    <row r="26" spans="1:27">
      <c r="A26">
        <v>16</v>
      </c>
      <c r="B26" t="s">
        <v>1370</v>
      </c>
      <c r="C26" t="s">
        <v>1357</v>
      </c>
      <c r="D26">
        <v>0.29766854278203975</v>
      </c>
      <c r="E26">
        <v>0.29766854278203969</v>
      </c>
      <c r="F26">
        <v>0.40455333681001593</v>
      </c>
      <c r="G26">
        <v>0.13768017243851291</v>
      </c>
      <c r="H26">
        <v>0.22283457152605646</v>
      </c>
      <c r="I26" s="3">
        <v>11.537356249298469</v>
      </c>
      <c r="J26" s="3">
        <v>0</v>
      </c>
      <c r="K26" s="3">
        <v>21.411907495132841</v>
      </c>
      <c r="L26" s="3">
        <f t="shared" si="1"/>
        <v>32.949263744431306</v>
      </c>
      <c r="M26">
        <v>3.6</v>
      </c>
      <c r="N26">
        <v>2.04</v>
      </c>
      <c r="O26">
        <v>3.5</v>
      </c>
      <c r="P26" s="4">
        <f t="shared" si="2"/>
        <v>108.58521875304318</v>
      </c>
      <c r="Q26" s="4">
        <f t="shared" si="3"/>
        <v>67.050736255568694</v>
      </c>
      <c r="R26" s="4">
        <f t="shared" si="8"/>
        <v>141.99241248853366</v>
      </c>
      <c r="S26">
        <f t="shared" si="4"/>
        <v>2.0357707106037211</v>
      </c>
      <c r="T26">
        <f t="shared" si="4"/>
        <v>1.82640355101648</v>
      </c>
      <c r="U26">
        <f t="shared" si="4"/>
        <v>2.1522651380281181</v>
      </c>
      <c r="V26" s="2">
        <f t="shared" si="5"/>
        <v>2.0203538277159305</v>
      </c>
      <c r="X26">
        <v>0</v>
      </c>
      <c r="Y26">
        <v>2</v>
      </c>
      <c r="Z26">
        <f t="shared" si="6"/>
        <v>67.050736255568694</v>
      </c>
      <c r="AA26">
        <f t="shared" si="7"/>
        <v>-32.949263744431306</v>
      </c>
    </row>
    <row r="27" spans="1:27">
      <c r="A27">
        <v>16</v>
      </c>
      <c r="B27" t="s">
        <v>1360</v>
      </c>
      <c r="C27" t="s">
        <v>1355</v>
      </c>
      <c r="D27">
        <v>0.41844735425025836</v>
      </c>
      <c r="E27">
        <v>0.33982084147624514</v>
      </c>
      <c r="F27">
        <v>0.22550799730088419</v>
      </c>
      <c r="G27">
        <v>0.64287096994506521</v>
      </c>
      <c r="H27">
        <v>0.6521309165553083</v>
      </c>
      <c r="I27" s="3">
        <v>0</v>
      </c>
      <c r="J27" s="3">
        <v>29.177335169320042</v>
      </c>
      <c r="K27" s="3">
        <v>11.233220170445797</v>
      </c>
      <c r="L27" s="3">
        <f t="shared" si="1"/>
        <v>40.410555339765835</v>
      </c>
      <c r="M27">
        <v>1.3</v>
      </c>
      <c r="N27">
        <v>11</v>
      </c>
      <c r="O27">
        <v>5</v>
      </c>
      <c r="P27" s="4">
        <f t="shared" si="2"/>
        <v>59.589444660234157</v>
      </c>
      <c r="Q27" s="4">
        <f t="shared" si="3"/>
        <v>380.54013152275462</v>
      </c>
      <c r="R27" s="4">
        <f t="shared" si="8"/>
        <v>115.75554551246314</v>
      </c>
      <c r="S27">
        <f t="shared" si="4"/>
        <v>1.7751693380658387</v>
      </c>
      <c r="T27">
        <f t="shared" si="4"/>
        <v>2.5804004639445157</v>
      </c>
      <c r="U27">
        <f t="shared" si="4"/>
        <v>2.0635418059774358</v>
      </c>
      <c r="V27" s="2">
        <f t="shared" si="5"/>
        <v>2.0850339498757724</v>
      </c>
      <c r="X27">
        <v>1</v>
      </c>
      <c r="Y27">
        <v>0</v>
      </c>
      <c r="Z27">
        <f t="shared" si="6"/>
        <v>59.589444660234157</v>
      </c>
      <c r="AA27">
        <f t="shared" si="7"/>
        <v>-40.410555339765843</v>
      </c>
    </row>
    <row r="28" spans="1:27">
      <c r="A28">
        <v>16</v>
      </c>
      <c r="B28" t="s">
        <v>1366</v>
      </c>
      <c r="C28" t="s">
        <v>1359</v>
      </c>
      <c r="D28">
        <v>0.44971958564606301</v>
      </c>
      <c r="E28">
        <v>9.5025835287871244E-2</v>
      </c>
      <c r="F28">
        <v>9.2819117683808572E-2</v>
      </c>
      <c r="G28">
        <v>0.60673666668170523</v>
      </c>
      <c r="H28">
        <v>0.55487717508941359</v>
      </c>
      <c r="I28" s="3">
        <v>0.39761943395415117</v>
      </c>
      <c r="J28" s="3">
        <v>0.91938970345414806</v>
      </c>
      <c r="K28" s="3">
        <v>0</v>
      </c>
      <c r="L28" s="3">
        <f t="shared" si="1"/>
        <v>1.3170091374082993</v>
      </c>
      <c r="M28">
        <v>1.44</v>
      </c>
      <c r="N28">
        <v>7</v>
      </c>
      <c r="O28">
        <v>4.75</v>
      </c>
      <c r="P28" s="4">
        <f t="shared" si="2"/>
        <v>99.255562847485677</v>
      </c>
      <c r="Q28" s="4">
        <f t="shared" si="3"/>
        <v>105.11871878677074</v>
      </c>
      <c r="R28" s="4">
        <f t="shared" si="8"/>
        <v>98.682990862591708</v>
      </c>
      <c r="S28">
        <f t="shared" si="4"/>
        <v>1.9967548564554514</v>
      </c>
      <c r="T28">
        <f t="shared" si="4"/>
        <v>2.0216800589582236</v>
      </c>
      <c r="U28">
        <f t="shared" si="4"/>
        <v>1.9942423035197241</v>
      </c>
      <c r="V28" s="2">
        <f t="shared" si="5"/>
        <v>1.2751954140296744</v>
      </c>
      <c r="X28">
        <v>3</v>
      </c>
      <c r="Y28">
        <v>2</v>
      </c>
      <c r="Z28">
        <f t="shared" si="6"/>
        <v>99.255562847485677</v>
      </c>
      <c r="AA28">
        <f t="shared" si="7"/>
        <v>-0.74443715251432252</v>
      </c>
    </row>
    <row r="29" spans="1:27">
      <c r="A29">
        <v>16</v>
      </c>
      <c r="B29" t="s">
        <v>1353</v>
      </c>
      <c r="C29" t="s">
        <v>1371</v>
      </c>
      <c r="D29">
        <v>0.50381511635820986</v>
      </c>
      <c r="E29">
        <v>0.2404921025244692</v>
      </c>
      <c r="F29">
        <v>0.24879568659911588</v>
      </c>
      <c r="G29">
        <v>0.48350240576222264</v>
      </c>
      <c r="H29">
        <v>0.50852277310501404</v>
      </c>
      <c r="I29" s="3">
        <v>0</v>
      </c>
      <c r="J29" s="3">
        <v>2.3731201169950618</v>
      </c>
      <c r="K29" s="3">
        <v>0</v>
      </c>
      <c r="L29" s="3">
        <f t="shared" si="1"/>
        <v>2.3731201169950618</v>
      </c>
      <c r="M29">
        <v>1.83</v>
      </c>
      <c r="N29">
        <v>4.5</v>
      </c>
      <c r="O29">
        <v>3.6</v>
      </c>
      <c r="P29" s="4">
        <f t="shared" si="2"/>
        <v>97.626879883004932</v>
      </c>
      <c r="Q29" s="4">
        <f t="shared" si="3"/>
        <v>108.30592040948272</v>
      </c>
      <c r="R29" s="4">
        <f t="shared" si="8"/>
        <v>97.626879883004932</v>
      </c>
      <c r="S29">
        <f t="shared" si="4"/>
        <v>1.9895694096505827</v>
      </c>
      <c r="T29">
        <f t="shared" si="4"/>
        <v>2.0346521974461136</v>
      </c>
      <c r="U29">
        <f t="shared" si="4"/>
        <v>1.9895694096505827</v>
      </c>
      <c r="V29" s="2">
        <f t="shared" si="5"/>
        <v>1.986689215806305</v>
      </c>
      <c r="X29">
        <v>2</v>
      </c>
      <c r="Y29">
        <v>0</v>
      </c>
      <c r="Z29">
        <f t="shared" si="6"/>
        <v>97.626879883004932</v>
      </c>
      <c r="AA29">
        <f t="shared" si="7"/>
        <v>-2.373120116995068</v>
      </c>
    </row>
    <row r="30" spans="1:27">
      <c r="A30">
        <v>16</v>
      </c>
      <c r="B30" t="s">
        <v>1368</v>
      </c>
      <c r="C30" t="s">
        <v>1361</v>
      </c>
      <c r="D30">
        <v>0.62353216872357697</v>
      </c>
      <c r="E30">
        <v>0.13552617709181633</v>
      </c>
      <c r="F30">
        <v>0.2328089593030806</v>
      </c>
      <c r="G30">
        <v>0.4070669648216943</v>
      </c>
      <c r="H30">
        <v>0.38231690253842449</v>
      </c>
      <c r="I30" s="3">
        <v>28.960576768814004</v>
      </c>
      <c r="J30" s="3">
        <v>0</v>
      </c>
      <c r="K30" s="3">
        <v>0.83213704936007282</v>
      </c>
      <c r="L30" s="3">
        <f t="shared" si="1"/>
        <v>29.792713818174079</v>
      </c>
      <c r="M30">
        <v>2.04</v>
      </c>
      <c r="N30">
        <v>3.8</v>
      </c>
      <c r="O30">
        <v>3.3</v>
      </c>
      <c r="P30" s="4">
        <f t="shared" si="2"/>
        <v>129.28686279020647</v>
      </c>
      <c r="Q30" s="4">
        <f t="shared" si="3"/>
        <v>70.207286181825921</v>
      </c>
      <c r="R30" s="4">
        <f t="shared" si="8"/>
        <v>72.953338444714163</v>
      </c>
      <c r="S30">
        <f t="shared" si="4"/>
        <v>2.1115543972115383</v>
      </c>
      <c r="T30">
        <f t="shared" si="4"/>
        <v>1.8463821859810281</v>
      </c>
      <c r="U30">
        <f t="shared" si="4"/>
        <v>1.8630451705946933</v>
      </c>
      <c r="V30" s="2">
        <f t="shared" si="5"/>
        <v>2.0005888190883363</v>
      </c>
      <c r="X30">
        <v>0</v>
      </c>
      <c r="Y30">
        <v>0</v>
      </c>
      <c r="Z30">
        <f t="shared" si="6"/>
        <v>72.953338444714163</v>
      </c>
      <c r="AA30">
        <f t="shared" si="7"/>
        <v>-27.046661555285837</v>
      </c>
    </row>
    <row r="31" spans="1:27">
      <c r="A31">
        <v>16</v>
      </c>
      <c r="B31" t="s">
        <v>1364</v>
      </c>
      <c r="C31" t="s">
        <v>1362</v>
      </c>
      <c r="D31">
        <v>8.3404602225782956E-2</v>
      </c>
      <c r="E31">
        <v>0.7067916774187486</v>
      </c>
      <c r="F31">
        <v>0.19605448000667428</v>
      </c>
      <c r="G31">
        <v>0.41542885515976902</v>
      </c>
      <c r="H31">
        <v>0.31944773505466356</v>
      </c>
      <c r="I31" s="3">
        <v>0</v>
      </c>
      <c r="J31" s="3">
        <v>26.733689813161782</v>
      </c>
      <c r="K31" s="3">
        <v>0</v>
      </c>
      <c r="L31" s="3">
        <f t="shared" si="1"/>
        <v>26.733689813161782</v>
      </c>
      <c r="M31">
        <v>6.5</v>
      </c>
      <c r="N31">
        <v>1.61</v>
      </c>
      <c r="O31">
        <v>3.6</v>
      </c>
      <c r="P31" s="4">
        <f t="shared" si="2"/>
        <v>73.266310186838211</v>
      </c>
      <c r="Q31" s="4">
        <f t="shared" si="3"/>
        <v>116.30755078602868</v>
      </c>
      <c r="R31" s="4">
        <f t="shared" si="8"/>
        <v>73.266310186838211</v>
      </c>
      <c r="S31">
        <f t="shared" si="4"/>
        <v>1.8649043202977587</v>
      </c>
      <c r="T31">
        <f t="shared" si="4"/>
        <v>2.0656079104142409</v>
      </c>
      <c r="U31">
        <f t="shared" si="4"/>
        <v>1.8649043202977587</v>
      </c>
      <c r="V31" s="2">
        <f t="shared" si="5"/>
        <v>1.9811189296928737</v>
      </c>
      <c r="X31">
        <v>0</v>
      </c>
      <c r="Y31">
        <v>1</v>
      </c>
      <c r="Z31">
        <f t="shared" si="6"/>
        <v>116.30755078602868</v>
      </c>
      <c r="AA31">
        <f t="shared" si="7"/>
        <v>16.307550786028685</v>
      </c>
    </row>
    <row r="32" spans="1:27">
      <c r="A32">
        <v>17</v>
      </c>
      <c r="B32" t="s">
        <v>1361</v>
      </c>
      <c r="C32" t="s">
        <v>1360</v>
      </c>
      <c r="D32">
        <v>0.24475291978762767</v>
      </c>
      <c r="E32">
        <v>0.35984485905524011</v>
      </c>
      <c r="F32">
        <v>0.39524443732359421</v>
      </c>
      <c r="G32">
        <v>0.14561796482872011</v>
      </c>
      <c r="H32">
        <v>0.22692643903774684</v>
      </c>
      <c r="I32" s="3">
        <v>17.981263200626955</v>
      </c>
      <c r="J32" s="3">
        <v>0</v>
      </c>
      <c r="K32" s="3">
        <v>26.993174735997613</v>
      </c>
      <c r="L32" s="3">
        <f t="shared" si="1"/>
        <v>44.974437936624568</v>
      </c>
      <c r="M32">
        <v>8.5</v>
      </c>
      <c r="N32">
        <v>1.4</v>
      </c>
      <c r="O32">
        <v>4.33</v>
      </c>
      <c r="P32" s="4">
        <f t="shared" si="2"/>
        <v>207.86629926870455</v>
      </c>
      <c r="Q32" s="4">
        <f t="shared" si="3"/>
        <v>55.025562063375432</v>
      </c>
      <c r="R32" s="4">
        <f t="shared" si="8"/>
        <v>171.90600867024509</v>
      </c>
      <c r="S32">
        <f t="shared" si="4"/>
        <v>2.3177840841942778</v>
      </c>
      <c r="T32">
        <f t="shared" si="4"/>
        <v>1.7405644873866892</v>
      </c>
      <c r="U32">
        <f t="shared" si="4"/>
        <v>2.2352910569472311</v>
      </c>
      <c r="V32" s="2">
        <f t="shared" si="5"/>
        <v>2.0771039607416322</v>
      </c>
      <c r="X32">
        <v>1</v>
      </c>
      <c r="Y32">
        <v>1</v>
      </c>
      <c r="Z32">
        <f t="shared" si="6"/>
        <v>171.90600867024509</v>
      </c>
      <c r="AA32">
        <f t="shared" si="7"/>
        <v>71.906008670245086</v>
      </c>
    </row>
    <row r="33" spans="1:27">
      <c r="A33">
        <v>17</v>
      </c>
      <c r="B33" t="s">
        <v>1369</v>
      </c>
      <c r="C33" t="s">
        <v>1353</v>
      </c>
      <c r="D33">
        <v>0.3407517965762667</v>
      </c>
      <c r="E33">
        <v>0.3930768393584344</v>
      </c>
      <c r="F33">
        <v>0.26132819525301165</v>
      </c>
      <c r="G33">
        <v>0.48558164335518056</v>
      </c>
      <c r="H33">
        <v>0.53178648243937776</v>
      </c>
      <c r="I33" s="3">
        <v>0</v>
      </c>
      <c r="J33" s="3">
        <v>11.472246561582669</v>
      </c>
      <c r="K33" s="3">
        <v>0</v>
      </c>
      <c r="L33" s="3">
        <f t="shared" si="1"/>
        <v>11.472246561582669</v>
      </c>
      <c r="M33">
        <v>2.2999999999999998</v>
      </c>
      <c r="N33">
        <v>3.1</v>
      </c>
      <c r="O33">
        <v>3.4</v>
      </c>
      <c r="P33" s="4">
        <f t="shared" si="2"/>
        <v>88.527753438417335</v>
      </c>
      <c r="Q33" s="4">
        <f t="shared" si="3"/>
        <v>124.0917177793236</v>
      </c>
      <c r="R33" s="4">
        <f t="shared" si="8"/>
        <v>88.527753438417335</v>
      </c>
      <c r="S33">
        <f t="shared" si="4"/>
        <v>1.9470794433037941</v>
      </c>
      <c r="T33">
        <f t="shared" si="4"/>
        <v>2.0937427964643285</v>
      </c>
      <c r="U33">
        <f t="shared" si="4"/>
        <v>1.9470794433037941</v>
      </c>
      <c r="V33" s="2">
        <f t="shared" si="5"/>
        <v>1.9952993761789921</v>
      </c>
      <c r="X33">
        <v>2</v>
      </c>
      <c r="Y33">
        <v>4</v>
      </c>
      <c r="Z33">
        <f t="shared" si="6"/>
        <v>124.0917177793236</v>
      </c>
      <c r="AA33">
        <f t="shared" si="7"/>
        <v>24.091717779323602</v>
      </c>
    </row>
    <row r="34" spans="1:27">
      <c r="A34">
        <v>17</v>
      </c>
      <c r="B34" t="s">
        <v>1359</v>
      </c>
      <c r="C34" t="s">
        <v>1365</v>
      </c>
      <c r="D34">
        <v>0.33785314822477036</v>
      </c>
      <c r="E34">
        <v>0.42336309883109985</v>
      </c>
      <c r="F34">
        <v>0.21573922658374883</v>
      </c>
      <c r="G34">
        <v>0.68583801212106243</v>
      </c>
      <c r="H34">
        <v>0.68450112494255244</v>
      </c>
      <c r="I34" s="3">
        <v>12.926948526365242</v>
      </c>
      <c r="J34" s="3">
        <v>0</v>
      </c>
      <c r="K34" s="3">
        <v>0</v>
      </c>
      <c r="L34" s="3">
        <f t="shared" si="1"/>
        <v>12.926948526365242</v>
      </c>
      <c r="M34">
        <v>4</v>
      </c>
      <c r="N34">
        <v>1.9</v>
      </c>
      <c r="O34">
        <v>3.6</v>
      </c>
      <c r="P34" s="4">
        <f t="shared" si="2"/>
        <v>138.78084557909574</v>
      </c>
      <c r="Q34" s="4">
        <f t="shared" si="3"/>
        <v>87.073051473634763</v>
      </c>
      <c r="R34" s="4">
        <f t="shared" si="8"/>
        <v>87.073051473634763</v>
      </c>
      <c r="S34">
        <f t="shared" si="4"/>
        <v>2.1423295292791842</v>
      </c>
      <c r="T34">
        <f t="shared" si="4"/>
        <v>1.939883764569071</v>
      </c>
      <c r="U34">
        <f t="shared" si="4"/>
        <v>1.939883764569071</v>
      </c>
      <c r="V34" s="2">
        <f t="shared" si="5"/>
        <v>1.9635770009724667</v>
      </c>
      <c r="X34">
        <v>3</v>
      </c>
      <c r="Y34">
        <v>1</v>
      </c>
      <c r="Z34">
        <f t="shared" si="6"/>
        <v>138.78084557909574</v>
      </c>
      <c r="AA34">
        <f t="shared" si="7"/>
        <v>38.78084557909574</v>
      </c>
    </row>
    <row r="35" spans="1:27">
      <c r="A35">
        <v>17</v>
      </c>
      <c r="B35" t="s">
        <v>1362</v>
      </c>
      <c r="C35" t="s">
        <v>1366</v>
      </c>
      <c r="D35">
        <v>0.4080545888088476</v>
      </c>
      <c r="E35">
        <v>0.33487468751587046</v>
      </c>
      <c r="F35">
        <v>0.25010070775064352</v>
      </c>
      <c r="G35">
        <v>0.53148406077018262</v>
      </c>
      <c r="H35">
        <v>0.56685720910097637</v>
      </c>
      <c r="I35" s="3">
        <v>0</v>
      </c>
      <c r="J35" s="3">
        <v>25.741168279310244</v>
      </c>
      <c r="K35" s="3">
        <v>10.800253978989403</v>
      </c>
      <c r="L35" s="3">
        <f t="shared" si="1"/>
        <v>36.541422258299647</v>
      </c>
      <c r="M35">
        <v>1.44</v>
      </c>
      <c r="N35">
        <v>8</v>
      </c>
      <c r="O35">
        <v>4.33</v>
      </c>
      <c r="P35" s="4">
        <f t="shared" si="2"/>
        <v>63.458577741700353</v>
      </c>
      <c r="Q35" s="4">
        <f t="shared" si="3"/>
        <v>269.38792397618226</v>
      </c>
      <c r="R35" s="4">
        <f t="shared" si="8"/>
        <v>110.22367747072448</v>
      </c>
      <c r="S35">
        <f t="shared" si="4"/>
        <v>1.8024903342968051</v>
      </c>
      <c r="T35">
        <f t="shared" si="4"/>
        <v>2.4303781234283326</v>
      </c>
      <c r="U35">
        <f t="shared" si="4"/>
        <v>2.0422748966059827</v>
      </c>
      <c r="V35" s="2">
        <f t="shared" si="5"/>
        <v>2.0601609638844041</v>
      </c>
      <c r="X35">
        <v>1</v>
      </c>
      <c r="Y35">
        <v>0</v>
      </c>
      <c r="Z35">
        <f t="shared" si="6"/>
        <v>63.458577741700353</v>
      </c>
      <c r="AA35">
        <f t="shared" si="7"/>
        <v>-36.541422258299647</v>
      </c>
    </row>
    <row r="36" spans="1:27">
      <c r="A36">
        <v>17</v>
      </c>
      <c r="B36" t="s">
        <v>1363</v>
      </c>
      <c r="C36" t="s">
        <v>1351</v>
      </c>
      <c r="D36">
        <v>0.60064349294509367</v>
      </c>
      <c r="E36">
        <v>0.16761369695597847</v>
      </c>
      <c r="F36">
        <v>0.21835941463175054</v>
      </c>
      <c r="G36">
        <v>0.51018150839426368</v>
      </c>
      <c r="H36">
        <v>0.48767291578524818</v>
      </c>
      <c r="I36" s="3">
        <v>0</v>
      </c>
      <c r="J36" s="3">
        <v>7.2402087315991519</v>
      </c>
      <c r="K36" s="3">
        <v>4.260829210190086</v>
      </c>
      <c r="L36" s="3">
        <f t="shared" si="1"/>
        <v>11.501037941789239</v>
      </c>
      <c r="M36">
        <v>1.33</v>
      </c>
      <c r="N36">
        <v>9</v>
      </c>
      <c r="O36">
        <v>5</v>
      </c>
      <c r="P36" s="4">
        <f t="shared" si="2"/>
        <v>88.498962058210765</v>
      </c>
      <c r="Q36" s="4">
        <f t="shared" si="3"/>
        <v>153.66084064260315</v>
      </c>
      <c r="R36" s="4">
        <f t="shared" si="8"/>
        <v>109.80310810916119</v>
      </c>
      <c r="S36">
        <f t="shared" si="4"/>
        <v>1.9469381771946053</v>
      </c>
      <c r="T36">
        <f t="shared" si="4"/>
        <v>2.1865632047823422</v>
      </c>
      <c r="U36">
        <f t="shared" si="4"/>
        <v>2.0406146335161983</v>
      </c>
      <c r="V36" s="2">
        <f t="shared" si="5"/>
        <v>1.9815011065433832</v>
      </c>
      <c r="X36">
        <v>3</v>
      </c>
      <c r="Y36">
        <v>1</v>
      </c>
      <c r="Z36">
        <f t="shared" si="6"/>
        <v>88.498962058210765</v>
      </c>
      <c r="AA36">
        <f t="shared" si="7"/>
        <v>-11.501037941789235</v>
      </c>
    </row>
    <row r="37" spans="1:27">
      <c r="A37">
        <v>17</v>
      </c>
      <c r="B37" t="s">
        <v>1349</v>
      </c>
      <c r="C37" t="s">
        <v>1356</v>
      </c>
      <c r="D37">
        <v>0.46814340879947786</v>
      </c>
      <c r="E37">
        <v>0.26383901161657591</v>
      </c>
      <c r="F37">
        <v>0.26346368812737475</v>
      </c>
      <c r="G37">
        <v>0.44627789286889702</v>
      </c>
      <c r="H37">
        <v>0.48789823109343139</v>
      </c>
      <c r="I37" s="3">
        <v>5.7300305679174022</v>
      </c>
      <c r="J37" s="3">
        <v>0</v>
      </c>
      <c r="K37" s="3">
        <v>0</v>
      </c>
      <c r="L37" s="3">
        <f t="shared" si="1"/>
        <v>5.7300305679174022</v>
      </c>
      <c r="M37">
        <v>2.2999999999999998</v>
      </c>
      <c r="N37">
        <v>3.25</v>
      </c>
      <c r="O37">
        <v>3.25</v>
      </c>
      <c r="P37" s="4">
        <f t="shared" si="2"/>
        <v>107.44903973829263</v>
      </c>
      <c r="Q37" s="4">
        <f t="shared" si="3"/>
        <v>94.269969432082604</v>
      </c>
      <c r="R37" s="4">
        <f t="shared" si="8"/>
        <v>94.269969432082604</v>
      </c>
      <c r="S37">
        <f t="shared" si="4"/>
        <v>2.0312025385968973</v>
      </c>
      <c r="T37">
        <f t="shared" si="4"/>
        <v>1.974373366257407</v>
      </c>
      <c r="U37">
        <f t="shared" si="4"/>
        <v>1.974373366257407</v>
      </c>
      <c r="V37" s="2">
        <f t="shared" si="5"/>
        <v>1.9919864867109871</v>
      </c>
      <c r="X37">
        <v>0</v>
      </c>
      <c r="Y37">
        <v>1</v>
      </c>
      <c r="Z37">
        <f t="shared" si="6"/>
        <v>94.269969432082604</v>
      </c>
      <c r="AA37">
        <f t="shared" si="7"/>
        <v>-5.730030567917396</v>
      </c>
    </row>
    <row r="38" spans="1:27">
      <c r="A38">
        <v>17</v>
      </c>
      <c r="B38" t="s">
        <v>1367</v>
      </c>
      <c r="C38" t="s">
        <v>1368</v>
      </c>
      <c r="D38">
        <v>0.6254677430720329</v>
      </c>
      <c r="E38">
        <v>0.15501387828874977</v>
      </c>
      <c r="F38">
        <v>0.17109137605520078</v>
      </c>
      <c r="G38">
        <v>0.67622286095859918</v>
      </c>
      <c r="H38">
        <v>0.60801591206271488</v>
      </c>
      <c r="I38" s="3">
        <v>0</v>
      </c>
      <c r="J38" s="3">
        <v>9.3572144592727273</v>
      </c>
      <c r="K38" s="3">
        <v>5.9451502073540841</v>
      </c>
      <c r="L38" s="3">
        <f t="shared" si="1"/>
        <v>15.302364666626811</v>
      </c>
      <c r="M38">
        <v>1.2</v>
      </c>
      <c r="N38">
        <v>13</v>
      </c>
      <c r="O38">
        <v>7</v>
      </c>
      <c r="P38" s="4">
        <f t="shared" si="2"/>
        <v>84.697635333373185</v>
      </c>
      <c r="Q38" s="4">
        <f t="shared" si="3"/>
        <v>206.34142330391865</v>
      </c>
      <c r="R38" s="4">
        <f t="shared" si="8"/>
        <v>126.31368678485178</v>
      </c>
      <c r="S38">
        <f t="shared" si="4"/>
        <v>1.9278712854664417</v>
      </c>
      <c r="T38">
        <f t="shared" si="4"/>
        <v>2.3145864218967787</v>
      </c>
      <c r="U38">
        <f t="shared" si="4"/>
        <v>2.1014504113081949</v>
      </c>
      <c r="V38" s="2">
        <f t="shared" si="5"/>
        <v>1.924154362329261</v>
      </c>
      <c r="X38">
        <v>1</v>
      </c>
      <c r="Y38">
        <v>0</v>
      </c>
      <c r="Z38">
        <f t="shared" si="6"/>
        <v>84.697635333373185</v>
      </c>
      <c r="AA38">
        <f t="shared" si="7"/>
        <v>-15.302364666626815</v>
      </c>
    </row>
    <row r="39" spans="1:27">
      <c r="A39">
        <v>17</v>
      </c>
      <c r="B39" t="s">
        <v>1371</v>
      </c>
      <c r="C39" t="s">
        <v>1350</v>
      </c>
      <c r="D39">
        <v>0.5744909744690454</v>
      </c>
      <c r="E39">
        <v>0.148269641051057</v>
      </c>
      <c r="F39">
        <v>0.27394145859399383</v>
      </c>
      <c r="G39">
        <v>0.31156789645697808</v>
      </c>
      <c r="H39">
        <v>0.32336030556034556</v>
      </c>
      <c r="I39" s="3">
        <v>31.834792179165287</v>
      </c>
      <c r="J39" s="3">
        <v>0</v>
      </c>
      <c r="K39" s="3">
        <v>2.3974382535553294</v>
      </c>
      <c r="L39" s="3">
        <f t="shared" si="1"/>
        <v>34.23223043272062</v>
      </c>
      <c r="M39">
        <v>2.54</v>
      </c>
      <c r="N39">
        <v>3</v>
      </c>
      <c r="O39">
        <v>3.1</v>
      </c>
      <c r="P39" s="4">
        <f t="shared" si="2"/>
        <v>146.62814170235922</v>
      </c>
      <c r="Q39" s="4">
        <f t="shared" si="3"/>
        <v>65.767769567279373</v>
      </c>
      <c r="R39" s="4">
        <f t="shared" si="8"/>
        <v>73.199828153300899</v>
      </c>
      <c r="S39">
        <f t="shared" si="4"/>
        <v>2.1662173305584091</v>
      </c>
      <c r="T39">
        <f t="shared" si="4"/>
        <v>1.8180131135477438</v>
      </c>
      <c r="U39">
        <f t="shared" si="4"/>
        <v>1.8645100614933543</v>
      </c>
      <c r="V39" s="2">
        <f t="shared" si="5"/>
        <v>2.0247950627247402</v>
      </c>
      <c r="X39">
        <v>0</v>
      </c>
      <c r="Y39">
        <v>0</v>
      </c>
      <c r="Z39">
        <f t="shared" si="6"/>
        <v>73.199828153300899</v>
      </c>
      <c r="AA39">
        <f t="shared" si="7"/>
        <v>-26.800171846699101</v>
      </c>
    </row>
    <row r="40" spans="1:27">
      <c r="A40">
        <v>17</v>
      </c>
      <c r="B40" t="s">
        <v>1357</v>
      </c>
      <c r="C40" t="s">
        <v>1364</v>
      </c>
      <c r="D40">
        <v>0.22605026643119658</v>
      </c>
      <c r="E40">
        <v>0.5225878523626778</v>
      </c>
      <c r="F40">
        <v>0.24347007662694733</v>
      </c>
      <c r="G40">
        <v>0.49028326992281079</v>
      </c>
      <c r="H40">
        <v>0.50763507005327857</v>
      </c>
      <c r="I40" s="3">
        <v>0</v>
      </c>
      <c r="J40" s="3">
        <v>26.879871550890417</v>
      </c>
      <c r="K40" s="3">
        <v>0.7551826604004267</v>
      </c>
      <c r="L40" s="3">
        <f t="shared" si="1"/>
        <v>27.635054211290843</v>
      </c>
      <c r="M40">
        <v>2.62</v>
      </c>
      <c r="N40">
        <v>2.8</v>
      </c>
      <c r="O40">
        <v>3.2</v>
      </c>
      <c r="P40" s="4">
        <f t="shared" si="2"/>
        <v>72.364945788709164</v>
      </c>
      <c r="Q40" s="4">
        <f t="shared" si="3"/>
        <v>147.6285861312023</v>
      </c>
      <c r="R40" s="4">
        <f t="shared" si="8"/>
        <v>74.781530301990529</v>
      </c>
      <c r="S40">
        <f t="shared" si="4"/>
        <v>1.8595282410974387</v>
      </c>
      <c r="T40">
        <f t="shared" si="4"/>
        <v>2.169170460447658</v>
      </c>
      <c r="U40">
        <f t="shared" si="4"/>
        <v>1.8737943481531834</v>
      </c>
      <c r="V40" s="2">
        <f t="shared" si="5"/>
        <v>2.0101418401983095</v>
      </c>
      <c r="X40">
        <v>1</v>
      </c>
      <c r="Y40">
        <v>1</v>
      </c>
      <c r="Z40">
        <f t="shared" si="6"/>
        <v>74.781530301990529</v>
      </c>
      <c r="AA40">
        <f t="shared" si="7"/>
        <v>-25.218469698009471</v>
      </c>
    </row>
    <row r="41" spans="1:27">
      <c r="A41">
        <v>17</v>
      </c>
      <c r="B41" t="s">
        <v>1355</v>
      </c>
      <c r="C41" t="s">
        <v>1370</v>
      </c>
      <c r="D41">
        <v>0.5380206257197212</v>
      </c>
      <c r="E41">
        <v>9.6182677148143395E-2</v>
      </c>
      <c r="F41">
        <v>0.36523344081797354</v>
      </c>
      <c r="G41">
        <v>0.13096907820338677</v>
      </c>
      <c r="H41">
        <v>0.14391359297834649</v>
      </c>
      <c r="I41" s="3">
        <v>0</v>
      </c>
      <c r="J41" s="3">
        <v>0</v>
      </c>
      <c r="K41" s="3">
        <v>13.347742107025352</v>
      </c>
      <c r="L41" s="3">
        <f t="shared" si="1"/>
        <v>13.347742107025352</v>
      </c>
      <c r="M41">
        <v>1.7</v>
      </c>
      <c r="N41">
        <v>5.25</v>
      </c>
      <c r="O41">
        <v>3.7</v>
      </c>
      <c r="P41" s="4">
        <f t="shared" si="2"/>
        <v>86.652257892974646</v>
      </c>
      <c r="Q41" s="4">
        <f t="shared" si="3"/>
        <v>86.652257892974646</v>
      </c>
      <c r="R41" s="4">
        <f t="shared" si="8"/>
        <v>136.03890368896845</v>
      </c>
      <c r="S41">
        <f t="shared" si="4"/>
        <v>1.9377798835840836</v>
      </c>
      <c r="T41">
        <f t="shared" si="4"/>
        <v>1.9377798835840836</v>
      </c>
      <c r="U41">
        <f t="shared" si="4"/>
        <v>2.1336631233801353</v>
      </c>
      <c r="V41" s="2">
        <f t="shared" si="5"/>
        <v>2.0082315264984834</v>
      </c>
      <c r="X41">
        <v>1</v>
      </c>
      <c r="Y41">
        <v>1</v>
      </c>
      <c r="Z41">
        <f t="shared" si="6"/>
        <v>136.03890368896845</v>
      </c>
      <c r="AA41">
        <f t="shared" si="7"/>
        <v>36.038903688968446</v>
      </c>
    </row>
    <row r="42" spans="1:27">
      <c r="A42">
        <v>18</v>
      </c>
      <c r="B42" t="s">
        <v>1365</v>
      </c>
      <c r="C42" t="s">
        <v>1362</v>
      </c>
      <c r="D42">
        <v>7.0432522933086841E-2</v>
      </c>
      <c r="E42">
        <v>0.7431452772726187</v>
      </c>
      <c r="F42">
        <v>0.15532047643843672</v>
      </c>
      <c r="G42">
        <v>0.51508095024168821</v>
      </c>
      <c r="H42">
        <v>0.36627972704068062</v>
      </c>
      <c r="I42" s="3">
        <v>0</v>
      </c>
      <c r="J42" s="3">
        <v>47.156479262338394</v>
      </c>
      <c r="K42" s="3">
        <v>1.3548728977644087</v>
      </c>
      <c r="L42" s="3">
        <f t="shared" si="1"/>
        <v>48.511352160102803</v>
      </c>
      <c r="M42">
        <v>4.75</v>
      </c>
      <c r="N42">
        <v>1.8</v>
      </c>
      <c r="O42">
        <v>3.5</v>
      </c>
      <c r="P42" s="4">
        <f t="shared" si="2"/>
        <v>51.488647839897197</v>
      </c>
      <c r="Q42" s="4">
        <f t="shared" si="3"/>
        <v>136.37031051210633</v>
      </c>
      <c r="R42" s="4">
        <f t="shared" si="8"/>
        <v>56.230702982072629</v>
      </c>
      <c r="S42">
        <f t="shared" si="4"/>
        <v>1.7117114868285548</v>
      </c>
      <c r="T42">
        <f t="shared" si="4"/>
        <v>2.134719829380213</v>
      </c>
      <c r="U42">
        <f t="shared" si="4"/>
        <v>1.7499735129834668</v>
      </c>
      <c r="V42" s="2">
        <f t="shared" si="5"/>
        <v>1.978773837846233</v>
      </c>
      <c r="X42">
        <v>2</v>
      </c>
      <c r="Y42">
        <v>2</v>
      </c>
      <c r="Z42">
        <f t="shared" si="6"/>
        <v>56.230702982072629</v>
      </c>
      <c r="AA42">
        <f t="shared" si="7"/>
        <v>-43.769297017927371</v>
      </c>
    </row>
    <row r="43" spans="1:27">
      <c r="A43">
        <v>18</v>
      </c>
      <c r="B43" t="s">
        <v>1350</v>
      </c>
      <c r="C43" t="s">
        <v>1363</v>
      </c>
      <c r="D43">
        <v>0.31819798037495994</v>
      </c>
      <c r="E43">
        <v>0.27221297440442216</v>
      </c>
      <c r="F43">
        <v>0.40948808902150563</v>
      </c>
      <c r="G43">
        <v>0.13129316785114986</v>
      </c>
      <c r="H43">
        <v>0.21505899665099562</v>
      </c>
      <c r="I43" s="3">
        <v>21.680890671991289</v>
      </c>
      <c r="J43" s="3">
        <v>0</v>
      </c>
      <c r="K43" s="3">
        <v>27.607789207676046</v>
      </c>
      <c r="L43" s="3">
        <f t="shared" si="1"/>
        <v>49.288679879667335</v>
      </c>
      <c r="M43">
        <v>5</v>
      </c>
      <c r="N43">
        <v>1.72</v>
      </c>
      <c r="O43">
        <v>3.8</v>
      </c>
      <c r="P43" s="4">
        <f t="shared" si="2"/>
        <v>159.11577348028914</v>
      </c>
      <c r="Q43" s="4">
        <f t="shared" si="3"/>
        <v>50.711320120332658</v>
      </c>
      <c r="R43" s="4">
        <f t="shared" si="8"/>
        <v>155.62091910950164</v>
      </c>
      <c r="S43">
        <f t="shared" si="4"/>
        <v>2.2017132343033676</v>
      </c>
      <c r="T43">
        <f t="shared" si="4"/>
        <v>1.7051049162767924</v>
      </c>
      <c r="U43">
        <f t="shared" si="4"/>
        <v>2.1920679759645516</v>
      </c>
      <c r="V43" s="2">
        <f t="shared" si="5"/>
        <v>2.0623581119344254</v>
      </c>
      <c r="X43">
        <v>0</v>
      </c>
      <c r="Y43">
        <v>2</v>
      </c>
      <c r="Z43">
        <f t="shared" si="6"/>
        <v>50.711320120332658</v>
      </c>
      <c r="AA43">
        <f t="shared" si="7"/>
        <v>-49.288679879667342</v>
      </c>
    </row>
    <row r="44" spans="1:27">
      <c r="A44">
        <v>18</v>
      </c>
      <c r="B44" t="s">
        <v>1351</v>
      </c>
      <c r="C44" t="s">
        <v>1359</v>
      </c>
      <c r="D44">
        <v>0.60822705759569862</v>
      </c>
      <c r="E44">
        <v>0.17002530411008646</v>
      </c>
      <c r="F44">
        <v>0.19737946411906709</v>
      </c>
      <c r="G44">
        <v>0.59837179832471232</v>
      </c>
      <c r="H44">
        <v>0.55686209691260424</v>
      </c>
      <c r="I44" s="3">
        <v>33.374007543372187</v>
      </c>
      <c r="J44" s="3">
        <v>0</v>
      </c>
      <c r="K44" s="3">
        <v>0</v>
      </c>
      <c r="L44" s="3">
        <f t="shared" si="1"/>
        <v>33.374007543372187</v>
      </c>
      <c r="M44">
        <v>2.2999999999999998</v>
      </c>
      <c r="N44">
        <v>3.3</v>
      </c>
      <c r="O44">
        <v>3.2</v>
      </c>
      <c r="P44" s="4">
        <f t="shared" si="2"/>
        <v>143.38620980638382</v>
      </c>
      <c r="Q44" s="4">
        <f t="shared" si="3"/>
        <v>66.625992456627813</v>
      </c>
      <c r="R44" s="4">
        <f t="shared" si="8"/>
        <v>66.625992456627813</v>
      </c>
      <c r="S44">
        <f t="shared" si="4"/>
        <v>2.1565073849930125</v>
      </c>
      <c r="T44">
        <f t="shared" si="4"/>
        <v>1.823643691306325</v>
      </c>
      <c r="U44">
        <f t="shared" si="4"/>
        <v>1.823643691306325</v>
      </c>
      <c r="V44" s="2">
        <f t="shared" si="5"/>
        <v>1.9816615291946529</v>
      </c>
      <c r="X44">
        <v>1</v>
      </c>
      <c r="Y44">
        <v>0</v>
      </c>
      <c r="Z44">
        <f t="shared" si="6"/>
        <v>143.38620980638382</v>
      </c>
      <c r="AA44">
        <f t="shared" si="7"/>
        <v>43.386209806383818</v>
      </c>
    </row>
    <row r="45" spans="1:27">
      <c r="A45">
        <v>18</v>
      </c>
      <c r="B45" t="s">
        <v>1356</v>
      </c>
      <c r="C45" t="s">
        <v>1371</v>
      </c>
      <c r="D45">
        <v>0.58223464693539684</v>
      </c>
      <c r="E45">
        <v>0.19300803564436717</v>
      </c>
      <c r="F45">
        <v>0.19190136056553395</v>
      </c>
      <c r="G45">
        <v>0.65898973754681256</v>
      </c>
      <c r="H45">
        <v>0.61947167817118787</v>
      </c>
      <c r="I45" s="3">
        <v>5.7759655900273349E-2</v>
      </c>
      <c r="J45" s="3">
        <v>3.9556731236753739</v>
      </c>
      <c r="K45" s="3">
        <v>0</v>
      </c>
      <c r="L45" s="3">
        <f t="shared" si="1"/>
        <v>4.0134327795756475</v>
      </c>
      <c r="M45">
        <v>1.6</v>
      </c>
      <c r="N45">
        <v>6</v>
      </c>
      <c r="O45">
        <v>3.8</v>
      </c>
      <c r="P45" s="4">
        <f t="shared" si="2"/>
        <v>96.0789826698648</v>
      </c>
      <c r="Q45" s="4">
        <f t="shared" si="3"/>
        <v>119.7206059624766</v>
      </c>
      <c r="R45" s="4">
        <f t="shared" si="8"/>
        <v>95.986567220424362</v>
      </c>
      <c r="S45">
        <f t="shared" si="4"/>
        <v>1.9826283959018949</v>
      </c>
      <c r="T45">
        <f t="shared" si="4"/>
        <v>2.0781689063430102</v>
      </c>
      <c r="U45">
        <f t="shared" si="4"/>
        <v>1.9822104602246751</v>
      </c>
      <c r="V45" s="2">
        <f t="shared" si="5"/>
        <v>1.9358471266868476</v>
      </c>
      <c r="X45">
        <v>0</v>
      </c>
      <c r="Y45">
        <v>1</v>
      </c>
      <c r="Z45">
        <f t="shared" si="6"/>
        <v>119.7206059624766</v>
      </c>
      <c r="AA45">
        <f t="shared" si="7"/>
        <v>19.720605962476597</v>
      </c>
    </row>
    <row r="46" spans="1:27">
      <c r="A46">
        <v>18</v>
      </c>
      <c r="B46" t="s">
        <v>1370</v>
      </c>
      <c r="C46" t="s">
        <v>1349</v>
      </c>
      <c r="D46">
        <v>0.24309181711613392</v>
      </c>
      <c r="E46">
        <v>0.32451387282716426</v>
      </c>
      <c r="F46">
        <v>0.43232877244432677</v>
      </c>
      <c r="G46">
        <v>0.10643719755320286</v>
      </c>
      <c r="H46">
        <v>0.18498962501690377</v>
      </c>
      <c r="I46" s="3">
        <v>12.92350491497724</v>
      </c>
      <c r="J46" s="3">
        <v>0</v>
      </c>
      <c r="K46" s="3">
        <v>27.293529581071734</v>
      </c>
      <c r="L46" s="3">
        <f t="shared" si="1"/>
        <v>40.217034496048974</v>
      </c>
      <c r="M46">
        <v>5.25</v>
      </c>
      <c r="N46">
        <v>1.7</v>
      </c>
      <c r="O46">
        <v>3.75</v>
      </c>
      <c r="P46" s="4">
        <f t="shared" si="2"/>
        <v>127.63136630758154</v>
      </c>
      <c r="Q46" s="4">
        <f t="shared" si="3"/>
        <v>59.782965503951019</v>
      </c>
      <c r="R46" s="4">
        <f t="shared" si="8"/>
        <v>162.13370143297004</v>
      </c>
      <c r="S46">
        <f t="shared" si="4"/>
        <v>2.1059574184312693</v>
      </c>
      <c r="T46">
        <f t="shared" si="4"/>
        <v>1.7765774541970489</v>
      </c>
      <c r="U46">
        <f t="shared" si="4"/>
        <v>2.2098732975449722</v>
      </c>
      <c r="V46" s="2">
        <f t="shared" si="5"/>
        <v>2.0438568556396821</v>
      </c>
      <c r="X46">
        <v>0</v>
      </c>
      <c r="Y46">
        <v>0</v>
      </c>
      <c r="Z46">
        <f t="shared" si="6"/>
        <v>162.13370143297004</v>
      </c>
      <c r="AA46">
        <f t="shared" si="7"/>
        <v>62.133701432970042</v>
      </c>
    </row>
    <row r="47" spans="1:27">
      <c r="A47">
        <v>18</v>
      </c>
      <c r="B47" t="s">
        <v>1360</v>
      </c>
      <c r="C47" t="s">
        <v>1367</v>
      </c>
      <c r="D47">
        <v>0.26718431867998332</v>
      </c>
      <c r="E47">
        <v>0.49647119679192342</v>
      </c>
      <c r="F47">
        <v>0.19617578213482761</v>
      </c>
      <c r="G47">
        <v>0.72632466828521736</v>
      </c>
      <c r="H47">
        <v>0.70281705221285273</v>
      </c>
      <c r="I47" s="3">
        <v>0</v>
      </c>
      <c r="J47" s="3">
        <v>21.925860454527463</v>
      </c>
      <c r="K47" s="3">
        <v>0</v>
      </c>
      <c r="L47" s="3">
        <f t="shared" si="1"/>
        <v>21.925860454527463</v>
      </c>
      <c r="M47">
        <v>2.75</v>
      </c>
      <c r="N47">
        <v>2.62</v>
      </c>
      <c r="O47">
        <v>3.3</v>
      </c>
      <c r="P47" s="4">
        <f t="shared" si="2"/>
        <v>78.074139545472534</v>
      </c>
      <c r="Q47" s="4">
        <f t="shared" si="3"/>
        <v>135.51989393633448</v>
      </c>
      <c r="R47" s="4">
        <f t="shared" si="8"/>
        <v>78.074139545472534</v>
      </c>
      <c r="S47">
        <f t="shared" si="4"/>
        <v>1.8925072065722661</v>
      </c>
      <c r="T47">
        <f t="shared" si="4"/>
        <v>2.1320030530893272</v>
      </c>
      <c r="U47">
        <f t="shared" si="4"/>
        <v>1.8925072065722661</v>
      </c>
      <c r="V47" s="2">
        <f t="shared" si="5"/>
        <v>1.9353904373613744</v>
      </c>
      <c r="X47">
        <v>1</v>
      </c>
      <c r="Y47">
        <v>0</v>
      </c>
      <c r="Z47">
        <f t="shared" si="6"/>
        <v>78.074139545472534</v>
      </c>
      <c r="AA47">
        <f t="shared" si="7"/>
        <v>-21.925860454527466</v>
      </c>
    </row>
    <row r="48" spans="1:27">
      <c r="A48">
        <v>18</v>
      </c>
      <c r="B48" t="s">
        <v>1366</v>
      </c>
      <c r="C48" t="s">
        <v>1357</v>
      </c>
      <c r="D48">
        <v>0.30413003246491477</v>
      </c>
      <c r="E48">
        <v>0.45810199658452821</v>
      </c>
      <c r="F48">
        <v>0.20340082893739711</v>
      </c>
      <c r="G48">
        <v>0.72289639465577016</v>
      </c>
      <c r="H48">
        <v>0.70822463440145533</v>
      </c>
      <c r="I48" s="3">
        <v>0</v>
      </c>
      <c r="J48" s="3">
        <v>36.719282222261526</v>
      </c>
      <c r="K48" s="3">
        <v>6.9982580188381034</v>
      </c>
      <c r="L48" s="3">
        <f t="shared" si="1"/>
        <v>43.717540241099627</v>
      </c>
      <c r="M48">
        <v>1.61</v>
      </c>
      <c r="N48">
        <v>5.25</v>
      </c>
      <c r="O48">
        <v>4</v>
      </c>
      <c r="P48" s="4">
        <f t="shared" si="2"/>
        <v>56.282459758900373</v>
      </c>
      <c r="Q48" s="4">
        <f t="shared" si="3"/>
        <v>249.05869142577336</v>
      </c>
      <c r="R48" s="4">
        <f t="shared" si="8"/>
        <v>84.275491834252776</v>
      </c>
      <c r="S48">
        <f t="shared" si="4"/>
        <v>1.7503730695085038</v>
      </c>
      <c r="T48">
        <f t="shared" si="4"/>
        <v>2.3963017019503154</v>
      </c>
      <c r="U48">
        <f t="shared" si="4"/>
        <v>1.9257012957557944</v>
      </c>
      <c r="V48" s="2">
        <f t="shared" si="5"/>
        <v>2.0217808523802248</v>
      </c>
      <c r="X48">
        <v>3</v>
      </c>
      <c r="Y48">
        <v>1</v>
      </c>
      <c r="Z48">
        <f t="shared" si="6"/>
        <v>56.282459758900373</v>
      </c>
      <c r="AA48">
        <f t="shared" si="7"/>
        <v>-43.717540241099627</v>
      </c>
    </row>
    <row r="49" spans="1:27">
      <c r="A49">
        <v>18</v>
      </c>
      <c r="B49" t="s">
        <v>1353</v>
      </c>
      <c r="C49" t="s">
        <v>1361</v>
      </c>
      <c r="D49">
        <v>0.66164041688436614</v>
      </c>
      <c r="E49">
        <v>0.1270288987756566</v>
      </c>
      <c r="F49">
        <v>0.18698046592204226</v>
      </c>
      <c r="G49">
        <v>0.55306823390324145</v>
      </c>
      <c r="H49">
        <v>0.48245190199184379</v>
      </c>
      <c r="I49" s="3">
        <v>24.903687070289788</v>
      </c>
      <c r="J49" s="3">
        <v>0</v>
      </c>
      <c r="K49" s="3">
        <v>0</v>
      </c>
      <c r="L49" s="3">
        <f t="shared" si="1"/>
        <v>24.903687070289788</v>
      </c>
      <c r="M49">
        <v>1.75</v>
      </c>
      <c r="N49">
        <v>5</v>
      </c>
      <c r="O49">
        <v>3.7</v>
      </c>
      <c r="P49" s="4">
        <f t="shared" si="2"/>
        <v>118.67776530271735</v>
      </c>
      <c r="Q49" s="4">
        <f t="shared" si="3"/>
        <v>75.096312929710209</v>
      </c>
      <c r="R49" s="4">
        <f t="shared" si="8"/>
        <v>75.096312929710209</v>
      </c>
      <c r="S49">
        <f t="shared" si="4"/>
        <v>2.0743693599751385</v>
      </c>
      <c r="T49">
        <f t="shared" si="4"/>
        <v>1.8756186145861897</v>
      </c>
      <c r="U49">
        <f t="shared" si="4"/>
        <v>1.8756186145861897</v>
      </c>
      <c r="V49" s="2">
        <f t="shared" si="5"/>
        <v>1.9614484176874938</v>
      </c>
      <c r="X49">
        <v>2</v>
      </c>
      <c r="Y49">
        <v>0</v>
      </c>
      <c r="Z49">
        <f t="shared" si="6"/>
        <v>118.67776530271735</v>
      </c>
      <c r="AA49">
        <f t="shared" si="7"/>
        <v>18.677765302717347</v>
      </c>
    </row>
    <row r="50" spans="1:27">
      <c r="A50">
        <v>18</v>
      </c>
      <c r="B50" t="s">
        <v>1368</v>
      </c>
      <c r="C50" t="s">
        <v>1355</v>
      </c>
      <c r="D50">
        <v>0.36697680312865849</v>
      </c>
      <c r="E50">
        <v>0.26906895059378583</v>
      </c>
      <c r="F50">
        <v>0.36364342281405843</v>
      </c>
      <c r="G50">
        <v>0.19382471300084353</v>
      </c>
      <c r="H50">
        <v>0.27787907287359342</v>
      </c>
      <c r="I50" s="3">
        <v>0</v>
      </c>
      <c r="J50" s="3">
        <v>0</v>
      </c>
      <c r="K50" s="3">
        <v>6.0617705374227295</v>
      </c>
      <c r="L50" s="3">
        <f t="shared" si="1"/>
        <v>6.0617705374227295</v>
      </c>
      <c r="M50">
        <v>2.5</v>
      </c>
      <c r="N50">
        <v>3.1</v>
      </c>
      <c r="O50">
        <v>3.1</v>
      </c>
      <c r="P50" s="4">
        <f t="shared" si="2"/>
        <v>93.938229462577269</v>
      </c>
      <c r="Q50" s="4">
        <f t="shared" si="3"/>
        <v>93.938229462577269</v>
      </c>
      <c r="R50" s="4">
        <f t="shared" si="8"/>
        <v>112.72971812858773</v>
      </c>
      <c r="S50">
        <f t="shared" si="4"/>
        <v>1.9728423703897142</v>
      </c>
      <c r="T50">
        <f t="shared" si="4"/>
        <v>1.9728423703897142</v>
      </c>
      <c r="U50">
        <f t="shared" si="4"/>
        <v>2.0520384210851055</v>
      </c>
      <c r="V50" s="2">
        <f t="shared" si="5"/>
        <v>2.0010282876394432</v>
      </c>
      <c r="X50">
        <v>0</v>
      </c>
      <c r="Y50">
        <v>0</v>
      </c>
      <c r="Z50">
        <f t="shared" si="6"/>
        <v>112.72971812858773</v>
      </c>
      <c r="AA50">
        <f t="shared" si="7"/>
        <v>12.729718128587734</v>
      </c>
    </row>
    <row r="51" spans="1:27">
      <c r="A51">
        <v>18</v>
      </c>
      <c r="B51" t="s">
        <v>1364</v>
      </c>
      <c r="C51" t="s">
        <v>1369</v>
      </c>
      <c r="D51">
        <v>0.58719469703655869</v>
      </c>
      <c r="E51">
        <v>0.17394204517244846</v>
      </c>
      <c r="F51">
        <v>0.22835393375660781</v>
      </c>
      <c r="G51">
        <v>0.48248505819634002</v>
      </c>
      <c r="H51">
        <v>0.47155928072695086</v>
      </c>
      <c r="I51" s="3">
        <v>0.19960284836272579</v>
      </c>
      <c r="J51" s="3">
        <v>0</v>
      </c>
      <c r="K51" s="3">
        <v>0</v>
      </c>
      <c r="L51" s="3">
        <f t="shared" si="1"/>
        <v>0.19960284836272579</v>
      </c>
      <c r="M51">
        <v>1.7</v>
      </c>
      <c r="N51">
        <v>5</v>
      </c>
      <c r="O51">
        <v>3.8</v>
      </c>
      <c r="P51" s="4">
        <f t="shared" si="2"/>
        <v>100.13972199385391</v>
      </c>
      <c r="Q51" s="4">
        <f t="shared" si="3"/>
        <v>99.80039715163727</v>
      </c>
      <c r="R51" s="4">
        <f t="shared" si="8"/>
        <v>99.80039715163727</v>
      </c>
      <c r="S51">
        <f t="shared" si="4"/>
        <v>2.0006063813838133</v>
      </c>
      <c r="T51">
        <f t="shared" si="4"/>
        <v>1.9991322695481062</v>
      </c>
      <c r="U51">
        <f t="shared" si="4"/>
        <v>1.9991322695481062</v>
      </c>
      <c r="V51" s="2">
        <f t="shared" si="5"/>
        <v>1.9789883313925958</v>
      </c>
      <c r="X51">
        <v>3</v>
      </c>
      <c r="Y51">
        <v>0</v>
      </c>
      <c r="Z51">
        <f t="shared" si="6"/>
        <v>100.13972199385391</v>
      </c>
      <c r="AA51">
        <f t="shared" si="7"/>
        <v>0.13972199385391093</v>
      </c>
    </row>
    <row r="52" spans="1:27">
      <c r="A52">
        <v>19</v>
      </c>
      <c r="B52" t="s">
        <v>1361</v>
      </c>
      <c r="C52" t="s">
        <v>1370</v>
      </c>
      <c r="D52">
        <v>0.57082947305574649</v>
      </c>
      <c r="E52">
        <v>0.11086192022815707</v>
      </c>
      <c r="F52">
        <v>0.31696221724298851</v>
      </c>
      <c r="G52">
        <v>0.19641305627051525</v>
      </c>
      <c r="H52">
        <v>0.20469316857727501</v>
      </c>
      <c r="I52" s="3">
        <v>36.343848031676288</v>
      </c>
      <c r="J52" s="3">
        <v>0</v>
      </c>
      <c r="K52" s="3">
        <v>15.778052911843904</v>
      </c>
      <c r="L52" s="3">
        <f t="shared" si="1"/>
        <v>52.121900943520188</v>
      </c>
      <c r="M52">
        <v>2.2999999999999998</v>
      </c>
      <c r="N52">
        <v>3.4</v>
      </c>
      <c r="O52">
        <v>3</v>
      </c>
      <c r="P52" s="4">
        <f t="shared" si="2"/>
        <v>131.46894952933528</v>
      </c>
      <c r="Q52" s="4">
        <f t="shared" si="3"/>
        <v>47.878099056479812</v>
      </c>
      <c r="R52" s="4">
        <f t="shared" si="8"/>
        <v>95.212257792011513</v>
      </c>
      <c r="S52">
        <f t="shared" si="4"/>
        <v>2.118823192822727</v>
      </c>
      <c r="T52">
        <f t="shared" si="4"/>
        <v>1.6801368989258907</v>
      </c>
      <c r="U52">
        <f t="shared" si="4"/>
        <v>1.9786928638123991</v>
      </c>
      <c r="V52" s="2">
        <f t="shared" si="5"/>
        <v>2.0229208068752538</v>
      </c>
      <c r="X52">
        <v>1</v>
      </c>
      <c r="Y52">
        <v>0</v>
      </c>
      <c r="Z52">
        <f t="shared" si="6"/>
        <v>131.46894952933528</v>
      </c>
      <c r="AA52">
        <f t="shared" si="7"/>
        <v>31.468949529335276</v>
      </c>
    </row>
    <row r="53" spans="1:27">
      <c r="A53">
        <v>19</v>
      </c>
      <c r="B53" t="s">
        <v>1369</v>
      </c>
      <c r="C53" t="s">
        <v>1360</v>
      </c>
      <c r="D53">
        <v>0.2889970691925639</v>
      </c>
      <c r="E53">
        <v>0.44148574724312006</v>
      </c>
      <c r="F53">
        <v>0.26520033883703542</v>
      </c>
      <c r="G53">
        <v>0.45375084370108698</v>
      </c>
      <c r="H53">
        <v>0.49997243341446046</v>
      </c>
      <c r="I53" s="3">
        <v>17.806276488519465</v>
      </c>
      <c r="J53" s="3">
        <v>0</v>
      </c>
      <c r="K53" s="3">
        <v>9.27294389320984</v>
      </c>
      <c r="L53" s="3">
        <f t="shared" si="1"/>
        <v>27.079220381729307</v>
      </c>
      <c r="M53">
        <v>6.5</v>
      </c>
      <c r="N53">
        <v>1.5</v>
      </c>
      <c r="O53">
        <v>4.2</v>
      </c>
      <c r="P53" s="4">
        <f t="shared" si="2"/>
        <v>188.66157679364724</v>
      </c>
      <c r="Q53" s="4">
        <f t="shared" si="3"/>
        <v>72.920779618270686</v>
      </c>
      <c r="R53" s="4">
        <f t="shared" si="8"/>
        <v>111.86714396975202</v>
      </c>
      <c r="S53">
        <f t="shared" si="4"/>
        <v>2.2756834598595059</v>
      </c>
      <c r="T53">
        <f t="shared" si="4"/>
        <v>1.8628513031823764</v>
      </c>
      <c r="U53">
        <f t="shared" si="4"/>
        <v>2.048702550443442</v>
      </c>
      <c r="V53" s="2">
        <f t="shared" si="5"/>
        <v>2.0234047604515815</v>
      </c>
      <c r="X53">
        <v>0</v>
      </c>
      <c r="Y53">
        <v>1</v>
      </c>
      <c r="Z53">
        <f t="shared" si="6"/>
        <v>72.920779618270686</v>
      </c>
      <c r="AA53">
        <f t="shared" si="7"/>
        <v>-27.079220381729314</v>
      </c>
    </row>
    <row r="54" spans="1:27">
      <c r="A54">
        <v>19</v>
      </c>
      <c r="B54" t="s">
        <v>1359</v>
      </c>
      <c r="C54" t="s">
        <v>1356</v>
      </c>
      <c r="D54">
        <v>0.41077454821865489</v>
      </c>
      <c r="E54">
        <v>0.29179433448621428</v>
      </c>
      <c r="F54">
        <v>0.29565803690213766</v>
      </c>
      <c r="G54">
        <v>0.35216065430524102</v>
      </c>
      <c r="H54">
        <v>0.41966910019005993</v>
      </c>
      <c r="I54" s="3">
        <v>2.9508824916875729</v>
      </c>
      <c r="J54" s="3">
        <v>0</v>
      </c>
      <c r="K54" s="3">
        <v>0</v>
      </c>
      <c r="L54" s="3">
        <f t="shared" si="1"/>
        <v>2.9508824916875729</v>
      </c>
      <c r="M54">
        <v>2.54</v>
      </c>
      <c r="N54">
        <v>2.7</v>
      </c>
      <c r="O54">
        <v>3.25</v>
      </c>
      <c r="P54" s="4">
        <f t="shared" si="2"/>
        <v>104.54435903719886</v>
      </c>
      <c r="Q54" s="4">
        <f t="shared" si="3"/>
        <v>97.04911750831242</v>
      </c>
      <c r="R54" s="4">
        <f t="shared" si="8"/>
        <v>97.04911750831242</v>
      </c>
      <c r="S54">
        <f t="shared" si="4"/>
        <v>2.0193006042975483</v>
      </c>
      <c r="T54">
        <f t="shared" si="4"/>
        <v>1.9869915905949351</v>
      </c>
      <c r="U54">
        <f t="shared" si="4"/>
        <v>1.9869915905949351</v>
      </c>
      <c r="V54" s="2">
        <f t="shared" si="5"/>
        <v>1.9967402152716902</v>
      </c>
      <c r="X54">
        <v>0</v>
      </c>
      <c r="Y54">
        <v>0</v>
      </c>
      <c r="Z54">
        <f t="shared" si="6"/>
        <v>97.04911750831242</v>
      </c>
      <c r="AA54">
        <f t="shared" si="7"/>
        <v>-2.9508824916875795</v>
      </c>
    </row>
    <row r="55" spans="1:27">
      <c r="A55">
        <v>19</v>
      </c>
      <c r="B55" t="s">
        <v>1362</v>
      </c>
      <c r="C55" t="s">
        <v>1353</v>
      </c>
      <c r="D55">
        <v>0.30795630821960718</v>
      </c>
      <c r="E55">
        <v>0.45234970155295579</v>
      </c>
      <c r="F55">
        <v>0.19924466221480783</v>
      </c>
      <c r="G55">
        <v>0.74045508770215196</v>
      </c>
      <c r="H55">
        <v>0.72239762807441299</v>
      </c>
      <c r="I55" s="3">
        <v>0</v>
      </c>
      <c r="J55" s="3">
        <v>43.949596690938684</v>
      </c>
      <c r="K55" s="3">
        <v>14.304063665756491</v>
      </c>
      <c r="L55" s="3">
        <f t="shared" si="1"/>
        <v>58.253660356695178</v>
      </c>
      <c r="M55">
        <v>1.2</v>
      </c>
      <c r="N55">
        <v>13</v>
      </c>
      <c r="O55">
        <v>6.5</v>
      </c>
      <c r="P55" s="4">
        <f t="shared" si="2"/>
        <v>41.746339643304822</v>
      </c>
      <c r="Q55" s="4">
        <f t="shared" si="3"/>
        <v>613.09109662550759</v>
      </c>
      <c r="R55" s="4">
        <f t="shared" si="8"/>
        <v>134.72275347072201</v>
      </c>
      <c r="S55">
        <f t="shared" si="4"/>
        <v>1.620618402157239</v>
      </c>
      <c r="T55">
        <f t="shared" si="4"/>
        <v>2.7875250093021022</v>
      </c>
      <c r="U55">
        <f t="shared" si="4"/>
        <v>2.1294409503797467</v>
      </c>
      <c r="V55" s="2">
        <f t="shared" si="5"/>
        <v>2.1842955090550999</v>
      </c>
      <c r="X55">
        <v>2</v>
      </c>
      <c r="Y55">
        <v>1</v>
      </c>
      <c r="Z55">
        <f t="shared" si="6"/>
        <v>41.746339643304822</v>
      </c>
      <c r="AA55">
        <f t="shared" si="7"/>
        <v>-58.253660356695178</v>
      </c>
    </row>
    <row r="56" spans="1:27">
      <c r="A56">
        <v>19</v>
      </c>
      <c r="B56" t="s">
        <v>1363</v>
      </c>
      <c r="C56" t="s">
        <v>1364</v>
      </c>
      <c r="D56">
        <v>0.24033248742408936</v>
      </c>
      <c r="E56">
        <v>0.50043581370729406</v>
      </c>
      <c r="F56">
        <v>0.25315024075964354</v>
      </c>
      <c r="G56">
        <v>0.46692991203171358</v>
      </c>
      <c r="H56">
        <v>0.495821691915804</v>
      </c>
      <c r="I56" s="3">
        <v>0</v>
      </c>
      <c r="J56" s="3">
        <v>39.939956353123236</v>
      </c>
      <c r="K56" s="3">
        <v>12.164520227659329</v>
      </c>
      <c r="L56" s="3">
        <f t="shared" si="1"/>
        <v>52.104476580782567</v>
      </c>
      <c r="M56">
        <v>1.75</v>
      </c>
      <c r="N56">
        <v>4.5999999999999996</v>
      </c>
      <c r="O56">
        <v>3.6</v>
      </c>
      <c r="P56" s="4">
        <f t="shared" si="2"/>
        <v>47.895523419217433</v>
      </c>
      <c r="Q56" s="4">
        <f t="shared" si="3"/>
        <v>231.6193226435843</v>
      </c>
      <c r="R56" s="4">
        <f t="shared" si="8"/>
        <v>91.687796238791023</v>
      </c>
      <c r="S56">
        <f t="shared" si="4"/>
        <v>1.6802949237447398</v>
      </c>
      <c r="T56">
        <f t="shared" si="4"/>
        <v>2.3647747872118701</v>
      </c>
      <c r="U56">
        <f t="shared" si="4"/>
        <v>1.9623115343738819</v>
      </c>
      <c r="V56" s="2">
        <f t="shared" si="5"/>
        <v>2.0840070908746831</v>
      </c>
      <c r="X56">
        <v>1</v>
      </c>
      <c r="Y56">
        <v>1</v>
      </c>
      <c r="Z56">
        <f t="shared" si="6"/>
        <v>91.687796238791023</v>
      </c>
      <c r="AA56">
        <f t="shared" si="7"/>
        <v>-8.312203761208977</v>
      </c>
    </row>
    <row r="57" spans="1:27">
      <c r="A57">
        <v>19</v>
      </c>
      <c r="B57" t="s">
        <v>1349</v>
      </c>
      <c r="C57" t="s">
        <v>1368</v>
      </c>
      <c r="D57">
        <v>0.5928577026414581</v>
      </c>
      <c r="E57">
        <v>0.15755660464766835</v>
      </c>
      <c r="F57">
        <v>0.24264734907684002</v>
      </c>
      <c r="G57">
        <v>0.40971231819702847</v>
      </c>
      <c r="H57">
        <v>0.40433784256189353</v>
      </c>
      <c r="I57" s="3">
        <v>0</v>
      </c>
      <c r="J57" s="3">
        <v>1.8431597343922506</v>
      </c>
      <c r="K57" s="3">
        <v>0</v>
      </c>
      <c r="L57" s="3">
        <f t="shared" si="1"/>
        <v>1.8431597343922506</v>
      </c>
      <c r="M57">
        <v>1.5</v>
      </c>
      <c r="N57">
        <v>7</v>
      </c>
      <c r="O57">
        <v>4</v>
      </c>
      <c r="P57" s="4">
        <f t="shared" si="2"/>
        <v>98.156840265607755</v>
      </c>
      <c r="Q57" s="4">
        <f t="shared" si="3"/>
        <v>111.0589584063535</v>
      </c>
      <c r="R57" s="4">
        <f t="shared" si="8"/>
        <v>98.156840265607755</v>
      </c>
      <c r="S57">
        <f t="shared" si="4"/>
        <v>1.9919205697138795</v>
      </c>
      <c r="T57">
        <f t="shared" si="4"/>
        <v>2.0455535960184643</v>
      </c>
      <c r="U57">
        <f t="shared" si="4"/>
        <v>1.9919205697138795</v>
      </c>
      <c r="V57" s="2">
        <f t="shared" si="5"/>
        <v>1.9865501778310342</v>
      </c>
      <c r="X57">
        <v>2</v>
      </c>
      <c r="Y57">
        <v>1</v>
      </c>
      <c r="Z57">
        <f t="shared" si="6"/>
        <v>98.156840265607755</v>
      </c>
      <c r="AA57">
        <f t="shared" si="7"/>
        <v>-1.8431597343922448</v>
      </c>
    </row>
    <row r="58" spans="1:27">
      <c r="A58">
        <v>19</v>
      </c>
      <c r="B58" t="s">
        <v>1367</v>
      </c>
      <c r="C58" t="s">
        <v>1350</v>
      </c>
      <c r="D58">
        <v>0.65865514159116645</v>
      </c>
      <c r="E58">
        <v>0.13039580419841817</v>
      </c>
      <c r="F58">
        <v>0.1672821496400152</v>
      </c>
      <c r="G58">
        <v>0.63953812279572131</v>
      </c>
      <c r="H58">
        <v>0.55529391816669293</v>
      </c>
      <c r="I58" s="3">
        <v>0</v>
      </c>
      <c r="J58" s="3">
        <v>3.9333791411554722</v>
      </c>
      <c r="K58" s="3">
        <v>8.254175423318845E-2</v>
      </c>
      <c r="L58" s="3">
        <f t="shared" si="1"/>
        <v>4.0159208953886605</v>
      </c>
      <c r="M58">
        <v>1.28</v>
      </c>
      <c r="N58">
        <v>10</v>
      </c>
      <c r="O58">
        <v>5.5</v>
      </c>
      <c r="P58" s="4">
        <f t="shared" si="2"/>
        <v>95.98407910461134</v>
      </c>
      <c r="Q58" s="4">
        <f t="shared" si="3"/>
        <v>135.31787051616607</v>
      </c>
      <c r="R58" s="4">
        <f t="shared" si="8"/>
        <v>96.43805875289388</v>
      </c>
      <c r="S58">
        <f t="shared" si="4"/>
        <v>1.9821992025143045</v>
      </c>
      <c r="T58">
        <f t="shared" si="4"/>
        <v>2.1313551547207665</v>
      </c>
      <c r="U58">
        <f t="shared" si="4"/>
        <v>1.9842484596752268</v>
      </c>
      <c r="V58" s="2">
        <f t="shared" si="5"/>
        <v>1.9154348135805759</v>
      </c>
      <c r="X58">
        <v>3</v>
      </c>
      <c r="Y58">
        <v>2</v>
      </c>
      <c r="Z58">
        <f t="shared" si="6"/>
        <v>95.98407910461134</v>
      </c>
      <c r="AA58">
        <f t="shared" si="7"/>
        <v>-4.0159208953886605</v>
      </c>
    </row>
    <row r="59" spans="1:27">
      <c r="A59">
        <v>19</v>
      </c>
      <c r="B59" t="s">
        <v>1371</v>
      </c>
      <c r="C59" t="s">
        <v>1366</v>
      </c>
      <c r="D59">
        <v>0.35159258698835893</v>
      </c>
      <c r="E59">
        <v>0.26001357424079746</v>
      </c>
      <c r="F59">
        <v>0.38821860745308229</v>
      </c>
      <c r="G59">
        <v>0.15638729683491845</v>
      </c>
      <c r="H59">
        <v>0.2400777729304327</v>
      </c>
      <c r="I59" s="3">
        <v>24.761718150568079</v>
      </c>
      <c r="J59" s="3">
        <v>0</v>
      </c>
      <c r="K59" s="3">
        <v>25.82619298486863</v>
      </c>
      <c r="L59" s="3">
        <f t="shared" si="1"/>
        <v>50.587911135436713</v>
      </c>
      <c r="M59">
        <v>4.75</v>
      </c>
      <c r="N59">
        <v>1.7</v>
      </c>
      <c r="O59">
        <v>3.8</v>
      </c>
      <c r="P59" s="4">
        <f t="shared" si="2"/>
        <v>167.03025007976166</v>
      </c>
      <c r="Q59" s="4">
        <f t="shared" si="3"/>
        <v>49.412088864563302</v>
      </c>
      <c r="R59" s="4">
        <f t="shared" si="8"/>
        <v>147.5516222070641</v>
      </c>
      <c r="S59">
        <f t="shared" si="4"/>
        <v>2.2227951313452774</v>
      </c>
      <c r="T59">
        <f t="shared" si="4"/>
        <v>1.6938332137999155</v>
      </c>
      <c r="U59">
        <f t="shared" si="4"/>
        <v>2.1689439885679582</v>
      </c>
      <c r="V59" s="2">
        <f t="shared" si="5"/>
        <v>2.0639623335482948</v>
      </c>
      <c r="X59">
        <v>0</v>
      </c>
      <c r="Y59">
        <v>2</v>
      </c>
      <c r="Z59">
        <f t="shared" si="6"/>
        <v>49.412088864563302</v>
      </c>
      <c r="AA59">
        <f t="shared" si="7"/>
        <v>-50.587911135436698</v>
      </c>
    </row>
    <row r="60" spans="1:27">
      <c r="A60">
        <v>19</v>
      </c>
      <c r="B60" t="s">
        <v>1357</v>
      </c>
      <c r="C60" t="s">
        <v>1365</v>
      </c>
      <c r="D60">
        <v>0.36453441459562491</v>
      </c>
      <c r="E60">
        <v>0.36453441459562491</v>
      </c>
      <c r="F60">
        <v>0.17994338219320896</v>
      </c>
      <c r="G60">
        <v>0.79505240945411937</v>
      </c>
      <c r="H60">
        <v>0.76839585874464422</v>
      </c>
      <c r="I60" s="3">
        <v>15.152163133113611</v>
      </c>
      <c r="J60" s="3">
        <v>0</v>
      </c>
      <c r="K60" s="3">
        <v>0</v>
      </c>
      <c r="L60" s="3">
        <f t="shared" si="1"/>
        <v>15.152163133113611</v>
      </c>
      <c r="M60">
        <v>3.4</v>
      </c>
      <c r="N60">
        <v>2.04</v>
      </c>
      <c r="O60">
        <v>3.5</v>
      </c>
      <c r="P60" s="4">
        <f t="shared" si="2"/>
        <v>136.36519151947266</v>
      </c>
      <c r="Q60" s="4">
        <f t="shared" si="3"/>
        <v>84.847836866886382</v>
      </c>
      <c r="R60" s="4">
        <f t="shared" si="8"/>
        <v>84.847836866886382</v>
      </c>
      <c r="S60">
        <f t="shared" si="4"/>
        <v>2.1347035267702674</v>
      </c>
      <c r="T60">
        <f t="shared" si="4"/>
        <v>1.9286407747768544</v>
      </c>
      <c r="U60">
        <f t="shared" si="4"/>
        <v>1.9286407747768544</v>
      </c>
      <c r="V60" s="2">
        <f t="shared" si="5"/>
        <v>1.8282749803140266</v>
      </c>
      <c r="X60">
        <v>2</v>
      </c>
      <c r="Y60">
        <v>6</v>
      </c>
      <c r="Z60">
        <f t="shared" si="6"/>
        <v>84.847836866886382</v>
      </c>
      <c r="AA60">
        <f t="shared" si="7"/>
        <v>-15.152163133113618</v>
      </c>
    </row>
    <row r="61" spans="1:27">
      <c r="A61">
        <v>19</v>
      </c>
      <c r="B61" t="s">
        <v>1355</v>
      </c>
      <c r="C61" t="s">
        <v>1351</v>
      </c>
      <c r="D61">
        <v>0.43854114593413812</v>
      </c>
      <c r="E61">
        <v>0.15126096121097346</v>
      </c>
      <c r="F61">
        <v>0.41000533311562121</v>
      </c>
      <c r="G61">
        <v>0.11118071256524663</v>
      </c>
      <c r="H61">
        <v>0.1640847625479786</v>
      </c>
      <c r="I61" s="3">
        <v>6.3779993665574688</v>
      </c>
      <c r="J61" s="3">
        <v>0</v>
      </c>
      <c r="K61" s="3">
        <v>16.356047732031691</v>
      </c>
      <c r="L61" s="3">
        <f t="shared" si="1"/>
        <v>22.734047098589159</v>
      </c>
      <c r="M61">
        <v>2.2999999999999998</v>
      </c>
      <c r="N61">
        <v>3.2</v>
      </c>
      <c r="O61">
        <v>3.1</v>
      </c>
      <c r="P61" s="4">
        <f t="shared" si="2"/>
        <v>91.935351444493023</v>
      </c>
      <c r="Q61" s="4">
        <f t="shared" si="3"/>
        <v>77.265952901410827</v>
      </c>
      <c r="R61" s="4">
        <f t="shared" si="8"/>
        <v>127.96970087070909</v>
      </c>
      <c r="S61">
        <f t="shared" si="4"/>
        <v>1.9634825406037153</v>
      </c>
      <c r="T61">
        <f t="shared" si="4"/>
        <v>1.887988165013043</v>
      </c>
      <c r="U61">
        <f t="shared" si="4"/>
        <v>2.1071071547859983</v>
      </c>
      <c r="V61" s="2">
        <f t="shared" si="5"/>
        <v>2.010571958881183</v>
      </c>
      <c r="X61">
        <v>2</v>
      </c>
      <c r="Y61">
        <v>0</v>
      </c>
      <c r="Z61">
        <f t="shared" si="6"/>
        <v>91.935351444493023</v>
      </c>
      <c r="AA61">
        <f t="shared" si="7"/>
        <v>-8.0646485555069773</v>
      </c>
    </row>
    <row r="62" spans="1:27">
      <c r="A62">
        <v>20</v>
      </c>
      <c r="B62" t="s">
        <v>1351</v>
      </c>
      <c r="C62" t="s">
        <v>1369</v>
      </c>
      <c r="D62">
        <v>0.62236839988539949</v>
      </c>
      <c r="E62">
        <v>0.14684522601888575</v>
      </c>
      <c r="F62">
        <v>0.21873065493893626</v>
      </c>
      <c r="G62">
        <v>0.47344523309800118</v>
      </c>
      <c r="H62">
        <v>0.44245926033690242</v>
      </c>
      <c r="I62" s="3">
        <v>28.315847025928171</v>
      </c>
      <c r="J62" s="3">
        <v>0</v>
      </c>
      <c r="K62" s="3">
        <v>2.3253198177426069</v>
      </c>
      <c r="L62" s="3">
        <f t="shared" si="1"/>
        <v>30.641166843670778</v>
      </c>
      <c r="M62">
        <v>2</v>
      </c>
      <c r="N62">
        <v>3.8</v>
      </c>
      <c r="O62">
        <v>3.5</v>
      </c>
      <c r="P62" s="4">
        <f t="shared" si="2"/>
        <v>125.99052720818557</v>
      </c>
      <c r="Q62" s="4">
        <f t="shared" si="3"/>
        <v>69.358833156329212</v>
      </c>
      <c r="R62" s="4">
        <f t="shared" si="8"/>
        <v>77.497452518428332</v>
      </c>
      <c r="S62">
        <f t="shared" si="4"/>
        <v>2.1003378932455998</v>
      </c>
      <c r="T62">
        <f t="shared" si="4"/>
        <v>1.8411017782681816</v>
      </c>
      <c r="U62">
        <f t="shared" si="4"/>
        <v>1.8892874266950443</v>
      </c>
      <c r="V62" s="2">
        <f t="shared" si="5"/>
        <v>1.9907860168004032</v>
      </c>
      <c r="X62">
        <v>2</v>
      </c>
      <c r="Y62">
        <v>2</v>
      </c>
      <c r="Z62">
        <f t="shared" si="6"/>
        <v>77.497452518428332</v>
      </c>
      <c r="AA62">
        <f t="shared" si="7"/>
        <v>-22.502547481571668</v>
      </c>
    </row>
    <row r="63" spans="1:27">
      <c r="A63">
        <v>20</v>
      </c>
      <c r="B63" t="s">
        <v>1356</v>
      </c>
      <c r="C63" t="s">
        <v>1353</v>
      </c>
      <c r="D63">
        <v>0.3359601347251564</v>
      </c>
      <c r="E63">
        <v>0.42358468230661955</v>
      </c>
      <c r="F63">
        <v>0.20177602354118257</v>
      </c>
      <c r="G63">
        <v>0.74180381131912687</v>
      </c>
      <c r="H63">
        <v>0.72693045056830485</v>
      </c>
      <c r="I63" s="3">
        <v>0</v>
      </c>
      <c r="J63" s="3">
        <v>28.530611936004355</v>
      </c>
      <c r="K63" s="3">
        <v>1.5747886309655452</v>
      </c>
      <c r="L63" s="3">
        <f t="shared" si="1"/>
        <v>30.105400566969902</v>
      </c>
      <c r="M63">
        <v>1.8</v>
      </c>
      <c r="N63">
        <v>4.5</v>
      </c>
      <c r="O63">
        <v>3.6</v>
      </c>
      <c r="P63" s="4">
        <f t="shared" si="2"/>
        <v>69.894599433030095</v>
      </c>
      <c r="Q63" s="4">
        <f t="shared" si="3"/>
        <v>198.28235314504968</v>
      </c>
      <c r="R63" s="4">
        <f t="shared" si="8"/>
        <v>75.563838504506066</v>
      </c>
      <c r="S63">
        <f t="shared" si="4"/>
        <v>1.8444436202800931</v>
      </c>
      <c r="T63">
        <f t="shared" si="4"/>
        <v>2.297284064317469</v>
      </c>
      <c r="U63">
        <f t="shared" si="4"/>
        <v>1.878314011173879</v>
      </c>
      <c r="V63" s="2">
        <f t="shared" si="5"/>
        <v>1.9717525998505838</v>
      </c>
      <c r="X63">
        <v>3</v>
      </c>
      <c r="Y63">
        <v>3</v>
      </c>
      <c r="Z63">
        <f t="shared" si="6"/>
        <v>75.563838504506066</v>
      </c>
      <c r="AA63">
        <f t="shared" si="7"/>
        <v>-24.436161495493934</v>
      </c>
    </row>
    <row r="64" spans="1:27">
      <c r="A64">
        <v>20</v>
      </c>
      <c r="B64" t="s">
        <v>1370</v>
      </c>
      <c r="C64" t="s">
        <v>1365</v>
      </c>
      <c r="D64">
        <v>0.29888666486835941</v>
      </c>
      <c r="E64">
        <v>0.39352558475227267</v>
      </c>
      <c r="F64">
        <v>0.30628220203926576</v>
      </c>
      <c r="G64">
        <v>0.32331621316622688</v>
      </c>
      <c r="H64">
        <v>0.39683632376266004</v>
      </c>
      <c r="I64" s="3">
        <v>22.905234078692612</v>
      </c>
      <c r="J64" s="3">
        <v>0</v>
      </c>
      <c r="K64" s="3">
        <v>17.403439656376179</v>
      </c>
      <c r="L64" s="3">
        <f t="shared" si="1"/>
        <v>40.308673735068794</v>
      </c>
      <c r="M64">
        <v>8.5</v>
      </c>
      <c r="N64">
        <v>1.4</v>
      </c>
      <c r="O64">
        <v>4.5</v>
      </c>
      <c r="P64" s="4">
        <f t="shared" si="2"/>
        <v>254.38581593381838</v>
      </c>
      <c r="Q64" s="4">
        <f t="shared" si="3"/>
        <v>59.691326264931206</v>
      </c>
      <c r="R64" s="4">
        <f t="shared" si="8"/>
        <v>138.00680471862401</v>
      </c>
      <c r="S64">
        <f t="shared" si="4"/>
        <v>2.4054928922224179</v>
      </c>
      <c r="T64">
        <f t="shared" si="4"/>
        <v>1.7759112284668501</v>
      </c>
      <c r="U64">
        <f t="shared" si="4"/>
        <v>2.1399005007410237</v>
      </c>
      <c r="V64" s="2">
        <f t="shared" si="5"/>
        <v>2.0732496900833346</v>
      </c>
      <c r="X64">
        <v>0</v>
      </c>
      <c r="Y64">
        <v>5</v>
      </c>
      <c r="Z64">
        <f t="shared" si="6"/>
        <v>59.691326264931206</v>
      </c>
      <c r="AA64">
        <f t="shared" si="7"/>
        <v>-40.308673735068794</v>
      </c>
    </row>
    <row r="65" spans="1:27">
      <c r="A65">
        <v>20</v>
      </c>
      <c r="B65" t="s">
        <v>1359</v>
      </c>
      <c r="C65" t="s">
        <v>1349</v>
      </c>
      <c r="D65">
        <v>0.28601951524141966</v>
      </c>
      <c r="E65">
        <v>0.39860029032354422</v>
      </c>
      <c r="F65">
        <v>0.31431164501759268</v>
      </c>
      <c r="G65">
        <v>0.29890261738623014</v>
      </c>
      <c r="H65">
        <v>0.37434592645087317</v>
      </c>
      <c r="I65" s="3">
        <v>0</v>
      </c>
      <c r="J65" s="3">
        <v>0</v>
      </c>
      <c r="K65" s="3">
        <v>2.2066347870067837E-2</v>
      </c>
      <c r="L65" s="3">
        <f t="shared" si="1"/>
        <v>2.2066347870067837E-2</v>
      </c>
      <c r="M65">
        <v>3.2</v>
      </c>
      <c r="N65">
        <v>2.37</v>
      </c>
      <c r="O65">
        <v>3.2</v>
      </c>
      <c r="P65" s="4">
        <f t="shared" si="2"/>
        <v>99.977933652129934</v>
      </c>
      <c r="Q65" s="4">
        <f t="shared" si="3"/>
        <v>99.977933652129934</v>
      </c>
      <c r="R65" s="4">
        <f t="shared" si="8"/>
        <v>100.04854596531415</v>
      </c>
      <c r="S65">
        <f t="shared" si="4"/>
        <v>1.9999041564938731</v>
      </c>
      <c r="T65">
        <f t="shared" si="4"/>
        <v>1.9999041564938731</v>
      </c>
      <c r="U65">
        <f t="shared" si="4"/>
        <v>2.0002107812897787</v>
      </c>
      <c r="V65" s="2">
        <f t="shared" si="5"/>
        <v>1.9978635358165133</v>
      </c>
      <c r="X65">
        <v>0</v>
      </c>
      <c r="Y65">
        <v>2</v>
      </c>
      <c r="Z65">
        <f t="shared" si="6"/>
        <v>99.977933652129934</v>
      </c>
      <c r="AA65">
        <f t="shared" si="7"/>
        <v>-2.2066347870065783E-2</v>
      </c>
    </row>
    <row r="66" spans="1:27">
      <c r="A66">
        <v>20</v>
      </c>
      <c r="B66" t="s">
        <v>1360</v>
      </c>
      <c r="C66" t="s">
        <v>1357</v>
      </c>
      <c r="D66">
        <v>0.37630757984786872</v>
      </c>
      <c r="E66">
        <v>0.37630757984786878</v>
      </c>
      <c r="F66">
        <v>0.23609962817826904</v>
      </c>
      <c r="G66">
        <v>0.59948841071232772</v>
      </c>
      <c r="H66">
        <v>0.62082221555158978</v>
      </c>
      <c r="I66" s="3">
        <v>0</v>
      </c>
      <c r="J66" s="3">
        <v>30.901095219537915</v>
      </c>
      <c r="K66" s="3">
        <v>11.808755243720874</v>
      </c>
      <c r="L66" s="3">
        <f t="shared" si="1"/>
        <v>42.709850463258789</v>
      </c>
      <c r="M66">
        <v>1.4</v>
      </c>
      <c r="N66">
        <v>8</v>
      </c>
      <c r="O66">
        <v>4.75</v>
      </c>
      <c r="P66" s="4">
        <f t="shared" si="2"/>
        <v>57.290149536741204</v>
      </c>
      <c r="Q66" s="4">
        <f t="shared" si="3"/>
        <v>304.4989112930445</v>
      </c>
      <c r="R66" s="4">
        <f t="shared" si="8"/>
        <v>113.38173694441537</v>
      </c>
      <c r="S66">
        <f t="shared" si="4"/>
        <v>1.7580799558313334</v>
      </c>
      <c r="T66">
        <f t="shared" si="4"/>
        <v>2.4835857441929714</v>
      </c>
      <c r="U66">
        <f t="shared" si="4"/>
        <v>2.0545431058530186</v>
      </c>
      <c r="V66" s="2">
        <f t="shared" si="5"/>
        <v>2.081247817467986</v>
      </c>
      <c r="X66">
        <v>0</v>
      </c>
      <c r="Y66">
        <v>0</v>
      </c>
      <c r="Z66">
        <f t="shared" si="6"/>
        <v>113.38173694441537</v>
      </c>
      <c r="AA66">
        <f t="shared" si="7"/>
        <v>13.381736944415366</v>
      </c>
    </row>
    <row r="67" spans="1:27">
      <c r="A67">
        <v>20</v>
      </c>
      <c r="B67" t="s">
        <v>1362</v>
      </c>
      <c r="C67" t="s">
        <v>1361</v>
      </c>
      <c r="D67">
        <v>0.69633577867236518</v>
      </c>
      <c r="E67">
        <v>0.10174794598985676</v>
      </c>
      <c r="F67">
        <v>0.15282408632945607</v>
      </c>
      <c r="G67">
        <v>0.62313084976840183</v>
      </c>
      <c r="H67">
        <v>0.50757185088344414</v>
      </c>
      <c r="I67" s="3">
        <v>0</v>
      </c>
      <c r="J67" s="3">
        <v>6.6114956031936005</v>
      </c>
      <c r="K67" s="3">
        <v>7.4786548701187225</v>
      </c>
      <c r="L67" s="3">
        <f t="shared" ref="L67:L130" si="10">SUM(I67:K67)</f>
        <v>14.090150473312324</v>
      </c>
      <c r="M67">
        <v>1.1100000000000001</v>
      </c>
      <c r="N67">
        <v>21</v>
      </c>
      <c r="O67">
        <v>10</v>
      </c>
      <c r="P67" s="4">
        <f t="shared" ref="P67:P130" si="11">100+(I67*M67-I67)-J67-K67</f>
        <v>85.90984952668768</v>
      </c>
      <c r="Q67" s="4">
        <f t="shared" ref="Q67:Q130" si="12">100+(J67*N67-J67)-I67-K67</f>
        <v>224.7512571937533</v>
      </c>
      <c r="R67" s="4">
        <f t="shared" si="8"/>
        <v>160.69639822787491</v>
      </c>
      <c r="S67">
        <f t="shared" ref="S67:U130" si="13">LOG(P67)</f>
        <v>1.9340429583582299</v>
      </c>
      <c r="T67">
        <f t="shared" si="13"/>
        <v>2.3517021297302172</v>
      </c>
      <c r="U67">
        <f t="shared" si="13"/>
        <v>2.206006142803862</v>
      </c>
      <c r="V67" s="2">
        <f t="shared" ref="V67:V130" si="14">(D67*S67)+(E67*T67)+(F67*U67)</f>
        <v>1.9231550438853717</v>
      </c>
      <c r="X67">
        <v>3</v>
      </c>
      <c r="Y67">
        <v>0</v>
      </c>
      <c r="Z67">
        <f t="shared" ref="Z67:Z130" si="15">IF(X67=Y67,R67,IF(X67&gt;Y67,P67,Q67))</f>
        <v>85.90984952668768</v>
      </c>
      <c r="AA67">
        <f t="shared" ref="AA67:AA130" si="16">Z67-100</f>
        <v>-14.09015047331232</v>
      </c>
    </row>
    <row r="68" spans="1:27">
      <c r="A68">
        <v>20</v>
      </c>
      <c r="B68" t="s">
        <v>1367</v>
      </c>
      <c r="C68" t="s">
        <v>1363</v>
      </c>
      <c r="D68">
        <v>0.3434955663441932</v>
      </c>
      <c r="E68">
        <v>0.41332369155523446</v>
      </c>
      <c r="F68">
        <v>0.22861811460168396</v>
      </c>
      <c r="G68">
        <v>0.62972169959616553</v>
      </c>
      <c r="H68">
        <v>0.64248531932905428</v>
      </c>
      <c r="I68" s="3">
        <v>0</v>
      </c>
      <c r="J68" s="3">
        <v>23.552333256761248</v>
      </c>
      <c r="K68" s="3">
        <v>2.8596044567018248</v>
      </c>
      <c r="L68" s="3">
        <f t="shared" si="10"/>
        <v>26.411937713463072</v>
      </c>
      <c r="M68">
        <v>1.9</v>
      </c>
      <c r="N68">
        <v>4</v>
      </c>
      <c r="O68">
        <v>3.6</v>
      </c>
      <c r="P68" s="4">
        <f t="shared" si="11"/>
        <v>73.588062286536925</v>
      </c>
      <c r="Q68" s="4">
        <f t="shared" si="12"/>
        <v>167.79739531358192</v>
      </c>
      <c r="R68" s="4">
        <f t="shared" ref="R68:R131" si="17">100+(K68*O68-K68)-I68-J68</f>
        <v>83.882638330663497</v>
      </c>
      <c r="S68">
        <f t="shared" si="13"/>
        <v>1.8668073672779428</v>
      </c>
      <c r="T68">
        <f t="shared" si="13"/>
        <v>2.2247852150760061</v>
      </c>
      <c r="U68">
        <f t="shared" si="13"/>
        <v>1.9236720817173523</v>
      </c>
      <c r="V68" s="2">
        <f t="shared" si="14"/>
        <v>2.000582776325488</v>
      </c>
      <c r="X68">
        <v>2</v>
      </c>
      <c r="Y68">
        <v>1</v>
      </c>
      <c r="Z68">
        <f t="shared" si="15"/>
        <v>73.588062286536925</v>
      </c>
      <c r="AA68">
        <f t="shared" si="16"/>
        <v>-26.411937713463075</v>
      </c>
    </row>
    <row r="69" spans="1:27">
      <c r="A69">
        <v>20</v>
      </c>
      <c r="B69" t="s">
        <v>1366</v>
      </c>
      <c r="C69" t="s">
        <v>1364</v>
      </c>
      <c r="D69">
        <v>0.24971943526414697</v>
      </c>
      <c r="E69">
        <v>0.51756700768157171</v>
      </c>
      <c r="F69">
        <v>0.20461766553561817</v>
      </c>
      <c r="G69">
        <v>0.67705987169287518</v>
      </c>
      <c r="H69">
        <v>0.65917354956608776</v>
      </c>
      <c r="I69" s="3">
        <v>0</v>
      </c>
      <c r="J69" s="3">
        <v>45.474875982649088</v>
      </c>
      <c r="K69" s="3">
        <v>9.9029518256047879</v>
      </c>
      <c r="L69" s="3">
        <f t="shared" si="10"/>
        <v>55.377827808253876</v>
      </c>
      <c r="M69">
        <v>1.6</v>
      </c>
      <c r="N69">
        <v>5.75</v>
      </c>
      <c r="O69">
        <v>4</v>
      </c>
      <c r="P69" s="4">
        <f t="shared" si="11"/>
        <v>44.622172191746124</v>
      </c>
      <c r="Q69" s="4">
        <f t="shared" si="12"/>
        <v>306.10270909197845</v>
      </c>
      <c r="R69" s="4">
        <f t="shared" si="17"/>
        <v>84.233979494165283</v>
      </c>
      <c r="S69">
        <f t="shared" si="13"/>
        <v>1.6495507077659974</v>
      </c>
      <c r="T69">
        <f t="shared" si="13"/>
        <v>2.4858671732382716</v>
      </c>
      <c r="U69">
        <f t="shared" si="13"/>
        <v>1.9254873186961849</v>
      </c>
      <c r="V69" s="2">
        <f t="shared" si="14"/>
        <v>2.0925164256997286</v>
      </c>
      <c r="X69">
        <v>3</v>
      </c>
      <c r="Y69">
        <v>2</v>
      </c>
      <c r="Z69">
        <f t="shared" si="15"/>
        <v>44.622172191746124</v>
      </c>
      <c r="AA69">
        <f t="shared" si="16"/>
        <v>-55.377827808253876</v>
      </c>
    </row>
    <row r="70" spans="1:27">
      <c r="A70">
        <v>20</v>
      </c>
      <c r="B70" t="s">
        <v>1368</v>
      </c>
      <c r="C70" t="s">
        <v>1350</v>
      </c>
      <c r="D70">
        <v>0.50477090466709962</v>
      </c>
      <c r="E70">
        <v>0.16324783446241148</v>
      </c>
      <c r="F70">
        <v>0.33102991921134767</v>
      </c>
      <c r="G70">
        <v>0.21041559657320144</v>
      </c>
      <c r="H70">
        <v>0.25559276172320211</v>
      </c>
      <c r="I70" s="3">
        <v>27.014645818399078</v>
      </c>
      <c r="J70" s="3">
        <v>0</v>
      </c>
      <c r="K70" s="3">
        <v>14.182057518109261</v>
      </c>
      <c r="L70" s="3">
        <f t="shared" si="10"/>
        <v>41.196703336508335</v>
      </c>
      <c r="M70">
        <v>2.5</v>
      </c>
      <c r="N70">
        <v>3.1</v>
      </c>
      <c r="O70">
        <v>3.1</v>
      </c>
      <c r="P70" s="4">
        <f t="shared" si="11"/>
        <v>126.33991120948936</v>
      </c>
      <c r="Q70" s="4">
        <f t="shared" si="12"/>
        <v>58.803296663491665</v>
      </c>
      <c r="R70" s="4">
        <f t="shared" si="17"/>
        <v>102.76767496963036</v>
      </c>
      <c r="S70">
        <f t="shared" si="13"/>
        <v>2.1015405673403471</v>
      </c>
      <c r="T70">
        <f t="shared" si="13"/>
        <v>1.769401674420175</v>
      </c>
      <c r="U70">
        <f t="shared" si="13"/>
        <v>2.011856531099272</v>
      </c>
      <c r="V70" s="2">
        <f t="shared" si="14"/>
        <v>2.0156322299688694</v>
      </c>
      <c r="X70">
        <v>1</v>
      </c>
      <c r="Y70">
        <v>1</v>
      </c>
      <c r="Z70">
        <f t="shared" si="15"/>
        <v>102.76767496963036</v>
      </c>
      <c r="AA70">
        <f t="shared" si="16"/>
        <v>2.7676749696303631</v>
      </c>
    </row>
    <row r="71" spans="1:27">
      <c r="A71">
        <v>20</v>
      </c>
      <c r="B71" t="s">
        <v>1355</v>
      </c>
      <c r="C71" t="s">
        <v>1371</v>
      </c>
      <c r="D71">
        <v>0.39519298135947145</v>
      </c>
      <c r="E71">
        <v>0.20750396003676375</v>
      </c>
      <c r="F71">
        <v>0.39711884923046681</v>
      </c>
      <c r="G71">
        <v>0.13716240914848729</v>
      </c>
      <c r="H71">
        <v>0.21011547833785035</v>
      </c>
      <c r="I71" s="3">
        <v>0</v>
      </c>
      <c r="J71" s="3">
        <v>0</v>
      </c>
      <c r="K71" s="3">
        <v>11.033115955562662</v>
      </c>
      <c r="L71" s="3">
        <f t="shared" si="10"/>
        <v>11.033115955562662</v>
      </c>
      <c r="M71">
        <v>2.1</v>
      </c>
      <c r="N71">
        <v>4</v>
      </c>
      <c r="O71">
        <v>3.1</v>
      </c>
      <c r="P71" s="4">
        <f t="shared" si="11"/>
        <v>88.966884044437336</v>
      </c>
      <c r="Q71" s="4">
        <f t="shared" si="12"/>
        <v>88.966884044437336</v>
      </c>
      <c r="R71" s="4">
        <f t="shared" si="17"/>
        <v>123.16954350668159</v>
      </c>
      <c r="S71">
        <f t="shared" si="13"/>
        <v>1.9492283802051733</v>
      </c>
      <c r="T71">
        <f t="shared" si="13"/>
        <v>1.9492283802051733</v>
      </c>
      <c r="U71">
        <f t="shared" si="13"/>
        <v>2.0905033318365089</v>
      </c>
      <c r="V71" s="2">
        <f t="shared" si="14"/>
        <v>2.004972260283767</v>
      </c>
      <c r="X71">
        <v>1</v>
      </c>
      <c r="Y71">
        <v>2</v>
      </c>
      <c r="Z71">
        <f t="shared" si="15"/>
        <v>88.966884044437336</v>
      </c>
      <c r="AA71">
        <f t="shared" si="16"/>
        <v>-11.033115955562664</v>
      </c>
    </row>
    <row r="72" spans="1:27">
      <c r="A72">
        <v>21</v>
      </c>
      <c r="B72" t="s">
        <v>1365</v>
      </c>
      <c r="C72" t="s">
        <v>1366</v>
      </c>
      <c r="D72">
        <v>0.35609283739697933</v>
      </c>
      <c r="E72">
        <v>0.35609283739697911</v>
      </c>
      <c r="F72">
        <v>0.28552033337299088</v>
      </c>
      <c r="G72">
        <v>0.39511023240792292</v>
      </c>
      <c r="H72">
        <v>0.46006772738785978</v>
      </c>
      <c r="I72" s="3">
        <v>0</v>
      </c>
      <c r="J72" s="3">
        <v>9.8233169631985255</v>
      </c>
      <c r="K72" s="3">
        <v>5.8572506889952951</v>
      </c>
      <c r="L72" s="3">
        <f t="shared" si="10"/>
        <v>15.680567652193821</v>
      </c>
      <c r="M72">
        <v>2.15</v>
      </c>
      <c r="N72">
        <v>3.25</v>
      </c>
      <c r="O72">
        <v>3.6</v>
      </c>
      <c r="P72" s="4">
        <f t="shared" si="11"/>
        <v>84.319432347806185</v>
      </c>
      <c r="Q72" s="4">
        <f t="shared" si="12"/>
        <v>116.24521247820138</v>
      </c>
      <c r="R72" s="4">
        <f t="shared" si="17"/>
        <v>105.40553482818925</v>
      </c>
      <c r="S72">
        <f t="shared" si="13"/>
        <v>1.92592767413691</v>
      </c>
      <c r="T72">
        <f t="shared" si="13"/>
        <v>2.0653750756513332</v>
      </c>
      <c r="U72">
        <f t="shared" si="13"/>
        <v>2.0228634162107748</v>
      </c>
      <c r="V72" s="2">
        <f t="shared" si="14"/>
        <v>1.9988429580469886</v>
      </c>
      <c r="X72">
        <v>3</v>
      </c>
      <c r="Y72">
        <v>3</v>
      </c>
      <c r="Z72">
        <f t="shared" si="15"/>
        <v>105.40553482818925</v>
      </c>
      <c r="AA72">
        <f t="shared" si="16"/>
        <v>5.4055348281892464</v>
      </c>
    </row>
    <row r="73" spans="1:27">
      <c r="A73">
        <v>21</v>
      </c>
      <c r="B73" t="s">
        <v>1350</v>
      </c>
      <c r="C73" t="s">
        <v>1370</v>
      </c>
      <c r="D73">
        <v>0.56256041886473285</v>
      </c>
      <c r="E73">
        <v>0.10539644149823456</v>
      </c>
      <c r="F73">
        <v>0.33100581779196914</v>
      </c>
      <c r="G73">
        <v>0.17360460866777933</v>
      </c>
      <c r="H73">
        <v>0.18304779067584995</v>
      </c>
      <c r="I73" s="3">
        <v>1.7400078776411874</v>
      </c>
      <c r="J73" s="3">
        <v>0</v>
      </c>
      <c r="K73" s="3">
        <v>9.5138806615472529</v>
      </c>
      <c r="L73" s="3">
        <f t="shared" si="10"/>
        <v>11.25388853918844</v>
      </c>
      <c r="M73">
        <v>1.65</v>
      </c>
      <c r="N73">
        <v>5.5</v>
      </c>
      <c r="O73">
        <v>3.75</v>
      </c>
      <c r="P73" s="4">
        <f t="shared" si="11"/>
        <v>91.61712445891952</v>
      </c>
      <c r="Q73" s="4">
        <f t="shared" si="12"/>
        <v>88.746111460811562</v>
      </c>
      <c r="R73" s="4">
        <f t="shared" si="17"/>
        <v>124.42316394161375</v>
      </c>
      <c r="S73">
        <f t="shared" si="13"/>
        <v>1.9619766566692531</v>
      </c>
      <c r="T73">
        <f t="shared" si="13"/>
        <v>1.9481493329033612</v>
      </c>
      <c r="U73">
        <f t="shared" si="13"/>
        <v>2.0949012407690129</v>
      </c>
      <c r="V73" s="2">
        <f t="shared" si="14"/>
        <v>2.0024829153680148</v>
      </c>
      <c r="X73">
        <v>0</v>
      </c>
      <c r="Y73">
        <v>4</v>
      </c>
      <c r="Z73">
        <f t="shared" si="15"/>
        <v>88.746111460811562</v>
      </c>
      <c r="AA73">
        <f t="shared" si="16"/>
        <v>-11.253888539188438</v>
      </c>
    </row>
    <row r="74" spans="1:27">
      <c r="A74">
        <v>21</v>
      </c>
      <c r="B74" t="s">
        <v>1361</v>
      </c>
      <c r="C74" t="s">
        <v>1356</v>
      </c>
      <c r="D74">
        <v>0.30245623892056417</v>
      </c>
      <c r="E74">
        <v>0.22856432590002232</v>
      </c>
      <c r="F74">
        <v>0.46894966983446973</v>
      </c>
      <c r="G74">
        <v>7.7159662779312563E-2</v>
      </c>
      <c r="H74">
        <v>0.14891957024291361</v>
      </c>
      <c r="I74" s="3">
        <v>19.921508711165167</v>
      </c>
      <c r="J74" s="3">
        <v>0</v>
      </c>
      <c r="K74" s="3">
        <v>33.624617363623322</v>
      </c>
      <c r="L74" s="3">
        <f t="shared" si="10"/>
        <v>53.546126074788489</v>
      </c>
      <c r="M74">
        <v>4.5</v>
      </c>
      <c r="N74">
        <v>1.83</v>
      </c>
      <c r="O74">
        <v>3.5</v>
      </c>
      <c r="P74" s="4">
        <f t="shared" si="11"/>
        <v>136.10066312545476</v>
      </c>
      <c r="Q74" s="4">
        <f t="shared" si="12"/>
        <v>46.453873925211518</v>
      </c>
      <c r="R74" s="4">
        <f t="shared" si="17"/>
        <v>164.14003469789316</v>
      </c>
      <c r="S74">
        <f t="shared" si="13"/>
        <v>2.1338602412284944</v>
      </c>
      <c r="T74">
        <f t="shared" si="13"/>
        <v>1.6670219369343873</v>
      </c>
      <c r="U74">
        <f t="shared" si="13"/>
        <v>2.2152145208936243</v>
      </c>
      <c r="V74" s="2">
        <f t="shared" si="14"/>
        <v>2.0652452064056441</v>
      </c>
      <c r="X74">
        <v>3</v>
      </c>
      <c r="Y74">
        <v>4</v>
      </c>
      <c r="Z74">
        <f t="shared" si="15"/>
        <v>46.453873925211518</v>
      </c>
      <c r="AA74">
        <f t="shared" si="16"/>
        <v>-53.546126074788482</v>
      </c>
    </row>
    <row r="75" spans="1:27">
      <c r="A75">
        <v>21</v>
      </c>
      <c r="B75" t="s">
        <v>1369</v>
      </c>
      <c r="C75" t="s">
        <v>1359</v>
      </c>
      <c r="D75">
        <v>0.62464222154084736</v>
      </c>
      <c r="E75">
        <v>0.15793258415654307</v>
      </c>
      <c r="F75">
        <v>0.18287247832993309</v>
      </c>
      <c r="G75">
        <v>0.63542131640263966</v>
      </c>
      <c r="H75">
        <v>0.57676200252580934</v>
      </c>
      <c r="I75" s="3">
        <v>40.366783452388312</v>
      </c>
      <c r="J75" s="3">
        <v>0</v>
      </c>
      <c r="K75" s="3">
        <v>1.9609635405253907</v>
      </c>
      <c r="L75" s="3">
        <f t="shared" si="10"/>
        <v>42.327746992913703</v>
      </c>
      <c r="M75">
        <v>2.37</v>
      </c>
      <c r="N75">
        <v>3</v>
      </c>
      <c r="O75">
        <v>3.4</v>
      </c>
      <c r="P75" s="4">
        <f t="shared" si="11"/>
        <v>153.34152978924658</v>
      </c>
      <c r="Q75" s="4">
        <f t="shared" si="12"/>
        <v>57.672253007086297</v>
      </c>
      <c r="R75" s="4">
        <f t="shared" si="17"/>
        <v>64.33952904487262</v>
      </c>
      <c r="S75">
        <f t="shared" si="13"/>
        <v>2.18565979161693</v>
      </c>
      <c r="T75">
        <f t="shared" si="13"/>
        <v>1.7609669177613869</v>
      </c>
      <c r="U75">
        <f t="shared" si="13"/>
        <v>1.8084778776109989</v>
      </c>
      <c r="V75" s="2">
        <f t="shared" si="14"/>
        <v>1.9740902751879239</v>
      </c>
      <c r="X75">
        <v>1</v>
      </c>
      <c r="Y75">
        <v>3</v>
      </c>
      <c r="Z75">
        <f t="shared" si="15"/>
        <v>57.672253007086297</v>
      </c>
      <c r="AA75">
        <f t="shared" si="16"/>
        <v>-42.327746992913703</v>
      </c>
    </row>
    <row r="76" spans="1:27">
      <c r="A76">
        <v>21</v>
      </c>
      <c r="B76" t="s">
        <v>1363</v>
      </c>
      <c r="C76" t="s">
        <v>1362</v>
      </c>
      <c r="D76">
        <v>9.4983729206291112E-2</v>
      </c>
      <c r="E76">
        <v>0.70607513120714027</v>
      </c>
      <c r="F76">
        <v>0.15015564100249557</v>
      </c>
      <c r="G76">
        <v>0.61396967533978142</v>
      </c>
      <c r="H76">
        <v>0.49003753001624228</v>
      </c>
      <c r="I76" s="3">
        <v>0</v>
      </c>
      <c r="J76" s="3">
        <v>46.199844964672721</v>
      </c>
      <c r="K76" s="3">
        <v>0.54384979520306409</v>
      </c>
      <c r="L76" s="3">
        <f t="shared" si="10"/>
        <v>46.743694759875787</v>
      </c>
      <c r="M76">
        <v>4.2</v>
      </c>
      <c r="N76">
        <v>1.9</v>
      </c>
      <c r="O76">
        <v>3.5</v>
      </c>
      <c r="P76" s="4">
        <f t="shared" si="11"/>
        <v>53.256305240124213</v>
      </c>
      <c r="Q76" s="4">
        <f t="shared" si="12"/>
        <v>141.03601067300235</v>
      </c>
      <c r="R76" s="4">
        <f t="shared" si="17"/>
        <v>55.159779523334933</v>
      </c>
      <c r="S76">
        <f t="shared" si="13"/>
        <v>1.726371033122706</v>
      </c>
      <c r="T76">
        <f t="shared" si="13"/>
        <v>2.1493300150654813</v>
      </c>
      <c r="U76">
        <f t="shared" si="13"/>
        <v>1.7416225216084098</v>
      </c>
      <c r="V76" s="2">
        <f t="shared" si="14"/>
        <v>1.9430800772310102</v>
      </c>
      <c r="X76">
        <v>1</v>
      </c>
      <c r="Y76">
        <v>2</v>
      </c>
      <c r="Z76">
        <f t="shared" si="15"/>
        <v>141.03601067300235</v>
      </c>
      <c r="AA76">
        <f t="shared" si="16"/>
        <v>41.036010673002352</v>
      </c>
    </row>
    <row r="77" spans="1:27">
      <c r="A77">
        <v>21</v>
      </c>
      <c r="B77" t="s">
        <v>1349</v>
      </c>
      <c r="C77" t="s">
        <v>1367</v>
      </c>
      <c r="D77">
        <v>0.29962635745647181</v>
      </c>
      <c r="E77">
        <v>0.45269335811619704</v>
      </c>
      <c r="F77">
        <v>0.237185492172306</v>
      </c>
      <c r="G77">
        <v>0.57383395420098937</v>
      </c>
      <c r="H77">
        <v>0.59412143456175226</v>
      </c>
      <c r="I77" s="3">
        <v>5.1212376842987704</v>
      </c>
      <c r="J77" s="3">
        <v>0</v>
      </c>
      <c r="K77" s="3">
        <v>0</v>
      </c>
      <c r="L77" s="3">
        <f t="shared" si="10"/>
        <v>5.1212376842987704</v>
      </c>
      <c r="M77">
        <v>3.75</v>
      </c>
      <c r="N77">
        <v>2</v>
      </c>
      <c r="O77">
        <v>3.5</v>
      </c>
      <c r="P77" s="4">
        <f t="shared" si="11"/>
        <v>114.08340363182162</v>
      </c>
      <c r="Q77" s="4">
        <f t="shared" si="12"/>
        <v>94.878762315701223</v>
      </c>
      <c r="R77" s="4">
        <f t="shared" si="17"/>
        <v>94.878762315701223</v>
      </c>
      <c r="S77">
        <f t="shared" si="13"/>
        <v>2.0572224696998305</v>
      </c>
      <c r="T77">
        <f t="shared" si="13"/>
        <v>1.977169010727531</v>
      </c>
      <c r="U77">
        <f t="shared" si="13"/>
        <v>1.977169010727531</v>
      </c>
      <c r="V77" s="2">
        <f t="shared" si="14"/>
        <v>1.9804051590205332</v>
      </c>
      <c r="X77">
        <v>0</v>
      </c>
      <c r="Y77">
        <v>0</v>
      </c>
      <c r="Z77">
        <f t="shared" si="15"/>
        <v>94.878762315701223</v>
      </c>
      <c r="AA77">
        <f t="shared" si="16"/>
        <v>-5.1212376842987766</v>
      </c>
    </row>
    <row r="78" spans="1:27">
      <c r="A78">
        <v>21</v>
      </c>
      <c r="B78" t="s">
        <v>1371</v>
      </c>
      <c r="C78" t="s">
        <v>1368</v>
      </c>
      <c r="D78">
        <v>0.48348516877027431</v>
      </c>
      <c r="E78">
        <v>0.15825593794362744</v>
      </c>
      <c r="F78">
        <v>0.3577091844997547</v>
      </c>
      <c r="G78">
        <v>0.1690954122176194</v>
      </c>
      <c r="H78">
        <v>0.21852760682235609</v>
      </c>
      <c r="I78" s="3">
        <v>21.950088062822172</v>
      </c>
      <c r="J78" s="3">
        <v>0</v>
      </c>
      <c r="K78" s="3">
        <v>14.679780456297376</v>
      </c>
      <c r="L78" s="3">
        <f t="shared" si="10"/>
        <v>36.629868519119547</v>
      </c>
      <c r="M78">
        <v>2.4</v>
      </c>
      <c r="N78">
        <v>3.3</v>
      </c>
      <c r="O78">
        <v>3</v>
      </c>
      <c r="P78" s="4">
        <f t="shared" si="11"/>
        <v>116.05034283165367</v>
      </c>
      <c r="Q78" s="4">
        <f t="shared" si="12"/>
        <v>63.370131480880445</v>
      </c>
      <c r="R78" s="4">
        <f t="shared" si="17"/>
        <v>107.40947284977258</v>
      </c>
      <c r="S78">
        <f t="shared" si="13"/>
        <v>2.0646464277706138</v>
      </c>
      <c r="T78">
        <f t="shared" si="13"/>
        <v>1.801884608204009</v>
      </c>
      <c r="U78">
        <f t="shared" si="13"/>
        <v>2.0310425851341503</v>
      </c>
      <c r="V78" s="2">
        <f t="shared" si="14"/>
        <v>2.0099074521317406</v>
      </c>
      <c r="X78">
        <v>2</v>
      </c>
      <c r="Y78">
        <v>3</v>
      </c>
      <c r="Z78">
        <f t="shared" si="15"/>
        <v>63.370131480880445</v>
      </c>
      <c r="AA78">
        <f t="shared" si="16"/>
        <v>-36.629868519119555</v>
      </c>
    </row>
    <row r="79" spans="1:27">
      <c r="A79">
        <v>21</v>
      </c>
      <c r="B79" t="s">
        <v>1353</v>
      </c>
      <c r="C79" t="s">
        <v>1355</v>
      </c>
      <c r="D79">
        <v>0.4193230479015872</v>
      </c>
      <c r="E79">
        <v>0.29553596147144995</v>
      </c>
      <c r="F79">
        <v>0.28257002545866272</v>
      </c>
      <c r="G79">
        <v>0.39483325907267353</v>
      </c>
      <c r="H79">
        <v>0.45481041066124811</v>
      </c>
      <c r="I79" s="3">
        <v>0</v>
      </c>
      <c r="J79" s="3">
        <v>12.075920523706269</v>
      </c>
      <c r="K79" s="3">
        <v>4.488312760718256</v>
      </c>
      <c r="L79" s="3">
        <f t="shared" si="10"/>
        <v>16.564233284424525</v>
      </c>
      <c r="M79">
        <v>1.83</v>
      </c>
      <c r="N79">
        <v>4.75</v>
      </c>
      <c r="O79">
        <v>3.5</v>
      </c>
      <c r="P79" s="4">
        <f t="shared" si="11"/>
        <v>83.435766715575468</v>
      </c>
      <c r="Q79" s="4">
        <f t="shared" si="12"/>
        <v>140.79638920318024</v>
      </c>
      <c r="R79" s="4">
        <f t="shared" si="17"/>
        <v>99.144861378089374</v>
      </c>
      <c r="S79">
        <f t="shared" si="13"/>
        <v>1.9213522611578688</v>
      </c>
      <c r="T79">
        <f t="shared" si="13"/>
        <v>2.1485915172404546</v>
      </c>
      <c r="U79">
        <f t="shared" si="13"/>
        <v>1.9962702098880425</v>
      </c>
      <c r="V79" s="2">
        <f t="shared" si="14"/>
        <v>2.004739470128817</v>
      </c>
      <c r="X79">
        <v>4</v>
      </c>
      <c r="Y79">
        <v>0</v>
      </c>
      <c r="Z79">
        <f t="shared" si="15"/>
        <v>83.435766715575468</v>
      </c>
      <c r="AA79">
        <f t="shared" si="16"/>
        <v>-16.564233284424532</v>
      </c>
    </row>
    <row r="80" spans="1:27">
      <c r="A80">
        <v>21</v>
      </c>
      <c r="B80" t="s">
        <v>1357</v>
      </c>
      <c r="C80" t="s">
        <v>1351</v>
      </c>
      <c r="D80">
        <v>0.66058401754808549</v>
      </c>
      <c r="E80">
        <v>0.12962611863186035</v>
      </c>
      <c r="F80">
        <v>0.17757480323615912</v>
      </c>
      <c r="G80">
        <v>0.59664343529890229</v>
      </c>
      <c r="H80">
        <v>0.51949537034471704</v>
      </c>
      <c r="I80" s="3">
        <v>36.522206577934824</v>
      </c>
      <c r="J80" s="3">
        <v>0</v>
      </c>
      <c r="K80" s="3">
        <v>0</v>
      </c>
      <c r="L80" s="3">
        <f t="shared" si="10"/>
        <v>36.522206577934824</v>
      </c>
      <c r="M80">
        <v>2</v>
      </c>
      <c r="N80">
        <v>4</v>
      </c>
      <c r="O80">
        <v>3.3</v>
      </c>
      <c r="P80" s="4">
        <f t="shared" si="11"/>
        <v>136.52220657793481</v>
      </c>
      <c r="Q80" s="4">
        <f t="shared" si="12"/>
        <v>63.477793422065176</v>
      </c>
      <c r="R80" s="4">
        <f t="shared" si="17"/>
        <v>63.477793422065176</v>
      </c>
      <c r="S80">
        <f t="shared" si="13"/>
        <v>2.1352032990680465</v>
      </c>
      <c r="T80">
        <f t="shared" si="13"/>
        <v>1.8026218216543795</v>
      </c>
      <c r="U80">
        <f t="shared" si="13"/>
        <v>1.8026218216543795</v>
      </c>
      <c r="V80" s="2">
        <f t="shared" si="14"/>
        <v>1.9642482589719306</v>
      </c>
      <c r="X80">
        <v>3</v>
      </c>
      <c r="Y80">
        <v>0</v>
      </c>
      <c r="Z80">
        <f t="shared" si="15"/>
        <v>136.52220657793481</v>
      </c>
      <c r="AA80">
        <f t="shared" si="16"/>
        <v>36.52220657793481</v>
      </c>
    </row>
    <row r="81" spans="1:27">
      <c r="A81">
        <v>21</v>
      </c>
      <c r="B81" t="s">
        <v>1364</v>
      </c>
      <c r="C81" t="s">
        <v>1360</v>
      </c>
      <c r="D81">
        <v>0.26521100914479434</v>
      </c>
      <c r="E81">
        <v>0.44623376691025252</v>
      </c>
      <c r="F81">
        <v>0.2861710181373267</v>
      </c>
      <c r="G81">
        <v>0.37068934670217257</v>
      </c>
      <c r="H81">
        <v>0.42895200433188979</v>
      </c>
      <c r="I81" s="3">
        <v>0</v>
      </c>
      <c r="J81" s="3">
        <v>0</v>
      </c>
      <c r="K81" s="3">
        <v>0</v>
      </c>
      <c r="L81" s="3">
        <f t="shared" si="10"/>
        <v>0</v>
      </c>
      <c r="M81">
        <v>3.6</v>
      </c>
      <c r="N81">
        <v>2.1</v>
      </c>
      <c r="O81">
        <v>3.3</v>
      </c>
      <c r="P81" s="4">
        <f t="shared" si="11"/>
        <v>100</v>
      </c>
      <c r="Q81" s="4">
        <f t="shared" si="12"/>
        <v>100</v>
      </c>
      <c r="R81" s="4">
        <f t="shared" si="17"/>
        <v>100</v>
      </c>
      <c r="S81">
        <f t="shared" si="13"/>
        <v>2</v>
      </c>
      <c r="T81">
        <f t="shared" si="13"/>
        <v>2</v>
      </c>
      <c r="U81">
        <f t="shared" si="13"/>
        <v>2</v>
      </c>
      <c r="V81" s="2">
        <f t="shared" si="14"/>
        <v>1.9952315883847471</v>
      </c>
      <c r="X81">
        <v>1</v>
      </c>
      <c r="Y81">
        <v>0</v>
      </c>
      <c r="Z81">
        <f t="shared" si="15"/>
        <v>100</v>
      </c>
      <c r="AA81">
        <f t="shared" si="16"/>
        <v>0</v>
      </c>
    </row>
    <row r="82" spans="1:27">
      <c r="A82">
        <v>22</v>
      </c>
      <c r="B82" t="s">
        <v>1351</v>
      </c>
      <c r="C82" t="s">
        <v>1365</v>
      </c>
      <c r="D82">
        <v>0.25994793964487328</v>
      </c>
      <c r="E82">
        <v>0.50615898375643442</v>
      </c>
      <c r="F82">
        <v>0.20789656497363843</v>
      </c>
      <c r="G82">
        <v>0.67293001409220754</v>
      </c>
      <c r="H82">
        <v>0.65931444028179775</v>
      </c>
      <c r="I82" s="3">
        <v>8.3603392275450741</v>
      </c>
      <c r="J82" s="3">
        <v>0</v>
      </c>
      <c r="K82" s="3">
        <v>0</v>
      </c>
      <c r="L82" s="3">
        <f t="shared" si="10"/>
        <v>8.3603392275450741</v>
      </c>
      <c r="M82">
        <v>5</v>
      </c>
      <c r="N82">
        <v>1.66</v>
      </c>
      <c r="O82">
        <v>4.0999999999999996</v>
      </c>
      <c r="P82" s="4">
        <f t="shared" si="11"/>
        <v>133.4413569101803</v>
      </c>
      <c r="Q82" s="4">
        <f t="shared" si="12"/>
        <v>91.639660772454931</v>
      </c>
      <c r="R82" s="4">
        <f t="shared" si="17"/>
        <v>91.639660772454931</v>
      </c>
      <c r="S82">
        <f t="shared" si="13"/>
        <v>2.1252904494777729</v>
      </c>
      <c r="T82">
        <f t="shared" si="13"/>
        <v>1.9620834728686953</v>
      </c>
      <c r="U82">
        <f t="shared" si="13"/>
        <v>1.9620834728686953</v>
      </c>
      <c r="V82" s="2">
        <f t="shared" si="14"/>
        <v>1.9535014643621369</v>
      </c>
      <c r="X82">
        <v>0</v>
      </c>
      <c r="Y82">
        <v>1</v>
      </c>
      <c r="Z82">
        <f t="shared" si="15"/>
        <v>91.639660772454931</v>
      </c>
      <c r="AA82">
        <f t="shared" si="16"/>
        <v>-8.3603392275450688</v>
      </c>
    </row>
    <row r="83" spans="1:27">
      <c r="A83">
        <v>22</v>
      </c>
      <c r="B83" t="s">
        <v>1369</v>
      </c>
      <c r="C83" t="s">
        <v>1361</v>
      </c>
      <c r="D83">
        <v>0.67724998687424498</v>
      </c>
      <c r="E83">
        <v>9.8976321720890825E-2</v>
      </c>
      <c r="F83">
        <v>0.2132552389505547</v>
      </c>
      <c r="G83">
        <v>0.39883832264587948</v>
      </c>
      <c r="H83">
        <v>0.33235490560117664</v>
      </c>
      <c r="I83" s="3">
        <v>43.351506999036921</v>
      </c>
      <c r="J83" s="3">
        <v>0</v>
      </c>
      <c r="K83" s="3">
        <v>7.8226498637609332</v>
      </c>
      <c r="L83" s="3">
        <f t="shared" si="10"/>
        <v>51.174156862797858</v>
      </c>
      <c r="M83">
        <v>1.95</v>
      </c>
      <c r="N83">
        <v>4</v>
      </c>
      <c r="O83">
        <v>3.5</v>
      </c>
      <c r="P83" s="4">
        <f t="shared" si="11"/>
        <v>133.36128178532414</v>
      </c>
      <c r="Q83" s="4">
        <f t="shared" si="12"/>
        <v>48.825843137202142</v>
      </c>
      <c r="R83" s="4">
        <f t="shared" si="17"/>
        <v>76.205117660365403</v>
      </c>
      <c r="S83">
        <f t="shared" si="13"/>
        <v>2.1250297610072471</v>
      </c>
      <c r="T83">
        <f t="shared" si="13"/>
        <v>1.6886497515333236</v>
      </c>
      <c r="U83">
        <f t="shared" si="13"/>
        <v>1.8819841379672295</v>
      </c>
      <c r="V83" s="2">
        <f t="shared" si="14"/>
        <v>2.0076556958745582</v>
      </c>
      <c r="X83">
        <v>2</v>
      </c>
      <c r="Y83">
        <v>2</v>
      </c>
      <c r="Z83">
        <f t="shared" si="15"/>
        <v>76.205117660365403</v>
      </c>
      <c r="AA83">
        <f t="shared" si="16"/>
        <v>-23.794882339634597</v>
      </c>
    </row>
    <row r="84" spans="1:27">
      <c r="A84">
        <v>22</v>
      </c>
      <c r="B84" t="s">
        <v>1370</v>
      </c>
      <c r="C84" t="s">
        <v>1363</v>
      </c>
      <c r="D84">
        <v>0.25214092784496445</v>
      </c>
      <c r="E84">
        <v>0.2521409278449645</v>
      </c>
      <c r="F84">
        <v>0.49570326813798066</v>
      </c>
      <c r="G84">
        <v>6.1420129597675614E-2</v>
      </c>
      <c r="H84">
        <v>0.12930536721013888</v>
      </c>
      <c r="I84" s="3">
        <v>19.640939697608488</v>
      </c>
      <c r="J84" s="3">
        <v>0</v>
      </c>
      <c r="K84" s="3">
        <v>41.339691592452766</v>
      </c>
      <c r="L84" s="3">
        <f t="shared" si="10"/>
        <v>60.980631290061254</v>
      </c>
      <c r="M84">
        <v>7</v>
      </c>
      <c r="N84">
        <v>1.44</v>
      </c>
      <c r="O84">
        <v>4.75</v>
      </c>
      <c r="P84" s="4">
        <f t="shared" si="11"/>
        <v>176.50594659319819</v>
      </c>
      <c r="Q84" s="4">
        <f t="shared" si="12"/>
        <v>39.019368709938746</v>
      </c>
      <c r="R84" s="4">
        <f t="shared" si="17"/>
        <v>235.38290377408941</v>
      </c>
      <c r="S84">
        <f t="shared" si="13"/>
        <v>2.246759341616801</v>
      </c>
      <c r="T84">
        <f t="shared" si="13"/>
        <v>1.5912802387128324</v>
      </c>
      <c r="U84">
        <f t="shared" si="13"/>
        <v>2.3717749161700961</v>
      </c>
      <c r="V84" s="2">
        <f t="shared" si="14"/>
        <v>2.1434234381232136</v>
      </c>
      <c r="X84">
        <v>0</v>
      </c>
      <c r="Y84">
        <v>1</v>
      </c>
      <c r="Z84">
        <f t="shared" si="15"/>
        <v>39.019368709938746</v>
      </c>
      <c r="AA84">
        <f t="shared" si="16"/>
        <v>-60.980631290061254</v>
      </c>
    </row>
    <row r="85" spans="1:27">
      <c r="A85">
        <v>22</v>
      </c>
      <c r="B85" t="s">
        <v>1359</v>
      </c>
      <c r="C85" t="s">
        <v>1357</v>
      </c>
      <c r="D85">
        <v>0.33995877449110756</v>
      </c>
      <c r="E85">
        <v>0.33995877449110756</v>
      </c>
      <c r="F85">
        <v>0.31919459436695918</v>
      </c>
      <c r="G85">
        <v>0.29287500999964655</v>
      </c>
      <c r="H85">
        <v>0.3733302949133569</v>
      </c>
      <c r="I85" s="3">
        <v>0</v>
      </c>
      <c r="J85" s="3">
        <v>9.2155192447390476E-5</v>
      </c>
      <c r="K85" s="3">
        <v>2.4635514777963148</v>
      </c>
      <c r="L85" s="3">
        <f t="shared" si="10"/>
        <v>2.4636436329887621</v>
      </c>
      <c r="M85">
        <v>2.5</v>
      </c>
      <c r="N85">
        <v>2.87</v>
      </c>
      <c r="O85">
        <v>3.3</v>
      </c>
      <c r="P85" s="4">
        <f t="shared" si="11"/>
        <v>97.536356367011237</v>
      </c>
      <c r="Q85" s="4">
        <f t="shared" si="12"/>
        <v>97.536620852413563</v>
      </c>
      <c r="R85" s="4">
        <f t="shared" si="17"/>
        <v>105.66607624373907</v>
      </c>
      <c r="S85">
        <f t="shared" si="13"/>
        <v>1.9891665277651076</v>
      </c>
      <c r="T85">
        <f t="shared" si="13"/>
        <v>1.9891677054223353</v>
      </c>
      <c r="U85">
        <f t="shared" si="13"/>
        <v>2.0239355808280339</v>
      </c>
      <c r="V85" s="2">
        <f t="shared" si="14"/>
        <v>1.9984989271776832</v>
      </c>
      <c r="X85">
        <v>1</v>
      </c>
      <c r="Y85">
        <v>1</v>
      </c>
      <c r="Z85">
        <f t="shared" si="15"/>
        <v>105.66607624373907</v>
      </c>
      <c r="AA85">
        <f t="shared" si="16"/>
        <v>5.6660762437390702</v>
      </c>
    </row>
    <row r="86" spans="1:27">
      <c r="A86">
        <v>22</v>
      </c>
      <c r="B86" t="s">
        <v>1360</v>
      </c>
      <c r="C86" t="s">
        <v>1350</v>
      </c>
      <c r="D86">
        <v>0.60072086231190536</v>
      </c>
      <c r="E86">
        <v>0.17130986709978585</v>
      </c>
      <c r="F86">
        <v>0.21159768379503524</v>
      </c>
      <c r="G86">
        <v>0.54272709709380917</v>
      </c>
      <c r="H86">
        <v>0.51512078423459595</v>
      </c>
      <c r="I86" s="3">
        <v>0</v>
      </c>
      <c r="J86" s="3">
        <v>7.7027472049915744</v>
      </c>
      <c r="K86" s="3">
        <v>4.9370615581531982</v>
      </c>
      <c r="L86" s="3">
        <f t="shared" si="10"/>
        <v>12.639808763144773</v>
      </c>
      <c r="M86">
        <v>1.33</v>
      </c>
      <c r="N86">
        <v>9</v>
      </c>
      <c r="O86">
        <v>5.25</v>
      </c>
      <c r="P86" s="4">
        <f t="shared" si="11"/>
        <v>87.360191236855229</v>
      </c>
      <c r="Q86" s="4">
        <f t="shared" si="12"/>
        <v>156.68491608177939</v>
      </c>
      <c r="R86" s="4">
        <f t="shared" si="17"/>
        <v>113.27976441715953</v>
      </c>
      <c r="S86">
        <f t="shared" si="13"/>
        <v>1.9413135760591518</v>
      </c>
      <c r="T86">
        <f t="shared" si="13"/>
        <v>2.1950271893354603</v>
      </c>
      <c r="U86">
        <f t="shared" si="13"/>
        <v>2.0541523371638961</v>
      </c>
      <c r="V86" s="2">
        <f t="shared" si="14"/>
        <v>1.9768712582195751</v>
      </c>
      <c r="X86">
        <v>0</v>
      </c>
      <c r="Y86">
        <v>1</v>
      </c>
      <c r="Z86">
        <f t="shared" si="15"/>
        <v>156.68491608177939</v>
      </c>
      <c r="AA86">
        <f t="shared" si="16"/>
        <v>56.684916081779392</v>
      </c>
    </row>
    <row r="87" spans="1:27">
      <c r="A87">
        <v>22</v>
      </c>
      <c r="B87" t="s">
        <v>1362</v>
      </c>
      <c r="C87" t="s">
        <v>1371</v>
      </c>
      <c r="D87">
        <v>0.4885694613976162</v>
      </c>
      <c r="E87">
        <v>0.27181518117297632</v>
      </c>
      <c r="F87">
        <v>0.22402873209446453</v>
      </c>
      <c r="G87">
        <v>0.61303290540287381</v>
      </c>
      <c r="H87">
        <v>0.61720393861965539</v>
      </c>
      <c r="I87" s="3">
        <v>0</v>
      </c>
      <c r="J87" s="3">
        <v>23.955207260557017</v>
      </c>
      <c r="K87" s="3">
        <v>13.885380263210022</v>
      </c>
      <c r="L87" s="3">
        <f t="shared" si="10"/>
        <v>37.840587523767041</v>
      </c>
      <c r="M87">
        <v>1.18</v>
      </c>
      <c r="N87">
        <v>17</v>
      </c>
      <c r="O87">
        <v>7</v>
      </c>
      <c r="P87" s="4">
        <f t="shared" si="11"/>
        <v>62.159412476232959</v>
      </c>
      <c r="Q87" s="4">
        <f t="shared" si="12"/>
        <v>469.39793590570224</v>
      </c>
      <c r="R87" s="4">
        <f t="shared" si="17"/>
        <v>159.3570743187031</v>
      </c>
      <c r="S87">
        <f t="shared" si="13"/>
        <v>1.7935069009097195</v>
      </c>
      <c r="T87">
        <f t="shared" si="13"/>
        <v>2.6715411755336973</v>
      </c>
      <c r="U87">
        <f t="shared" si="13"/>
        <v>2.2023713478184117</v>
      </c>
      <c r="V87" s="2">
        <f t="shared" si="14"/>
        <v>2.0958126098820635</v>
      </c>
      <c r="X87">
        <v>3</v>
      </c>
      <c r="Y87">
        <v>3</v>
      </c>
      <c r="Z87">
        <f t="shared" si="15"/>
        <v>159.3570743187031</v>
      </c>
      <c r="AA87">
        <f t="shared" si="16"/>
        <v>59.357074318703098</v>
      </c>
    </row>
    <row r="88" spans="1:27">
      <c r="A88">
        <v>22</v>
      </c>
      <c r="B88" t="s">
        <v>1367</v>
      </c>
      <c r="C88" t="s">
        <v>1353</v>
      </c>
      <c r="D88">
        <v>0.32387766895505044</v>
      </c>
      <c r="E88">
        <v>0.39641058435780407</v>
      </c>
      <c r="F88">
        <v>0.17542190462765928</v>
      </c>
      <c r="G88">
        <v>0.79425990176632633</v>
      </c>
      <c r="H88">
        <v>0.76596294419410926</v>
      </c>
      <c r="I88" s="3">
        <v>0</v>
      </c>
      <c r="J88" s="3">
        <v>38.021148506095962</v>
      </c>
      <c r="K88" s="3">
        <v>8.984296699597035</v>
      </c>
      <c r="L88" s="3">
        <f t="shared" si="10"/>
        <v>47.005445205692993</v>
      </c>
      <c r="M88">
        <v>1.36</v>
      </c>
      <c r="N88">
        <v>8.5</v>
      </c>
      <c r="O88">
        <v>5</v>
      </c>
      <c r="P88" s="4">
        <f t="shared" si="11"/>
        <v>52.994554794307007</v>
      </c>
      <c r="Q88" s="4">
        <f t="shared" si="12"/>
        <v>376.17431709612265</v>
      </c>
      <c r="R88" s="4">
        <f t="shared" si="17"/>
        <v>97.9160382922922</v>
      </c>
      <c r="S88">
        <f t="shared" si="13"/>
        <v>1.7242312480107089</v>
      </c>
      <c r="T88">
        <f t="shared" si="13"/>
        <v>2.5753891412298135</v>
      </c>
      <c r="U88">
        <f t="shared" si="13"/>
        <v>1.990853833492225</v>
      </c>
      <c r="V88" s="2">
        <f t="shared" si="14"/>
        <v>1.9285908830753022</v>
      </c>
      <c r="X88">
        <v>3</v>
      </c>
      <c r="Y88">
        <v>0</v>
      </c>
      <c r="Z88">
        <f t="shared" si="15"/>
        <v>52.994554794307007</v>
      </c>
      <c r="AA88">
        <f t="shared" si="16"/>
        <v>-47.005445205692993</v>
      </c>
    </row>
    <row r="89" spans="1:27">
      <c r="A89">
        <v>22</v>
      </c>
      <c r="B89" t="s">
        <v>1366</v>
      </c>
      <c r="C89" t="s">
        <v>1349</v>
      </c>
      <c r="D89">
        <v>0.24970998895035063</v>
      </c>
      <c r="E89">
        <v>0.51757939641377859</v>
      </c>
      <c r="F89">
        <v>0.20457454767339447</v>
      </c>
      <c r="G89">
        <v>0.67723103856725841</v>
      </c>
      <c r="H89">
        <v>0.65930255003417848</v>
      </c>
      <c r="I89" s="3">
        <v>0</v>
      </c>
      <c r="J89" s="3">
        <v>35.180986631982222</v>
      </c>
      <c r="K89" s="3">
        <v>3.3333215826713278</v>
      </c>
      <c r="L89" s="3">
        <f t="shared" si="10"/>
        <v>38.514308214653553</v>
      </c>
      <c r="M89">
        <v>2.15</v>
      </c>
      <c r="N89">
        <v>3.4</v>
      </c>
      <c r="O89">
        <v>3.5</v>
      </c>
      <c r="P89" s="4">
        <f t="shared" si="11"/>
        <v>61.485691785346447</v>
      </c>
      <c r="Q89" s="4">
        <f t="shared" si="12"/>
        <v>181.10104633408599</v>
      </c>
      <c r="R89" s="4">
        <f t="shared" si="17"/>
        <v>73.152317324696099</v>
      </c>
      <c r="S89">
        <f t="shared" si="13"/>
        <v>1.7887740637163072</v>
      </c>
      <c r="T89">
        <f t="shared" si="13"/>
        <v>2.2579209595123304</v>
      </c>
      <c r="U89">
        <f t="shared" si="13"/>
        <v>1.8642280882930138</v>
      </c>
      <c r="V89" s="2">
        <f t="shared" si="14"/>
        <v>1.9967017369822648</v>
      </c>
      <c r="X89">
        <v>1</v>
      </c>
      <c r="Y89">
        <v>1</v>
      </c>
      <c r="Z89">
        <f t="shared" si="15"/>
        <v>73.152317324696099</v>
      </c>
      <c r="AA89">
        <f t="shared" si="16"/>
        <v>-26.847682675303901</v>
      </c>
    </row>
    <row r="90" spans="1:27">
      <c r="A90">
        <v>22</v>
      </c>
      <c r="B90" t="s">
        <v>1368</v>
      </c>
      <c r="C90" t="s">
        <v>1364</v>
      </c>
      <c r="D90">
        <v>0.25792830877936324</v>
      </c>
      <c r="E90">
        <v>0.35785264969213554</v>
      </c>
      <c r="F90">
        <v>0.38402339780087047</v>
      </c>
      <c r="G90">
        <v>0.16177587366710733</v>
      </c>
      <c r="H90">
        <v>0.24518309400573829</v>
      </c>
      <c r="I90" s="3">
        <v>3.4583668680640258</v>
      </c>
      <c r="J90" s="3">
        <v>0</v>
      </c>
      <c r="K90" s="3">
        <v>12.540703107024367</v>
      </c>
      <c r="L90" s="3">
        <f t="shared" si="10"/>
        <v>15.999069975088393</v>
      </c>
      <c r="M90">
        <v>3.7</v>
      </c>
      <c r="N90">
        <v>2.15</v>
      </c>
      <c r="O90">
        <v>3.25</v>
      </c>
      <c r="P90" s="4">
        <f t="shared" si="11"/>
        <v>96.796887436748506</v>
      </c>
      <c r="Q90" s="4">
        <f t="shared" si="12"/>
        <v>84.000930024911611</v>
      </c>
      <c r="R90" s="4">
        <f t="shared" si="17"/>
        <v>124.75821512274081</v>
      </c>
      <c r="S90">
        <f t="shared" si="13"/>
        <v>1.9858613925276298</v>
      </c>
      <c r="T90">
        <f t="shared" si="13"/>
        <v>1.924284094424396</v>
      </c>
      <c r="U90">
        <f t="shared" si="13"/>
        <v>2.0960691528125066</v>
      </c>
      <c r="V90" s="2">
        <f t="shared" si="14"/>
        <v>2.0057596304837353</v>
      </c>
      <c r="X90">
        <v>0</v>
      </c>
      <c r="Y90">
        <v>0</v>
      </c>
      <c r="Z90">
        <f t="shared" si="15"/>
        <v>124.75821512274081</v>
      </c>
      <c r="AA90">
        <f t="shared" si="16"/>
        <v>24.758215122740808</v>
      </c>
    </row>
    <row r="91" spans="1:27">
      <c r="A91">
        <v>22</v>
      </c>
      <c r="B91" t="s">
        <v>1355</v>
      </c>
      <c r="C91" t="s">
        <v>1356</v>
      </c>
      <c r="D91">
        <v>0.31136954133708028</v>
      </c>
      <c r="E91">
        <v>0.27999282459130387</v>
      </c>
      <c r="F91">
        <v>0.40853611903893605</v>
      </c>
      <c r="G91">
        <v>0.13268945962653406</v>
      </c>
      <c r="H91">
        <v>0.21699504328837849</v>
      </c>
      <c r="I91" s="3">
        <v>12.588948958084899</v>
      </c>
      <c r="J91" s="3">
        <v>0</v>
      </c>
      <c r="K91" s="3">
        <v>20.617775882669026</v>
      </c>
      <c r="L91" s="3">
        <f t="shared" si="10"/>
        <v>33.206724840753921</v>
      </c>
      <c r="M91">
        <v>3.6</v>
      </c>
      <c r="N91">
        <v>2.1</v>
      </c>
      <c r="O91">
        <v>3.3</v>
      </c>
      <c r="P91" s="4">
        <f t="shared" si="11"/>
        <v>112.11349140835172</v>
      </c>
      <c r="Q91" s="4">
        <f t="shared" si="12"/>
        <v>66.793275159246079</v>
      </c>
      <c r="R91" s="4">
        <f t="shared" si="17"/>
        <v>134.83193557205388</v>
      </c>
      <c r="S91">
        <f t="shared" si="13"/>
        <v>2.0496578774624488</v>
      </c>
      <c r="T91">
        <f t="shared" si="13"/>
        <v>1.8247327392981614</v>
      </c>
      <c r="U91">
        <f t="shared" si="13"/>
        <v>2.1297927690544096</v>
      </c>
      <c r="V91" s="2">
        <f t="shared" si="14"/>
        <v>2.0192103792304135</v>
      </c>
      <c r="X91">
        <v>1</v>
      </c>
      <c r="Y91">
        <v>1</v>
      </c>
      <c r="Z91">
        <f t="shared" si="15"/>
        <v>134.83193557205388</v>
      </c>
      <c r="AA91">
        <f t="shared" si="16"/>
        <v>34.831935572053879</v>
      </c>
    </row>
    <row r="92" spans="1:27">
      <c r="A92">
        <v>23</v>
      </c>
      <c r="B92" t="s">
        <v>1365</v>
      </c>
      <c r="C92" t="s">
        <v>1368</v>
      </c>
      <c r="D92">
        <v>0.56359375376746412</v>
      </c>
      <c r="E92">
        <v>0.20509378619489499</v>
      </c>
      <c r="F92">
        <v>0.21326329631947977</v>
      </c>
      <c r="G92">
        <v>0.58733999082147337</v>
      </c>
      <c r="H92">
        <v>0.570759717639442</v>
      </c>
      <c r="I92" s="3">
        <v>0</v>
      </c>
      <c r="J92" s="3">
        <v>13.711947962854754</v>
      </c>
      <c r="K92" s="3">
        <v>7.3803279613594546</v>
      </c>
      <c r="L92" s="3">
        <f t="shared" si="10"/>
        <v>21.09227592421421</v>
      </c>
      <c r="M92">
        <v>1.28</v>
      </c>
      <c r="N92">
        <v>11</v>
      </c>
      <c r="O92">
        <v>5.5</v>
      </c>
      <c r="P92" s="4">
        <f t="shared" si="11"/>
        <v>78.907724075785794</v>
      </c>
      <c r="Q92" s="4">
        <f t="shared" si="12"/>
        <v>229.73915166718808</v>
      </c>
      <c r="R92" s="4">
        <f t="shared" si="17"/>
        <v>119.4995278632628</v>
      </c>
      <c r="S92">
        <f t="shared" si="13"/>
        <v>1.8971195172690318</v>
      </c>
      <c r="T92">
        <f t="shared" si="13"/>
        <v>2.3612350130622302</v>
      </c>
      <c r="U92">
        <f t="shared" si="13"/>
        <v>2.0773661894114808</v>
      </c>
      <c r="V92" s="2">
        <f t="shared" si="14"/>
        <v>1.9965053002245874</v>
      </c>
      <c r="X92">
        <v>2</v>
      </c>
      <c r="Y92">
        <v>1</v>
      </c>
      <c r="Z92">
        <f t="shared" si="15"/>
        <v>78.907724075785794</v>
      </c>
      <c r="AA92">
        <f t="shared" si="16"/>
        <v>-21.092275924214206</v>
      </c>
    </row>
    <row r="93" spans="1:27">
      <c r="A93">
        <v>23</v>
      </c>
      <c r="B93" t="s">
        <v>1350</v>
      </c>
      <c r="C93" t="s">
        <v>1359</v>
      </c>
      <c r="D93">
        <v>0.48530835634683783</v>
      </c>
      <c r="E93">
        <v>0.20717304652661075</v>
      </c>
      <c r="F93">
        <v>0.30597469526774823</v>
      </c>
      <c r="G93">
        <v>0.28535508375814972</v>
      </c>
      <c r="H93">
        <v>0.33965653565088466</v>
      </c>
      <c r="I93" s="3">
        <v>8.6948830469363614</v>
      </c>
      <c r="J93" s="3">
        <v>0</v>
      </c>
      <c r="K93" s="3">
        <v>1.6570893783984451</v>
      </c>
      <c r="L93" s="3">
        <f t="shared" si="10"/>
        <v>10.351972425334807</v>
      </c>
      <c r="M93">
        <v>2.25</v>
      </c>
      <c r="N93">
        <v>3.5</v>
      </c>
      <c r="O93">
        <v>3.1</v>
      </c>
      <c r="P93" s="4">
        <f t="shared" si="11"/>
        <v>109.21151443027202</v>
      </c>
      <c r="Q93" s="4">
        <f t="shared" si="12"/>
        <v>89.648027574665207</v>
      </c>
      <c r="R93" s="4">
        <f t="shared" si="17"/>
        <v>94.785004647700362</v>
      </c>
      <c r="S93">
        <f t="shared" si="13"/>
        <v>2.0382684294850621</v>
      </c>
      <c r="T93">
        <f t="shared" si="13"/>
        <v>1.9525407387073221</v>
      </c>
      <c r="U93">
        <f t="shared" si="13"/>
        <v>1.9767396357149225</v>
      </c>
      <c r="V93" s="2">
        <f t="shared" si="14"/>
        <v>1.9985348222739141</v>
      </c>
      <c r="X93">
        <v>1</v>
      </c>
      <c r="Y93">
        <v>1</v>
      </c>
      <c r="Z93">
        <f t="shared" si="15"/>
        <v>94.785004647700362</v>
      </c>
      <c r="AA93">
        <f t="shared" si="16"/>
        <v>-5.2149953522996384</v>
      </c>
    </row>
    <row r="94" spans="1:27">
      <c r="A94">
        <v>23</v>
      </c>
      <c r="B94" t="s">
        <v>1361</v>
      </c>
      <c r="C94" t="s">
        <v>1366</v>
      </c>
      <c r="D94">
        <v>0.32414255867981284</v>
      </c>
      <c r="E94">
        <v>0.32414255867981279</v>
      </c>
      <c r="F94">
        <v>0.35132758369538286</v>
      </c>
      <c r="G94">
        <v>0.22011362321731123</v>
      </c>
      <c r="H94">
        <v>0.30670989507589175</v>
      </c>
      <c r="I94" s="3">
        <v>22.949468189258081</v>
      </c>
      <c r="J94" s="3">
        <v>0</v>
      </c>
      <c r="K94" s="3">
        <v>22.560367564389587</v>
      </c>
      <c r="L94" s="3">
        <f t="shared" si="10"/>
        <v>45.509835753647664</v>
      </c>
      <c r="M94">
        <v>5.75</v>
      </c>
      <c r="N94">
        <v>1.53</v>
      </c>
      <c r="O94">
        <v>4.33</v>
      </c>
      <c r="P94" s="4">
        <f t="shared" si="11"/>
        <v>186.44960633458629</v>
      </c>
      <c r="Q94" s="4">
        <f t="shared" si="12"/>
        <v>54.490164246352329</v>
      </c>
      <c r="R94" s="4">
        <f t="shared" si="17"/>
        <v>152.17655580015924</v>
      </c>
      <c r="S94">
        <f t="shared" si="13"/>
        <v>2.2705614707389064</v>
      </c>
      <c r="T94">
        <f t="shared" si="13"/>
        <v>1.7363181169732405</v>
      </c>
      <c r="U94">
        <f t="shared" si="13"/>
        <v>2.1823477505234208</v>
      </c>
      <c r="V94" s="2">
        <f t="shared" si="14"/>
        <v>2.0655191638573767</v>
      </c>
      <c r="X94">
        <v>0</v>
      </c>
      <c r="Y94">
        <v>3</v>
      </c>
      <c r="Z94">
        <f t="shared" si="15"/>
        <v>54.490164246352329</v>
      </c>
      <c r="AA94">
        <f t="shared" si="16"/>
        <v>-45.509835753647671</v>
      </c>
    </row>
    <row r="95" spans="1:27">
      <c r="A95">
        <v>23</v>
      </c>
      <c r="B95" t="s">
        <v>1356</v>
      </c>
      <c r="C95" t="s">
        <v>1367</v>
      </c>
      <c r="D95">
        <v>0.30043607012421225</v>
      </c>
      <c r="E95">
        <v>0.46031648413407539</v>
      </c>
      <c r="F95">
        <v>0.22118274577771055</v>
      </c>
      <c r="G95">
        <v>0.6453001692583713</v>
      </c>
      <c r="H95">
        <v>0.64840055997395163</v>
      </c>
      <c r="I95" s="3">
        <v>7.46538935350919</v>
      </c>
      <c r="J95" s="3">
        <v>0</v>
      </c>
      <c r="K95" s="3">
        <v>0</v>
      </c>
      <c r="L95" s="3">
        <f t="shared" si="10"/>
        <v>7.46538935350919</v>
      </c>
      <c r="M95">
        <v>4</v>
      </c>
      <c r="N95">
        <v>1.9</v>
      </c>
      <c r="O95">
        <v>3.6</v>
      </c>
      <c r="P95" s="4">
        <f t="shared" si="11"/>
        <v>122.39616806052757</v>
      </c>
      <c r="Q95" s="4">
        <f t="shared" si="12"/>
        <v>92.534610646490805</v>
      </c>
      <c r="R95" s="4">
        <f t="shared" si="17"/>
        <v>92.534610646490805</v>
      </c>
      <c r="S95">
        <f t="shared" si="13"/>
        <v>2.0877678212718092</v>
      </c>
      <c r="T95">
        <f t="shared" si="13"/>
        <v>1.9663042019431327</v>
      </c>
      <c r="U95">
        <f t="shared" si="13"/>
        <v>1.9663042019431327</v>
      </c>
      <c r="V95" s="2">
        <f t="shared" si="14"/>
        <v>1.9672755589512447</v>
      </c>
      <c r="X95">
        <v>0</v>
      </c>
      <c r="Y95">
        <v>0</v>
      </c>
      <c r="Z95">
        <f t="shared" si="15"/>
        <v>92.534610646490805</v>
      </c>
      <c r="AA95">
        <f t="shared" si="16"/>
        <v>-7.4653893535091953</v>
      </c>
    </row>
    <row r="96" spans="1:27">
      <c r="A96">
        <v>23</v>
      </c>
      <c r="B96" t="s">
        <v>1363</v>
      </c>
      <c r="C96" t="s">
        <v>1369</v>
      </c>
      <c r="D96">
        <v>0.62447774596793515</v>
      </c>
      <c r="E96">
        <v>0.14793837244209784</v>
      </c>
      <c r="F96">
        <v>0.15755660053139287</v>
      </c>
      <c r="G96">
        <v>0.71036515166544889</v>
      </c>
      <c r="H96">
        <v>0.63281812777493973</v>
      </c>
      <c r="I96" s="3">
        <v>0</v>
      </c>
      <c r="J96" s="3">
        <v>6.0146115227680621</v>
      </c>
      <c r="K96" s="3">
        <v>0</v>
      </c>
      <c r="L96" s="3">
        <f t="shared" si="10"/>
        <v>6.0146115227680621</v>
      </c>
      <c r="M96">
        <v>1.3</v>
      </c>
      <c r="N96">
        <v>9.5</v>
      </c>
      <c r="O96">
        <v>5.25</v>
      </c>
      <c r="P96" s="4">
        <f t="shared" si="11"/>
        <v>93.985388477231936</v>
      </c>
      <c r="Q96" s="4">
        <f t="shared" si="12"/>
        <v>151.12419794352854</v>
      </c>
      <c r="R96" s="4">
        <f t="shared" si="17"/>
        <v>93.985388477231936</v>
      </c>
      <c r="S96">
        <f t="shared" si="13"/>
        <v>1.973060340866134</v>
      </c>
      <c r="T96">
        <f t="shared" si="13"/>
        <v>2.1793340089581643</v>
      </c>
      <c r="U96">
        <f t="shared" si="13"/>
        <v>1.973060340866134</v>
      </c>
      <c r="V96" s="2">
        <f t="shared" si="14"/>
        <v>1.8654080805659716</v>
      </c>
      <c r="X96">
        <v>1</v>
      </c>
      <c r="Y96">
        <v>0</v>
      </c>
      <c r="Z96">
        <f t="shared" si="15"/>
        <v>93.985388477231936</v>
      </c>
      <c r="AA96">
        <f t="shared" si="16"/>
        <v>-6.0146115227680639</v>
      </c>
    </row>
    <row r="97" spans="1:27">
      <c r="A97">
        <v>23</v>
      </c>
      <c r="B97" t="s">
        <v>1349</v>
      </c>
      <c r="C97" t="s">
        <v>1351</v>
      </c>
      <c r="D97">
        <v>0.6628442107433099</v>
      </c>
      <c r="E97">
        <v>0.11586866478844547</v>
      </c>
      <c r="F97">
        <v>0.20810198975431776</v>
      </c>
      <c r="G97">
        <v>0.45058311702955789</v>
      </c>
      <c r="H97">
        <v>0.39219595567670196</v>
      </c>
      <c r="I97" s="3">
        <v>0</v>
      </c>
      <c r="J97" s="3">
        <v>0</v>
      </c>
      <c r="K97" s="3">
        <v>4.4824427320006272E-2</v>
      </c>
      <c r="L97" s="3">
        <f t="shared" si="10"/>
        <v>4.4824427320006272E-2</v>
      </c>
      <c r="M97">
        <v>1.4</v>
      </c>
      <c r="N97">
        <v>8.5</v>
      </c>
      <c r="O97">
        <v>4.75</v>
      </c>
      <c r="P97" s="4">
        <f t="shared" si="11"/>
        <v>99.955175572679991</v>
      </c>
      <c r="Q97" s="4">
        <f t="shared" si="12"/>
        <v>99.955175572679991</v>
      </c>
      <c r="R97" s="4">
        <f t="shared" si="17"/>
        <v>100.16809160245002</v>
      </c>
      <c r="S97">
        <f t="shared" si="13"/>
        <v>1.9998052863427027</v>
      </c>
      <c r="T97">
        <f t="shared" si="13"/>
        <v>1.9998052863427027</v>
      </c>
      <c r="U97">
        <f t="shared" si="13"/>
        <v>2.0007293996957625</v>
      </c>
      <c r="V97" s="2">
        <f t="shared" si="14"/>
        <v>1.9736298940681813</v>
      </c>
      <c r="X97">
        <v>3</v>
      </c>
      <c r="Y97">
        <v>0</v>
      </c>
      <c r="Z97">
        <f t="shared" si="15"/>
        <v>99.955175572679991</v>
      </c>
      <c r="AA97">
        <f t="shared" si="16"/>
        <v>-4.4824427320008908E-2</v>
      </c>
    </row>
    <row r="98" spans="1:27">
      <c r="A98">
        <v>23</v>
      </c>
      <c r="B98" t="s">
        <v>1371</v>
      </c>
      <c r="C98" t="s">
        <v>1360</v>
      </c>
      <c r="D98">
        <v>0.26740983696380966</v>
      </c>
      <c r="E98">
        <v>0.37486487824976361</v>
      </c>
      <c r="F98">
        <v>0.35735966705315741</v>
      </c>
      <c r="G98">
        <v>0.20415208805412277</v>
      </c>
      <c r="H98">
        <v>0.28735071413639701</v>
      </c>
      <c r="I98" s="3">
        <v>13.669586040782436</v>
      </c>
      <c r="J98" s="3">
        <v>0</v>
      </c>
      <c r="K98" s="3">
        <v>17.683474892767268</v>
      </c>
      <c r="L98" s="3">
        <f t="shared" si="10"/>
        <v>31.353060933549706</v>
      </c>
      <c r="M98">
        <v>5.25</v>
      </c>
      <c r="N98">
        <v>1.66</v>
      </c>
      <c r="O98">
        <v>3.8</v>
      </c>
      <c r="P98" s="4">
        <f t="shared" si="11"/>
        <v>140.41226578055807</v>
      </c>
      <c r="Q98" s="4">
        <f t="shared" si="12"/>
        <v>68.646939066450301</v>
      </c>
      <c r="R98" s="4">
        <f t="shared" si="17"/>
        <v>135.84414365896592</v>
      </c>
      <c r="S98">
        <f t="shared" si="13"/>
        <v>2.1474050474528763</v>
      </c>
      <c r="T98">
        <f t="shared" si="13"/>
        <v>1.8366211770252556</v>
      </c>
      <c r="U98">
        <f t="shared" si="13"/>
        <v>2.1330409204026552</v>
      </c>
      <c r="V98" s="2">
        <f t="shared" si="14"/>
        <v>2.0249848006769988</v>
      </c>
      <c r="X98">
        <v>0</v>
      </c>
      <c r="Y98">
        <v>1</v>
      </c>
      <c r="Z98">
        <f t="shared" si="15"/>
        <v>68.646939066450301</v>
      </c>
      <c r="AA98">
        <f t="shared" si="16"/>
        <v>-31.353060933549699</v>
      </c>
    </row>
    <row r="99" spans="1:27">
      <c r="A99">
        <v>23</v>
      </c>
      <c r="B99" t="s">
        <v>1353</v>
      </c>
      <c r="C99" t="s">
        <v>1370</v>
      </c>
      <c r="D99">
        <v>0.61700723751564268</v>
      </c>
      <c r="E99">
        <v>0.16324707826322066</v>
      </c>
      <c r="F99">
        <v>0.17783714067077061</v>
      </c>
      <c r="G99">
        <v>0.6655482902995894</v>
      </c>
      <c r="H99">
        <v>0.60532099518058224</v>
      </c>
      <c r="I99" s="3">
        <v>1.6360963369206223</v>
      </c>
      <c r="J99" s="3">
        <v>5.4235193551933758</v>
      </c>
      <c r="K99" s="3">
        <v>0</v>
      </c>
      <c r="L99" s="3">
        <f t="shared" si="10"/>
        <v>7.0596156921139981</v>
      </c>
      <c r="M99">
        <v>1.5</v>
      </c>
      <c r="N99">
        <v>8</v>
      </c>
      <c r="O99">
        <v>4</v>
      </c>
      <c r="P99" s="4">
        <f t="shared" si="11"/>
        <v>95.39452881326693</v>
      </c>
      <c r="Q99" s="4">
        <f t="shared" si="12"/>
        <v>136.32853914943303</v>
      </c>
      <c r="R99" s="4">
        <f t="shared" si="17"/>
        <v>92.940384307886006</v>
      </c>
      <c r="S99">
        <f t="shared" si="13"/>
        <v>1.9795234672162016</v>
      </c>
      <c r="T99">
        <f t="shared" si="13"/>
        <v>2.1345867809828691</v>
      </c>
      <c r="U99">
        <f t="shared" si="13"/>
        <v>1.9682044639514269</v>
      </c>
      <c r="V99" s="2">
        <f t="shared" si="14"/>
        <v>1.9198652155237705</v>
      </c>
      <c r="X99">
        <v>0</v>
      </c>
      <c r="Y99">
        <v>1</v>
      </c>
      <c r="Z99">
        <f t="shared" si="15"/>
        <v>136.32853914943303</v>
      </c>
      <c r="AA99">
        <f t="shared" si="16"/>
        <v>36.328539149433027</v>
      </c>
    </row>
    <row r="100" spans="1:27">
      <c r="A100">
        <v>23</v>
      </c>
      <c r="B100" t="s">
        <v>1357</v>
      </c>
      <c r="C100" t="s">
        <v>1362</v>
      </c>
      <c r="D100">
        <v>9.6027987823831873E-2</v>
      </c>
      <c r="E100">
        <v>0.69462082616271137</v>
      </c>
      <c r="F100">
        <v>0.13756982384686009</v>
      </c>
      <c r="G100">
        <v>0.66350945493135838</v>
      </c>
      <c r="H100">
        <v>0.53650146638864149</v>
      </c>
      <c r="I100" s="3">
        <v>0.72902496445868781</v>
      </c>
      <c r="J100" s="3">
        <v>31.958025321947201</v>
      </c>
      <c r="K100" s="3">
        <v>0</v>
      </c>
      <c r="L100" s="3">
        <f t="shared" si="10"/>
        <v>32.687050286405885</v>
      </c>
      <c r="M100">
        <v>7</v>
      </c>
      <c r="N100">
        <v>1.57</v>
      </c>
      <c r="O100">
        <v>3.75</v>
      </c>
      <c r="P100" s="4">
        <f t="shared" si="11"/>
        <v>72.416124464804923</v>
      </c>
      <c r="Q100" s="4">
        <f t="shared" si="12"/>
        <v>117.48704946905121</v>
      </c>
      <c r="R100" s="4">
        <f t="shared" si="17"/>
        <v>67.312949713594108</v>
      </c>
      <c r="S100">
        <f t="shared" si="13"/>
        <v>1.859835278716464</v>
      </c>
      <c r="T100">
        <f t="shared" si="13"/>
        <v>2.0699899972111462</v>
      </c>
      <c r="U100">
        <f t="shared" si="13"/>
        <v>1.828098622145937</v>
      </c>
      <c r="V100" s="2">
        <f t="shared" si="14"/>
        <v>1.8679456069335767</v>
      </c>
      <c r="X100">
        <v>0</v>
      </c>
      <c r="Y100">
        <v>3</v>
      </c>
      <c r="Z100">
        <f t="shared" si="15"/>
        <v>117.48704946905121</v>
      </c>
      <c r="AA100">
        <f t="shared" si="16"/>
        <v>17.487049469051215</v>
      </c>
    </row>
    <row r="101" spans="1:27">
      <c r="A101">
        <v>23</v>
      </c>
      <c r="B101" t="s">
        <v>1364</v>
      </c>
      <c r="C101" t="s">
        <v>1355</v>
      </c>
      <c r="D101">
        <v>0.48842579841029404</v>
      </c>
      <c r="E101">
        <v>0.21225674288783214</v>
      </c>
      <c r="F101">
        <v>0.29742899163985242</v>
      </c>
      <c r="G101">
        <v>0.30899657312935314</v>
      </c>
      <c r="H101">
        <v>0.36097171590890315</v>
      </c>
      <c r="I101" s="3">
        <v>0</v>
      </c>
      <c r="J101" s="3">
        <v>3.7439592106201212</v>
      </c>
      <c r="K101" s="3">
        <v>4.2306826860565216</v>
      </c>
      <c r="L101" s="3">
        <f t="shared" si="10"/>
        <v>7.9746418966766424</v>
      </c>
      <c r="M101">
        <v>1.72</v>
      </c>
      <c r="N101">
        <v>5.25</v>
      </c>
      <c r="O101">
        <v>3.6</v>
      </c>
      <c r="P101" s="4">
        <f t="shared" si="11"/>
        <v>92.025358103323356</v>
      </c>
      <c r="Q101" s="4">
        <f t="shared" si="12"/>
        <v>111.68114395907899</v>
      </c>
      <c r="R101" s="4">
        <f t="shared" si="17"/>
        <v>107.25581577312684</v>
      </c>
      <c r="S101">
        <f t="shared" si="13"/>
        <v>1.9639075161159298</v>
      </c>
      <c r="T101">
        <f t="shared" si="13"/>
        <v>2.0479798538157179</v>
      </c>
      <c r="U101">
        <f t="shared" si="13"/>
        <v>2.030420850411057</v>
      </c>
      <c r="V101" s="2">
        <f t="shared" si="14"/>
        <v>1.9978266559760158</v>
      </c>
      <c r="X101">
        <v>1</v>
      </c>
      <c r="Y101">
        <v>0</v>
      </c>
      <c r="Z101">
        <f t="shared" si="15"/>
        <v>92.025358103323356</v>
      </c>
      <c r="AA101">
        <f t="shared" si="16"/>
        <v>-7.9746418966766441</v>
      </c>
    </row>
    <row r="102" spans="1:27">
      <c r="A102">
        <v>24</v>
      </c>
      <c r="B102" t="s">
        <v>1365</v>
      </c>
      <c r="C102" t="s">
        <v>1349</v>
      </c>
      <c r="D102">
        <v>0.2614393394127173</v>
      </c>
      <c r="E102">
        <v>0.47407527516098069</v>
      </c>
      <c r="F102">
        <v>0.25935043121342355</v>
      </c>
      <c r="G102">
        <v>0.4598542129234971</v>
      </c>
      <c r="H102">
        <v>0.49765564572035453</v>
      </c>
      <c r="I102" s="3">
        <v>0</v>
      </c>
      <c r="J102" s="3">
        <v>32.663756192634473</v>
      </c>
      <c r="K102" s="3">
        <v>8.8849437776568383</v>
      </c>
      <c r="L102" s="3">
        <f t="shared" si="10"/>
        <v>41.54869997029131</v>
      </c>
      <c r="M102">
        <v>2</v>
      </c>
      <c r="N102">
        <v>3.9</v>
      </c>
      <c r="O102">
        <v>3.4</v>
      </c>
      <c r="P102" s="4">
        <f t="shared" si="11"/>
        <v>58.451300029708683</v>
      </c>
      <c r="Q102" s="4">
        <f t="shared" si="12"/>
        <v>185.83994918098313</v>
      </c>
      <c r="R102" s="4">
        <f t="shared" si="17"/>
        <v>88.660108873741933</v>
      </c>
      <c r="S102">
        <f t="shared" si="13"/>
        <v>1.766794174855431</v>
      </c>
      <c r="T102">
        <f t="shared" si="13"/>
        <v>2.2691390780318388</v>
      </c>
      <c r="U102">
        <f t="shared" si="13"/>
        <v>1.9477282602729966</v>
      </c>
      <c r="V102" s="2">
        <f t="shared" si="14"/>
        <v>2.0427963989372917</v>
      </c>
      <c r="X102">
        <v>1</v>
      </c>
      <c r="Y102">
        <v>3</v>
      </c>
      <c r="Z102">
        <f t="shared" si="15"/>
        <v>185.83994918098313</v>
      </c>
      <c r="AA102">
        <f t="shared" si="16"/>
        <v>85.839949180983126</v>
      </c>
    </row>
    <row r="103" spans="1:27">
      <c r="A103">
        <v>24</v>
      </c>
      <c r="B103" t="s">
        <v>1351</v>
      </c>
      <c r="C103" t="s">
        <v>1371</v>
      </c>
      <c r="D103">
        <v>0.42076284251602147</v>
      </c>
      <c r="E103">
        <v>0.27962750471888076</v>
      </c>
      <c r="F103">
        <v>0.29791897932743777</v>
      </c>
      <c r="G103">
        <v>0.34155323537380267</v>
      </c>
      <c r="H103">
        <v>0.4087410418884021</v>
      </c>
      <c r="I103" s="3">
        <v>0</v>
      </c>
      <c r="J103" s="3">
        <v>4.4118541798087785</v>
      </c>
      <c r="K103" s="3">
        <v>1.1966497307921642</v>
      </c>
      <c r="L103" s="3">
        <f t="shared" si="10"/>
        <v>5.6085039106009429</v>
      </c>
      <c r="M103">
        <v>2</v>
      </c>
      <c r="N103">
        <v>4</v>
      </c>
      <c r="O103">
        <v>3.3</v>
      </c>
      <c r="P103" s="4">
        <f t="shared" si="11"/>
        <v>94.391496089399055</v>
      </c>
      <c r="Q103" s="4">
        <f t="shared" si="12"/>
        <v>112.03891280863418</v>
      </c>
      <c r="R103" s="4">
        <f t="shared" si="17"/>
        <v>98.340440201013195</v>
      </c>
      <c r="S103">
        <f t="shared" si="13"/>
        <v>1.9749328696390924</v>
      </c>
      <c r="T103">
        <f t="shared" si="13"/>
        <v>2.0493688859110648</v>
      </c>
      <c r="U103">
        <f t="shared" si="13"/>
        <v>1.9927321479895614</v>
      </c>
      <c r="V103" s="2">
        <f t="shared" si="14"/>
        <v>1.9977110034255143</v>
      </c>
      <c r="X103">
        <v>2</v>
      </c>
      <c r="Y103">
        <v>1</v>
      </c>
      <c r="Z103">
        <f t="shared" si="15"/>
        <v>94.391496089399055</v>
      </c>
      <c r="AA103">
        <f t="shared" si="16"/>
        <v>-5.6085039106009447</v>
      </c>
    </row>
    <row r="104" spans="1:27">
      <c r="A104">
        <v>24</v>
      </c>
      <c r="B104" t="s">
        <v>1369</v>
      </c>
      <c r="C104" t="s">
        <v>1357</v>
      </c>
      <c r="D104">
        <v>0.34637809752563481</v>
      </c>
      <c r="E104">
        <v>0.34637809752563475</v>
      </c>
      <c r="F104">
        <v>0.30596903228869432</v>
      </c>
      <c r="G104">
        <v>0.32950483227573751</v>
      </c>
      <c r="H104">
        <v>0.40515190626443631</v>
      </c>
      <c r="I104" s="3">
        <v>0</v>
      </c>
      <c r="J104" s="3">
        <v>0</v>
      </c>
      <c r="K104" s="3">
        <v>1.7913497204385105</v>
      </c>
      <c r="L104" s="3">
        <f t="shared" si="10"/>
        <v>1.7913497204385105</v>
      </c>
      <c r="M104">
        <v>2.7</v>
      </c>
      <c r="N104">
        <v>2.6</v>
      </c>
      <c r="O104">
        <v>3.4</v>
      </c>
      <c r="P104" s="4">
        <f t="shared" si="11"/>
        <v>98.208650279561496</v>
      </c>
      <c r="Q104" s="4">
        <f t="shared" si="12"/>
        <v>98.208650279561496</v>
      </c>
      <c r="R104" s="4">
        <f t="shared" si="17"/>
        <v>104.29923932905243</v>
      </c>
      <c r="S104">
        <f t="shared" si="13"/>
        <v>1.9921497424022894</v>
      </c>
      <c r="T104">
        <f t="shared" si="13"/>
        <v>1.9921497424022894</v>
      </c>
      <c r="U104">
        <f t="shared" si="13"/>
        <v>2.0182811410593233</v>
      </c>
      <c r="V104" s="2">
        <f t="shared" si="14"/>
        <v>1.9976056031354199</v>
      </c>
      <c r="X104">
        <v>3</v>
      </c>
      <c r="Y104">
        <v>0</v>
      </c>
      <c r="Z104">
        <f t="shared" si="15"/>
        <v>98.208650279561496</v>
      </c>
      <c r="AA104">
        <f t="shared" si="16"/>
        <v>-1.7913497204385038</v>
      </c>
    </row>
    <row r="105" spans="1:27">
      <c r="A105">
        <v>24</v>
      </c>
      <c r="B105" t="s">
        <v>1359</v>
      </c>
      <c r="C105" t="s">
        <v>1363</v>
      </c>
      <c r="D105">
        <v>0.31511606843173789</v>
      </c>
      <c r="E105">
        <v>0.35802053597053091</v>
      </c>
      <c r="F105">
        <v>0.32611739456709865</v>
      </c>
      <c r="G105">
        <v>0.27443052394094375</v>
      </c>
      <c r="H105">
        <v>0.35629432191865307</v>
      </c>
      <c r="I105" s="3">
        <v>2.9875597927178044</v>
      </c>
      <c r="J105" s="3">
        <v>0</v>
      </c>
      <c r="K105" s="3">
        <v>5.7702698595179491</v>
      </c>
      <c r="L105" s="3">
        <f t="shared" si="10"/>
        <v>8.7578296522357526</v>
      </c>
      <c r="M105">
        <v>3.2</v>
      </c>
      <c r="N105">
        <v>2.25</v>
      </c>
      <c r="O105">
        <v>3.4</v>
      </c>
      <c r="P105" s="4">
        <f t="shared" si="11"/>
        <v>100.80236168446122</v>
      </c>
      <c r="Q105" s="4">
        <f t="shared" si="12"/>
        <v>91.242170347764244</v>
      </c>
      <c r="R105" s="4">
        <f t="shared" si="17"/>
        <v>110.86108787012527</v>
      </c>
      <c r="S105">
        <f t="shared" si="13"/>
        <v>2.0034707072534976</v>
      </c>
      <c r="T105">
        <f t="shared" si="13"/>
        <v>1.9601956071487521</v>
      </c>
      <c r="U105">
        <f t="shared" si="13"/>
        <v>2.0447791359709866</v>
      </c>
      <c r="V105" s="2">
        <f t="shared" si="14"/>
        <v>1.9999541386543733</v>
      </c>
      <c r="X105">
        <v>2</v>
      </c>
      <c r="Y105">
        <v>1</v>
      </c>
      <c r="Z105">
        <f t="shared" si="15"/>
        <v>100.80236168446122</v>
      </c>
      <c r="AA105">
        <f t="shared" si="16"/>
        <v>0.80236168446121781</v>
      </c>
    </row>
    <row r="106" spans="1:27">
      <c r="A106">
        <v>24</v>
      </c>
      <c r="B106" t="s">
        <v>1360</v>
      </c>
      <c r="C106" t="s">
        <v>1353</v>
      </c>
      <c r="D106">
        <v>0.39708476990918212</v>
      </c>
      <c r="E106">
        <v>0.36362048827002874</v>
      </c>
      <c r="F106">
        <v>0.21640985311686362</v>
      </c>
      <c r="G106">
        <v>0.68831785143310531</v>
      </c>
      <c r="H106">
        <v>0.68808799959410505</v>
      </c>
      <c r="I106" s="3">
        <v>0</v>
      </c>
      <c r="J106" s="3">
        <v>25.260615238008384</v>
      </c>
      <c r="K106" s="3">
        <v>3.0190937987023703</v>
      </c>
      <c r="L106" s="3">
        <f t="shared" si="10"/>
        <v>28.279709036710756</v>
      </c>
      <c r="M106">
        <v>1.61</v>
      </c>
      <c r="N106">
        <v>6</v>
      </c>
      <c r="O106">
        <v>3.75</v>
      </c>
      <c r="P106" s="4">
        <f t="shared" si="11"/>
        <v>71.720290963289244</v>
      </c>
      <c r="Q106" s="4">
        <f t="shared" si="12"/>
        <v>223.28398239133955</v>
      </c>
      <c r="R106" s="4">
        <f t="shared" si="17"/>
        <v>83.041892708423134</v>
      </c>
      <c r="S106">
        <f t="shared" si="13"/>
        <v>1.8556420427905165</v>
      </c>
      <c r="T106">
        <f t="shared" si="13"/>
        <v>2.348857569428084</v>
      </c>
      <c r="U106">
        <f t="shared" si="13"/>
        <v>1.9192972391490892</v>
      </c>
      <c r="V106" s="2">
        <f t="shared" si="14"/>
        <v>2.006294763479326</v>
      </c>
      <c r="X106">
        <v>2</v>
      </c>
      <c r="Y106">
        <v>1</v>
      </c>
      <c r="Z106">
        <f t="shared" si="15"/>
        <v>71.720290963289244</v>
      </c>
      <c r="AA106">
        <f t="shared" si="16"/>
        <v>-28.279709036710756</v>
      </c>
    </row>
    <row r="107" spans="1:27">
      <c r="A107">
        <v>24</v>
      </c>
      <c r="B107" t="s">
        <v>1362</v>
      </c>
      <c r="C107" t="s">
        <v>1370</v>
      </c>
      <c r="D107">
        <v>0.59191265585691588</v>
      </c>
      <c r="E107">
        <v>0.18239349123380241</v>
      </c>
      <c r="F107">
        <v>0.17848351762955192</v>
      </c>
      <c r="G107">
        <v>0.69533319828686113</v>
      </c>
      <c r="H107">
        <v>0.64265113976870702</v>
      </c>
      <c r="I107" s="3">
        <v>0</v>
      </c>
      <c r="J107" s="3">
        <v>71.78</v>
      </c>
      <c r="K107" s="3">
        <v>28.207251004870127</v>
      </c>
      <c r="L107" s="3">
        <f t="shared" si="10"/>
        <v>99.987251004870132</v>
      </c>
      <c r="M107">
        <v>1.1200000000000001</v>
      </c>
      <c r="N107">
        <v>19</v>
      </c>
      <c r="O107">
        <v>9.5</v>
      </c>
      <c r="P107" s="4">
        <f t="shared" si="11"/>
        <v>1.2748995129872043E-2</v>
      </c>
      <c r="Q107" s="4">
        <f t="shared" si="12"/>
        <v>1363.8327489951298</v>
      </c>
      <c r="R107" s="4">
        <f t="shared" si="17"/>
        <v>267.98163354139615</v>
      </c>
      <c r="S107">
        <f t="shared" si="13"/>
        <v>-1.8945240447790419</v>
      </c>
      <c r="T107">
        <f t="shared" si="13"/>
        <v>3.1347611147177288</v>
      </c>
      <c r="U107">
        <f t="shared" si="13"/>
        <v>2.4281050301297009</v>
      </c>
      <c r="V107" s="2">
        <f t="shared" si="14"/>
        <v>-0.1162560080810584</v>
      </c>
      <c r="X107">
        <v>3</v>
      </c>
      <c r="Y107">
        <v>0</v>
      </c>
      <c r="Z107">
        <f t="shared" si="15"/>
        <v>1.2748995129872043E-2</v>
      </c>
      <c r="AA107">
        <f t="shared" si="16"/>
        <v>-99.987251004870132</v>
      </c>
    </row>
    <row r="108" spans="1:27">
      <c r="A108">
        <v>24</v>
      </c>
      <c r="B108" t="s">
        <v>1367</v>
      </c>
      <c r="C108" t="s">
        <v>1364</v>
      </c>
      <c r="D108">
        <v>0.30044496218851441</v>
      </c>
      <c r="E108">
        <v>0.45989430427287414</v>
      </c>
      <c r="F108">
        <v>0.22225469311248541</v>
      </c>
      <c r="G108">
        <v>0.64054272041257498</v>
      </c>
      <c r="H108">
        <v>0.64479794457841622</v>
      </c>
      <c r="I108" s="3">
        <v>0</v>
      </c>
      <c r="J108" s="3">
        <v>99.99</v>
      </c>
      <c r="K108" s="3">
        <v>0</v>
      </c>
      <c r="L108" s="3">
        <f t="shared" si="10"/>
        <v>99.99</v>
      </c>
      <c r="M108">
        <v>1.44</v>
      </c>
      <c r="N108">
        <v>8</v>
      </c>
      <c r="O108">
        <v>4.33</v>
      </c>
      <c r="P108" s="4">
        <f t="shared" si="11"/>
        <v>1.0000000000005116E-2</v>
      </c>
      <c r="Q108" s="4">
        <f t="shared" si="12"/>
        <v>799.93</v>
      </c>
      <c r="R108" s="4">
        <f t="shared" si="17"/>
        <v>1.0000000000005116E-2</v>
      </c>
      <c r="S108">
        <f t="shared" si="13"/>
        <v>-1.9999999999997777</v>
      </c>
      <c r="T108">
        <f t="shared" si="13"/>
        <v>2.9030519845621465</v>
      </c>
      <c r="U108">
        <f t="shared" si="13"/>
        <v>-1.9999999999997777</v>
      </c>
      <c r="V108" s="2">
        <f t="shared" si="14"/>
        <v>0.28969776210631148</v>
      </c>
      <c r="X108">
        <v>0</v>
      </c>
      <c r="Y108">
        <v>0</v>
      </c>
      <c r="Z108">
        <f t="shared" si="15"/>
        <v>1.0000000000005116E-2</v>
      </c>
      <c r="AA108">
        <f t="shared" si="16"/>
        <v>-99.99</v>
      </c>
    </row>
    <row r="109" spans="1:27">
      <c r="A109">
        <v>24</v>
      </c>
      <c r="B109" t="s">
        <v>1366</v>
      </c>
      <c r="C109" t="s">
        <v>1350</v>
      </c>
      <c r="D109">
        <v>0.58699872618213156</v>
      </c>
      <c r="E109">
        <v>0.17756275471123301</v>
      </c>
      <c r="F109">
        <v>0.16565577482343694</v>
      </c>
      <c r="G109">
        <v>0.73127915228613183</v>
      </c>
      <c r="H109">
        <v>0.67096999677952929</v>
      </c>
      <c r="I109" s="3">
        <v>0</v>
      </c>
      <c r="J109" s="3">
        <v>7.5396327258753013</v>
      </c>
      <c r="K109" s="3">
        <v>0</v>
      </c>
      <c r="L109" s="3">
        <f t="shared" si="10"/>
        <v>7.5396327258753013</v>
      </c>
      <c r="M109">
        <v>1.44</v>
      </c>
      <c r="N109">
        <v>8</v>
      </c>
      <c r="O109">
        <v>4.33</v>
      </c>
      <c r="P109" s="4">
        <f t="shared" si="11"/>
        <v>92.460367274124692</v>
      </c>
      <c r="Q109" s="4">
        <f t="shared" si="12"/>
        <v>152.77742908112711</v>
      </c>
      <c r="R109" s="4">
        <f t="shared" si="17"/>
        <v>92.460367274124692</v>
      </c>
      <c r="S109">
        <f t="shared" si="13"/>
        <v>1.9659556142243741</v>
      </c>
      <c r="T109">
        <f t="shared" si="13"/>
        <v>2.1840591975016208</v>
      </c>
      <c r="U109">
        <f t="shared" si="13"/>
        <v>1.9659556142243741</v>
      </c>
      <c r="V109" s="2">
        <f t="shared" si="14"/>
        <v>1.8674929093839348</v>
      </c>
      <c r="X109">
        <v>2</v>
      </c>
      <c r="Y109">
        <v>1</v>
      </c>
      <c r="Z109">
        <f t="shared" si="15"/>
        <v>92.460367274124692</v>
      </c>
      <c r="AA109">
        <f t="shared" si="16"/>
        <v>-7.5396327258753075</v>
      </c>
    </row>
    <row r="110" spans="1:27">
      <c r="A110">
        <v>24</v>
      </c>
      <c r="B110" t="s">
        <v>1368</v>
      </c>
      <c r="C110" t="s">
        <v>1356</v>
      </c>
      <c r="D110">
        <v>0.31299201543214034</v>
      </c>
      <c r="E110">
        <v>0.28352872439929405</v>
      </c>
      <c r="F110">
        <v>0.40336533491541637</v>
      </c>
      <c r="G110">
        <v>0.13888995232878437</v>
      </c>
      <c r="H110">
        <v>0.22386381797203597</v>
      </c>
      <c r="I110" s="3">
        <v>12.491073095206136</v>
      </c>
      <c r="J110" s="3">
        <v>0</v>
      </c>
      <c r="K110" s="3">
        <v>18.841282660314615</v>
      </c>
      <c r="L110" s="3">
        <f t="shared" si="10"/>
        <v>31.332355755520751</v>
      </c>
      <c r="M110">
        <v>3.6</v>
      </c>
      <c r="N110">
        <v>2.15</v>
      </c>
      <c r="O110">
        <v>3.2</v>
      </c>
      <c r="P110" s="4">
        <f t="shared" si="11"/>
        <v>113.63550738722134</v>
      </c>
      <c r="Q110" s="4">
        <f t="shared" si="12"/>
        <v>68.667644244479249</v>
      </c>
      <c r="R110" s="4">
        <f t="shared" si="17"/>
        <v>128.95974875748604</v>
      </c>
      <c r="S110">
        <f t="shared" si="13"/>
        <v>2.0555140554318592</v>
      </c>
      <c r="T110">
        <f t="shared" si="13"/>
        <v>1.8367521484693097</v>
      </c>
      <c r="U110">
        <f t="shared" si="13"/>
        <v>2.1104541783587845</v>
      </c>
      <c r="V110" s="2">
        <f t="shared" si="14"/>
        <v>2.0154155371292068</v>
      </c>
      <c r="X110">
        <v>1</v>
      </c>
      <c r="Y110">
        <v>4</v>
      </c>
      <c r="Z110">
        <f t="shared" si="15"/>
        <v>68.667644244479249</v>
      </c>
      <c r="AA110">
        <f t="shared" si="16"/>
        <v>-31.332355755520751</v>
      </c>
    </row>
    <row r="111" spans="1:27">
      <c r="A111">
        <v>24</v>
      </c>
      <c r="B111" t="s">
        <v>1355</v>
      </c>
      <c r="C111" t="s">
        <v>1361</v>
      </c>
      <c r="D111">
        <v>0.56165529623385946</v>
      </c>
      <c r="E111">
        <v>0.12877021372746139</v>
      </c>
      <c r="F111">
        <v>0.3079766555804338</v>
      </c>
      <c r="G111">
        <v>0.22460195777709782</v>
      </c>
      <c r="H111">
        <v>0.24169384558713078</v>
      </c>
      <c r="I111" s="3">
        <v>4.9300021953328974</v>
      </c>
      <c r="J111" s="3">
        <v>0</v>
      </c>
      <c r="K111" s="3">
        <v>3.9584179755143878</v>
      </c>
      <c r="L111" s="3">
        <f t="shared" si="10"/>
        <v>8.8884201708472848</v>
      </c>
      <c r="M111">
        <v>1.83</v>
      </c>
      <c r="N111">
        <v>4.75</v>
      </c>
      <c r="O111">
        <v>3.4</v>
      </c>
      <c r="P111" s="4">
        <f t="shared" si="11"/>
        <v>100.13348384661191</v>
      </c>
      <c r="Q111" s="4">
        <f t="shared" si="12"/>
        <v>91.111579829152703</v>
      </c>
      <c r="R111" s="4">
        <f t="shared" si="17"/>
        <v>104.57020094590163</v>
      </c>
      <c r="S111">
        <f t="shared" si="13"/>
        <v>2.0005793264124403</v>
      </c>
      <c r="T111">
        <f t="shared" si="13"/>
        <v>1.9595735771519758</v>
      </c>
      <c r="U111">
        <f t="shared" si="13"/>
        <v>2.0194079425757581</v>
      </c>
      <c r="V111" s="2">
        <f t="shared" si="14"/>
        <v>1.9979011869671068</v>
      </c>
      <c r="X111">
        <v>1</v>
      </c>
      <c r="Y111">
        <v>0</v>
      </c>
      <c r="Z111">
        <f t="shared" si="15"/>
        <v>100.13348384661191</v>
      </c>
      <c r="AA111">
        <f t="shared" si="16"/>
        <v>0.13348384661190948</v>
      </c>
    </row>
    <row r="112" spans="1:27">
      <c r="A112">
        <v>25</v>
      </c>
      <c r="B112" t="s">
        <v>1350</v>
      </c>
      <c r="C112" t="s">
        <v>1362</v>
      </c>
      <c r="D112">
        <v>0.10750219941255872</v>
      </c>
      <c r="E112">
        <v>0.55634614595846832</v>
      </c>
      <c r="F112">
        <v>0.3351938572832337</v>
      </c>
      <c r="G112">
        <v>0.16980915479354686</v>
      </c>
      <c r="H112">
        <v>0.18224925053680127</v>
      </c>
      <c r="I112" s="3">
        <v>0</v>
      </c>
      <c r="J112" s="3">
        <v>0</v>
      </c>
      <c r="K112" s="3">
        <v>14.56945020566581</v>
      </c>
      <c r="L112" s="3">
        <f t="shared" si="10"/>
        <v>14.56945020566581</v>
      </c>
      <c r="M112">
        <v>7.5</v>
      </c>
      <c r="N112">
        <v>1.44</v>
      </c>
      <c r="O112">
        <v>4.5</v>
      </c>
      <c r="P112" s="4">
        <f t="shared" si="11"/>
        <v>85.430549794334183</v>
      </c>
      <c r="Q112" s="4">
        <f t="shared" si="12"/>
        <v>85.430549794334183</v>
      </c>
      <c r="R112" s="4">
        <f t="shared" si="17"/>
        <v>150.99307571983033</v>
      </c>
      <c r="S112">
        <f t="shared" si="13"/>
        <v>1.9316132013047529</v>
      </c>
      <c r="T112">
        <f t="shared" si="13"/>
        <v>1.9316132013047529</v>
      </c>
      <c r="U112">
        <f t="shared" si="13"/>
        <v>2.1789570317592637</v>
      </c>
      <c r="V112" s="2">
        <f t="shared" si="14"/>
        <v>2.0126712399128062</v>
      </c>
      <c r="X112">
        <v>0</v>
      </c>
      <c r="Y112">
        <v>1</v>
      </c>
      <c r="Z112">
        <f t="shared" si="15"/>
        <v>85.430549794334183</v>
      </c>
      <c r="AA112">
        <f t="shared" si="16"/>
        <v>-14.569450205665817</v>
      </c>
    </row>
    <row r="113" spans="1:27">
      <c r="A113">
        <v>25</v>
      </c>
      <c r="B113" t="s">
        <v>1351</v>
      </c>
      <c r="C113" t="s">
        <v>1360</v>
      </c>
      <c r="D113">
        <v>0.2606667102694124</v>
      </c>
      <c r="E113">
        <v>0.40833290309664999</v>
      </c>
      <c r="F113">
        <v>0.33025812446095754</v>
      </c>
      <c r="G113">
        <v>0.25484077652171411</v>
      </c>
      <c r="H113">
        <v>0.33168230193444226</v>
      </c>
      <c r="I113" s="3">
        <v>11.683760036940008</v>
      </c>
      <c r="J113" s="3">
        <v>0</v>
      </c>
      <c r="K113" s="3">
        <v>12.613381357890818</v>
      </c>
      <c r="L113" s="3">
        <f t="shared" si="10"/>
        <v>24.297141394830824</v>
      </c>
      <c r="M113">
        <v>5.25</v>
      </c>
      <c r="N113">
        <v>1.7</v>
      </c>
      <c r="O113">
        <v>3.7</v>
      </c>
      <c r="P113" s="4">
        <f t="shared" si="11"/>
        <v>137.04259879910421</v>
      </c>
      <c r="Q113" s="4">
        <f t="shared" si="12"/>
        <v>75.702858605169169</v>
      </c>
      <c r="R113" s="4">
        <f t="shared" si="17"/>
        <v>122.37236962936518</v>
      </c>
      <c r="S113">
        <f t="shared" si="13"/>
        <v>2.1368555857529077</v>
      </c>
      <c r="T113">
        <f t="shared" si="13"/>
        <v>1.8791122791435471</v>
      </c>
      <c r="U113">
        <f t="shared" si="13"/>
        <v>2.0876833698348567</v>
      </c>
      <c r="V113" s="2">
        <f t="shared" si="14"/>
        <v>2.0137848822362674</v>
      </c>
      <c r="X113">
        <v>2</v>
      </c>
      <c r="Y113">
        <v>1</v>
      </c>
      <c r="Z113">
        <f t="shared" si="15"/>
        <v>137.04259879910421</v>
      </c>
      <c r="AA113">
        <f t="shared" si="16"/>
        <v>37.042598799104212</v>
      </c>
    </row>
    <row r="114" spans="1:27">
      <c r="A114">
        <v>25</v>
      </c>
      <c r="B114" t="s">
        <v>1361</v>
      </c>
      <c r="C114" t="s">
        <v>1359</v>
      </c>
      <c r="D114">
        <v>0.51673062963392857</v>
      </c>
      <c r="E114">
        <v>0.21681167145471336</v>
      </c>
      <c r="F114">
        <v>0.26174517160055838</v>
      </c>
      <c r="G114">
        <v>0.41591226728680875</v>
      </c>
      <c r="H114">
        <v>0.44665332242104666</v>
      </c>
      <c r="I114" s="3">
        <v>34.949405410588064</v>
      </c>
      <c r="J114" s="3">
        <v>0</v>
      </c>
      <c r="K114" s="3">
        <v>9.2073901713698412</v>
      </c>
      <c r="L114" s="3">
        <f t="shared" si="10"/>
        <v>44.156795581957908</v>
      </c>
      <c r="M114">
        <v>3.3</v>
      </c>
      <c r="N114">
        <v>2.2999999999999998</v>
      </c>
      <c r="O114">
        <v>3.2</v>
      </c>
      <c r="P114" s="4">
        <f t="shared" si="11"/>
        <v>171.17624227298271</v>
      </c>
      <c r="Q114" s="4">
        <f t="shared" si="12"/>
        <v>55.843204418042092</v>
      </c>
      <c r="R114" s="4">
        <f t="shared" si="17"/>
        <v>85.306852966425595</v>
      </c>
      <c r="S114">
        <f t="shared" si="13"/>
        <v>2.233443488345074</v>
      </c>
      <c r="T114">
        <f t="shared" si="13"/>
        <v>1.7469703311971998</v>
      </c>
      <c r="U114">
        <f t="shared" si="13"/>
        <v>1.9309839208035857</v>
      </c>
      <c r="V114" s="2">
        <f t="shared" si="14"/>
        <v>2.0382779351816604</v>
      </c>
      <c r="X114">
        <v>0</v>
      </c>
      <c r="Y114">
        <v>0</v>
      </c>
      <c r="Z114">
        <f t="shared" si="15"/>
        <v>85.306852966425595</v>
      </c>
      <c r="AA114">
        <f t="shared" si="16"/>
        <v>-14.693147033574405</v>
      </c>
    </row>
    <row r="115" spans="1:27">
      <c r="A115">
        <v>25</v>
      </c>
      <c r="B115" t="s">
        <v>1356</v>
      </c>
      <c r="C115" t="s">
        <v>1360</v>
      </c>
      <c r="D115">
        <v>0.27808706376280873</v>
      </c>
      <c r="E115">
        <v>0.46477959897562743</v>
      </c>
      <c r="F115">
        <v>0.25035429932205205</v>
      </c>
      <c r="G115">
        <v>0.5056161141298523</v>
      </c>
      <c r="H115">
        <v>0.5373818788051713</v>
      </c>
      <c r="I115" s="3">
        <v>0</v>
      </c>
      <c r="J115" s="3">
        <v>15.428731675073365</v>
      </c>
      <c r="K115" s="3">
        <v>0</v>
      </c>
      <c r="L115" s="3">
        <f t="shared" si="10"/>
        <v>15.428731675073365</v>
      </c>
      <c r="M115">
        <v>2.7</v>
      </c>
      <c r="N115">
        <v>2.7</v>
      </c>
      <c r="O115">
        <v>3.3</v>
      </c>
      <c r="P115" s="4">
        <f t="shared" si="11"/>
        <v>84.571268324926635</v>
      </c>
      <c r="Q115" s="4">
        <f t="shared" si="12"/>
        <v>126.22884384762472</v>
      </c>
      <c r="R115" s="4">
        <f t="shared" si="17"/>
        <v>84.571268324926635</v>
      </c>
      <c r="S115">
        <f t="shared" si="13"/>
        <v>1.9272228438038279</v>
      </c>
      <c r="T115">
        <f t="shared" si="13"/>
        <v>2.1011586044528494</v>
      </c>
      <c r="U115">
        <f t="shared" si="13"/>
        <v>1.9272228438038279</v>
      </c>
      <c r="V115" s="2">
        <f t="shared" si="14"/>
        <v>1.9949999201097608</v>
      </c>
      <c r="X115">
        <v>3</v>
      </c>
      <c r="Y115">
        <v>3</v>
      </c>
      <c r="Z115">
        <f t="shared" si="15"/>
        <v>84.571268324926635</v>
      </c>
      <c r="AA115">
        <f t="shared" si="16"/>
        <v>-15.428731675073365</v>
      </c>
    </row>
    <row r="116" spans="1:27">
      <c r="A116">
        <v>25</v>
      </c>
      <c r="B116" t="s">
        <v>1370</v>
      </c>
      <c r="C116" t="s">
        <v>1366</v>
      </c>
      <c r="D116">
        <v>0.2229553808848074</v>
      </c>
      <c r="E116">
        <v>0.28823564729331808</v>
      </c>
      <c r="F116">
        <v>0.48878975884067716</v>
      </c>
      <c r="G116">
        <v>6.4779781501125275E-2</v>
      </c>
      <c r="H116">
        <v>0.13260850525947104</v>
      </c>
      <c r="I116" s="3">
        <v>15.174499828957764</v>
      </c>
      <c r="J116" s="3">
        <v>0</v>
      </c>
      <c r="K116" s="3">
        <v>38.633249471996642</v>
      </c>
      <c r="L116" s="3">
        <f t="shared" si="10"/>
        <v>53.807749300954406</v>
      </c>
      <c r="M116">
        <v>6.5</v>
      </c>
      <c r="N116">
        <v>1.45</v>
      </c>
      <c r="O116">
        <v>4.5</v>
      </c>
      <c r="P116" s="4">
        <f t="shared" si="11"/>
        <v>144.82649958727109</v>
      </c>
      <c r="Q116" s="4">
        <f t="shared" si="12"/>
        <v>46.192250699045594</v>
      </c>
      <c r="R116" s="4">
        <f t="shared" si="17"/>
        <v>220.04187332303047</v>
      </c>
      <c r="S116">
        <f t="shared" si="13"/>
        <v>2.1608480340404559</v>
      </c>
      <c r="T116">
        <f t="shared" si="13"/>
        <v>1.6645691235880105</v>
      </c>
      <c r="U116">
        <f t="shared" si="13"/>
        <v>2.3425053336527135</v>
      </c>
      <c r="V116" s="2">
        <f t="shared" si="14"/>
        <v>2.1065534723846482</v>
      </c>
      <c r="X116">
        <v>2</v>
      </c>
      <c r="Y116">
        <v>3</v>
      </c>
      <c r="Z116">
        <f t="shared" si="15"/>
        <v>46.192250699045594</v>
      </c>
      <c r="AA116">
        <f t="shared" si="16"/>
        <v>-53.807749300954406</v>
      </c>
    </row>
    <row r="117" spans="1:27">
      <c r="A117">
        <v>25</v>
      </c>
      <c r="B117" t="s">
        <v>1349</v>
      </c>
      <c r="C117" t="s">
        <v>1369</v>
      </c>
      <c r="D117">
        <v>0.63656962784271243</v>
      </c>
      <c r="E117">
        <v>0.14766947109767317</v>
      </c>
      <c r="F117">
        <v>0.17357241117271044</v>
      </c>
      <c r="G117">
        <v>0.65221568432725041</v>
      </c>
      <c r="H117">
        <v>0.58195432249782952</v>
      </c>
      <c r="I117" s="3">
        <v>0</v>
      </c>
      <c r="J117" s="3">
        <v>1.3860196351865393</v>
      </c>
      <c r="K117" s="3">
        <v>0</v>
      </c>
      <c r="L117" s="3">
        <f t="shared" si="10"/>
        <v>1.3860196351865393</v>
      </c>
      <c r="M117">
        <v>1.44</v>
      </c>
      <c r="N117">
        <v>7</v>
      </c>
      <c r="O117">
        <v>4.33</v>
      </c>
      <c r="P117" s="4">
        <f t="shared" si="11"/>
        <v>98.613980364813457</v>
      </c>
      <c r="Q117" s="4">
        <f t="shared" si="12"/>
        <v>108.31611781111924</v>
      </c>
      <c r="R117" s="4">
        <f t="shared" si="17"/>
        <v>98.613980364813457</v>
      </c>
      <c r="S117">
        <f t="shared" si="13"/>
        <v>1.9939384886216613</v>
      </c>
      <c r="T117">
        <f t="shared" si="13"/>
        <v>2.0346930859475805</v>
      </c>
      <c r="U117">
        <f t="shared" si="13"/>
        <v>1.9939384886216613</v>
      </c>
      <c r="V117" s="2">
        <f t="shared" si="14"/>
        <v>1.9158354446912549</v>
      </c>
      <c r="X117">
        <v>3</v>
      </c>
      <c r="Y117">
        <v>0</v>
      </c>
      <c r="Z117">
        <f t="shared" si="15"/>
        <v>98.613980364813457</v>
      </c>
      <c r="AA117">
        <f t="shared" si="16"/>
        <v>-1.3860196351865426</v>
      </c>
    </row>
    <row r="118" spans="1:27">
      <c r="A118">
        <v>25</v>
      </c>
      <c r="B118" t="s">
        <v>1371</v>
      </c>
      <c r="C118" t="s">
        <v>1367</v>
      </c>
      <c r="D118">
        <v>0.2614679177942128</v>
      </c>
      <c r="E118">
        <v>0.36408187009934784</v>
      </c>
      <c r="F118">
        <v>0.37420468496295356</v>
      </c>
      <c r="G118">
        <v>0.17623061504512272</v>
      </c>
      <c r="H118">
        <v>0.25989509424615387</v>
      </c>
      <c r="I118" s="3">
        <v>17.955798203435378</v>
      </c>
      <c r="J118" s="3">
        <v>0</v>
      </c>
      <c r="K118" s="3">
        <v>24.700763307685481</v>
      </c>
      <c r="L118" s="3">
        <f t="shared" si="10"/>
        <v>42.656561511120856</v>
      </c>
      <c r="M118">
        <v>7</v>
      </c>
      <c r="N118">
        <v>1.44</v>
      </c>
      <c r="O118">
        <v>4.5</v>
      </c>
      <c r="P118" s="4">
        <f t="shared" si="11"/>
        <v>183.03402591292678</v>
      </c>
      <c r="Q118" s="4">
        <f t="shared" si="12"/>
        <v>57.343438488879144</v>
      </c>
      <c r="R118" s="4">
        <f t="shared" si="17"/>
        <v>168.49687337346381</v>
      </c>
      <c r="S118">
        <f t="shared" si="13"/>
        <v>2.2625318323129342</v>
      </c>
      <c r="T118">
        <f t="shared" si="13"/>
        <v>1.7584837310236758</v>
      </c>
      <c r="U118">
        <f t="shared" si="13"/>
        <v>2.2265918465174468</v>
      </c>
      <c r="V118" s="2">
        <f t="shared" si="14"/>
        <v>2.0650126329355087</v>
      </c>
      <c r="X118">
        <v>0</v>
      </c>
      <c r="Y118">
        <v>4</v>
      </c>
      <c r="Z118">
        <f t="shared" si="15"/>
        <v>57.343438488879144</v>
      </c>
      <c r="AA118">
        <f t="shared" si="16"/>
        <v>-42.656561511120856</v>
      </c>
    </row>
    <row r="119" spans="1:27">
      <c r="A119">
        <v>25</v>
      </c>
      <c r="B119" t="s">
        <v>1353</v>
      </c>
      <c r="C119" t="s">
        <v>1351</v>
      </c>
      <c r="D119">
        <v>0.71504025734737131</v>
      </c>
      <c r="E119">
        <v>8.9948372246394612E-2</v>
      </c>
      <c r="F119">
        <v>0.15989377497797122</v>
      </c>
      <c r="G119">
        <v>0.56072333637598659</v>
      </c>
      <c r="H119">
        <v>0.43818831958578419</v>
      </c>
      <c r="I119" s="3">
        <v>39.691761145343058</v>
      </c>
      <c r="J119" s="3">
        <v>0</v>
      </c>
      <c r="K119" s="3">
        <v>0</v>
      </c>
      <c r="L119" s="3">
        <f t="shared" si="10"/>
        <v>39.691761145343058</v>
      </c>
      <c r="M119">
        <v>1.75</v>
      </c>
      <c r="N119">
        <v>5</v>
      </c>
      <c r="O119">
        <v>3.6</v>
      </c>
      <c r="P119" s="4">
        <f t="shared" si="11"/>
        <v>129.76882085900729</v>
      </c>
      <c r="Q119" s="4">
        <f t="shared" si="12"/>
        <v>60.308238854656942</v>
      </c>
      <c r="R119" s="4">
        <f t="shared" si="17"/>
        <v>60.308238854656942</v>
      </c>
      <c r="S119">
        <f t="shared" si="13"/>
        <v>2.1131703584468524</v>
      </c>
      <c r="T119">
        <f t="shared" si="13"/>
        <v>1.7803766462147428</v>
      </c>
      <c r="U119">
        <f t="shared" si="13"/>
        <v>1.7803766462147428</v>
      </c>
      <c r="V119" s="2">
        <f t="shared" si="14"/>
        <v>1.9558150010810809</v>
      </c>
      <c r="X119">
        <v>1</v>
      </c>
      <c r="Y119">
        <v>0</v>
      </c>
      <c r="Z119">
        <f t="shared" si="15"/>
        <v>129.76882085900729</v>
      </c>
      <c r="AA119">
        <f t="shared" si="16"/>
        <v>29.768820859007292</v>
      </c>
    </row>
    <row r="120" spans="1:27">
      <c r="A120">
        <v>25</v>
      </c>
      <c r="B120" t="s">
        <v>1357</v>
      </c>
      <c r="C120" t="s">
        <v>1368</v>
      </c>
      <c r="D120">
        <v>0.57057278063268346</v>
      </c>
      <c r="E120">
        <v>0.20135253942008027</v>
      </c>
      <c r="F120">
        <v>0.20581212662028706</v>
      </c>
      <c r="G120">
        <v>0.61340677507688468</v>
      </c>
      <c r="H120">
        <v>0.5886691933363809</v>
      </c>
      <c r="I120" s="3">
        <v>14.989311335341139</v>
      </c>
      <c r="J120" s="3">
        <v>0</v>
      </c>
      <c r="K120" s="3">
        <v>0</v>
      </c>
      <c r="L120" s="3">
        <f t="shared" si="10"/>
        <v>14.989311335341139</v>
      </c>
      <c r="M120">
        <v>1.95</v>
      </c>
      <c r="N120">
        <v>4</v>
      </c>
      <c r="O120">
        <v>3.4</v>
      </c>
      <c r="P120" s="4">
        <f t="shared" si="11"/>
        <v>114.23984576857409</v>
      </c>
      <c r="Q120" s="4">
        <f t="shared" si="12"/>
        <v>85.010688664658858</v>
      </c>
      <c r="R120" s="4">
        <f t="shared" si="17"/>
        <v>85.010688664658858</v>
      </c>
      <c r="S120">
        <f t="shared" si="13"/>
        <v>2.0578176081059225</v>
      </c>
      <c r="T120">
        <f t="shared" si="13"/>
        <v>1.9294735343759344</v>
      </c>
      <c r="U120">
        <f t="shared" si="13"/>
        <v>1.9294735343759344</v>
      </c>
      <c r="V120" s="2">
        <f t="shared" si="14"/>
        <v>1.9597481619497985</v>
      </c>
      <c r="X120">
        <v>1</v>
      </c>
      <c r="Y120">
        <v>1</v>
      </c>
      <c r="Z120">
        <f t="shared" si="15"/>
        <v>85.010688664658858</v>
      </c>
      <c r="AA120">
        <f t="shared" si="16"/>
        <v>-14.989311335341142</v>
      </c>
    </row>
    <row r="121" spans="1:27">
      <c r="A121">
        <v>25</v>
      </c>
      <c r="B121" t="s">
        <v>1364</v>
      </c>
      <c r="C121" t="s">
        <v>1365</v>
      </c>
      <c r="D121">
        <v>0.24954110304081215</v>
      </c>
      <c r="E121">
        <v>0.51779001608350628</v>
      </c>
      <c r="F121">
        <v>0.20381743564621502</v>
      </c>
      <c r="G121">
        <v>0.68022611706278657</v>
      </c>
      <c r="H121">
        <v>0.66156024498926647</v>
      </c>
      <c r="I121" s="3">
        <v>0</v>
      </c>
      <c r="J121" s="3">
        <v>17.431842133978421</v>
      </c>
      <c r="K121" s="3">
        <v>0</v>
      </c>
      <c r="L121" s="3">
        <f t="shared" si="10"/>
        <v>17.431842133978421</v>
      </c>
      <c r="M121">
        <v>3.2</v>
      </c>
      <c r="N121">
        <v>2.2999999999999998</v>
      </c>
      <c r="O121">
        <v>3.3</v>
      </c>
      <c r="P121" s="4">
        <f t="shared" si="11"/>
        <v>82.568157866021579</v>
      </c>
      <c r="Q121" s="4">
        <f t="shared" si="12"/>
        <v>122.66139477417195</v>
      </c>
      <c r="R121" s="4">
        <f t="shared" si="17"/>
        <v>82.568157866021579</v>
      </c>
      <c r="S121">
        <f t="shared" si="13"/>
        <v>1.9168125953922521</v>
      </c>
      <c r="T121">
        <f t="shared" si="13"/>
        <v>2.0887078987118399</v>
      </c>
      <c r="U121">
        <f t="shared" si="13"/>
        <v>1.9168125953922521</v>
      </c>
      <c r="V121" s="2">
        <f t="shared" si="14"/>
        <v>1.9505154536516696</v>
      </c>
      <c r="X121">
        <v>2</v>
      </c>
      <c r="Y121">
        <v>0</v>
      </c>
      <c r="Z121">
        <f t="shared" si="15"/>
        <v>82.568157866021579</v>
      </c>
      <c r="AA121">
        <f t="shared" si="16"/>
        <v>-17.431842133978421</v>
      </c>
    </row>
    <row r="122" spans="1:27">
      <c r="A122">
        <v>26</v>
      </c>
      <c r="B122" t="s">
        <v>1365</v>
      </c>
      <c r="C122" t="s">
        <v>1356</v>
      </c>
      <c r="D122">
        <v>0.33446523121869765</v>
      </c>
      <c r="E122">
        <v>0.41397104914971311</v>
      </c>
      <c r="F122">
        <v>0.24262249355754409</v>
      </c>
      <c r="G122">
        <v>0.56408670561387764</v>
      </c>
      <c r="H122">
        <v>0.59178112053336418</v>
      </c>
      <c r="I122" s="3">
        <v>0</v>
      </c>
      <c r="J122" s="3">
        <v>25.744979773431027</v>
      </c>
      <c r="K122" s="3">
        <v>7.1827101676059462</v>
      </c>
      <c r="L122" s="3">
        <f t="shared" si="10"/>
        <v>32.927689941036974</v>
      </c>
      <c r="M122">
        <v>1.85</v>
      </c>
      <c r="N122">
        <v>4.2</v>
      </c>
      <c r="O122">
        <v>3.75</v>
      </c>
      <c r="P122" s="4">
        <f t="shared" si="11"/>
        <v>67.072310058963026</v>
      </c>
      <c r="Q122" s="4">
        <f t="shared" si="12"/>
        <v>175.20122510737338</v>
      </c>
      <c r="R122" s="4">
        <f t="shared" si="17"/>
        <v>94.007473187485317</v>
      </c>
      <c r="S122">
        <f t="shared" si="13"/>
        <v>1.8265432642739117</v>
      </c>
      <c r="T122">
        <f t="shared" si="13"/>
        <v>2.2435371386785903</v>
      </c>
      <c r="U122">
        <f t="shared" si="13"/>
        <v>1.9731623795048001</v>
      </c>
      <c r="V122" s="2">
        <f t="shared" si="14"/>
        <v>2.018408215030842</v>
      </c>
      <c r="X122">
        <v>3</v>
      </c>
      <c r="Y122">
        <v>1</v>
      </c>
      <c r="Z122">
        <f t="shared" si="15"/>
        <v>67.072310058963026</v>
      </c>
      <c r="AA122">
        <f t="shared" si="16"/>
        <v>-32.927689941036974</v>
      </c>
    </row>
    <row r="123" spans="1:27">
      <c r="A123">
        <v>26</v>
      </c>
      <c r="B123" t="s">
        <v>1369</v>
      </c>
      <c r="C123" t="s">
        <v>1371</v>
      </c>
      <c r="D123">
        <v>0.46546232333157123</v>
      </c>
      <c r="E123">
        <v>0.27977598693527195</v>
      </c>
      <c r="F123">
        <v>0.24730033951498073</v>
      </c>
      <c r="G123">
        <v>0.51911877583835686</v>
      </c>
      <c r="H123">
        <v>0.54811245379830043</v>
      </c>
      <c r="I123" s="3">
        <v>0</v>
      </c>
      <c r="J123" s="3">
        <v>2.0697000385896862</v>
      </c>
      <c r="K123" s="3">
        <v>0</v>
      </c>
      <c r="L123" s="3">
        <f t="shared" si="10"/>
        <v>2.0697000385896862</v>
      </c>
      <c r="M123">
        <v>2</v>
      </c>
      <c r="N123">
        <v>3.75</v>
      </c>
      <c r="O123">
        <v>3.5</v>
      </c>
      <c r="P123" s="4">
        <f t="shared" si="11"/>
        <v>97.930299961410313</v>
      </c>
      <c r="Q123" s="4">
        <f t="shared" si="12"/>
        <v>105.69167510612164</v>
      </c>
      <c r="R123" s="4">
        <f t="shared" si="17"/>
        <v>97.930299961410313</v>
      </c>
      <c r="S123">
        <f t="shared" si="13"/>
        <v>1.9909170847561179</v>
      </c>
      <c r="T123">
        <f t="shared" si="13"/>
        <v>2.024040781083611</v>
      </c>
      <c r="U123">
        <f t="shared" si="13"/>
        <v>1.9909170847561179</v>
      </c>
      <c r="V123" s="2">
        <f t="shared" si="14"/>
        <v>1.9853293699623709</v>
      </c>
      <c r="X123">
        <v>3</v>
      </c>
      <c r="Y123">
        <v>3</v>
      </c>
      <c r="Z123">
        <f t="shared" si="15"/>
        <v>97.930299961410313</v>
      </c>
      <c r="AA123">
        <f t="shared" si="16"/>
        <v>-2.0697000385896871</v>
      </c>
    </row>
    <row r="124" spans="1:27">
      <c r="A124">
        <v>26</v>
      </c>
      <c r="B124" t="s">
        <v>1359</v>
      </c>
      <c r="C124" t="s">
        <v>1370</v>
      </c>
      <c r="D124">
        <v>0.58276022495096347</v>
      </c>
      <c r="E124">
        <v>0.16913600818005536</v>
      </c>
      <c r="F124">
        <v>0.24055024655755886</v>
      </c>
      <c r="G124">
        <v>0.43267650336304508</v>
      </c>
      <c r="H124">
        <v>0.4306066357513022</v>
      </c>
      <c r="I124" s="3">
        <v>0</v>
      </c>
      <c r="J124" s="3">
        <v>0</v>
      </c>
      <c r="K124" s="3">
        <v>0</v>
      </c>
      <c r="L124" s="3">
        <f t="shared" si="10"/>
        <v>0</v>
      </c>
      <c r="M124">
        <v>1.66</v>
      </c>
      <c r="N124">
        <v>5.75</v>
      </c>
      <c r="O124">
        <v>3.6</v>
      </c>
      <c r="P124" s="4">
        <f t="shared" si="11"/>
        <v>100</v>
      </c>
      <c r="Q124" s="4">
        <f t="shared" si="12"/>
        <v>100</v>
      </c>
      <c r="R124" s="4">
        <f t="shared" si="17"/>
        <v>100</v>
      </c>
      <c r="S124">
        <f t="shared" si="13"/>
        <v>2</v>
      </c>
      <c r="T124">
        <f t="shared" si="13"/>
        <v>2</v>
      </c>
      <c r="U124">
        <f t="shared" si="13"/>
        <v>2</v>
      </c>
      <c r="V124" s="2">
        <f t="shared" si="14"/>
        <v>1.9848929593771554</v>
      </c>
      <c r="X124">
        <v>0</v>
      </c>
      <c r="Y124">
        <v>0</v>
      </c>
      <c r="Z124">
        <f t="shared" si="15"/>
        <v>100</v>
      </c>
      <c r="AA124">
        <f t="shared" si="16"/>
        <v>0</v>
      </c>
    </row>
    <row r="125" spans="1:27">
      <c r="A125">
        <v>26</v>
      </c>
      <c r="B125" t="s">
        <v>1362</v>
      </c>
      <c r="C125" t="s">
        <v>1355</v>
      </c>
      <c r="D125">
        <v>0.57508064885691157</v>
      </c>
      <c r="E125">
        <v>0.19546919606143651</v>
      </c>
      <c r="F125">
        <v>0.21074321191576439</v>
      </c>
      <c r="G125">
        <v>0.58417824229112336</v>
      </c>
      <c r="H125">
        <v>0.56285815880622758</v>
      </c>
      <c r="I125" s="3">
        <v>0</v>
      </c>
      <c r="J125" s="3">
        <v>10.901598968481871</v>
      </c>
      <c r="K125" s="3">
        <v>3.4326273383076646</v>
      </c>
      <c r="L125" s="3">
        <f t="shared" si="10"/>
        <v>14.334226306789535</v>
      </c>
      <c r="M125">
        <v>1.36</v>
      </c>
      <c r="N125">
        <v>9.5</v>
      </c>
      <c r="O125">
        <v>4.75</v>
      </c>
      <c r="P125" s="4">
        <f t="shared" si="11"/>
        <v>85.665773693210468</v>
      </c>
      <c r="Q125" s="4">
        <f t="shared" si="12"/>
        <v>189.23096389378824</v>
      </c>
      <c r="R125" s="4">
        <f t="shared" si="17"/>
        <v>101.97075355017188</v>
      </c>
      <c r="S125">
        <f t="shared" si="13"/>
        <v>1.9328073415828488</v>
      </c>
      <c r="T125">
        <f t="shared" si="13"/>
        <v>2.276992201558091</v>
      </c>
      <c r="U125">
        <f t="shared" si="13"/>
        <v>2.0084756286924668</v>
      </c>
      <c r="V125" s="2">
        <f t="shared" si="14"/>
        <v>1.9798745402347722</v>
      </c>
      <c r="X125">
        <v>4</v>
      </c>
      <c r="Y125">
        <v>1</v>
      </c>
      <c r="Z125">
        <f t="shared" si="15"/>
        <v>85.665773693210468</v>
      </c>
      <c r="AA125">
        <f t="shared" si="16"/>
        <v>-14.334226306789532</v>
      </c>
    </row>
    <row r="126" spans="1:27">
      <c r="A126">
        <v>26</v>
      </c>
      <c r="B126" t="s">
        <v>1363</v>
      </c>
      <c r="C126" t="s">
        <v>1366</v>
      </c>
      <c r="D126">
        <v>0.3009714354417094</v>
      </c>
      <c r="E126">
        <v>0.45076714999639406</v>
      </c>
      <c r="F126">
        <v>0.23804988696944962</v>
      </c>
      <c r="G126">
        <v>0.57077050365021476</v>
      </c>
      <c r="H126">
        <v>0.59205703062023862</v>
      </c>
      <c r="I126" s="3">
        <v>0</v>
      </c>
      <c r="J126" s="3">
        <v>18.263848264729436</v>
      </c>
      <c r="K126" s="3">
        <v>2.2167608862388732E-2</v>
      </c>
      <c r="L126" s="3">
        <f t="shared" si="10"/>
        <v>18.286015873591825</v>
      </c>
      <c r="M126">
        <v>2.37</v>
      </c>
      <c r="N126">
        <v>3</v>
      </c>
      <c r="O126">
        <v>3.5</v>
      </c>
      <c r="P126" s="4">
        <f t="shared" si="11"/>
        <v>81.713984126408178</v>
      </c>
      <c r="Q126" s="4">
        <f t="shared" si="12"/>
        <v>136.50552892059648</v>
      </c>
      <c r="R126" s="4">
        <f t="shared" si="17"/>
        <v>81.791570757426541</v>
      </c>
      <c r="S126">
        <f t="shared" si="13"/>
        <v>1.9122963858987865</v>
      </c>
      <c r="T126">
        <f t="shared" si="13"/>
        <v>2.135150242080639</v>
      </c>
      <c r="U126">
        <f t="shared" si="13"/>
        <v>1.9127085486326303</v>
      </c>
      <c r="V126" s="2">
        <f t="shared" si="14"/>
        <v>1.9933222314982488</v>
      </c>
      <c r="X126">
        <v>3</v>
      </c>
      <c r="Y126">
        <v>0</v>
      </c>
      <c r="Z126">
        <f t="shared" si="15"/>
        <v>81.713984126408178</v>
      </c>
      <c r="AA126">
        <f t="shared" si="16"/>
        <v>-18.286015873591822</v>
      </c>
    </row>
    <row r="127" spans="1:27">
      <c r="A127">
        <v>26</v>
      </c>
      <c r="B127" t="s">
        <v>1349</v>
      </c>
      <c r="C127" t="s">
        <v>1357</v>
      </c>
      <c r="D127">
        <v>0.43477329854362828</v>
      </c>
      <c r="E127">
        <v>0.30147365539097187</v>
      </c>
      <c r="F127">
        <v>0.25844467803911736</v>
      </c>
      <c r="G127">
        <v>0.48548716274188725</v>
      </c>
      <c r="H127">
        <v>0.52696533136692658</v>
      </c>
      <c r="I127" s="3">
        <v>0</v>
      </c>
      <c r="J127" s="3">
        <v>20.174995297338025</v>
      </c>
      <c r="K127" s="3">
        <v>8.5657772975576574</v>
      </c>
      <c r="L127" s="3">
        <f t="shared" si="10"/>
        <v>28.740772594895681</v>
      </c>
      <c r="M127">
        <v>1.5</v>
      </c>
      <c r="N127">
        <v>7</v>
      </c>
      <c r="O127">
        <v>4.2</v>
      </c>
      <c r="P127" s="4">
        <f t="shared" si="11"/>
        <v>71.259227405104312</v>
      </c>
      <c r="Q127" s="4">
        <f t="shared" si="12"/>
        <v>212.4841944864705</v>
      </c>
      <c r="R127" s="4">
        <f t="shared" si="17"/>
        <v>107.23549205484647</v>
      </c>
      <c r="S127">
        <f t="shared" si="13"/>
        <v>1.852841109405414</v>
      </c>
      <c r="T127">
        <f t="shared" si="13"/>
        <v>2.3273266308446847</v>
      </c>
      <c r="U127">
        <f t="shared" si="13"/>
        <v>2.030338548906006</v>
      </c>
      <c r="V127" s="2">
        <f t="shared" si="14"/>
        <v>2.0319237000853509</v>
      </c>
      <c r="X127">
        <v>1</v>
      </c>
      <c r="Y127">
        <v>0</v>
      </c>
      <c r="Z127">
        <f t="shared" si="15"/>
        <v>71.259227405104312</v>
      </c>
      <c r="AA127">
        <f t="shared" si="16"/>
        <v>-28.740772594895688</v>
      </c>
    </row>
    <row r="128" spans="1:27">
      <c r="A128">
        <v>26</v>
      </c>
      <c r="B128" t="s">
        <v>1367</v>
      </c>
      <c r="C128" t="s">
        <v>1362</v>
      </c>
      <c r="D128">
        <v>7.1418223656727467E-2</v>
      </c>
      <c r="E128">
        <v>0.7173630133326897</v>
      </c>
      <c r="F128">
        <v>0.11582053586222674</v>
      </c>
      <c r="G128">
        <v>0.66319125602987661</v>
      </c>
      <c r="H128">
        <v>0.49957270038034157</v>
      </c>
      <c r="I128" s="3">
        <v>0</v>
      </c>
      <c r="J128" s="3">
        <v>72.675788041532627</v>
      </c>
      <c r="K128" s="3">
        <v>7.3597502902634657</v>
      </c>
      <c r="L128" s="3">
        <f t="shared" si="10"/>
        <v>80.03553833179609</v>
      </c>
      <c r="M128">
        <v>2.2999999999999998</v>
      </c>
      <c r="N128">
        <v>3.2</v>
      </c>
      <c r="O128">
        <v>3.2</v>
      </c>
      <c r="P128" s="4">
        <f t="shared" si="11"/>
        <v>19.964461668203906</v>
      </c>
      <c r="Q128" s="4">
        <f t="shared" si="12"/>
        <v>252.52698340110831</v>
      </c>
      <c r="R128" s="4">
        <f t="shared" si="17"/>
        <v>43.515662597046997</v>
      </c>
      <c r="S128">
        <f t="shared" si="13"/>
        <v>1.3002576041531702</v>
      </c>
      <c r="T128">
        <f t="shared" si="13"/>
        <v>2.4023077908352248</v>
      </c>
      <c r="U128">
        <f t="shared" si="13"/>
        <v>1.6386456007516097</v>
      </c>
      <c r="V128" s="2">
        <f t="shared" si="14"/>
        <v>2.0059776557382576</v>
      </c>
      <c r="X128">
        <v>1</v>
      </c>
      <c r="Y128">
        <v>2</v>
      </c>
      <c r="Z128">
        <f t="shared" si="15"/>
        <v>252.52698340110831</v>
      </c>
      <c r="AA128">
        <f t="shared" si="16"/>
        <v>152.52698340110831</v>
      </c>
    </row>
    <row r="129" spans="1:27">
      <c r="A129">
        <v>26</v>
      </c>
      <c r="B129" t="s">
        <v>1368</v>
      </c>
      <c r="C129" t="s">
        <v>1353</v>
      </c>
      <c r="D129">
        <v>0.36654856336646013</v>
      </c>
      <c r="E129">
        <v>0.31985937945524456</v>
      </c>
      <c r="F129">
        <v>0.31251803388910915</v>
      </c>
      <c r="G129">
        <v>0.3096017563197051</v>
      </c>
      <c r="H129">
        <v>0.38724867731219409</v>
      </c>
      <c r="I129" s="3">
        <v>1.5109684877127547</v>
      </c>
      <c r="J129" s="3">
        <v>0</v>
      </c>
      <c r="K129" s="3">
        <v>0</v>
      </c>
      <c r="L129" s="3">
        <f t="shared" si="10"/>
        <v>1.5109684877127547</v>
      </c>
      <c r="M129">
        <v>2.8</v>
      </c>
      <c r="N129">
        <v>2.7</v>
      </c>
      <c r="O129">
        <v>3.1</v>
      </c>
      <c r="P129" s="4">
        <f t="shared" si="11"/>
        <v>102.71974327788296</v>
      </c>
      <c r="Q129" s="4">
        <f t="shared" si="12"/>
        <v>98.489031512287241</v>
      </c>
      <c r="R129" s="4">
        <f t="shared" si="17"/>
        <v>98.489031512287241</v>
      </c>
      <c r="S129">
        <f t="shared" si="13"/>
        <v>2.0116539253165016</v>
      </c>
      <c r="T129">
        <f t="shared" si="13"/>
        <v>1.993387866853638</v>
      </c>
      <c r="U129">
        <f t="shared" si="13"/>
        <v>1.993387866853638</v>
      </c>
      <c r="V129" s="2">
        <f t="shared" si="14"/>
        <v>1.9979423193481867</v>
      </c>
      <c r="X129">
        <v>1</v>
      </c>
      <c r="Y129">
        <v>2</v>
      </c>
      <c r="Z129">
        <f t="shared" si="15"/>
        <v>98.489031512287241</v>
      </c>
      <c r="AA129">
        <f t="shared" si="16"/>
        <v>-1.5109684877127592</v>
      </c>
    </row>
    <row r="130" spans="1:27">
      <c r="A130">
        <v>26</v>
      </c>
      <c r="B130" t="s">
        <v>1364</v>
      </c>
      <c r="C130" t="s">
        <v>1361</v>
      </c>
      <c r="D130">
        <v>0.65812873300612051</v>
      </c>
      <c r="E130">
        <v>0.11676808252620642</v>
      </c>
      <c r="F130">
        <v>0.21341362044981776</v>
      </c>
      <c r="G130">
        <v>0.43478986380843548</v>
      </c>
      <c r="H130">
        <v>0.38176477890793087</v>
      </c>
      <c r="I130" s="3">
        <v>0</v>
      </c>
      <c r="J130" s="3">
        <v>0</v>
      </c>
      <c r="K130" s="3">
        <v>0</v>
      </c>
      <c r="L130" s="3">
        <f t="shared" si="10"/>
        <v>0</v>
      </c>
      <c r="M130">
        <v>1.44</v>
      </c>
      <c r="N130">
        <v>8</v>
      </c>
      <c r="O130">
        <v>4.33</v>
      </c>
      <c r="P130" s="4">
        <f t="shared" si="11"/>
        <v>100</v>
      </c>
      <c r="Q130" s="4">
        <f t="shared" si="12"/>
        <v>100</v>
      </c>
      <c r="R130" s="4">
        <f t="shared" si="17"/>
        <v>100</v>
      </c>
      <c r="S130">
        <f t="shared" si="13"/>
        <v>2</v>
      </c>
      <c r="T130">
        <f t="shared" si="13"/>
        <v>2</v>
      </c>
      <c r="U130">
        <f t="shared" si="13"/>
        <v>2</v>
      </c>
      <c r="V130" s="2">
        <f t="shared" si="14"/>
        <v>1.9766208719642893</v>
      </c>
      <c r="X130">
        <v>3</v>
      </c>
      <c r="Y130">
        <v>0</v>
      </c>
      <c r="Z130">
        <f t="shared" si="15"/>
        <v>100</v>
      </c>
      <c r="AA130">
        <f t="shared" si="16"/>
        <v>0</v>
      </c>
    </row>
    <row r="131" spans="1:27">
      <c r="A131">
        <v>26</v>
      </c>
      <c r="B131" t="s">
        <v>1355</v>
      </c>
      <c r="C131" t="s">
        <v>1350</v>
      </c>
      <c r="D131">
        <v>0.45162616533414962</v>
      </c>
      <c r="E131">
        <v>0.18690793099955322</v>
      </c>
      <c r="F131">
        <v>0.36100531529103524</v>
      </c>
      <c r="G131">
        <v>0.17638129923270918</v>
      </c>
      <c r="H131">
        <v>0.23904297706991534</v>
      </c>
      <c r="I131" s="3">
        <v>23.889224537609149</v>
      </c>
      <c r="J131" s="3">
        <v>0</v>
      </c>
      <c r="K131" s="3">
        <v>16.766833265706651</v>
      </c>
      <c r="L131" s="3">
        <f t="shared" ref="L131:L194" si="18">SUM(I131:K131)</f>
        <v>40.656057803315804</v>
      </c>
      <c r="M131">
        <v>2.8</v>
      </c>
      <c r="N131">
        <v>2.8</v>
      </c>
      <c r="O131">
        <v>3</v>
      </c>
      <c r="P131" s="4">
        <f t="shared" ref="P131:P194" si="19">100+(I131*M131-I131)-J131-K131</f>
        <v>126.2337709019898</v>
      </c>
      <c r="Q131" s="4">
        <f t="shared" ref="Q131:Q194" si="20">100+(J131*N131-J131)-I131-K131</f>
        <v>59.343942196684196</v>
      </c>
      <c r="R131" s="4">
        <f t="shared" si="17"/>
        <v>109.64444199380415</v>
      </c>
      <c r="S131">
        <f t="shared" ref="S131:U194" si="21">LOG(P131)</f>
        <v>2.1011755558143426</v>
      </c>
      <c r="T131">
        <f t="shared" si="21"/>
        <v>1.7733763929649657</v>
      </c>
      <c r="U131">
        <f t="shared" si="21"/>
        <v>2.0399866216715474</v>
      </c>
      <c r="V131" s="2">
        <f t="shared" ref="V131:V194" si="22">(D131*S131)+(E131*T131)+(F131*U131)</f>
        <v>2.0168499850048454</v>
      </c>
      <c r="X131">
        <v>2</v>
      </c>
      <c r="Y131">
        <v>1</v>
      </c>
      <c r="Z131">
        <f t="shared" ref="Z131:Z194" si="23">IF(X131=Y131,R131,IF(X131&gt;Y131,P131,Q131))</f>
        <v>126.2337709019898</v>
      </c>
      <c r="AA131">
        <f t="shared" ref="AA131:AA194" si="24">Z131-100</f>
        <v>26.2337709019898</v>
      </c>
    </row>
    <row r="132" spans="1:27">
      <c r="A132">
        <v>27</v>
      </c>
      <c r="B132" t="s">
        <v>1350</v>
      </c>
      <c r="C132" t="s">
        <v>1351</v>
      </c>
      <c r="D132">
        <v>0.49866781992434578</v>
      </c>
      <c r="E132">
        <v>0.10017089587724426</v>
      </c>
      <c r="F132">
        <v>0.40086904386624106</v>
      </c>
      <c r="G132">
        <v>0.10272409642318768</v>
      </c>
      <c r="H132">
        <v>0.12612592468000369</v>
      </c>
      <c r="I132" s="3">
        <v>6.9658240507571803</v>
      </c>
      <c r="J132" s="3">
        <v>0</v>
      </c>
      <c r="K132" s="3">
        <v>15.168852242634173</v>
      </c>
      <c r="L132" s="3">
        <f t="shared" si="18"/>
        <v>22.134676293391355</v>
      </c>
      <c r="M132">
        <v>1.95</v>
      </c>
      <c r="N132">
        <v>4.75</v>
      </c>
      <c r="O132">
        <v>3.1</v>
      </c>
      <c r="P132" s="4">
        <f t="shared" si="19"/>
        <v>91.448680605585153</v>
      </c>
      <c r="Q132" s="4">
        <f t="shared" si="20"/>
        <v>77.865323706608649</v>
      </c>
      <c r="R132" s="4">
        <f t="shared" ref="R132:R195" si="25">100+(K132*O132-K132)-I132-J132</f>
        <v>124.88876565877457</v>
      </c>
      <c r="S132">
        <f t="shared" si="21"/>
        <v>1.961177443985783</v>
      </c>
      <c r="T132">
        <f t="shared" si="21"/>
        <v>1.8913440934145493</v>
      </c>
      <c r="U132">
        <f t="shared" si="21"/>
        <v>2.0965233732673245</v>
      </c>
      <c r="V132" s="2">
        <f t="shared" si="22"/>
        <v>2.0078650328115595</v>
      </c>
      <c r="X132">
        <v>2</v>
      </c>
      <c r="Y132">
        <v>0</v>
      </c>
      <c r="Z132">
        <f t="shared" si="23"/>
        <v>91.448680605585153</v>
      </c>
      <c r="AA132">
        <f t="shared" si="24"/>
        <v>-8.5513193944148469</v>
      </c>
    </row>
    <row r="133" spans="1:27">
      <c r="A133">
        <v>27</v>
      </c>
      <c r="B133" t="s">
        <v>1351</v>
      </c>
      <c r="C133" t="s">
        <v>1356</v>
      </c>
      <c r="D133">
        <v>0.35162004092787902</v>
      </c>
      <c r="E133">
        <v>0.35162004092787896</v>
      </c>
      <c r="F133">
        <v>0.29502191854848381</v>
      </c>
      <c r="G133">
        <v>0.36321017160669528</v>
      </c>
      <c r="H133">
        <v>0.43365882773349601</v>
      </c>
      <c r="I133" s="3">
        <v>7.0573550903528179</v>
      </c>
      <c r="J133" s="3">
        <v>0</v>
      </c>
      <c r="K133" s="3">
        <v>2.3668147270552581E-2</v>
      </c>
      <c r="L133" s="3">
        <f t="shared" si="18"/>
        <v>7.0810232376233708</v>
      </c>
      <c r="M133">
        <v>3.3</v>
      </c>
      <c r="N133">
        <v>2.2999999999999998</v>
      </c>
      <c r="O133">
        <v>3.25</v>
      </c>
      <c r="P133" s="4">
        <f t="shared" si="19"/>
        <v>116.20824856054092</v>
      </c>
      <c r="Q133" s="4">
        <f t="shared" si="20"/>
        <v>92.91897676237663</v>
      </c>
      <c r="R133" s="4">
        <f t="shared" si="25"/>
        <v>92.995898241005932</v>
      </c>
      <c r="S133">
        <f t="shared" si="21"/>
        <v>2.0652369557409389</v>
      </c>
      <c r="T133">
        <f t="shared" si="21"/>
        <v>1.9681044186389562</v>
      </c>
      <c r="U133">
        <f t="shared" si="21"/>
        <v>1.9684637936014404</v>
      </c>
      <c r="V133" s="2">
        <f t="shared" si="22"/>
        <v>1.9989436241170901</v>
      </c>
      <c r="X133">
        <v>2</v>
      </c>
      <c r="Y133">
        <v>1</v>
      </c>
      <c r="Z133">
        <f t="shared" si="23"/>
        <v>116.20824856054092</v>
      </c>
      <c r="AA133">
        <f t="shared" si="24"/>
        <v>16.208248560540923</v>
      </c>
    </row>
    <row r="134" spans="1:27">
      <c r="A134">
        <v>27</v>
      </c>
      <c r="B134" t="s">
        <v>1361</v>
      </c>
      <c r="C134" t="s">
        <v>1349</v>
      </c>
      <c r="D134">
        <v>0.20866300327053305</v>
      </c>
      <c r="E134">
        <v>0.38807230743378884</v>
      </c>
      <c r="F134">
        <v>0.40310529028855219</v>
      </c>
      <c r="G134">
        <v>0.13088496600258651</v>
      </c>
      <c r="H134">
        <v>0.20424955503680359</v>
      </c>
      <c r="I134" s="3">
        <v>9.7780332156905807</v>
      </c>
      <c r="J134" s="3">
        <v>0</v>
      </c>
      <c r="K134" s="3">
        <v>23.699135709317641</v>
      </c>
      <c r="L134" s="3">
        <f t="shared" si="18"/>
        <v>33.477168925008222</v>
      </c>
      <c r="M134">
        <v>6</v>
      </c>
      <c r="N134">
        <v>1.55</v>
      </c>
      <c r="O134">
        <v>4</v>
      </c>
      <c r="P134" s="4">
        <f t="shared" si="19"/>
        <v>125.19103036913528</v>
      </c>
      <c r="Q134" s="4">
        <f t="shared" si="20"/>
        <v>66.522831074991771</v>
      </c>
      <c r="R134" s="4">
        <f t="shared" si="25"/>
        <v>161.31937391226234</v>
      </c>
      <c r="S134">
        <f t="shared" si="21"/>
        <v>2.0975732138525576</v>
      </c>
      <c r="T134">
        <f t="shared" si="21"/>
        <v>1.8229707236214967</v>
      </c>
      <c r="U134">
        <f t="shared" si="21"/>
        <v>2.2076865278224562</v>
      </c>
      <c r="V134" s="2">
        <f t="shared" si="22"/>
        <v>2.0350605001463338</v>
      </c>
      <c r="X134">
        <v>1</v>
      </c>
      <c r="Y134">
        <v>2</v>
      </c>
      <c r="Z134">
        <f t="shared" si="23"/>
        <v>66.522831074991771</v>
      </c>
      <c r="AA134">
        <f t="shared" si="24"/>
        <v>-33.477168925008229</v>
      </c>
    </row>
    <row r="135" spans="1:27">
      <c r="A135">
        <v>27</v>
      </c>
      <c r="B135" t="s">
        <v>1356</v>
      </c>
      <c r="C135" t="s">
        <v>1363</v>
      </c>
      <c r="D135">
        <v>0.37094073640240122</v>
      </c>
      <c r="E135">
        <v>0.37094073640240111</v>
      </c>
      <c r="F135">
        <v>0.25142956897429525</v>
      </c>
      <c r="G135">
        <v>0.53014978539472535</v>
      </c>
      <c r="H135">
        <v>0.56745871466279796</v>
      </c>
      <c r="I135" s="3">
        <v>2.6639546825021392</v>
      </c>
      <c r="J135" s="3">
        <v>0</v>
      </c>
      <c r="K135" s="3">
        <v>0</v>
      </c>
      <c r="L135" s="3">
        <f t="shared" si="18"/>
        <v>2.6639546825021392</v>
      </c>
      <c r="M135">
        <v>2.8</v>
      </c>
      <c r="N135">
        <v>2.5499999999999998</v>
      </c>
      <c r="O135">
        <v>3.3</v>
      </c>
      <c r="P135" s="4">
        <f t="shared" si="19"/>
        <v>104.79511842850386</v>
      </c>
      <c r="Q135" s="4">
        <f t="shared" si="20"/>
        <v>97.336045317497863</v>
      </c>
      <c r="R135" s="4">
        <f t="shared" si="25"/>
        <v>97.336045317497863</v>
      </c>
      <c r="S135">
        <f t="shared" si="21"/>
        <v>2.0203410527914012</v>
      </c>
      <c r="T135">
        <f t="shared" si="21"/>
        <v>1.9882736972426209</v>
      </c>
      <c r="U135">
        <f t="shared" si="21"/>
        <v>1.9882736972426209</v>
      </c>
      <c r="V135" s="2">
        <f t="shared" si="22"/>
        <v>1.9868693060317879</v>
      </c>
      <c r="X135">
        <v>1</v>
      </c>
      <c r="Y135">
        <v>1</v>
      </c>
      <c r="Z135">
        <f t="shared" si="23"/>
        <v>97.336045317497863</v>
      </c>
      <c r="AA135">
        <f t="shared" si="24"/>
        <v>-2.663954682502137</v>
      </c>
    </row>
    <row r="136" spans="1:27">
      <c r="A136">
        <v>27</v>
      </c>
      <c r="B136" t="s">
        <v>1370</v>
      </c>
      <c r="C136" t="s">
        <v>1364</v>
      </c>
      <c r="D136">
        <v>0.21328742802365028</v>
      </c>
      <c r="E136">
        <v>0.28668042239300173</v>
      </c>
      <c r="F136">
        <v>0.50001648212314864</v>
      </c>
      <c r="G136">
        <v>5.840570853578738E-2</v>
      </c>
      <c r="H136">
        <v>0.12323866720931076</v>
      </c>
      <c r="I136" s="3">
        <v>6.0505337315991019</v>
      </c>
      <c r="J136" s="3">
        <v>0</v>
      </c>
      <c r="K136" s="3">
        <v>31.398694185409376</v>
      </c>
      <c r="L136" s="3">
        <f t="shared" si="18"/>
        <v>37.449227917008479</v>
      </c>
      <c r="M136">
        <v>4.75</v>
      </c>
      <c r="N136">
        <v>1.85</v>
      </c>
      <c r="O136">
        <v>3.3</v>
      </c>
      <c r="P136" s="4">
        <f t="shared" si="19"/>
        <v>91.290807308087267</v>
      </c>
      <c r="Q136" s="4">
        <f t="shared" si="20"/>
        <v>62.550772082991521</v>
      </c>
      <c r="R136" s="4">
        <f t="shared" si="25"/>
        <v>166.16646289484245</v>
      </c>
      <c r="S136">
        <f t="shared" si="21"/>
        <v>1.9604270476726069</v>
      </c>
      <c r="T136">
        <f t="shared" si="21"/>
        <v>1.796232674689924</v>
      </c>
      <c r="U136">
        <f t="shared" si="21"/>
        <v>2.2205433753480737</v>
      </c>
      <c r="V136" s="2">
        <f t="shared" si="22"/>
        <v>2.0433874716657132</v>
      </c>
      <c r="X136">
        <v>1</v>
      </c>
      <c r="Y136">
        <v>2</v>
      </c>
      <c r="Z136">
        <f t="shared" si="23"/>
        <v>62.550772082991521</v>
      </c>
      <c r="AA136">
        <f t="shared" si="24"/>
        <v>-37.449227917008479</v>
      </c>
    </row>
    <row r="137" spans="1:27">
      <c r="A137">
        <v>27</v>
      </c>
      <c r="B137" t="s">
        <v>1360</v>
      </c>
      <c r="C137" t="s">
        <v>1368</v>
      </c>
      <c r="D137">
        <v>0.54003667573259684</v>
      </c>
      <c r="E137">
        <v>0.21424551476272333</v>
      </c>
      <c r="F137">
        <v>0.23622702385763042</v>
      </c>
      <c r="G137">
        <v>0.50556533367860201</v>
      </c>
      <c r="H137">
        <v>0.51357942573506554</v>
      </c>
      <c r="I137" s="3">
        <v>0</v>
      </c>
      <c r="J137" s="3">
        <v>11.918881645348598</v>
      </c>
      <c r="K137" s="3">
        <v>5.6046158374239177</v>
      </c>
      <c r="L137" s="3">
        <f t="shared" si="18"/>
        <v>17.523497482772516</v>
      </c>
      <c r="M137">
        <v>1.4</v>
      </c>
      <c r="N137">
        <v>8.5</v>
      </c>
      <c r="O137">
        <v>4.5</v>
      </c>
      <c r="P137" s="4">
        <f t="shared" si="19"/>
        <v>82.476502517227487</v>
      </c>
      <c r="Q137" s="4">
        <f t="shared" si="20"/>
        <v>183.78699650269056</v>
      </c>
      <c r="R137" s="4">
        <f t="shared" si="25"/>
        <v>107.6972737856351</v>
      </c>
      <c r="S137">
        <f t="shared" si="21"/>
        <v>1.9163302360572971</v>
      </c>
      <c r="T137">
        <f t="shared" si="21"/>
        <v>2.2643147804619215</v>
      </c>
      <c r="U137">
        <f t="shared" si="21"/>
        <v>2.0322047098454239</v>
      </c>
      <c r="V137" s="2">
        <f t="shared" si="22"/>
        <v>2.0000695664873964</v>
      </c>
      <c r="X137">
        <v>2</v>
      </c>
      <c r="Y137">
        <v>0</v>
      </c>
      <c r="Z137">
        <f t="shared" si="23"/>
        <v>82.476502517227487</v>
      </c>
      <c r="AA137">
        <f t="shared" si="24"/>
        <v>-17.523497482772513</v>
      </c>
    </row>
    <row r="138" spans="1:27">
      <c r="A138">
        <v>27</v>
      </c>
      <c r="B138" t="s">
        <v>1371</v>
      </c>
      <c r="C138" t="s">
        <v>1359</v>
      </c>
      <c r="D138">
        <v>0.48720104985715273</v>
      </c>
      <c r="E138">
        <v>0.21435960528314899</v>
      </c>
      <c r="F138">
        <v>0.29651255843636137</v>
      </c>
      <c r="G138">
        <v>0.31265863510279068</v>
      </c>
      <c r="H138">
        <v>0.36483269167532323</v>
      </c>
      <c r="I138" s="3">
        <v>24.754168019170862</v>
      </c>
      <c r="J138" s="3">
        <v>0</v>
      </c>
      <c r="K138" s="3">
        <v>7.6880629492017611</v>
      </c>
      <c r="L138" s="3">
        <f t="shared" si="18"/>
        <v>32.442230968372627</v>
      </c>
      <c r="M138">
        <v>2.8</v>
      </c>
      <c r="N138">
        <v>2.7</v>
      </c>
      <c r="O138">
        <v>3.1</v>
      </c>
      <c r="P138" s="4">
        <f t="shared" si="19"/>
        <v>136.86943948530578</v>
      </c>
      <c r="Q138" s="4">
        <f t="shared" si="20"/>
        <v>67.557769031627373</v>
      </c>
      <c r="R138" s="4">
        <f t="shared" si="25"/>
        <v>91.390764174152835</v>
      </c>
      <c r="S138">
        <f t="shared" si="21"/>
        <v>2.1363064887145904</v>
      </c>
      <c r="T138">
        <f t="shared" si="21"/>
        <v>1.8296752993766003</v>
      </c>
      <c r="U138">
        <f t="shared" si="21"/>
        <v>1.9609023087439961</v>
      </c>
      <c r="V138" s="2">
        <f t="shared" si="22"/>
        <v>2.014451399498542</v>
      </c>
      <c r="X138">
        <v>1</v>
      </c>
      <c r="Y138">
        <v>0</v>
      </c>
      <c r="Z138">
        <f t="shared" si="23"/>
        <v>136.86943948530578</v>
      </c>
      <c r="AA138">
        <f t="shared" si="24"/>
        <v>36.869439485305776</v>
      </c>
    </row>
    <row r="139" spans="1:27">
      <c r="A139">
        <v>27</v>
      </c>
      <c r="B139" t="s">
        <v>1366</v>
      </c>
      <c r="C139" t="s">
        <v>1369</v>
      </c>
      <c r="D139">
        <v>0.5847467714444966</v>
      </c>
      <c r="E139">
        <v>9.5429132901182823E-2</v>
      </c>
      <c r="F139">
        <v>0.10534067922277419</v>
      </c>
      <c r="G139">
        <v>0.69898326665947075</v>
      </c>
      <c r="H139">
        <v>0.60472350041680711</v>
      </c>
      <c r="I139" s="3">
        <v>27.567448679298415</v>
      </c>
      <c r="J139" s="3">
        <v>0</v>
      </c>
      <c r="K139" s="3">
        <v>0</v>
      </c>
      <c r="L139" s="3">
        <f t="shared" si="18"/>
        <v>27.567448679298415</v>
      </c>
      <c r="M139">
        <v>1.53</v>
      </c>
      <c r="N139">
        <v>5.75</v>
      </c>
      <c r="O139">
        <v>4.5</v>
      </c>
      <c r="P139" s="4">
        <f t="shared" si="19"/>
        <v>114.61074780002815</v>
      </c>
      <c r="Q139" s="4">
        <f t="shared" si="20"/>
        <v>72.432551320701577</v>
      </c>
      <c r="R139" s="4">
        <f t="shared" si="25"/>
        <v>72.432551320701577</v>
      </c>
      <c r="S139">
        <f t="shared" si="21"/>
        <v>2.0592253461774193</v>
      </c>
      <c r="T139">
        <f t="shared" si="21"/>
        <v>1.8599337827982283</v>
      </c>
      <c r="U139">
        <f t="shared" si="21"/>
        <v>1.8599337827982283</v>
      </c>
      <c r="V139" s="2">
        <f t="shared" si="22"/>
        <v>1.5775439289893227</v>
      </c>
      <c r="X139">
        <v>2</v>
      </c>
      <c r="Y139">
        <v>1</v>
      </c>
      <c r="Z139">
        <f t="shared" si="23"/>
        <v>114.61074780002815</v>
      </c>
      <c r="AA139">
        <f t="shared" si="24"/>
        <v>14.61074780002815</v>
      </c>
    </row>
    <row r="140" spans="1:27">
      <c r="A140">
        <v>27</v>
      </c>
      <c r="B140" t="s">
        <v>1353</v>
      </c>
      <c r="C140" t="s">
        <v>1365</v>
      </c>
      <c r="D140">
        <v>0.26937914138398933</v>
      </c>
      <c r="E140">
        <v>0.48314213006135059</v>
      </c>
      <c r="F140">
        <v>0.18398091234537731</v>
      </c>
      <c r="G140">
        <v>0.76710073381554411</v>
      </c>
      <c r="H140">
        <v>0.73598542496662145</v>
      </c>
      <c r="I140" s="3">
        <v>0.68358589777853462</v>
      </c>
      <c r="J140" s="3">
        <v>10.354581837176926</v>
      </c>
      <c r="K140" s="3">
        <v>0</v>
      </c>
      <c r="L140" s="3">
        <f t="shared" si="18"/>
        <v>11.038167734955461</v>
      </c>
      <c r="M140">
        <v>3.5</v>
      </c>
      <c r="N140">
        <v>2.15</v>
      </c>
      <c r="O140">
        <v>3.4</v>
      </c>
      <c r="P140" s="4">
        <f t="shared" si="19"/>
        <v>91.354382907269411</v>
      </c>
      <c r="Q140" s="4">
        <f t="shared" si="20"/>
        <v>111.22418321497494</v>
      </c>
      <c r="R140" s="4">
        <f t="shared" si="25"/>
        <v>88.961832265044549</v>
      </c>
      <c r="S140">
        <f t="shared" si="21"/>
        <v>1.9607293883254437</v>
      </c>
      <c r="T140">
        <f t="shared" si="21"/>
        <v>2.0461992251502976</v>
      </c>
      <c r="U140">
        <f t="shared" si="21"/>
        <v>1.9492037190941376</v>
      </c>
      <c r="V140" s="2">
        <f t="shared" si="22"/>
        <v>1.8754009298684045</v>
      </c>
      <c r="X140">
        <v>1</v>
      </c>
      <c r="Y140">
        <v>2</v>
      </c>
      <c r="Z140">
        <f t="shared" si="23"/>
        <v>111.22418321497494</v>
      </c>
      <c r="AA140">
        <f t="shared" si="24"/>
        <v>11.224183214974943</v>
      </c>
    </row>
    <row r="141" spans="1:27">
      <c r="A141">
        <v>27</v>
      </c>
      <c r="B141" t="s">
        <v>1357</v>
      </c>
      <c r="C141" t="s">
        <v>1367</v>
      </c>
      <c r="D141">
        <v>0.23005636171492533</v>
      </c>
      <c r="E141">
        <v>0.52761345445887786</v>
      </c>
      <c r="F141">
        <v>0.23081295909050367</v>
      </c>
      <c r="G141">
        <v>0.54485788438486737</v>
      </c>
      <c r="H141">
        <v>0.55075039922498648</v>
      </c>
      <c r="I141" s="3">
        <v>7.9497588929427119</v>
      </c>
      <c r="J141" s="3">
        <v>0</v>
      </c>
      <c r="K141" s="3">
        <v>9.84517301689849E-3</v>
      </c>
      <c r="L141" s="3">
        <f t="shared" si="18"/>
        <v>7.9596040659596108</v>
      </c>
      <c r="M141">
        <v>6</v>
      </c>
      <c r="N141">
        <v>1.57</v>
      </c>
      <c r="O141">
        <v>4</v>
      </c>
      <c r="P141" s="4">
        <f t="shared" si="19"/>
        <v>139.73894929169668</v>
      </c>
      <c r="Q141" s="4">
        <f t="shared" si="20"/>
        <v>92.04039593404039</v>
      </c>
      <c r="R141" s="4">
        <f t="shared" si="25"/>
        <v>92.079776626107986</v>
      </c>
      <c r="S141">
        <f t="shared" si="21"/>
        <v>2.1453174734357585</v>
      </c>
      <c r="T141">
        <f t="shared" si="21"/>
        <v>1.9639784782234537</v>
      </c>
      <c r="U141">
        <f t="shared" si="21"/>
        <v>1.964164257079529</v>
      </c>
      <c r="V141" s="2">
        <f t="shared" si="22"/>
        <v>1.9831199663567798</v>
      </c>
      <c r="X141">
        <v>1</v>
      </c>
      <c r="Y141">
        <v>1</v>
      </c>
      <c r="Z141">
        <f t="shared" si="23"/>
        <v>92.079776626107986</v>
      </c>
      <c r="AA141">
        <f t="shared" si="24"/>
        <v>-7.9202233738920143</v>
      </c>
    </row>
    <row r="142" spans="1:27">
      <c r="A142">
        <v>28</v>
      </c>
      <c r="B142" t="s">
        <v>1365</v>
      </c>
      <c r="C142" t="s">
        <v>1361</v>
      </c>
      <c r="D142">
        <v>0.71711326074296888</v>
      </c>
      <c r="E142">
        <v>8.7115584310981903E-2</v>
      </c>
      <c r="F142">
        <v>0.14552736633296268</v>
      </c>
      <c r="G142">
        <v>0.60787390583800005</v>
      </c>
      <c r="H142">
        <v>0.47249943454175136</v>
      </c>
      <c r="I142" s="3">
        <v>0</v>
      </c>
      <c r="J142" s="3">
        <v>2.6603670020518368</v>
      </c>
      <c r="K142" s="3">
        <v>0</v>
      </c>
      <c r="L142" s="3">
        <f t="shared" si="18"/>
        <v>2.6603670020518368</v>
      </c>
      <c r="M142">
        <v>1.22</v>
      </c>
      <c r="N142">
        <v>15</v>
      </c>
      <c r="O142">
        <v>6</v>
      </c>
      <c r="P142" s="4">
        <f t="shared" si="19"/>
        <v>97.339632997948158</v>
      </c>
      <c r="Q142" s="4">
        <f t="shared" si="20"/>
        <v>137.24513802872571</v>
      </c>
      <c r="R142" s="4">
        <f t="shared" si="25"/>
        <v>97.339632997948158</v>
      </c>
      <c r="S142">
        <f t="shared" si="21"/>
        <v>1.9882897044792316</v>
      </c>
      <c r="T142">
        <f t="shared" si="21"/>
        <v>2.1374969683156007</v>
      </c>
      <c r="U142">
        <f t="shared" si="21"/>
        <v>1.9882897044792316</v>
      </c>
      <c r="V142" s="2">
        <f t="shared" si="22"/>
        <v>1.9013887748383491</v>
      </c>
      <c r="X142">
        <v>1</v>
      </c>
      <c r="Y142">
        <v>1</v>
      </c>
      <c r="Z142">
        <f t="shared" si="23"/>
        <v>97.339632997948158</v>
      </c>
      <c r="AA142">
        <f t="shared" si="24"/>
        <v>-2.6603670020518422</v>
      </c>
    </row>
    <row r="143" spans="1:27">
      <c r="A143">
        <v>28</v>
      </c>
      <c r="B143" t="s">
        <v>1361</v>
      </c>
      <c r="C143" t="s">
        <v>1351</v>
      </c>
      <c r="D143">
        <v>0.57489434129270101</v>
      </c>
      <c r="E143">
        <v>9.5658405186293455E-2</v>
      </c>
      <c r="F143">
        <v>0.32835177571200097</v>
      </c>
      <c r="G143">
        <v>0.17008874622208883</v>
      </c>
      <c r="H143">
        <v>0.17101768480636897</v>
      </c>
      <c r="I143" s="3">
        <v>45.404376742004843</v>
      </c>
      <c r="J143" s="3">
        <v>0</v>
      </c>
      <c r="K143" s="3">
        <v>22.62295463431068</v>
      </c>
      <c r="L143" s="3">
        <f t="shared" si="18"/>
        <v>68.027331376315516</v>
      </c>
      <c r="M143">
        <v>2.7</v>
      </c>
      <c r="N143">
        <v>2.87</v>
      </c>
      <c r="O143">
        <v>3</v>
      </c>
      <c r="P143" s="4">
        <f t="shared" si="19"/>
        <v>154.56448582709757</v>
      </c>
      <c r="Q143" s="4">
        <f t="shared" si="20"/>
        <v>31.972668623684477</v>
      </c>
      <c r="R143" s="4">
        <f t="shared" si="25"/>
        <v>99.841532526616533</v>
      </c>
      <c r="S143">
        <f t="shared" si="21"/>
        <v>2.1891097135077842</v>
      </c>
      <c r="T143">
        <f t="shared" si="21"/>
        <v>1.5047788865116627</v>
      </c>
      <c r="U143">
        <f t="shared" si="21"/>
        <v>1.9993112386318665</v>
      </c>
      <c r="V143" s="2">
        <f t="shared" si="22"/>
        <v>2.0589289306119563</v>
      </c>
      <c r="X143">
        <v>0</v>
      </c>
      <c r="Y143">
        <v>3</v>
      </c>
      <c r="Z143">
        <f t="shared" si="23"/>
        <v>31.972668623684477</v>
      </c>
      <c r="AA143">
        <f t="shared" si="24"/>
        <v>-68.027331376315516</v>
      </c>
    </row>
    <row r="144" spans="1:27">
      <c r="A144">
        <v>28</v>
      </c>
      <c r="B144" t="s">
        <v>1369</v>
      </c>
      <c r="C144" t="s">
        <v>1370</v>
      </c>
      <c r="D144">
        <v>0.59761073076778659</v>
      </c>
      <c r="E144">
        <v>0.16714396240656029</v>
      </c>
      <c r="F144">
        <v>0.22364068082386329</v>
      </c>
      <c r="G144">
        <v>0.48950715521722971</v>
      </c>
      <c r="H144">
        <v>0.47173758203047289</v>
      </c>
      <c r="I144" s="3">
        <v>11.173885639059703</v>
      </c>
      <c r="J144" s="3">
        <v>0</v>
      </c>
      <c r="K144" s="3">
        <v>0</v>
      </c>
      <c r="L144" s="3">
        <f t="shared" si="18"/>
        <v>11.173885639059703</v>
      </c>
      <c r="M144">
        <v>1.8</v>
      </c>
      <c r="N144">
        <v>4.75</v>
      </c>
      <c r="O144">
        <v>3.5</v>
      </c>
      <c r="P144" s="4">
        <f t="shared" si="19"/>
        <v>108.93910851124777</v>
      </c>
      <c r="Q144" s="4">
        <f t="shared" si="20"/>
        <v>88.826114360940295</v>
      </c>
      <c r="R144" s="4">
        <f t="shared" si="25"/>
        <v>88.826114360940295</v>
      </c>
      <c r="S144">
        <f t="shared" si="21"/>
        <v>2.0371838169603378</v>
      </c>
      <c r="T144">
        <f t="shared" si="21"/>
        <v>1.9485406646023615</v>
      </c>
      <c r="U144">
        <f t="shared" si="21"/>
        <v>1.9485406646023615</v>
      </c>
      <c r="V144" s="2">
        <f t="shared" si="22"/>
        <v>1.9789026779985825</v>
      </c>
      <c r="X144">
        <v>2</v>
      </c>
      <c r="Y144">
        <v>1</v>
      </c>
      <c r="Z144">
        <f t="shared" si="23"/>
        <v>108.93910851124777</v>
      </c>
      <c r="AA144">
        <f t="shared" si="24"/>
        <v>8.9391085112477668</v>
      </c>
    </row>
    <row r="145" spans="1:27">
      <c r="A145">
        <v>28</v>
      </c>
      <c r="B145" t="s">
        <v>1359</v>
      </c>
      <c r="C145" t="s">
        <v>1362</v>
      </c>
      <c r="D145">
        <v>0.10448049462890896</v>
      </c>
      <c r="E145">
        <v>0.6623670307115721</v>
      </c>
      <c r="F145">
        <v>0.22470722949463634</v>
      </c>
      <c r="G145">
        <v>0.37661209215755892</v>
      </c>
      <c r="H145">
        <v>0.32430402506755751</v>
      </c>
      <c r="I145" s="3">
        <v>0</v>
      </c>
      <c r="J145" s="3">
        <v>1.0773365800658206E-2</v>
      </c>
      <c r="K145" s="3">
        <v>0</v>
      </c>
      <c r="L145" s="3">
        <f t="shared" si="18"/>
        <v>1.0773365800658206E-2</v>
      </c>
      <c r="M145">
        <v>7</v>
      </c>
      <c r="N145">
        <v>1.53</v>
      </c>
      <c r="O145">
        <v>4</v>
      </c>
      <c r="P145" s="4">
        <f t="shared" si="19"/>
        <v>99.989226634199341</v>
      </c>
      <c r="Q145" s="4">
        <f t="shared" si="20"/>
        <v>100.00570988387435</v>
      </c>
      <c r="R145" s="4">
        <f t="shared" si="25"/>
        <v>99.989226634199341</v>
      </c>
      <c r="S145">
        <f t="shared" si="21"/>
        <v>1.9999532093463031</v>
      </c>
      <c r="T145">
        <f t="shared" si="21"/>
        <v>2.0000247970026561</v>
      </c>
      <c r="U145">
        <f t="shared" si="21"/>
        <v>1.9999532093463031</v>
      </c>
      <c r="V145" s="2">
        <f t="shared" si="22"/>
        <v>1.9831105314784538</v>
      </c>
      <c r="X145">
        <v>2</v>
      </c>
      <c r="Y145">
        <v>0</v>
      </c>
      <c r="Z145">
        <f t="shared" si="23"/>
        <v>99.989226634199341</v>
      </c>
      <c r="AA145">
        <f t="shared" si="24"/>
        <v>-1.0773365800659462E-2</v>
      </c>
    </row>
    <row r="146" spans="1:27">
      <c r="A146">
        <v>28</v>
      </c>
      <c r="B146" t="s">
        <v>1363</v>
      </c>
      <c r="C146" t="s">
        <v>1371</v>
      </c>
      <c r="D146">
        <v>0.46837154775419509</v>
      </c>
      <c r="E146">
        <v>0.29478194582618616</v>
      </c>
      <c r="F146">
        <v>0.21319144887979138</v>
      </c>
      <c r="G146">
        <v>0.67692712763025553</v>
      </c>
      <c r="H146">
        <v>0.67128729551824862</v>
      </c>
      <c r="I146" s="3">
        <v>0</v>
      </c>
      <c r="J146" s="3">
        <v>22.887446435944764</v>
      </c>
      <c r="K146" s="3">
        <v>8.7530631136484587</v>
      </c>
      <c r="L146" s="3">
        <f t="shared" si="18"/>
        <v>31.640509549593222</v>
      </c>
      <c r="M146">
        <v>1.33</v>
      </c>
      <c r="N146">
        <v>9.5</v>
      </c>
      <c r="O146">
        <v>5.25</v>
      </c>
      <c r="P146" s="4">
        <f t="shared" si="19"/>
        <v>68.359490450406781</v>
      </c>
      <c r="Q146" s="4">
        <f t="shared" si="20"/>
        <v>285.79023159188205</v>
      </c>
      <c r="R146" s="4">
        <f t="shared" si="25"/>
        <v>114.31307179706117</v>
      </c>
      <c r="S146">
        <f t="shared" si="21"/>
        <v>1.8347988168427112</v>
      </c>
      <c r="T146">
        <f t="shared" si="21"/>
        <v>2.4560473803743199</v>
      </c>
      <c r="U146">
        <f t="shared" si="21"/>
        <v>2.0580958951786101</v>
      </c>
      <c r="V146" s="2">
        <f t="shared" si="22"/>
        <v>2.0221344333169151</v>
      </c>
      <c r="X146">
        <v>4</v>
      </c>
      <c r="Y146">
        <v>1</v>
      </c>
      <c r="Z146">
        <f t="shared" si="23"/>
        <v>68.359490450406781</v>
      </c>
      <c r="AA146">
        <f t="shared" si="24"/>
        <v>-31.640509549593219</v>
      </c>
    </row>
    <row r="147" spans="1:27">
      <c r="A147">
        <v>28</v>
      </c>
      <c r="B147" t="s">
        <v>1349</v>
      </c>
      <c r="C147" t="s">
        <v>1360</v>
      </c>
      <c r="D147">
        <v>0.31827452285941665</v>
      </c>
      <c r="E147">
        <v>0.42419689726931009</v>
      </c>
      <c r="F147">
        <v>0.25072288015026684</v>
      </c>
      <c r="G147">
        <v>0.52381800784750221</v>
      </c>
      <c r="H147">
        <v>0.55908725887199417</v>
      </c>
      <c r="I147" s="3">
        <v>0</v>
      </c>
      <c r="J147" s="3">
        <v>18.844233218087318</v>
      </c>
      <c r="K147" s="3">
        <v>0</v>
      </c>
      <c r="L147" s="3">
        <f t="shared" si="18"/>
        <v>18.844233218087318</v>
      </c>
      <c r="M147">
        <v>2.2999999999999998</v>
      </c>
      <c r="N147">
        <v>3.4</v>
      </c>
      <c r="O147">
        <v>3.1</v>
      </c>
      <c r="P147" s="4">
        <f t="shared" si="19"/>
        <v>81.155766781912689</v>
      </c>
      <c r="Q147" s="4">
        <f t="shared" si="20"/>
        <v>145.22615972340955</v>
      </c>
      <c r="R147" s="4">
        <f t="shared" si="25"/>
        <v>81.155766781912689</v>
      </c>
      <c r="S147">
        <f t="shared" si="21"/>
        <v>1.9093193854386394</v>
      </c>
      <c r="T147">
        <f t="shared" si="21"/>
        <v>2.1620448532802428</v>
      </c>
      <c r="U147">
        <f t="shared" si="21"/>
        <v>1.9093193854386394</v>
      </c>
      <c r="V147" s="2">
        <f t="shared" si="22"/>
        <v>2.0035304903491902</v>
      </c>
      <c r="X147">
        <v>2</v>
      </c>
      <c r="Y147">
        <v>3</v>
      </c>
      <c r="Z147">
        <f t="shared" si="23"/>
        <v>145.22615972340955</v>
      </c>
      <c r="AA147">
        <f t="shared" si="24"/>
        <v>45.226159723409552</v>
      </c>
    </row>
    <row r="148" spans="1:27">
      <c r="A148">
        <v>28</v>
      </c>
      <c r="B148" t="s">
        <v>1367</v>
      </c>
      <c r="C148" t="s">
        <v>1355</v>
      </c>
      <c r="D148">
        <v>0.6129240025740208</v>
      </c>
      <c r="E148">
        <v>0.16694543201054485</v>
      </c>
      <c r="F148">
        <v>0.19268096264098006</v>
      </c>
      <c r="G148">
        <v>0.61221025530026019</v>
      </c>
      <c r="H148">
        <v>0.5653563253228362</v>
      </c>
      <c r="I148" s="3">
        <v>0</v>
      </c>
      <c r="J148" s="3">
        <v>10.922415161809926</v>
      </c>
      <c r="K148" s="3">
        <v>7.1975967692478022</v>
      </c>
      <c r="L148" s="3">
        <f t="shared" si="18"/>
        <v>18.120011931057729</v>
      </c>
      <c r="M148">
        <v>1.22</v>
      </c>
      <c r="N148">
        <v>13</v>
      </c>
      <c r="O148">
        <v>6.5</v>
      </c>
      <c r="P148" s="4">
        <f t="shared" si="19"/>
        <v>81.879988068942282</v>
      </c>
      <c r="Q148" s="4">
        <f t="shared" si="20"/>
        <v>223.87138517247129</v>
      </c>
      <c r="R148" s="4">
        <f t="shared" si="25"/>
        <v>128.66436706905299</v>
      </c>
      <c r="S148">
        <f t="shared" si="21"/>
        <v>1.9131777707077018</v>
      </c>
      <c r="T148">
        <f t="shared" si="21"/>
        <v>2.3499985864067332</v>
      </c>
      <c r="U148">
        <f t="shared" si="21"/>
        <v>2.1094582879457793</v>
      </c>
      <c r="V148" s="2">
        <f t="shared" si="22"/>
        <v>1.9714065596620349</v>
      </c>
      <c r="X148">
        <v>4</v>
      </c>
      <c r="Y148">
        <v>2</v>
      </c>
      <c r="Z148">
        <f t="shared" si="23"/>
        <v>81.879988068942282</v>
      </c>
      <c r="AA148">
        <f t="shared" si="24"/>
        <v>-18.120011931057718</v>
      </c>
    </row>
    <row r="149" spans="1:27">
      <c r="A149">
        <v>28</v>
      </c>
      <c r="B149" t="s">
        <v>1357</v>
      </c>
      <c r="C149" t="s">
        <v>1353</v>
      </c>
      <c r="D149">
        <v>0.39521344708825407</v>
      </c>
      <c r="E149">
        <v>0.36557448996364489</v>
      </c>
      <c r="F149">
        <v>0.20889185224940543</v>
      </c>
      <c r="G149">
        <v>0.72021751731043682</v>
      </c>
      <c r="H149">
        <v>0.71235005540580898</v>
      </c>
      <c r="I149" s="3">
        <v>3.1688982376019479</v>
      </c>
      <c r="J149" s="3">
        <v>9.5194882122019813</v>
      </c>
      <c r="K149" s="3">
        <v>0</v>
      </c>
      <c r="L149" s="3">
        <f t="shared" si="18"/>
        <v>12.688386449803929</v>
      </c>
      <c r="M149">
        <v>2.4</v>
      </c>
      <c r="N149">
        <v>3.1</v>
      </c>
      <c r="O149">
        <v>3.2</v>
      </c>
      <c r="P149" s="4">
        <f t="shared" si="19"/>
        <v>94.916969320440742</v>
      </c>
      <c r="Q149" s="4">
        <f t="shared" si="20"/>
        <v>116.82202700802222</v>
      </c>
      <c r="R149" s="4">
        <f t="shared" si="25"/>
        <v>87.311613550196071</v>
      </c>
      <c r="S149">
        <f t="shared" si="21"/>
        <v>1.9773438628320492</v>
      </c>
      <c r="T149">
        <f t="shared" si="21"/>
        <v>2.0675247375205341</v>
      </c>
      <c r="U149">
        <f t="shared" si="21"/>
        <v>1.941072014213159</v>
      </c>
      <c r="V149" s="2">
        <f t="shared" si="22"/>
        <v>1.9427813139134171</v>
      </c>
      <c r="X149">
        <v>3</v>
      </c>
      <c r="Y149">
        <v>5</v>
      </c>
      <c r="Z149">
        <f t="shared" si="23"/>
        <v>116.82202700802222</v>
      </c>
      <c r="AA149">
        <f t="shared" si="24"/>
        <v>16.822027008022218</v>
      </c>
    </row>
    <row r="150" spans="1:27">
      <c r="A150">
        <v>28</v>
      </c>
      <c r="B150" t="s">
        <v>1368</v>
      </c>
      <c r="C150" t="s">
        <v>1366</v>
      </c>
      <c r="D150">
        <v>0.306023937005659</v>
      </c>
      <c r="E150">
        <v>0.33000060589919278</v>
      </c>
      <c r="F150">
        <v>0.36368808564309102</v>
      </c>
      <c r="G150">
        <v>0.19709745783869609</v>
      </c>
      <c r="H150">
        <v>0.28420429939368874</v>
      </c>
      <c r="I150" s="3">
        <v>15.102684366052243</v>
      </c>
      <c r="J150" s="3">
        <v>0</v>
      </c>
      <c r="K150" s="3">
        <v>17.683429569705897</v>
      </c>
      <c r="L150" s="3">
        <f t="shared" si="18"/>
        <v>32.786113935758138</v>
      </c>
      <c r="M150">
        <v>4.33</v>
      </c>
      <c r="N150">
        <v>1.83</v>
      </c>
      <c r="O150">
        <v>3.6</v>
      </c>
      <c r="P150" s="4">
        <f t="shared" si="19"/>
        <v>132.60850936924805</v>
      </c>
      <c r="Q150" s="4">
        <f t="shared" si="20"/>
        <v>67.213886064241862</v>
      </c>
      <c r="R150" s="4">
        <f t="shared" si="25"/>
        <v>130.87423251518311</v>
      </c>
      <c r="S150">
        <f t="shared" si="21"/>
        <v>2.1225713932507726</v>
      </c>
      <c r="T150">
        <f t="shared" si="21"/>
        <v>1.8274590054657602</v>
      </c>
      <c r="U150">
        <f t="shared" si="21"/>
        <v>2.1168541478643714</v>
      </c>
      <c r="V150" s="2">
        <f t="shared" si="22"/>
        <v>2.0224948660202555</v>
      </c>
      <c r="X150">
        <v>2</v>
      </c>
      <c r="Y150">
        <v>1</v>
      </c>
      <c r="Z150">
        <f t="shared" si="23"/>
        <v>132.60850936924805</v>
      </c>
      <c r="AA150">
        <f t="shared" si="24"/>
        <v>32.608509369248054</v>
      </c>
    </row>
    <row r="151" spans="1:27">
      <c r="A151">
        <v>28</v>
      </c>
      <c r="B151" t="s">
        <v>1364</v>
      </c>
      <c r="C151" t="s">
        <v>1350</v>
      </c>
      <c r="D151">
        <v>0.55226928642992879</v>
      </c>
      <c r="E151">
        <v>0.19480704034734814</v>
      </c>
      <c r="F151">
        <v>0.24594330823449587</v>
      </c>
      <c r="G151">
        <v>0.44696229771395318</v>
      </c>
      <c r="H151">
        <v>0.45854943533016185</v>
      </c>
      <c r="I151" s="3">
        <v>8.8305370452984668</v>
      </c>
      <c r="J151" s="3">
        <v>0</v>
      </c>
      <c r="K151" s="3">
        <v>0</v>
      </c>
      <c r="L151" s="3">
        <f t="shared" si="18"/>
        <v>8.8305370452984668</v>
      </c>
      <c r="M151">
        <v>1.95</v>
      </c>
      <c r="N151">
        <v>4.5</v>
      </c>
      <c r="O151">
        <v>3.2</v>
      </c>
      <c r="P151" s="4">
        <f t="shared" si="19"/>
        <v>108.38901019303354</v>
      </c>
      <c r="Q151" s="4">
        <f t="shared" si="20"/>
        <v>91.16946295470153</v>
      </c>
      <c r="R151" s="4">
        <f t="shared" si="25"/>
        <v>91.16946295470153</v>
      </c>
      <c r="S151">
        <f t="shared" si="21"/>
        <v>2.034985250334493</v>
      </c>
      <c r="T151">
        <f t="shared" si="21"/>
        <v>1.9598493965403467</v>
      </c>
      <c r="U151">
        <f t="shared" si="21"/>
        <v>1.9598493965403467</v>
      </c>
      <c r="V151" s="2">
        <f t="shared" si="22"/>
        <v>1.9876641567907347</v>
      </c>
      <c r="X151">
        <v>2</v>
      </c>
      <c r="Y151">
        <v>3</v>
      </c>
      <c r="Z151">
        <f t="shared" si="23"/>
        <v>91.16946295470153</v>
      </c>
      <c r="AA151">
        <f t="shared" si="24"/>
        <v>-8.8305370452984704</v>
      </c>
    </row>
    <row r="152" spans="1:27">
      <c r="A152">
        <v>29</v>
      </c>
      <c r="B152" t="s">
        <v>1350</v>
      </c>
      <c r="C152" t="s">
        <v>1357</v>
      </c>
      <c r="D152">
        <v>0.33313440472248845</v>
      </c>
      <c r="E152">
        <v>0.23000405268301655</v>
      </c>
      <c r="F152">
        <v>0.43679819328700042</v>
      </c>
      <c r="G152">
        <v>0.10150617762670075</v>
      </c>
      <c r="H152">
        <v>0.17773600553786076</v>
      </c>
      <c r="I152" s="3">
        <v>0</v>
      </c>
      <c r="J152" s="3">
        <v>3.0978041432902241</v>
      </c>
      <c r="K152" s="3">
        <v>21.25161092840515</v>
      </c>
      <c r="L152" s="3">
        <f t="shared" si="18"/>
        <v>24.349415071695375</v>
      </c>
      <c r="M152">
        <v>2.0499999999999998</v>
      </c>
      <c r="N152">
        <v>3.75</v>
      </c>
      <c r="O152">
        <v>3.4</v>
      </c>
      <c r="P152" s="4">
        <f t="shared" si="19"/>
        <v>75.650584928304625</v>
      </c>
      <c r="Q152" s="4">
        <f t="shared" si="20"/>
        <v>87.267350465642977</v>
      </c>
      <c r="R152" s="4">
        <f t="shared" si="25"/>
        <v>147.90606208488214</v>
      </c>
      <c r="S152">
        <f t="shared" si="21"/>
        <v>1.8788122903255362</v>
      </c>
      <c r="T152">
        <f t="shared" si="21"/>
        <v>1.9408517905007123</v>
      </c>
      <c r="U152">
        <f t="shared" si="21"/>
        <v>2.1699859743759311</v>
      </c>
      <c r="V152" s="2">
        <f t="shared" si="22"/>
        <v>2.0201467444606833</v>
      </c>
      <c r="X152">
        <v>2</v>
      </c>
      <c r="Y152">
        <v>1</v>
      </c>
      <c r="Z152">
        <f t="shared" si="23"/>
        <v>75.650584928304625</v>
      </c>
      <c r="AA152">
        <f t="shared" si="24"/>
        <v>-24.349415071695375</v>
      </c>
    </row>
    <row r="153" spans="1:27">
      <c r="A153">
        <v>29</v>
      </c>
      <c r="B153" t="s">
        <v>1351</v>
      </c>
      <c r="C153" t="s">
        <v>1362</v>
      </c>
      <c r="D153">
        <v>0.13402910154090553</v>
      </c>
      <c r="E153">
        <v>0.62303239697520618</v>
      </c>
      <c r="F153">
        <v>0.23531393613468951</v>
      </c>
      <c r="G153">
        <v>0.39696116071536336</v>
      </c>
      <c r="H153">
        <v>0.3733874610561641</v>
      </c>
      <c r="I153" s="3">
        <v>0</v>
      </c>
      <c r="J153" s="3">
        <v>12.944596713862827</v>
      </c>
      <c r="K153" s="3">
        <v>0</v>
      </c>
      <c r="L153" s="3">
        <f t="shared" si="18"/>
        <v>12.944596713862827</v>
      </c>
      <c r="M153">
        <v>5.25</v>
      </c>
      <c r="N153">
        <v>1.75</v>
      </c>
      <c r="O153">
        <v>3.4</v>
      </c>
      <c r="P153" s="4">
        <f t="shared" si="19"/>
        <v>87.055403286137178</v>
      </c>
      <c r="Q153" s="4">
        <f t="shared" si="20"/>
        <v>109.70844753539713</v>
      </c>
      <c r="R153" s="4">
        <f t="shared" si="25"/>
        <v>87.055403286137178</v>
      </c>
      <c r="S153">
        <f t="shared" si="21"/>
        <v>1.9397957317374168</v>
      </c>
      <c r="T153">
        <f t="shared" si="21"/>
        <v>2.0402400694777159</v>
      </c>
      <c r="U153">
        <f t="shared" si="21"/>
        <v>1.9397957317374168</v>
      </c>
      <c r="V153" s="2">
        <f t="shared" si="22"/>
        <v>1.9875857089216136</v>
      </c>
      <c r="X153">
        <v>1</v>
      </c>
      <c r="Y153">
        <v>1</v>
      </c>
      <c r="Z153">
        <f t="shared" si="23"/>
        <v>87.055403286137178</v>
      </c>
      <c r="AA153">
        <f t="shared" si="24"/>
        <v>-12.944596713862822</v>
      </c>
    </row>
    <row r="154" spans="1:27">
      <c r="A154">
        <v>29</v>
      </c>
      <c r="B154" t="s">
        <v>1356</v>
      </c>
      <c r="C154" t="s">
        <v>1364</v>
      </c>
      <c r="D154">
        <v>0.28178465694732802</v>
      </c>
      <c r="E154">
        <v>0.44750534211153131</v>
      </c>
      <c r="F154">
        <v>0.26656033785693722</v>
      </c>
      <c r="G154">
        <v>0.44517436383316944</v>
      </c>
      <c r="H154">
        <v>0.49171955864988631</v>
      </c>
      <c r="I154" s="3">
        <v>0</v>
      </c>
      <c r="J154" s="3">
        <v>27.413914138294206</v>
      </c>
      <c r="K154" s="3">
        <v>6.0615554397268028</v>
      </c>
      <c r="L154" s="3">
        <f t="shared" si="18"/>
        <v>33.475469578021006</v>
      </c>
      <c r="M154">
        <v>2.1</v>
      </c>
      <c r="N154">
        <v>3.8</v>
      </c>
      <c r="O154">
        <v>3.2</v>
      </c>
      <c r="P154" s="4">
        <f t="shared" si="19"/>
        <v>66.524530421978994</v>
      </c>
      <c r="Q154" s="4">
        <f t="shared" si="20"/>
        <v>170.69740414749697</v>
      </c>
      <c r="R154" s="4">
        <f t="shared" si="25"/>
        <v>85.921507829104769</v>
      </c>
      <c r="S154">
        <f t="shared" si="21"/>
        <v>1.8229818176711814</v>
      </c>
      <c r="T154">
        <f t="shared" si="21"/>
        <v>2.2322269167035445</v>
      </c>
      <c r="U154">
        <f t="shared" si="21"/>
        <v>1.9341018898186315</v>
      </c>
      <c r="V154" s="2">
        <f t="shared" si="22"/>
        <v>2.028176629343474</v>
      </c>
      <c r="X154">
        <v>0</v>
      </c>
      <c r="Y154">
        <v>1</v>
      </c>
      <c r="Z154">
        <f t="shared" si="23"/>
        <v>170.69740414749697</v>
      </c>
      <c r="AA154">
        <f t="shared" si="24"/>
        <v>70.697404147496968</v>
      </c>
    </row>
    <row r="155" spans="1:27">
      <c r="A155">
        <v>29</v>
      </c>
      <c r="B155" t="s">
        <v>1370</v>
      </c>
      <c r="C155" t="s">
        <v>1368</v>
      </c>
      <c r="D155">
        <v>0.40789559857847296</v>
      </c>
      <c r="E155">
        <v>0.17583829445811142</v>
      </c>
      <c r="F155">
        <v>0.41612018473431139</v>
      </c>
      <c r="G155">
        <v>0.11167693614160282</v>
      </c>
      <c r="H155">
        <v>0.17484339239369254</v>
      </c>
      <c r="I155" s="3">
        <v>22.520397906080692</v>
      </c>
      <c r="J155" s="3">
        <v>0</v>
      </c>
      <c r="K155" s="3">
        <v>24.548383243767212</v>
      </c>
      <c r="L155" s="3">
        <f t="shared" si="18"/>
        <v>47.068781149847908</v>
      </c>
      <c r="M155">
        <v>2.9</v>
      </c>
      <c r="N155">
        <v>2.6</v>
      </c>
      <c r="O155">
        <v>3.1</v>
      </c>
      <c r="P155" s="4">
        <f t="shared" si="19"/>
        <v>118.24037277778609</v>
      </c>
      <c r="Q155" s="4">
        <f t="shared" si="20"/>
        <v>52.931218850152099</v>
      </c>
      <c r="R155" s="4">
        <f t="shared" si="25"/>
        <v>129.03120690583046</v>
      </c>
      <c r="S155">
        <f t="shared" si="21"/>
        <v>2.0727657902581278</v>
      </c>
      <c r="T155">
        <f t="shared" si="21"/>
        <v>1.7237118946298604</v>
      </c>
      <c r="U155">
        <f t="shared" si="21"/>
        <v>2.1106947595080485</v>
      </c>
      <c r="V155" s="2">
        <f t="shared" si="22"/>
        <v>2.0268692956634276</v>
      </c>
      <c r="X155">
        <v>0</v>
      </c>
      <c r="Y155">
        <v>1</v>
      </c>
      <c r="Z155">
        <f t="shared" si="23"/>
        <v>52.931218850152099</v>
      </c>
      <c r="AA155">
        <f t="shared" si="24"/>
        <v>-47.068781149847901</v>
      </c>
    </row>
    <row r="156" spans="1:27">
      <c r="A156">
        <v>29</v>
      </c>
      <c r="B156" t="s">
        <v>1360</v>
      </c>
      <c r="C156" t="s">
        <v>1363</v>
      </c>
      <c r="D156">
        <v>0.35797040962389232</v>
      </c>
      <c r="E156">
        <v>0.35797040962389248</v>
      </c>
      <c r="F156">
        <v>0.28147046415904892</v>
      </c>
      <c r="G156">
        <v>0.40947702082157755</v>
      </c>
      <c r="H156">
        <v>0.47180355285496572</v>
      </c>
      <c r="I156" s="3">
        <v>0</v>
      </c>
      <c r="J156" s="3">
        <v>7.9612013256973126</v>
      </c>
      <c r="K156" s="3">
        <v>8.8061712111958609E-3</v>
      </c>
      <c r="L156" s="3">
        <f t="shared" si="18"/>
        <v>7.9700074969085088</v>
      </c>
      <c r="M156">
        <v>2.25</v>
      </c>
      <c r="N156">
        <v>3.3</v>
      </c>
      <c r="O156">
        <v>3.3</v>
      </c>
      <c r="P156" s="4">
        <f t="shared" si="19"/>
        <v>92.029992503091492</v>
      </c>
      <c r="Q156" s="4">
        <f t="shared" si="20"/>
        <v>118.30195687789262</v>
      </c>
      <c r="R156" s="4">
        <f t="shared" si="25"/>
        <v>92.059052868088429</v>
      </c>
      <c r="S156">
        <f t="shared" si="21"/>
        <v>1.9639293866482457</v>
      </c>
      <c r="T156">
        <f t="shared" si="21"/>
        <v>2.0729919285183915</v>
      </c>
      <c r="U156">
        <f t="shared" si="21"/>
        <v>1.9640665024254462</v>
      </c>
      <c r="V156" s="2">
        <f t="shared" si="22"/>
        <v>1.9979250868865539</v>
      </c>
      <c r="X156">
        <v>1</v>
      </c>
      <c r="Y156">
        <v>0</v>
      </c>
      <c r="Z156">
        <f t="shared" si="23"/>
        <v>92.029992503091492</v>
      </c>
      <c r="AA156">
        <f t="shared" si="24"/>
        <v>-7.970007496908508</v>
      </c>
    </row>
    <row r="157" spans="1:27">
      <c r="A157">
        <v>29</v>
      </c>
      <c r="B157" t="s">
        <v>1362</v>
      </c>
      <c r="C157" t="s">
        <v>1369</v>
      </c>
      <c r="D157">
        <v>0.62172203926824632</v>
      </c>
      <c r="E157">
        <v>0.107899929573784</v>
      </c>
      <c r="F157">
        <v>0.12069901178840252</v>
      </c>
      <c r="G157">
        <v>0.72110154066992793</v>
      </c>
      <c r="H157">
        <v>0.62071102956042945</v>
      </c>
      <c r="I157" s="3">
        <v>0</v>
      </c>
      <c r="J157" s="3">
        <v>4.8974833321947822</v>
      </c>
      <c r="K157" s="3">
        <v>0</v>
      </c>
      <c r="L157" s="3">
        <f t="shared" si="18"/>
        <v>4.8974833321947822</v>
      </c>
      <c r="M157">
        <v>1.25</v>
      </c>
      <c r="N157">
        <v>12</v>
      </c>
      <c r="O157">
        <v>6</v>
      </c>
      <c r="P157" s="4">
        <f t="shared" si="19"/>
        <v>95.102516667805219</v>
      </c>
      <c r="Q157" s="4">
        <f t="shared" si="20"/>
        <v>153.87231665414259</v>
      </c>
      <c r="R157" s="4">
        <f t="shared" si="25"/>
        <v>95.102516667805219</v>
      </c>
      <c r="S157">
        <f t="shared" si="21"/>
        <v>1.9781920096869297</v>
      </c>
      <c r="T157">
        <f t="shared" si="21"/>
        <v>2.1871604924384136</v>
      </c>
      <c r="U157">
        <f t="shared" si="21"/>
        <v>1.9781920096869297</v>
      </c>
      <c r="V157" s="2">
        <f t="shared" si="22"/>
        <v>1.7046458541243024</v>
      </c>
      <c r="X157">
        <v>1</v>
      </c>
      <c r="Y157">
        <v>1</v>
      </c>
      <c r="Z157">
        <f t="shared" si="23"/>
        <v>95.102516667805219</v>
      </c>
      <c r="AA157">
        <f t="shared" si="24"/>
        <v>-4.8974833321947813</v>
      </c>
    </row>
    <row r="158" spans="1:27">
      <c r="A158">
        <v>29</v>
      </c>
      <c r="B158" t="s">
        <v>1371</v>
      </c>
      <c r="C158" t="s">
        <v>1365</v>
      </c>
      <c r="D158">
        <v>0.26787172419679528</v>
      </c>
      <c r="E158">
        <v>0.44868145616377614</v>
      </c>
      <c r="F158">
        <v>0.28067207727100135</v>
      </c>
      <c r="G158">
        <v>0.38938998122875673</v>
      </c>
      <c r="H158">
        <v>0.4445253185121153</v>
      </c>
      <c r="I158" s="3">
        <v>14.869660868977006</v>
      </c>
      <c r="J158" s="3">
        <v>0</v>
      </c>
      <c r="K158" s="3">
        <v>8.878165761918666</v>
      </c>
      <c r="L158" s="3">
        <f t="shared" si="18"/>
        <v>23.747826630895673</v>
      </c>
      <c r="M158">
        <v>5.75</v>
      </c>
      <c r="N158">
        <v>1.6</v>
      </c>
      <c r="O158">
        <v>4</v>
      </c>
      <c r="P158" s="4">
        <f t="shared" si="19"/>
        <v>161.75272336572212</v>
      </c>
      <c r="Q158" s="4">
        <f t="shared" si="20"/>
        <v>76.252173369104327</v>
      </c>
      <c r="R158" s="4">
        <f t="shared" si="25"/>
        <v>111.76483641677899</v>
      </c>
      <c r="S158">
        <f t="shared" si="21"/>
        <v>2.2088516014442843</v>
      </c>
      <c r="T158">
        <f t="shared" si="21"/>
        <v>1.8822522266254802</v>
      </c>
      <c r="U158">
        <f t="shared" si="21"/>
        <v>2.048305186803983</v>
      </c>
      <c r="V158" s="2">
        <f t="shared" si="22"/>
        <v>2.0111226285488035</v>
      </c>
      <c r="X158">
        <v>1</v>
      </c>
      <c r="Y158">
        <v>3</v>
      </c>
      <c r="Z158">
        <f t="shared" si="23"/>
        <v>76.252173369104327</v>
      </c>
      <c r="AA158">
        <f t="shared" si="24"/>
        <v>-23.747826630895673</v>
      </c>
    </row>
    <row r="159" spans="1:27">
      <c r="A159">
        <v>29</v>
      </c>
      <c r="B159" t="s">
        <v>1366</v>
      </c>
      <c r="C159" t="s">
        <v>1367</v>
      </c>
      <c r="D159">
        <v>0.23134026897362328</v>
      </c>
      <c r="E159">
        <v>0.53638418679127242</v>
      </c>
      <c r="F159">
        <v>0.19140195568502377</v>
      </c>
      <c r="G159">
        <v>0.71087975291526506</v>
      </c>
      <c r="H159">
        <v>0.6789873290713978</v>
      </c>
      <c r="I159" s="3">
        <v>0</v>
      </c>
      <c r="J159" s="3">
        <v>1.540753692175759</v>
      </c>
      <c r="K159" s="3">
        <v>0</v>
      </c>
      <c r="L159" s="3">
        <f t="shared" si="18"/>
        <v>1.540753692175759</v>
      </c>
      <c r="M159">
        <v>3.1</v>
      </c>
      <c r="N159">
        <v>2.2999999999999998</v>
      </c>
      <c r="O159">
        <v>3.5</v>
      </c>
      <c r="P159" s="4">
        <f t="shared" si="19"/>
        <v>98.459246307824245</v>
      </c>
      <c r="Q159" s="4">
        <f t="shared" si="20"/>
        <v>102.00297979982848</v>
      </c>
      <c r="R159" s="4">
        <f t="shared" si="25"/>
        <v>98.459246307824245</v>
      </c>
      <c r="S159">
        <f t="shared" si="21"/>
        <v>1.9932565069841084</v>
      </c>
      <c r="T159">
        <f t="shared" si="21"/>
        <v>2.0086128589356447</v>
      </c>
      <c r="U159">
        <f t="shared" si="21"/>
        <v>1.9932565069841084</v>
      </c>
      <c r="V159" s="2">
        <f>(D158*S159)+(E158*T159)+(F158*U159)</f>
        <v>1.9946158440580151</v>
      </c>
      <c r="X159">
        <v>1</v>
      </c>
      <c r="Y159">
        <v>4</v>
      </c>
      <c r="Z159">
        <f t="shared" si="23"/>
        <v>102.00297979982848</v>
      </c>
      <c r="AA159">
        <f t="shared" si="24"/>
        <v>2.0029797998284806</v>
      </c>
    </row>
    <row r="160" spans="1:27">
      <c r="A160">
        <v>29</v>
      </c>
      <c r="B160" t="s">
        <v>1353</v>
      </c>
      <c r="C160" t="s">
        <v>1349</v>
      </c>
      <c r="D160">
        <v>0.23011060377438688</v>
      </c>
      <c r="E160">
        <v>0.50379175645650642</v>
      </c>
      <c r="F160">
        <v>0.26129202201190604</v>
      </c>
      <c r="G160">
        <v>0.42910296259831754</v>
      </c>
      <c r="H160">
        <v>0.46272698617808022</v>
      </c>
      <c r="I160" s="3">
        <v>0</v>
      </c>
      <c r="J160" s="3">
        <v>13.844517717821383</v>
      </c>
      <c r="K160" s="3">
        <v>0</v>
      </c>
      <c r="L160" s="3">
        <f t="shared" si="18"/>
        <v>13.844517717821383</v>
      </c>
      <c r="M160">
        <v>3.25</v>
      </c>
      <c r="N160">
        <v>2.37</v>
      </c>
      <c r="O160">
        <v>3.1</v>
      </c>
      <c r="P160" s="4">
        <f t="shared" si="19"/>
        <v>86.15548228217861</v>
      </c>
      <c r="Q160" s="4">
        <f t="shared" si="20"/>
        <v>118.96698927341529</v>
      </c>
      <c r="R160" s="4">
        <f t="shared" si="25"/>
        <v>86.15548228217861</v>
      </c>
      <c r="S160">
        <f t="shared" si="21"/>
        <v>1.9352829178739461</v>
      </c>
      <c r="T160">
        <f t="shared" si="21"/>
        <v>2.0754264709284116</v>
      </c>
      <c r="U160">
        <f t="shared" si="21"/>
        <v>1.9352829178739461</v>
      </c>
      <c r="V160" s="2">
        <f>(D159*S160)+(E159*T160)+(F159*U160)</f>
        <v>1.9313517458999263</v>
      </c>
      <c r="X160">
        <v>1</v>
      </c>
      <c r="Y160">
        <v>0</v>
      </c>
      <c r="Z160">
        <f t="shared" si="23"/>
        <v>86.15548228217861</v>
      </c>
      <c r="AA160">
        <f t="shared" si="24"/>
        <v>-13.84451771782139</v>
      </c>
    </row>
    <row r="161" spans="1:27">
      <c r="A161">
        <v>29</v>
      </c>
      <c r="B161" t="s">
        <v>1355</v>
      </c>
      <c r="C161" t="s">
        <v>1359</v>
      </c>
      <c r="D161">
        <v>0.50036727137869985</v>
      </c>
      <c r="E161">
        <v>0.20708140986886481</v>
      </c>
      <c r="F161">
        <v>0.29028570919986568</v>
      </c>
      <c r="G161">
        <v>0.32364810350747752</v>
      </c>
      <c r="H161">
        <v>0.37023521508665708</v>
      </c>
      <c r="I161" s="3">
        <v>0</v>
      </c>
      <c r="J161" s="3">
        <v>25.13298911292754</v>
      </c>
      <c r="K161" s="3">
        <v>0</v>
      </c>
      <c r="L161" s="3">
        <f t="shared" si="18"/>
        <v>25.13298911292754</v>
      </c>
      <c r="M161">
        <v>2.5</v>
      </c>
      <c r="N161">
        <v>3.1</v>
      </c>
      <c r="O161">
        <v>3.1</v>
      </c>
      <c r="P161" s="4">
        <f t="shared" si="19"/>
        <v>74.867010887072468</v>
      </c>
      <c r="Q161" s="4">
        <f t="shared" si="20"/>
        <v>152.77927713714783</v>
      </c>
      <c r="R161" s="4">
        <f t="shared" si="25"/>
        <v>74.867010887072468</v>
      </c>
      <c r="S161">
        <f t="shared" si="21"/>
        <v>1.8742904939913392</v>
      </c>
      <c r="T161">
        <f t="shared" si="21"/>
        <v>2.1840644508671385</v>
      </c>
      <c r="U161">
        <f t="shared" si="21"/>
        <v>1.8742904939913392</v>
      </c>
      <c r="V161" s="2">
        <f>(D160*S161)+(E160*T161)+(F160*U161)</f>
        <v>2.0213449361502032</v>
      </c>
      <c r="X161">
        <v>2</v>
      </c>
      <c r="Y161">
        <v>0</v>
      </c>
      <c r="Z161">
        <f t="shared" si="23"/>
        <v>74.867010887072468</v>
      </c>
      <c r="AA161">
        <f t="shared" si="24"/>
        <v>-25.132989112927532</v>
      </c>
    </row>
    <row r="162" spans="1:27">
      <c r="A162">
        <v>30</v>
      </c>
      <c r="B162" t="s">
        <v>1365</v>
      </c>
      <c r="C162" t="s">
        <v>1350</v>
      </c>
      <c r="D162">
        <v>0.54326711031892494</v>
      </c>
      <c r="E162">
        <v>0.22369952037425544</v>
      </c>
      <c r="F162">
        <v>0.21432752622464446</v>
      </c>
      <c r="G162">
        <v>0.60689852882806106</v>
      </c>
      <c r="H162">
        <v>0.59499416980810949</v>
      </c>
      <c r="I162" s="3">
        <v>0</v>
      </c>
      <c r="J162" s="3">
        <v>20.043157989328904</v>
      </c>
      <c r="K162" s="3">
        <v>9.8245312390482926</v>
      </c>
      <c r="L162" s="3">
        <f t="shared" si="18"/>
        <v>29.867689228377195</v>
      </c>
      <c r="M162">
        <v>1.5</v>
      </c>
      <c r="N162">
        <v>7</v>
      </c>
      <c r="O162">
        <v>4.2</v>
      </c>
      <c r="P162" s="4">
        <f t="shared" si="19"/>
        <v>70.132310771622798</v>
      </c>
      <c r="Q162" s="4">
        <f t="shared" si="20"/>
        <v>210.43441669692513</v>
      </c>
      <c r="R162" s="4">
        <f t="shared" si="25"/>
        <v>111.39534197562563</v>
      </c>
      <c r="S162">
        <f t="shared" si="21"/>
        <v>1.8459181485926595</v>
      </c>
      <c r="T162">
        <f t="shared" si="21"/>
        <v>2.3231167704588813</v>
      </c>
      <c r="U162">
        <f t="shared" si="21"/>
        <v>2.0468670310838775</v>
      </c>
      <c r="V162" s="2">
        <f>(D161*S162)+(E161*T162)+(F161*U162)</f>
        <v>1.9988875710723664</v>
      </c>
      <c r="X162">
        <v>4</v>
      </c>
      <c r="Y162">
        <v>1</v>
      </c>
      <c r="Z162">
        <f t="shared" si="23"/>
        <v>70.132310771622798</v>
      </c>
      <c r="AA162">
        <f t="shared" si="24"/>
        <v>-29.867689228377202</v>
      </c>
    </row>
    <row r="163" spans="1:27">
      <c r="A163">
        <v>30</v>
      </c>
      <c r="B163" t="s">
        <v>1369</v>
      </c>
      <c r="C163" t="s">
        <v>1367</v>
      </c>
      <c r="D163">
        <v>0.21145523885169462</v>
      </c>
      <c r="E163">
        <v>0.54559220323969737</v>
      </c>
      <c r="F163">
        <v>0.23245087819327109</v>
      </c>
      <c r="G163">
        <v>0.51711153579588653</v>
      </c>
      <c r="H163">
        <v>0.52088423469407219</v>
      </c>
      <c r="I163" s="3">
        <v>21.766485685997427</v>
      </c>
      <c r="J163" s="3">
        <v>0</v>
      </c>
      <c r="K163" s="3">
        <v>5.0853777932506263</v>
      </c>
      <c r="L163" s="3">
        <f t="shared" si="18"/>
        <v>26.851863479248053</v>
      </c>
      <c r="M163">
        <v>7</v>
      </c>
      <c r="N163">
        <v>1.44</v>
      </c>
      <c r="O163">
        <v>4.75</v>
      </c>
      <c r="P163" s="4">
        <f t="shared" si="19"/>
        <v>225.51353632273396</v>
      </c>
      <c r="Q163" s="4">
        <f t="shared" si="20"/>
        <v>73.148136520751947</v>
      </c>
      <c r="R163" s="4">
        <f t="shared" si="25"/>
        <v>97.303681038692417</v>
      </c>
      <c r="S163">
        <f t="shared" si="21"/>
        <v>2.3531726152775305</v>
      </c>
      <c r="T163">
        <f t="shared" si="21"/>
        <v>1.8642032667694213</v>
      </c>
      <c r="U163">
        <f t="shared" si="21"/>
        <v>1.9881292701198681</v>
      </c>
      <c r="V163" s="2">
        <f t="shared" si="22"/>
        <v>1.9768278398272576</v>
      </c>
      <c r="X163">
        <v>0</v>
      </c>
      <c r="Y163">
        <v>2</v>
      </c>
      <c r="Z163">
        <f t="shared" si="23"/>
        <v>73.148136520751947</v>
      </c>
      <c r="AA163">
        <f t="shared" si="24"/>
        <v>-26.851863479248053</v>
      </c>
    </row>
    <row r="164" spans="1:27">
      <c r="A164">
        <v>30</v>
      </c>
      <c r="B164" t="s">
        <v>1370</v>
      </c>
      <c r="C164" t="s">
        <v>1371</v>
      </c>
      <c r="D164">
        <v>0.38334366314041607</v>
      </c>
      <c r="E164">
        <v>0.23310055361821899</v>
      </c>
      <c r="F164">
        <v>0.38333364248985147</v>
      </c>
      <c r="G164">
        <v>0.15883168501663816</v>
      </c>
      <c r="H164">
        <v>0.23774838403931411</v>
      </c>
      <c r="I164" s="3">
        <v>0</v>
      </c>
      <c r="J164" s="3">
        <v>0</v>
      </c>
      <c r="K164" s="3">
        <v>10.063882498026635</v>
      </c>
      <c r="L164" s="3">
        <f t="shared" si="18"/>
        <v>10.063882498026635</v>
      </c>
      <c r="M164">
        <v>2.4</v>
      </c>
      <c r="N164">
        <v>3.1</v>
      </c>
      <c r="O164">
        <v>3.2</v>
      </c>
      <c r="P164" s="4">
        <f t="shared" si="19"/>
        <v>89.936117501973371</v>
      </c>
      <c r="Q164" s="4">
        <f t="shared" si="20"/>
        <v>89.936117501973371</v>
      </c>
      <c r="R164" s="4">
        <f t="shared" si="25"/>
        <v>122.1405414956586</v>
      </c>
      <c r="S164">
        <f t="shared" si="21"/>
        <v>1.9539341353570785</v>
      </c>
      <c r="T164">
        <f t="shared" si="21"/>
        <v>1.9539341353570785</v>
      </c>
      <c r="U164">
        <f t="shared" si="21"/>
        <v>2.0868598410573842</v>
      </c>
      <c r="V164" s="2">
        <f t="shared" si="22"/>
        <v>2.0044549819064748</v>
      </c>
      <c r="X164">
        <v>2</v>
      </c>
      <c r="Y164">
        <v>1</v>
      </c>
      <c r="Z164">
        <f t="shared" si="23"/>
        <v>89.936117501973371</v>
      </c>
      <c r="AA164">
        <f t="shared" si="24"/>
        <v>-10.063882498026629</v>
      </c>
    </row>
    <row r="165" spans="1:27">
      <c r="A165">
        <v>30</v>
      </c>
      <c r="B165" t="s">
        <v>1359</v>
      </c>
      <c r="C165" t="s">
        <v>1360</v>
      </c>
      <c r="D165">
        <v>0.30173197241020155</v>
      </c>
      <c r="E165">
        <v>0.413551496676069</v>
      </c>
      <c r="F165">
        <v>0.28212347736213733</v>
      </c>
      <c r="G165">
        <v>0.39836435732648917</v>
      </c>
      <c r="H165">
        <v>0.45864069552649106</v>
      </c>
      <c r="I165" s="3">
        <v>9.2935059369336575</v>
      </c>
      <c r="J165" s="3">
        <v>0</v>
      </c>
      <c r="K165" s="3">
        <v>0</v>
      </c>
      <c r="L165" s="3">
        <f t="shared" si="18"/>
        <v>9.2935059369336575</v>
      </c>
      <c r="M165">
        <v>4</v>
      </c>
      <c r="N165">
        <v>2.0499999999999998</v>
      </c>
      <c r="O165">
        <v>3.25</v>
      </c>
      <c r="P165" s="4">
        <f t="shared" si="19"/>
        <v>127.88051781080097</v>
      </c>
      <c r="Q165" s="4">
        <f t="shared" si="20"/>
        <v>90.706494063066344</v>
      </c>
      <c r="R165" s="4">
        <f t="shared" si="25"/>
        <v>90.706494063066344</v>
      </c>
      <c r="S165">
        <f t="shared" si="21"/>
        <v>2.1068043861382666</v>
      </c>
      <c r="T165">
        <f t="shared" si="21"/>
        <v>1.957638381159241</v>
      </c>
      <c r="U165">
        <f t="shared" si="21"/>
        <v>1.957638381159241</v>
      </c>
      <c r="V165" s="2">
        <f t="shared" si="22"/>
        <v>1.9975702729011144</v>
      </c>
      <c r="X165">
        <v>3</v>
      </c>
      <c r="Y165">
        <v>2</v>
      </c>
      <c r="Z165">
        <f t="shared" si="23"/>
        <v>127.88051781080097</v>
      </c>
      <c r="AA165">
        <f t="shared" si="24"/>
        <v>27.880517810800967</v>
      </c>
    </row>
    <row r="166" spans="1:27">
      <c r="A166">
        <v>30</v>
      </c>
      <c r="B166" t="s">
        <v>1349</v>
      </c>
      <c r="C166" t="s">
        <v>1355</v>
      </c>
      <c r="D166">
        <v>0.59806165598084471</v>
      </c>
      <c r="E166">
        <v>0.17332538074933748</v>
      </c>
      <c r="F166">
        <v>0.21249174329137005</v>
      </c>
      <c r="G166">
        <v>0.54250267752899861</v>
      </c>
      <c r="H166">
        <v>0.51643948001730189</v>
      </c>
      <c r="I166" s="3">
        <v>0</v>
      </c>
      <c r="J166" s="3">
        <v>17.864504196594474</v>
      </c>
      <c r="K166" s="3">
        <v>0</v>
      </c>
      <c r="L166" s="3">
        <f t="shared" si="18"/>
        <v>17.864504196594474</v>
      </c>
      <c r="M166">
        <v>1.44</v>
      </c>
      <c r="N166">
        <v>8</v>
      </c>
      <c r="O166">
        <v>4.33</v>
      </c>
      <c r="P166" s="4">
        <f t="shared" si="19"/>
        <v>82.135495803405519</v>
      </c>
      <c r="Q166" s="4">
        <f t="shared" si="20"/>
        <v>225.05152937616131</v>
      </c>
      <c r="R166" s="4">
        <f t="shared" si="25"/>
        <v>82.135495803405519</v>
      </c>
      <c r="S166">
        <f t="shared" si="21"/>
        <v>1.914530883063998</v>
      </c>
      <c r="T166">
        <f t="shared" si="21"/>
        <v>2.3522819686069605</v>
      </c>
      <c r="U166">
        <f t="shared" si="21"/>
        <v>1.914530883063998</v>
      </c>
      <c r="V166" s="2">
        <f t="shared" si="22"/>
        <v>1.9595396831177614</v>
      </c>
      <c r="X166">
        <v>0</v>
      </c>
      <c r="Y166">
        <v>4</v>
      </c>
      <c r="Z166">
        <f t="shared" si="23"/>
        <v>225.05152937616131</v>
      </c>
      <c r="AA166">
        <f t="shared" si="24"/>
        <v>125.05152937616131</v>
      </c>
    </row>
    <row r="167" spans="1:27">
      <c r="A167">
        <v>30</v>
      </c>
      <c r="B167" t="s">
        <v>1366</v>
      </c>
      <c r="C167" t="s">
        <v>1356</v>
      </c>
      <c r="D167">
        <v>0.39747159617568578</v>
      </c>
      <c r="E167">
        <v>0.36142047578155245</v>
      </c>
      <c r="F167">
        <v>0.20237258129807809</v>
      </c>
      <c r="G167">
        <v>0.74467071320145339</v>
      </c>
      <c r="H167">
        <v>0.73077940922759621</v>
      </c>
      <c r="I167" s="3">
        <v>0</v>
      </c>
      <c r="J167" s="3">
        <v>17.480429106137535</v>
      </c>
      <c r="K167" s="3">
        <v>0</v>
      </c>
      <c r="L167" s="3">
        <f t="shared" si="18"/>
        <v>17.480429106137535</v>
      </c>
      <c r="M167">
        <v>2</v>
      </c>
      <c r="N167">
        <v>3.75</v>
      </c>
      <c r="O167">
        <v>3.5</v>
      </c>
      <c r="P167" s="4">
        <f t="shared" si="19"/>
        <v>82.519570893862465</v>
      </c>
      <c r="Q167" s="4">
        <f t="shared" si="20"/>
        <v>148.07118004187822</v>
      </c>
      <c r="R167" s="4">
        <f t="shared" si="25"/>
        <v>82.519570893862465</v>
      </c>
      <c r="S167">
        <f t="shared" si="21"/>
        <v>1.9165569609526867</v>
      </c>
      <c r="T167">
        <f t="shared" si="21"/>
        <v>2.1704705374761919</v>
      </c>
      <c r="U167">
        <f t="shared" si="21"/>
        <v>1.9165569609526867</v>
      </c>
      <c r="V167" s="2">
        <f t="shared" si="22"/>
        <v>1.9340880281487682</v>
      </c>
      <c r="X167">
        <v>0</v>
      </c>
      <c r="Y167">
        <v>0</v>
      </c>
      <c r="Z167">
        <f t="shared" si="23"/>
        <v>82.519570893862465</v>
      </c>
      <c r="AA167">
        <f t="shared" si="24"/>
        <v>-17.480429106137535</v>
      </c>
    </row>
    <row r="168" spans="1:27">
      <c r="A168">
        <v>30</v>
      </c>
      <c r="B168" t="s">
        <v>1357</v>
      </c>
      <c r="C168" t="s">
        <v>1361</v>
      </c>
      <c r="D168">
        <v>0.70022909647432585</v>
      </c>
      <c r="E168">
        <v>0.10039218395885888</v>
      </c>
      <c r="F168">
        <v>0.16113368901391387</v>
      </c>
      <c r="G168">
        <v>0.58669225916710466</v>
      </c>
      <c r="H168">
        <v>0.47519981789310106</v>
      </c>
      <c r="I168" s="3">
        <v>8.8994109956911451</v>
      </c>
      <c r="J168" s="3">
        <v>0</v>
      </c>
      <c r="K168" s="3">
        <v>0</v>
      </c>
      <c r="L168" s="3">
        <f t="shared" si="18"/>
        <v>8.8994109956911451</v>
      </c>
      <c r="M168">
        <v>1.66</v>
      </c>
      <c r="N168">
        <v>5.5</v>
      </c>
      <c r="O168">
        <v>3.75</v>
      </c>
      <c r="P168" s="4">
        <f t="shared" si="19"/>
        <v>105.87361125715616</v>
      </c>
      <c r="Q168" s="4">
        <f t="shared" si="20"/>
        <v>91.100589004308858</v>
      </c>
      <c r="R168" s="4">
        <f t="shared" si="25"/>
        <v>91.100589004308858</v>
      </c>
      <c r="S168">
        <f t="shared" si="21"/>
        <v>2.0247877267407994</v>
      </c>
      <c r="T168">
        <f t="shared" si="21"/>
        <v>1.9595211848818261</v>
      </c>
      <c r="U168">
        <f t="shared" si="21"/>
        <v>1.9595211848818261</v>
      </c>
      <c r="V168" s="2">
        <f t="shared" si="22"/>
        <v>1.9302807689328758</v>
      </c>
      <c r="X168">
        <v>2</v>
      </c>
      <c r="Y168">
        <v>2</v>
      </c>
      <c r="Z168">
        <f t="shared" si="23"/>
        <v>91.100589004308858</v>
      </c>
      <c r="AA168">
        <f t="shared" si="24"/>
        <v>-8.8994109956911416</v>
      </c>
    </row>
    <row r="169" spans="1:27">
      <c r="A169">
        <v>30</v>
      </c>
      <c r="B169" t="s">
        <v>1368</v>
      </c>
      <c r="C169" t="s">
        <v>1363</v>
      </c>
      <c r="D169">
        <v>0.28625510035901236</v>
      </c>
      <c r="E169">
        <v>0.31396514755883376</v>
      </c>
      <c r="F169">
        <v>0.39965595642169804</v>
      </c>
      <c r="G169">
        <v>0.14352096044413076</v>
      </c>
      <c r="H169">
        <v>0.22893788005110663</v>
      </c>
      <c r="I169" s="3">
        <v>19.135848217414775</v>
      </c>
      <c r="J169" s="3">
        <v>0</v>
      </c>
      <c r="K169" s="3">
        <v>22.127182074604367</v>
      </c>
      <c r="L169" s="3">
        <f t="shared" si="18"/>
        <v>41.263030292019138</v>
      </c>
      <c r="M169">
        <v>5</v>
      </c>
      <c r="N169">
        <v>1.72</v>
      </c>
      <c r="O169">
        <v>3.75</v>
      </c>
      <c r="P169" s="4">
        <f t="shared" si="19"/>
        <v>154.41621079505472</v>
      </c>
      <c r="Q169" s="4">
        <f t="shared" si="20"/>
        <v>58.736969707980862</v>
      </c>
      <c r="R169" s="4">
        <f t="shared" si="25"/>
        <v>141.71390248774725</v>
      </c>
      <c r="S169">
        <f t="shared" si="21"/>
        <v>2.1886928911375367</v>
      </c>
      <c r="T169">
        <f t="shared" si="21"/>
        <v>1.7689115371297557</v>
      </c>
      <c r="U169">
        <f t="shared" si="21"/>
        <v>2.1514124577107161</v>
      </c>
      <c r="V169" s="2">
        <f t="shared" si="22"/>
        <v>2.0417258784250318</v>
      </c>
      <c r="X169">
        <v>4</v>
      </c>
      <c r="Y169">
        <v>0</v>
      </c>
      <c r="Z169">
        <f t="shared" si="23"/>
        <v>154.41621079505472</v>
      </c>
      <c r="AA169">
        <f t="shared" si="24"/>
        <v>54.416210795054724</v>
      </c>
    </row>
    <row r="170" spans="1:27">
      <c r="A170">
        <v>30</v>
      </c>
      <c r="B170" t="s">
        <v>1364</v>
      </c>
      <c r="C170" t="s">
        <v>1353</v>
      </c>
      <c r="D170">
        <v>0.36791035697804064</v>
      </c>
      <c r="E170">
        <v>0.39294241637292071</v>
      </c>
      <c r="F170">
        <v>0.21499647288956572</v>
      </c>
      <c r="G170">
        <v>0.69489618225234984</v>
      </c>
      <c r="H170">
        <v>0.6932132582029179</v>
      </c>
      <c r="I170" s="3">
        <v>0</v>
      </c>
      <c r="J170" s="3">
        <v>17.719780365115877</v>
      </c>
      <c r="K170" s="3">
        <v>0</v>
      </c>
      <c r="L170" s="3">
        <f t="shared" si="18"/>
        <v>17.719780365115877</v>
      </c>
      <c r="M170">
        <v>2.15</v>
      </c>
      <c r="N170">
        <v>3.5</v>
      </c>
      <c r="O170">
        <v>3.3</v>
      </c>
      <c r="P170" s="4">
        <f t="shared" si="19"/>
        <v>82.280219634884119</v>
      </c>
      <c r="Q170" s="4">
        <f t="shared" si="20"/>
        <v>144.29945091278969</v>
      </c>
      <c r="R170" s="4">
        <f t="shared" si="25"/>
        <v>82.280219634884119</v>
      </c>
      <c r="S170">
        <f t="shared" si="21"/>
        <v>1.9152954423091582</v>
      </c>
      <c r="T170">
        <f t="shared" si="21"/>
        <v>2.159264678522467</v>
      </c>
      <c r="U170">
        <f t="shared" si="21"/>
        <v>1.9152954423091582</v>
      </c>
      <c r="V170" s="2">
        <f t="shared" si="22"/>
        <v>1.9649054749036226</v>
      </c>
      <c r="X170">
        <v>1</v>
      </c>
      <c r="Y170">
        <v>0</v>
      </c>
      <c r="Z170">
        <f t="shared" si="23"/>
        <v>82.280219634884119</v>
      </c>
      <c r="AA170">
        <f t="shared" si="24"/>
        <v>-17.719780365115881</v>
      </c>
    </row>
    <row r="171" spans="1:27">
      <c r="A171">
        <v>31</v>
      </c>
      <c r="B171" t="s">
        <v>1350</v>
      </c>
      <c r="C171" t="s">
        <v>1361</v>
      </c>
      <c r="D171">
        <v>0.58983033203125723</v>
      </c>
      <c r="E171">
        <v>0.1038382425536242</v>
      </c>
      <c r="F171">
        <v>0.30463311199432869</v>
      </c>
      <c r="G171">
        <v>0.20873759679236834</v>
      </c>
      <c r="H171">
        <v>0.20646255173714506</v>
      </c>
      <c r="I171" s="3">
        <v>0</v>
      </c>
      <c r="J171" s="3">
        <v>0</v>
      </c>
      <c r="K171" s="3">
        <v>9.7699809347316258</v>
      </c>
      <c r="L171" s="3">
        <f t="shared" si="18"/>
        <v>9.7699809347316258</v>
      </c>
      <c r="M171">
        <v>1.5</v>
      </c>
      <c r="N171">
        <v>7</v>
      </c>
      <c r="O171">
        <v>4</v>
      </c>
      <c r="P171" s="4">
        <f t="shared" si="19"/>
        <v>90.23001906526838</v>
      </c>
      <c r="Q171" s="4">
        <f t="shared" si="20"/>
        <v>90.23001906526838</v>
      </c>
      <c r="R171" s="4">
        <f t="shared" si="25"/>
        <v>129.30994280419486</v>
      </c>
      <c r="S171">
        <f t="shared" si="21"/>
        <v>1.9553510491324828</v>
      </c>
      <c r="T171">
        <f t="shared" si="21"/>
        <v>1.9553510491324828</v>
      </c>
      <c r="U171">
        <f t="shared" si="21"/>
        <v>2.1116319196134175</v>
      </c>
      <c r="V171" s="2">
        <f t="shared" si="22"/>
        <v>1.9996385781231754</v>
      </c>
      <c r="X171">
        <v>2</v>
      </c>
      <c r="Y171">
        <v>1</v>
      </c>
      <c r="Z171">
        <f t="shared" si="23"/>
        <v>90.23001906526838</v>
      </c>
      <c r="AA171">
        <f t="shared" si="24"/>
        <v>-9.7699809347316204</v>
      </c>
    </row>
    <row r="172" spans="1:27">
      <c r="A172">
        <v>31</v>
      </c>
      <c r="B172" t="s">
        <v>1351</v>
      </c>
      <c r="C172" t="s">
        <v>1368</v>
      </c>
      <c r="D172">
        <v>0.4896740005975897</v>
      </c>
      <c r="E172">
        <v>0.20986567549179672</v>
      </c>
      <c r="F172">
        <v>0.29862088384674745</v>
      </c>
      <c r="G172">
        <v>0.30449704155991564</v>
      </c>
      <c r="H172">
        <v>0.35629213917944841</v>
      </c>
      <c r="I172" s="3">
        <v>2.4235698621809183</v>
      </c>
      <c r="J172" s="3">
        <v>0</v>
      </c>
      <c r="K172" s="3">
        <v>0</v>
      </c>
      <c r="L172" s="3">
        <f t="shared" si="18"/>
        <v>2.4235698621809183</v>
      </c>
      <c r="M172">
        <v>2.15</v>
      </c>
      <c r="N172">
        <v>3.6</v>
      </c>
      <c r="O172">
        <v>3.2</v>
      </c>
      <c r="P172" s="4">
        <f t="shared" si="19"/>
        <v>102.78710534150805</v>
      </c>
      <c r="Q172" s="4">
        <f t="shared" si="20"/>
        <v>97.576430137819088</v>
      </c>
      <c r="R172" s="4">
        <f t="shared" si="25"/>
        <v>97.576430137819088</v>
      </c>
      <c r="S172">
        <f t="shared" si="21"/>
        <v>2.0119386357654845</v>
      </c>
      <c r="T172">
        <f t="shared" si="21"/>
        <v>1.9893449252764897</v>
      </c>
      <c r="U172">
        <f t="shared" si="21"/>
        <v>1.9893449252764897</v>
      </c>
      <c r="V172" s="2">
        <f t="shared" si="22"/>
        <v>1.9967491971235771</v>
      </c>
      <c r="X172">
        <v>3</v>
      </c>
      <c r="Y172">
        <v>0</v>
      </c>
      <c r="Z172">
        <f t="shared" si="23"/>
        <v>102.78710534150805</v>
      </c>
      <c r="AA172">
        <f t="shared" si="24"/>
        <v>2.7871053415080524</v>
      </c>
    </row>
    <row r="173" spans="1:27">
      <c r="A173">
        <v>31</v>
      </c>
      <c r="B173" t="s">
        <v>1356</v>
      </c>
      <c r="C173" t="s">
        <v>1370</v>
      </c>
      <c r="D173">
        <v>0.61231322903999563</v>
      </c>
      <c r="E173">
        <v>0.16462045661001845</v>
      </c>
      <c r="F173">
        <v>0.20288428994734917</v>
      </c>
      <c r="G173">
        <v>0.56617493167787003</v>
      </c>
      <c r="H173">
        <v>0.52789215574538961</v>
      </c>
      <c r="I173" s="3">
        <v>0</v>
      </c>
      <c r="J173" s="3">
        <v>11.305168676459628</v>
      </c>
      <c r="K173" s="3">
        <v>0</v>
      </c>
      <c r="L173" s="3">
        <f t="shared" si="18"/>
        <v>11.305168676459628</v>
      </c>
      <c r="M173">
        <v>1.5</v>
      </c>
      <c r="N173">
        <v>7.5</v>
      </c>
      <c r="O173">
        <v>4</v>
      </c>
      <c r="P173" s="4">
        <f t="shared" si="19"/>
        <v>88.69483132354037</v>
      </c>
      <c r="Q173" s="4">
        <f t="shared" si="20"/>
        <v>173.48359639698759</v>
      </c>
      <c r="R173" s="4">
        <f t="shared" si="25"/>
        <v>88.69483132354037</v>
      </c>
      <c r="S173">
        <f t="shared" si="21"/>
        <v>1.9478983121308306</v>
      </c>
      <c r="T173">
        <f t="shared" si="21"/>
        <v>2.2392584167000176</v>
      </c>
      <c r="U173">
        <f t="shared" si="21"/>
        <v>1.9478983121308306</v>
      </c>
      <c r="V173" s="2">
        <f t="shared" si="22"/>
        <v>1.9565496143136736</v>
      </c>
      <c r="X173">
        <v>2</v>
      </c>
      <c r="Y173">
        <v>1</v>
      </c>
      <c r="Z173">
        <f t="shared" si="23"/>
        <v>88.69483132354037</v>
      </c>
      <c r="AA173">
        <f t="shared" si="24"/>
        <v>-11.30516867645963</v>
      </c>
    </row>
    <row r="174" spans="1:27">
      <c r="A174">
        <v>31</v>
      </c>
      <c r="B174" t="s">
        <v>1360</v>
      </c>
      <c r="C174" t="s">
        <v>1365</v>
      </c>
      <c r="D174">
        <v>0.25523427666244225</v>
      </c>
      <c r="E174">
        <v>0.51000206212507093</v>
      </c>
      <c r="F174">
        <v>0.19568699789059041</v>
      </c>
      <c r="G174">
        <v>0.71818440022494412</v>
      </c>
      <c r="H174">
        <v>0.69300234792928528</v>
      </c>
      <c r="I174" s="3">
        <v>0</v>
      </c>
      <c r="J174" s="3">
        <v>45.605864696354416</v>
      </c>
      <c r="K174" s="3">
        <v>0</v>
      </c>
      <c r="L174" s="3">
        <f t="shared" si="18"/>
        <v>45.605864696354416</v>
      </c>
      <c r="M174">
        <v>2</v>
      </c>
      <c r="N174">
        <v>3.9</v>
      </c>
      <c r="O174">
        <v>3.4</v>
      </c>
      <c r="P174" s="4">
        <f t="shared" si="19"/>
        <v>54.394135303645584</v>
      </c>
      <c r="Q174" s="4">
        <f t="shared" si="20"/>
        <v>232.25700761942781</v>
      </c>
      <c r="R174" s="4">
        <f t="shared" si="25"/>
        <v>54.394135303645584</v>
      </c>
      <c r="S174">
        <f t="shared" si="21"/>
        <v>1.7355520772245214</v>
      </c>
      <c r="T174">
        <f t="shared" si="21"/>
        <v>2.3659688263235319</v>
      </c>
      <c r="U174">
        <f t="shared" si="21"/>
        <v>1.7355520772245214</v>
      </c>
      <c r="V174" s="2">
        <f t="shared" si="22"/>
        <v>1.9892463350638798</v>
      </c>
      <c r="X174">
        <v>0</v>
      </c>
      <c r="Y174">
        <v>1</v>
      </c>
      <c r="Z174">
        <f t="shared" si="23"/>
        <v>232.25700761942781</v>
      </c>
      <c r="AA174">
        <f t="shared" si="24"/>
        <v>132.25700761942781</v>
      </c>
    </row>
    <row r="175" spans="1:27">
      <c r="A175">
        <v>31</v>
      </c>
      <c r="B175" t="s">
        <v>1362</v>
      </c>
      <c r="C175" t="s">
        <v>1349</v>
      </c>
      <c r="D175">
        <v>0.25233148021274515</v>
      </c>
      <c r="E175">
        <v>0.50900923557394584</v>
      </c>
      <c r="F175">
        <v>0.22340912291355705</v>
      </c>
      <c r="G175">
        <v>0.59877018916767866</v>
      </c>
      <c r="H175">
        <v>0.60029283916480425</v>
      </c>
      <c r="I175" s="3">
        <v>0</v>
      </c>
      <c r="J175" s="3">
        <v>74.860144576132882</v>
      </c>
      <c r="K175" s="3">
        <v>0</v>
      </c>
      <c r="L175" s="3">
        <f t="shared" si="18"/>
        <v>74.860144576132882</v>
      </c>
      <c r="M175">
        <v>1.75</v>
      </c>
      <c r="N175">
        <v>5.25</v>
      </c>
      <c r="O175">
        <v>3.5</v>
      </c>
      <c r="P175" s="4">
        <f t="shared" si="19"/>
        <v>25.139855423867118</v>
      </c>
      <c r="Q175" s="4">
        <f t="shared" si="20"/>
        <v>418.15561444856473</v>
      </c>
      <c r="R175" s="4">
        <f t="shared" si="25"/>
        <v>25.139855423867118</v>
      </c>
      <c r="S175">
        <f t="shared" si="21"/>
        <v>1.400362775784415</v>
      </c>
      <c r="T175">
        <f t="shared" si="21"/>
        <v>2.6213379323001971</v>
      </c>
      <c r="U175">
        <f t="shared" si="21"/>
        <v>1.400362775784415</v>
      </c>
      <c r="V175" s="2">
        <f t="shared" si="22"/>
        <v>2.0004946486484112</v>
      </c>
      <c r="X175">
        <v>0</v>
      </c>
      <c r="Y175">
        <v>0</v>
      </c>
      <c r="Z175">
        <f t="shared" si="23"/>
        <v>25.139855423867118</v>
      </c>
      <c r="AA175">
        <f t="shared" si="24"/>
        <v>-74.860144576132882</v>
      </c>
    </row>
    <row r="176" spans="1:27">
      <c r="A176">
        <v>31</v>
      </c>
      <c r="B176" t="s">
        <v>1363</v>
      </c>
      <c r="C176" t="s">
        <v>1357</v>
      </c>
      <c r="D176">
        <v>0.47480112130541019</v>
      </c>
      <c r="E176">
        <v>0.27461698695051801</v>
      </c>
      <c r="F176">
        <v>0.24173733793685007</v>
      </c>
      <c r="G176">
        <v>0.53879589772633096</v>
      </c>
      <c r="H176">
        <v>0.56173782753286039</v>
      </c>
      <c r="I176" s="3">
        <v>0</v>
      </c>
      <c r="J176" s="3">
        <v>59.579520444421057</v>
      </c>
      <c r="K176" s="3">
        <v>9.6497495651823879</v>
      </c>
      <c r="L176" s="3">
        <f t="shared" si="18"/>
        <v>69.229270009603439</v>
      </c>
      <c r="M176">
        <v>1.36</v>
      </c>
      <c r="N176">
        <v>8.5</v>
      </c>
      <c r="O176">
        <v>5</v>
      </c>
      <c r="P176" s="4">
        <f t="shared" si="19"/>
        <v>30.770729990396553</v>
      </c>
      <c r="Q176" s="4">
        <f t="shared" si="20"/>
        <v>537.19665376797559</v>
      </c>
      <c r="R176" s="4">
        <f t="shared" si="25"/>
        <v>79.019477816308495</v>
      </c>
      <c r="S176">
        <f t="shared" si="21"/>
        <v>1.4881377993686964</v>
      </c>
      <c r="T176">
        <f t="shared" si="21"/>
        <v>2.7301332987572331</v>
      </c>
      <c r="U176">
        <f t="shared" si="21"/>
        <v>1.897734155410663</v>
      </c>
      <c r="V176" s="2">
        <f t="shared" si="22"/>
        <v>1.9150636791160225</v>
      </c>
      <c r="X176">
        <v>2</v>
      </c>
      <c r="Y176">
        <v>1</v>
      </c>
      <c r="Z176">
        <f t="shared" si="23"/>
        <v>30.770729990396553</v>
      </c>
      <c r="AA176">
        <f t="shared" si="24"/>
        <v>-69.229270009603454</v>
      </c>
    </row>
    <row r="177" spans="1:27">
      <c r="A177">
        <v>31</v>
      </c>
      <c r="B177" t="s">
        <v>1367</v>
      </c>
      <c r="C177" t="s">
        <v>1359</v>
      </c>
      <c r="D177">
        <v>0.58271434723750914</v>
      </c>
      <c r="E177">
        <v>0.16745476085225156</v>
      </c>
      <c r="F177">
        <v>0.15391820693596459</v>
      </c>
      <c r="G177">
        <v>0.74678077320099434</v>
      </c>
      <c r="H177">
        <v>0.68100049893637427</v>
      </c>
      <c r="I177" s="3">
        <v>0</v>
      </c>
      <c r="J177" s="3">
        <v>63.891183246289664</v>
      </c>
      <c r="K177" s="3">
        <v>0</v>
      </c>
      <c r="L177" s="3">
        <f t="shared" si="18"/>
        <v>63.891183246289664</v>
      </c>
      <c r="M177">
        <v>1.25</v>
      </c>
      <c r="N177">
        <v>14</v>
      </c>
      <c r="O177">
        <v>5.5</v>
      </c>
      <c r="P177" s="4">
        <f t="shared" si="19"/>
        <v>36.108816753710336</v>
      </c>
      <c r="Q177" s="4">
        <f t="shared" si="20"/>
        <v>930.5853822017657</v>
      </c>
      <c r="R177" s="4">
        <f t="shared" si="25"/>
        <v>36.108816753710336</v>
      </c>
      <c r="S177">
        <f t="shared" si="21"/>
        <v>1.557613257306532</v>
      </c>
      <c r="T177">
        <f t="shared" si="21"/>
        <v>2.9687562262770126</v>
      </c>
      <c r="U177">
        <f t="shared" si="21"/>
        <v>1.557613257306532</v>
      </c>
      <c r="V177" s="2">
        <f t="shared" si="22"/>
        <v>1.6445209960440248</v>
      </c>
      <c r="X177">
        <v>2</v>
      </c>
      <c r="Y177">
        <v>2</v>
      </c>
      <c r="Z177">
        <f t="shared" si="23"/>
        <v>36.108816753710336</v>
      </c>
      <c r="AA177">
        <f t="shared" si="24"/>
        <v>-63.891183246289664</v>
      </c>
    </row>
    <row r="178" spans="1:27">
      <c r="A178">
        <v>31</v>
      </c>
      <c r="B178" t="s">
        <v>1371</v>
      </c>
      <c r="C178" t="s">
        <v>1364</v>
      </c>
      <c r="D178">
        <v>0.23855245755180324</v>
      </c>
      <c r="E178">
        <v>0.33851776598324079</v>
      </c>
      <c r="F178">
        <v>0.42284568469734329</v>
      </c>
      <c r="G178">
        <v>0.11493682724450695</v>
      </c>
      <c r="H178">
        <v>0.19381037339962898</v>
      </c>
      <c r="I178" s="3">
        <v>0</v>
      </c>
      <c r="J178" s="3">
        <v>0</v>
      </c>
      <c r="K178" s="3">
        <v>17.54277231107087</v>
      </c>
      <c r="L178" s="3">
        <f t="shared" si="18"/>
        <v>17.54277231107087</v>
      </c>
      <c r="M178">
        <v>4</v>
      </c>
      <c r="N178">
        <v>2</v>
      </c>
      <c r="O178">
        <v>3.3</v>
      </c>
      <c r="P178" s="4">
        <f t="shared" si="19"/>
        <v>82.457227688929123</v>
      </c>
      <c r="Q178" s="4">
        <f t="shared" si="20"/>
        <v>82.457227688929123</v>
      </c>
      <c r="R178" s="4">
        <f t="shared" si="25"/>
        <v>140.34837631546299</v>
      </c>
      <c r="S178">
        <f t="shared" si="21"/>
        <v>1.9162287292084887</v>
      </c>
      <c r="T178">
        <f t="shared" si="21"/>
        <v>1.9162287292084887</v>
      </c>
      <c r="U178">
        <f t="shared" si="21"/>
        <v>2.1472073926646957</v>
      </c>
      <c r="V178" s="2">
        <f t="shared" si="22"/>
        <v>2.0137359212471164</v>
      </c>
      <c r="X178">
        <v>1</v>
      </c>
      <c r="Y178">
        <v>1</v>
      </c>
      <c r="Z178">
        <f t="shared" si="23"/>
        <v>140.34837631546299</v>
      </c>
      <c r="AA178">
        <f t="shared" si="24"/>
        <v>40.348376315462986</v>
      </c>
    </row>
    <row r="179" spans="1:27">
      <c r="A179">
        <v>31</v>
      </c>
      <c r="B179" t="s">
        <v>1353</v>
      </c>
      <c r="C179" t="s">
        <v>1366</v>
      </c>
      <c r="D179">
        <v>0.37078478258203906</v>
      </c>
      <c r="E179">
        <v>0.37078478258203895</v>
      </c>
      <c r="F179">
        <v>0.25182982516109625</v>
      </c>
      <c r="G179">
        <v>0.528392787406188</v>
      </c>
      <c r="H179">
        <v>0.5660951225812364</v>
      </c>
      <c r="I179" s="3">
        <v>3.6314586279579468</v>
      </c>
      <c r="J179" s="3">
        <v>0</v>
      </c>
      <c r="K179" s="3">
        <v>0</v>
      </c>
      <c r="L179" s="3">
        <f t="shared" si="18"/>
        <v>3.6314586279579468</v>
      </c>
      <c r="M179">
        <v>2.9</v>
      </c>
      <c r="N179">
        <v>2.5</v>
      </c>
      <c r="O179">
        <v>3.3</v>
      </c>
      <c r="P179" s="4">
        <f t="shared" si="19"/>
        <v>106.89977139312009</v>
      </c>
      <c r="Q179" s="4">
        <f t="shared" si="20"/>
        <v>96.36854137204206</v>
      </c>
      <c r="R179" s="4">
        <f t="shared" si="25"/>
        <v>96.36854137204206</v>
      </c>
      <c r="S179">
        <f t="shared" si="21"/>
        <v>2.028976776464039</v>
      </c>
      <c r="T179">
        <f t="shared" si="21"/>
        <v>1.983935285580678</v>
      </c>
      <c r="U179">
        <f t="shared" si="21"/>
        <v>1.983935285580678</v>
      </c>
      <c r="V179" s="2">
        <f t="shared" si="22"/>
        <v>1.987540802544804</v>
      </c>
      <c r="X179">
        <v>0</v>
      </c>
      <c r="Y179">
        <v>1</v>
      </c>
      <c r="Z179">
        <f t="shared" si="23"/>
        <v>96.36854137204206</v>
      </c>
      <c r="AA179">
        <f t="shared" si="24"/>
        <v>-3.6314586279579402</v>
      </c>
    </row>
    <row r="180" spans="1:27">
      <c r="A180">
        <v>31</v>
      </c>
      <c r="B180" t="s">
        <v>1355</v>
      </c>
      <c r="C180" t="s">
        <v>1369</v>
      </c>
      <c r="D180">
        <v>0.59171813290408226</v>
      </c>
      <c r="E180">
        <v>0.14274303666438132</v>
      </c>
      <c r="F180">
        <v>0.26119919776854494</v>
      </c>
      <c r="G180">
        <v>0.33683732729754634</v>
      </c>
      <c r="H180">
        <v>0.33744915737141534</v>
      </c>
      <c r="I180" s="3">
        <v>16.203518564879669</v>
      </c>
      <c r="J180" s="3">
        <v>0</v>
      </c>
      <c r="K180" s="3">
        <v>0</v>
      </c>
      <c r="L180" s="3">
        <f t="shared" si="18"/>
        <v>16.203518564879669</v>
      </c>
      <c r="M180">
        <v>2.2999999999999998</v>
      </c>
      <c r="N180">
        <v>3.25</v>
      </c>
      <c r="O180">
        <v>3.1</v>
      </c>
      <c r="P180" s="4">
        <f t="shared" si="19"/>
        <v>121.06457413434357</v>
      </c>
      <c r="Q180" s="4">
        <f t="shared" si="20"/>
        <v>83.796481435120327</v>
      </c>
      <c r="R180" s="4">
        <f t="shared" si="25"/>
        <v>83.796481435120327</v>
      </c>
      <c r="S180">
        <f t="shared" si="21"/>
        <v>2.08301707866109</v>
      </c>
      <c r="T180">
        <f t="shared" si="21"/>
        <v>1.9232257832437267</v>
      </c>
      <c r="U180">
        <f t="shared" si="21"/>
        <v>1.9232257832437267</v>
      </c>
      <c r="V180" s="2">
        <f t="shared" si="22"/>
        <v>2.0094310967951419</v>
      </c>
      <c r="X180">
        <v>2</v>
      </c>
      <c r="Y180">
        <v>1</v>
      </c>
      <c r="Z180">
        <f t="shared" si="23"/>
        <v>121.06457413434357</v>
      </c>
      <c r="AA180">
        <f t="shared" si="24"/>
        <v>21.064574134343573</v>
      </c>
    </row>
    <row r="181" spans="1:27">
      <c r="A181">
        <v>32</v>
      </c>
      <c r="B181" t="s">
        <v>1365</v>
      </c>
      <c r="C181" t="s">
        <v>1369</v>
      </c>
      <c r="D181">
        <v>0.64788907635642279</v>
      </c>
      <c r="E181">
        <v>0.12584466711404788</v>
      </c>
      <c r="F181">
        <v>0.14615253160028632</v>
      </c>
      <c r="G181">
        <v>0.704333444954647</v>
      </c>
      <c r="H181">
        <v>0.60925714138808729</v>
      </c>
      <c r="I181" s="3">
        <v>0</v>
      </c>
      <c r="J181" s="3">
        <v>9.43600338823315</v>
      </c>
      <c r="K181" s="3">
        <v>0</v>
      </c>
      <c r="L181" s="3">
        <f t="shared" si="18"/>
        <v>9.43600338823315</v>
      </c>
      <c r="M181">
        <v>1.33</v>
      </c>
      <c r="N181">
        <v>9</v>
      </c>
      <c r="O181">
        <v>5.25</v>
      </c>
      <c r="P181" s="4">
        <f t="shared" si="19"/>
        <v>90.563996611766854</v>
      </c>
      <c r="Q181" s="4">
        <f t="shared" si="20"/>
        <v>175.4880271058652</v>
      </c>
      <c r="R181" s="4">
        <f t="shared" si="25"/>
        <v>90.563996611766854</v>
      </c>
      <c r="S181">
        <f t="shared" si="21"/>
        <v>1.9569555797909444</v>
      </c>
      <c r="T181">
        <f t="shared" si="21"/>
        <v>2.2442474915184736</v>
      </c>
      <c r="U181">
        <f t="shared" si="21"/>
        <v>1.9569555797909444</v>
      </c>
      <c r="V181" s="2">
        <f t="shared" si="22"/>
        <v>1.8363307337687347</v>
      </c>
      <c r="X181">
        <v>3</v>
      </c>
      <c r="Y181">
        <v>2</v>
      </c>
      <c r="Z181">
        <f t="shared" si="23"/>
        <v>90.563996611766854</v>
      </c>
      <c r="AA181">
        <f t="shared" si="24"/>
        <v>-9.4360033882331464</v>
      </c>
    </row>
    <row r="182" spans="1:27">
      <c r="A182">
        <v>32</v>
      </c>
      <c r="B182" t="s">
        <v>1361</v>
      </c>
      <c r="C182" t="s">
        <v>1367</v>
      </c>
      <c r="D182">
        <v>0.21584320691897343</v>
      </c>
      <c r="E182">
        <v>0.40867557705342616</v>
      </c>
      <c r="F182">
        <v>0.37518826446889769</v>
      </c>
      <c r="G182">
        <v>0.16589486662934197</v>
      </c>
      <c r="H182">
        <v>0.24000499450711757</v>
      </c>
      <c r="I182" s="3">
        <v>56.96</v>
      </c>
      <c r="J182" s="3">
        <v>0</v>
      </c>
      <c r="K182" s="3">
        <v>43.030892432147397</v>
      </c>
      <c r="L182" s="3">
        <f t="shared" si="18"/>
        <v>99.990892432147405</v>
      </c>
      <c r="M182">
        <v>11</v>
      </c>
      <c r="N182">
        <v>1.3</v>
      </c>
      <c r="O182">
        <v>5.25</v>
      </c>
      <c r="P182" s="4">
        <f t="shared" si="19"/>
        <v>626.5691075678526</v>
      </c>
      <c r="Q182" s="4">
        <f t="shared" si="20"/>
        <v>9.1075678526024717E-3</v>
      </c>
      <c r="R182" s="4">
        <f t="shared" si="25"/>
        <v>225.92129283662646</v>
      </c>
      <c r="S182">
        <f t="shared" si="21"/>
        <v>2.7969689785706611</v>
      </c>
      <c r="T182">
        <f t="shared" si="21"/>
        <v>-2.040597584521834</v>
      </c>
      <c r="U182">
        <f t="shared" si="21"/>
        <v>2.3539571646328921</v>
      </c>
      <c r="V182" s="2">
        <f t="shared" si="22"/>
        <v>0.65294146183203094</v>
      </c>
      <c r="X182">
        <v>0</v>
      </c>
      <c r="Y182">
        <v>0</v>
      </c>
      <c r="Z182">
        <f t="shared" si="23"/>
        <v>225.92129283662646</v>
      </c>
      <c r="AA182">
        <f t="shared" si="24"/>
        <v>125.92129283662646</v>
      </c>
    </row>
    <row r="183" spans="1:27">
      <c r="A183">
        <v>32</v>
      </c>
      <c r="B183" t="s">
        <v>1356</v>
      </c>
      <c r="C183" t="s">
        <v>1350</v>
      </c>
      <c r="D183">
        <v>0.56627893811079777</v>
      </c>
      <c r="E183">
        <v>0.20323602108067693</v>
      </c>
      <c r="F183">
        <v>0.21171757634434604</v>
      </c>
      <c r="G183">
        <v>0.59124556332870415</v>
      </c>
      <c r="H183">
        <v>0.57272059646350193</v>
      </c>
      <c r="I183" s="3">
        <v>7.6856177760383479</v>
      </c>
      <c r="J183" s="3">
        <v>0.48881446043791255</v>
      </c>
      <c r="K183" s="3">
        <v>0</v>
      </c>
      <c r="L183" s="3">
        <f t="shared" si="18"/>
        <v>8.1744322364762603</v>
      </c>
      <c r="M183">
        <v>1.85</v>
      </c>
      <c r="N183">
        <v>4.5</v>
      </c>
      <c r="O183">
        <v>3.5</v>
      </c>
      <c r="P183" s="4">
        <f t="shared" si="19"/>
        <v>106.04396064919469</v>
      </c>
      <c r="Q183" s="4">
        <f t="shared" si="20"/>
        <v>94.02523283549435</v>
      </c>
      <c r="R183" s="4">
        <f t="shared" si="25"/>
        <v>91.82556776352375</v>
      </c>
      <c r="S183">
        <f t="shared" si="21"/>
        <v>2.0254859398830827</v>
      </c>
      <c r="T183">
        <f t="shared" si="21"/>
        <v>1.9732444175429364</v>
      </c>
      <c r="U183">
        <f t="shared" si="21"/>
        <v>1.9629636222969731</v>
      </c>
      <c r="V183" s="2">
        <f t="shared" si="22"/>
        <v>1.9636182718012611</v>
      </c>
      <c r="X183">
        <v>1</v>
      </c>
      <c r="Y183">
        <v>3</v>
      </c>
      <c r="Z183">
        <f t="shared" si="23"/>
        <v>94.02523283549435</v>
      </c>
      <c r="AA183">
        <f t="shared" si="24"/>
        <v>-5.9747671645056499</v>
      </c>
    </row>
    <row r="184" spans="1:27">
      <c r="A184">
        <v>32</v>
      </c>
      <c r="B184" t="s">
        <v>1370</v>
      </c>
      <c r="C184" t="s">
        <v>1360</v>
      </c>
      <c r="D184">
        <v>0.23840210911589682</v>
      </c>
      <c r="E184">
        <v>0.39607083632958912</v>
      </c>
      <c r="F184">
        <v>0.36519151782035314</v>
      </c>
      <c r="G184">
        <v>0.18566279192272156</v>
      </c>
      <c r="H184">
        <v>0.26445524559713507</v>
      </c>
      <c r="I184" s="3">
        <v>14.295888973536895</v>
      </c>
      <c r="J184" s="3">
        <v>0</v>
      </c>
      <c r="K184" s="3">
        <v>18.634869295792054</v>
      </c>
      <c r="L184" s="3">
        <f t="shared" si="18"/>
        <v>32.930758269328948</v>
      </c>
      <c r="M184">
        <v>7</v>
      </c>
      <c r="N184">
        <v>1.57</v>
      </c>
      <c r="O184">
        <v>3.75</v>
      </c>
      <c r="P184" s="4">
        <f t="shared" si="19"/>
        <v>167.14046454542932</v>
      </c>
      <c r="Q184" s="4">
        <f t="shared" si="20"/>
        <v>67.069241730671052</v>
      </c>
      <c r="R184" s="4">
        <f t="shared" si="25"/>
        <v>136.95000158989123</v>
      </c>
      <c r="S184">
        <f t="shared" si="21"/>
        <v>2.2230816048985007</v>
      </c>
      <c r="T184">
        <f t="shared" si="21"/>
        <v>1.826523396335479</v>
      </c>
      <c r="U184">
        <f t="shared" si="21"/>
        <v>2.1365620416318274</v>
      </c>
      <c r="V184" s="2">
        <f t="shared" si="22"/>
        <v>2.0336743274075899</v>
      </c>
      <c r="X184">
        <v>0</v>
      </c>
      <c r="Y184">
        <v>0</v>
      </c>
      <c r="Z184">
        <f t="shared" si="23"/>
        <v>136.95000158989123</v>
      </c>
      <c r="AA184">
        <f t="shared" si="24"/>
        <v>36.95000158989123</v>
      </c>
    </row>
    <row r="185" spans="1:27">
      <c r="A185">
        <v>32</v>
      </c>
      <c r="B185" t="s">
        <v>1363</v>
      </c>
      <c r="C185" t="s">
        <v>1355</v>
      </c>
      <c r="D185">
        <v>0.59931428291953259</v>
      </c>
      <c r="E185">
        <v>0.17823209967815695</v>
      </c>
      <c r="F185">
        <v>0.1951468881006686</v>
      </c>
      <c r="G185">
        <v>0.62183773903443029</v>
      </c>
      <c r="H185">
        <v>0.58096568684310679</v>
      </c>
      <c r="I185" s="3">
        <v>0</v>
      </c>
      <c r="J185" s="3">
        <v>7.4868000280131968</v>
      </c>
      <c r="K185" s="3">
        <v>0.23466401123136069</v>
      </c>
      <c r="L185" s="3">
        <f t="shared" si="18"/>
        <v>7.721464039244557</v>
      </c>
      <c r="M185">
        <v>1.36</v>
      </c>
      <c r="N185">
        <v>8.5</v>
      </c>
      <c r="O185">
        <v>5</v>
      </c>
      <c r="P185" s="4">
        <f t="shared" si="19"/>
        <v>92.278535960755448</v>
      </c>
      <c r="Q185" s="4">
        <f t="shared" si="20"/>
        <v>155.91633619886761</v>
      </c>
      <c r="R185" s="4">
        <f t="shared" si="25"/>
        <v>93.451856016912245</v>
      </c>
      <c r="S185">
        <f t="shared" si="21"/>
        <v>1.9651006956322268</v>
      </c>
      <c r="T185">
        <f t="shared" si="21"/>
        <v>2.1928916209575031</v>
      </c>
      <c r="U185">
        <f t="shared" si="21"/>
        <v>1.970587931181933</v>
      </c>
      <c r="V185" s="2">
        <f t="shared" si="22"/>
        <v>1.9531106947362844</v>
      </c>
      <c r="X185">
        <v>1</v>
      </c>
      <c r="Y185">
        <v>3</v>
      </c>
      <c r="Z185">
        <f t="shared" si="23"/>
        <v>155.91633619886761</v>
      </c>
      <c r="AA185">
        <f t="shared" si="24"/>
        <v>55.916336198867612</v>
      </c>
    </row>
    <row r="186" spans="1:27">
      <c r="A186">
        <v>32</v>
      </c>
      <c r="B186" t="s">
        <v>1349</v>
      </c>
      <c r="C186" t="s">
        <v>1363</v>
      </c>
      <c r="D186">
        <v>0.35282724112038993</v>
      </c>
      <c r="E186">
        <v>0.35282724112039004</v>
      </c>
      <c r="F186">
        <v>0.29247477314853049</v>
      </c>
      <c r="G186">
        <v>0.37151588819383946</v>
      </c>
      <c r="H186">
        <v>0.44058448574880771</v>
      </c>
      <c r="I186" s="3">
        <v>0</v>
      </c>
      <c r="J186" s="3">
        <v>0</v>
      </c>
      <c r="K186" s="3">
        <v>0</v>
      </c>
      <c r="L186" s="3">
        <f t="shared" si="18"/>
        <v>0</v>
      </c>
      <c r="M186">
        <v>2.6</v>
      </c>
      <c r="N186">
        <v>2.75</v>
      </c>
      <c r="O186">
        <v>3.3</v>
      </c>
      <c r="P186" s="4">
        <f t="shared" si="19"/>
        <v>100</v>
      </c>
      <c r="Q186" s="4">
        <f t="shared" si="20"/>
        <v>100</v>
      </c>
      <c r="R186" s="4">
        <f t="shared" si="25"/>
        <v>100</v>
      </c>
      <c r="S186">
        <f t="shared" si="21"/>
        <v>2</v>
      </c>
      <c r="T186">
        <f t="shared" si="21"/>
        <v>2</v>
      </c>
      <c r="U186">
        <f t="shared" si="21"/>
        <v>2</v>
      </c>
      <c r="V186" s="2">
        <f t="shared" si="22"/>
        <v>1.9962585107786208</v>
      </c>
      <c r="X186">
        <v>2</v>
      </c>
      <c r="Y186">
        <v>0</v>
      </c>
      <c r="Z186">
        <f t="shared" si="23"/>
        <v>100</v>
      </c>
      <c r="AA186">
        <f t="shared" si="24"/>
        <v>0</v>
      </c>
    </row>
    <row r="187" spans="1:27">
      <c r="A187">
        <v>32</v>
      </c>
      <c r="B187" t="s">
        <v>1366</v>
      </c>
      <c r="C187" t="s">
        <v>1355</v>
      </c>
      <c r="D187">
        <v>0.6038054437742425</v>
      </c>
      <c r="E187">
        <v>0.16894127309583321</v>
      </c>
      <c r="F187">
        <v>0.16885054760665807</v>
      </c>
      <c r="G187">
        <v>0.70853543231655425</v>
      </c>
      <c r="H187">
        <v>0.64557737201616416</v>
      </c>
      <c r="I187" s="3">
        <v>0</v>
      </c>
      <c r="J187" s="3">
        <v>4.2547060217310939</v>
      </c>
      <c r="K187" s="3">
        <v>0</v>
      </c>
      <c r="L187" s="3">
        <f t="shared" si="18"/>
        <v>4.2547060217310939</v>
      </c>
      <c r="M187">
        <v>1.44</v>
      </c>
      <c r="N187">
        <v>7</v>
      </c>
      <c r="O187">
        <v>4.5</v>
      </c>
      <c r="P187" s="4">
        <f t="shared" si="19"/>
        <v>95.745293978268904</v>
      </c>
      <c r="Q187" s="4">
        <f t="shared" si="20"/>
        <v>125.52823613038656</v>
      </c>
      <c r="R187" s="4">
        <f t="shared" si="25"/>
        <v>95.745293978268904</v>
      </c>
      <c r="S187">
        <f t="shared" si="21"/>
        <v>1.9811174369540121</v>
      </c>
      <c r="T187">
        <f t="shared" si="21"/>
        <v>2.0987414263455548</v>
      </c>
      <c r="U187">
        <f t="shared" si="21"/>
        <v>1.9811174369540121</v>
      </c>
      <c r="V187" s="2">
        <f t="shared" si="22"/>
        <v>1.8852863057574738</v>
      </c>
      <c r="X187">
        <v>1</v>
      </c>
      <c r="Y187">
        <v>0</v>
      </c>
      <c r="Z187">
        <f t="shared" si="23"/>
        <v>95.745293978268904</v>
      </c>
      <c r="AA187">
        <f t="shared" si="24"/>
        <v>-4.2547060217310957</v>
      </c>
    </row>
    <row r="188" spans="1:27">
      <c r="A188">
        <v>32</v>
      </c>
      <c r="B188" t="s">
        <v>1353</v>
      </c>
      <c r="C188" t="s">
        <v>1359</v>
      </c>
      <c r="D188">
        <v>0.57190377261909331</v>
      </c>
      <c r="E188">
        <v>0.19630424237652086</v>
      </c>
      <c r="F188">
        <v>0.21544067192202265</v>
      </c>
      <c r="G188">
        <v>0.56593316327275234</v>
      </c>
      <c r="H188">
        <v>0.54944208701487207</v>
      </c>
      <c r="I188" s="3">
        <v>28.183306832699699</v>
      </c>
      <c r="J188" s="3">
        <v>0</v>
      </c>
      <c r="K188" s="3">
        <v>0</v>
      </c>
      <c r="L188" s="3">
        <f t="shared" si="18"/>
        <v>28.183306832699699</v>
      </c>
      <c r="M188">
        <v>2.4</v>
      </c>
      <c r="N188">
        <v>3.2</v>
      </c>
      <c r="O188">
        <v>3.1</v>
      </c>
      <c r="P188" s="4">
        <f t="shared" si="19"/>
        <v>139.45662956577956</v>
      </c>
      <c r="Q188" s="4">
        <f t="shared" si="20"/>
        <v>71.816693167300301</v>
      </c>
      <c r="R188" s="4">
        <f t="shared" si="25"/>
        <v>71.816693167300301</v>
      </c>
      <c r="S188">
        <f t="shared" si="21"/>
        <v>2.1444391648222068</v>
      </c>
      <c r="T188">
        <f t="shared" si="21"/>
        <v>1.8562254039610735</v>
      </c>
      <c r="U188">
        <f t="shared" si="21"/>
        <v>1.8562254039610735</v>
      </c>
      <c r="V188" s="2">
        <f t="shared" si="22"/>
        <v>1.9907042183866892</v>
      </c>
      <c r="X188">
        <v>1</v>
      </c>
      <c r="Y188">
        <v>0</v>
      </c>
      <c r="Z188">
        <f t="shared" si="23"/>
        <v>139.45662956577956</v>
      </c>
      <c r="AA188">
        <f t="shared" si="24"/>
        <v>39.456629565779565</v>
      </c>
    </row>
    <row r="189" spans="1:27">
      <c r="A189">
        <v>32</v>
      </c>
      <c r="B189" t="s">
        <v>1357</v>
      </c>
      <c r="C189" t="s">
        <v>1371</v>
      </c>
      <c r="D189">
        <v>0.50682231550874857</v>
      </c>
      <c r="E189">
        <v>0.2537483773655867</v>
      </c>
      <c r="F189">
        <v>0.18768471032163461</v>
      </c>
      <c r="G189">
        <v>0.74532317856866503</v>
      </c>
      <c r="H189">
        <v>0.71419807304058658</v>
      </c>
      <c r="I189" s="3">
        <v>0</v>
      </c>
      <c r="J189" s="3">
        <v>8.4698385256127668</v>
      </c>
      <c r="K189" s="3">
        <v>0</v>
      </c>
      <c r="L189" s="3">
        <f t="shared" si="18"/>
        <v>8.4698385256127668</v>
      </c>
      <c r="M189">
        <v>1.66</v>
      </c>
      <c r="N189">
        <v>5</v>
      </c>
      <c r="O189">
        <v>4</v>
      </c>
      <c r="P189" s="4">
        <f t="shared" si="19"/>
        <v>91.530161474387228</v>
      </c>
      <c r="Q189" s="4">
        <f t="shared" si="20"/>
        <v>133.87935410245106</v>
      </c>
      <c r="R189" s="4">
        <f t="shared" si="25"/>
        <v>91.530161474387228</v>
      </c>
      <c r="S189">
        <f t="shared" si="21"/>
        <v>1.961564228530249</v>
      </c>
      <c r="T189">
        <f t="shared" si="21"/>
        <v>2.1267136084480787</v>
      </c>
      <c r="U189">
        <f t="shared" si="21"/>
        <v>1.961564228530249</v>
      </c>
      <c r="V189" s="2">
        <f t="shared" si="22"/>
        <v>1.9019702655968249</v>
      </c>
      <c r="X189">
        <v>2</v>
      </c>
      <c r="Y189">
        <v>0</v>
      </c>
      <c r="Z189">
        <f t="shared" si="23"/>
        <v>91.530161474387228</v>
      </c>
      <c r="AA189">
        <f t="shared" si="24"/>
        <v>-8.4698385256127722</v>
      </c>
    </row>
    <row r="190" spans="1:27">
      <c r="A190">
        <v>32</v>
      </c>
      <c r="B190" t="s">
        <v>1368</v>
      </c>
      <c r="C190" t="s">
        <v>1362</v>
      </c>
      <c r="D190">
        <v>0.12764778245140954</v>
      </c>
      <c r="E190">
        <v>0.56262606457997444</v>
      </c>
      <c r="F190">
        <v>0.30813293789921048</v>
      </c>
      <c r="G190">
        <v>0.22342478161215912</v>
      </c>
      <c r="H190">
        <v>0.23984465922100687</v>
      </c>
      <c r="I190" s="3">
        <v>0</v>
      </c>
      <c r="J190" s="3">
        <v>25.380380770836009</v>
      </c>
      <c r="K190" s="3">
        <v>11.136289410081016</v>
      </c>
      <c r="L190" s="3">
        <f t="shared" si="18"/>
        <v>36.516670180917025</v>
      </c>
      <c r="M190">
        <v>4</v>
      </c>
      <c r="N190">
        <v>2.0499999999999998</v>
      </c>
      <c r="O190">
        <v>3.2</v>
      </c>
      <c r="P190" s="4">
        <f t="shared" si="19"/>
        <v>63.483329819082968</v>
      </c>
      <c r="Q190" s="4">
        <f t="shared" si="20"/>
        <v>115.51311039929679</v>
      </c>
      <c r="R190" s="4">
        <f t="shared" si="25"/>
        <v>99.11945593134223</v>
      </c>
      <c r="S190">
        <f t="shared" si="21"/>
        <v>1.8026596982360386</v>
      </c>
      <c r="T190">
        <f t="shared" si="21"/>
        <v>2.0626312781757354</v>
      </c>
      <c r="U190">
        <f t="shared" si="21"/>
        <v>1.9961589095235324</v>
      </c>
      <c r="V190" s="2">
        <f t="shared" si="22"/>
        <v>2.0056779410191043</v>
      </c>
      <c r="X190">
        <v>0</v>
      </c>
      <c r="Y190">
        <v>0</v>
      </c>
      <c r="Z190">
        <f t="shared" si="23"/>
        <v>99.11945593134223</v>
      </c>
      <c r="AA190">
        <f t="shared" si="24"/>
        <v>-0.88054406865776969</v>
      </c>
    </row>
    <row r="191" spans="1:27">
      <c r="A191">
        <v>32</v>
      </c>
      <c r="B191" t="s">
        <v>1364</v>
      </c>
      <c r="C191" t="s">
        <v>1351</v>
      </c>
      <c r="D191">
        <v>0.64094267721856713</v>
      </c>
      <c r="E191">
        <v>0.13129057507392322</v>
      </c>
      <c r="F191">
        <v>0.21577770438378058</v>
      </c>
      <c r="G191">
        <v>0.45527113232504812</v>
      </c>
      <c r="H191">
        <v>0.41342754210071364</v>
      </c>
      <c r="I191" s="3">
        <v>23.394758814694384</v>
      </c>
      <c r="J191" s="3">
        <v>0</v>
      </c>
      <c r="K191" s="3">
        <v>0</v>
      </c>
      <c r="L191" s="3">
        <f t="shared" si="18"/>
        <v>23.394758814694384</v>
      </c>
      <c r="M191">
        <v>1.85</v>
      </c>
      <c r="N191">
        <v>4.75</v>
      </c>
      <c r="O191">
        <v>3.4</v>
      </c>
      <c r="P191" s="4">
        <f t="shared" si="19"/>
        <v>119.88554499249022</v>
      </c>
      <c r="Q191" s="4">
        <f t="shared" si="20"/>
        <v>76.605241185305616</v>
      </c>
      <c r="R191" s="4">
        <f t="shared" si="25"/>
        <v>76.605241185305616</v>
      </c>
      <c r="S191">
        <f t="shared" si="21"/>
        <v>2.07876682189413</v>
      </c>
      <c r="T191">
        <f t="shared" si="21"/>
        <v>1.884258484253855</v>
      </c>
      <c r="U191">
        <f t="shared" si="21"/>
        <v>1.884258484253855</v>
      </c>
      <c r="V191" s="2">
        <f t="shared" si="22"/>
        <v>1.9863367223215225</v>
      </c>
      <c r="X191">
        <v>1</v>
      </c>
      <c r="Y191">
        <v>1</v>
      </c>
      <c r="Z191">
        <f t="shared" si="23"/>
        <v>76.605241185305616</v>
      </c>
      <c r="AA191">
        <f t="shared" si="24"/>
        <v>-23.394758814694384</v>
      </c>
    </row>
    <row r="192" spans="1:27">
      <c r="A192">
        <v>33</v>
      </c>
      <c r="B192" t="s">
        <v>1350</v>
      </c>
      <c r="C192" t="s">
        <v>1353</v>
      </c>
      <c r="D192">
        <v>0.3622306501825015</v>
      </c>
      <c r="E192">
        <v>0.3622306501825015</v>
      </c>
      <c r="F192">
        <v>0.27209253201354128</v>
      </c>
      <c r="G192">
        <v>0.44452831411744348</v>
      </c>
      <c r="H192">
        <v>0.50007819973378809</v>
      </c>
      <c r="I192" s="3">
        <v>0</v>
      </c>
      <c r="J192" s="3">
        <v>10.058493100477417</v>
      </c>
      <c r="K192" s="3">
        <v>1.160564495281501E-4</v>
      </c>
      <c r="L192" s="3">
        <f t="shared" si="18"/>
        <v>10.058609156926945</v>
      </c>
      <c r="M192">
        <v>2.2000000000000002</v>
      </c>
      <c r="N192">
        <v>3.4</v>
      </c>
      <c r="O192">
        <v>3.3</v>
      </c>
      <c r="P192" s="4">
        <f t="shared" si="19"/>
        <v>89.941390843073052</v>
      </c>
      <c r="Q192" s="4">
        <f t="shared" si="20"/>
        <v>124.14026738469627</v>
      </c>
      <c r="R192" s="4">
        <f t="shared" si="25"/>
        <v>89.941773829356492</v>
      </c>
      <c r="S192">
        <f t="shared" si="21"/>
        <v>1.9539595991625593</v>
      </c>
      <c r="T192">
        <f t="shared" si="21"/>
        <v>2.093912676473682</v>
      </c>
      <c r="U192">
        <f t="shared" si="21"/>
        <v>1.9539614484610177</v>
      </c>
      <c r="V192" s="2">
        <f t="shared" si="22"/>
        <v>1.9979217242280425</v>
      </c>
      <c r="X192">
        <v>3</v>
      </c>
      <c r="Y192">
        <v>0</v>
      </c>
      <c r="Z192">
        <f t="shared" si="23"/>
        <v>89.941390843073052</v>
      </c>
      <c r="AA192">
        <f t="shared" si="24"/>
        <v>-10.058609156926948</v>
      </c>
    </row>
    <row r="193" spans="1:27">
      <c r="A193">
        <v>33</v>
      </c>
      <c r="B193" t="s">
        <v>1351</v>
      </c>
      <c r="C193" t="s">
        <v>1370</v>
      </c>
      <c r="D193">
        <v>0.53244836380294358</v>
      </c>
      <c r="E193">
        <v>0.18672879217967295</v>
      </c>
      <c r="F193">
        <v>0.27772173069119932</v>
      </c>
      <c r="G193">
        <v>0.34036964788920365</v>
      </c>
      <c r="H193">
        <v>0.37239442697888608</v>
      </c>
      <c r="I193" s="3">
        <v>5.1422621540963158</v>
      </c>
      <c r="J193" s="3">
        <v>0</v>
      </c>
      <c r="K193" s="3">
        <v>0</v>
      </c>
      <c r="L193" s="3">
        <f t="shared" si="18"/>
        <v>5.1422621540963158</v>
      </c>
      <c r="M193">
        <v>1.95</v>
      </c>
      <c r="N193">
        <v>4.2</v>
      </c>
      <c r="O193">
        <v>3.2</v>
      </c>
      <c r="P193" s="4">
        <f t="shared" si="19"/>
        <v>104.8851490463915</v>
      </c>
      <c r="Q193" s="4">
        <f t="shared" si="20"/>
        <v>94.857737845903685</v>
      </c>
      <c r="R193" s="4">
        <f t="shared" si="25"/>
        <v>94.857737845903685</v>
      </c>
      <c r="S193">
        <f t="shared" si="21"/>
        <v>2.0207139996921719</v>
      </c>
      <c r="T193">
        <f t="shared" si="21"/>
        <v>1.977072763445141</v>
      </c>
      <c r="U193">
        <f t="shared" si="21"/>
        <v>1.977072763445141</v>
      </c>
      <c r="V193" s="2">
        <f t="shared" si="22"/>
        <v>1.9941783415856547</v>
      </c>
      <c r="X193">
        <v>1</v>
      </c>
      <c r="Y193">
        <v>0</v>
      </c>
      <c r="Z193">
        <f t="shared" si="23"/>
        <v>104.8851490463915</v>
      </c>
      <c r="AA193">
        <f t="shared" si="24"/>
        <v>4.8851490463915042</v>
      </c>
    </row>
    <row r="194" spans="1:27">
      <c r="A194">
        <v>33</v>
      </c>
      <c r="B194" t="s">
        <v>1369</v>
      </c>
      <c r="C194" t="s">
        <v>1368</v>
      </c>
      <c r="D194">
        <v>0.54396755196720359</v>
      </c>
      <c r="E194">
        <v>0.20967972194717083</v>
      </c>
      <c r="F194">
        <v>0.23721687446481071</v>
      </c>
      <c r="G194">
        <v>0.49645753384141234</v>
      </c>
      <c r="H194">
        <v>0.50433387322492329</v>
      </c>
      <c r="I194" s="3">
        <v>15.654388982825731</v>
      </c>
      <c r="J194" s="3">
        <v>0</v>
      </c>
      <c r="K194" s="3">
        <v>0</v>
      </c>
      <c r="L194" s="3">
        <f t="shared" si="18"/>
        <v>15.654388982825731</v>
      </c>
      <c r="M194">
        <v>2.15</v>
      </c>
      <c r="N194">
        <v>3.6</v>
      </c>
      <c r="O194">
        <v>3.25</v>
      </c>
      <c r="P194" s="4">
        <f t="shared" si="19"/>
        <v>118.0025473302496</v>
      </c>
      <c r="Q194" s="4">
        <f t="shared" si="20"/>
        <v>84.345611017174264</v>
      </c>
      <c r="R194" s="4">
        <f t="shared" si="25"/>
        <v>84.345611017174264</v>
      </c>
      <c r="S194">
        <f t="shared" si="21"/>
        <v>2.0718913825563803</v>
      </c>
      <c r="T194">
        <f t="shared" si="21"/>
        <v>1.9260624886961644</v>
      </c>
      <c r="U194">
        <f t="shared" si="21"/>
        <v>1.9260624886961644</v>
      </c>
      <c r="V194" s="2">
        <f t="shared" si="22"/>
        <v>1.9877924539862457</v>
      </c>
      <c r="X194">
        <v>2</v>
      </c>
      <c r="Y194">
        <v>4</v>
      </c>
      <c r="Z194">
        <f t="shared" si="23"/>
        <v>84.345611017174264</v>
      </c>
      <c r="AA194">
        <f t="shared" si="24"/>
        <v>-15.654388982825736</v>
      </c>
    </row>
    <row r="195" spans="1:27">
      <c r="A195">
        <v>33</v>
      </c>
      <c r="B195" t="s">
        <v>1359</v>
      </c>
      <c r="C195" t="s">
        <v>1364</v>
      </c>
      <c r="D195">
        <v>0.25996332797734212</v>
      </c>
      <c r="E195">
        <v>0.37756449409753584</v>
      </c>
      <c r="F195">
        <v>0.36213954695950451</v>
      </c>
      <c r="G195">
        <v>0.194836720975783</v>
      </c>
      <c r="H195">
        <v>0.2774158399609199</v>
      </c>
      <c r="I195" s="3">
        <v>0</v>
      </c>
      <c r="J195" s="3">
        <v>9.5591142649205274</v>
      </c>
      <c r="K195" s="3">
        <v>9.2525853183474336</v>
      </c>
      <c r="L195" s="3">
        <f t="shared" ref="L195:L251" si="26">SUM(I195:K195)</f>
        <v>18.811699583267959</v>
      </c>
      <c r="M195">
        <v>2.75</v>
      </c>
      <c r="N195">
        <v>2.87</v>
      </c>
      <c r="O195">
        <v>3</v>
      </c>
      <c r="P195" s="4">
        <f t="shared" ref="P195:P251" si="27">100+(I195*M195-I195)-J195-K195</f>
        <v>81.188300416732048</v>
      </c>
      <c r="Q195" s="4">
        <f t="shared" ref="Q195:Q251" si="28">100+(J195*N195-J195)-I195-K195</f>
        <v>108.62295835705396</v>
      </c>
      <c r="R195" s="4">
        <f t="shared" si="25"/>
        <v>108.94605637177433</v>
      </c>
      <c r="S195">
        <f t="shared" ref="S195:U251" si="29">LOG(P195)</f>
        <v>1.909493450047359</v>
      </c>
      <c r="T195">
        <f t="shared" si="29"/>
        <v>2.0359216266710081</v>
      </c>
      <c r="U195">
        <f t="shared" si="29"/>
        <v>2.0372115142796146</v>
      </c>
      <c r="V195" s="2">
        <f t="shared" ref="V195:V251" si="30">(D195*S195)+(E195*T195)+(F195*U195)</f>
        <v>2.0028448458634251</v>
      </c>
      <c r="X195">
        <v>0</v>
      </c>
      <c r="Y195">
        <v>1</v>
      </c>
      <c r="Z195">
        <f t="shared" ref="Z195:Z251" si="31">IF(X195=Y195,R195,IF(X195&gt;Y195,P195,Q195))</f>
        <v>108.62295835705396</v>
      </c>
      <c r="AA195">
        <f t="shared" ref="AA195:AA251" si="32">Z195-100</f>
        <v>8.6229583570539603</v>
      </c>
    </row>
    <row r="196" spans="1:27">
      <c r="A196">
        <v>33</v>
      </c>
      <c r="B196" t="s">
        <v>1360</v>
      </c>
      <c r="C196" t="s">
        <v>1366</v>
      </c>
      <c r="D196">
        <v>0.34740786054425438</v>
      </c>
      <c r="E196">
        <v>0.37568718992622596</v>
      </c>
      <c r="F196">
        <v>0.27361398939639109</v>
      </c>
      <c r="G196">
        <v>0.43807758763003279</v>
      </c>
      <c r="H196">
        <v>0.49465403111406636</v>
      </c>
      <c r="I196" s="3">
        <v>0</v>
      </c>
      <c r="J196" s="3">
        <v>22.099567741004556</v>
      </c>
      <c r="K196" s="3">
        <v>7.5255302606785577</v>
      </c>
      <c r="L196" s="3">
        <f t="shared" si="26"/>
        <v>29.625098001683114</v>
      </c>
      <c r="M196">
        <v>1.8</v>
      </c>
      <c r="N196">
        <v>4.5</v>
      </c>
      <c r="O196">
        <v>3.6</v>
      </c>
      <c r="P196" s="4">
        <f t="shared" si="27"/>
        <v>70.374901998316886</v>
      </c>
      <c r="Q196" s="4">
        <f t="shared" si="28"/>
        <v>169.82295683283741</v>
      </c>
      <c r="R196" s="4">
        <f t="shared" ref="R196:R251" si="33">100+(K196*O196-K196)-I196-J196</f>
        <v>97.466810936759686</v>
      </c>
      <c r="S196">
        <f t="shared" si="29"/>
        <v>1.8474178030761723</v>
      </c>
      <c r="T196">
        <f t="shared" si="29"/>
        <v>2.2299963982278044</v>
      </c>
      <c r="U196">
        <f t="shared" si="29"/>
        <v>1.9888567564080784</v>
      </c>
      <c r="V196" s="2">
        <f t="shared" si="30"/>
        <v>2.0237675783526492</v>
      </c>
      <c r="X196">
        <v>1</v>
      </c>
      <c r="Y196">
        <v>1</v>
      </c>
      <c r="Z196">
        <f t="shared" si="31"/>
        <v>97.466810936759686</v>
      </c>
      <c r="AA196">
        <f t="shared" si="32"/>
        <v>-2.5331890632403145</v>
      </c>
    </row>
    <row r="197" spans="1:27">
      <c r="A197">
        <v>33</v>
      </c>
      <c r="B197" t="s">
        <v>1362</v>
      </c>
      <c r="C197" t="s">
        <v>1356</v>
      </c>
      <c r="D197">
        <v>0.39643727837624554</v>
      </c>
      <c r="E197">
        <v>0.36392131252788634</v>
      </c>
      <c r="F197">
        <v>0.20657582340775665</v>
      </c>
      <c r="G197">
        <v>0.72922054415490034</v>
      </c>
      <c r="H197">
        <v>0.71912994818375819</v>
      </c>
      <c r="I197" s="3">
        <v>0</v>
      </c>
      <c r="J197" s="3">
        <v>99.99</v>
      </c>
      <c r="K197" s="3">
        <v>0</v>
      </c>
      <c r="L197" s="3">
        <f t="shared" si="26"/>
        <v>99.99</v>
      </c>
      <c r="M197">
        <v>1.4</v>
      </c>
      <c r="N197">
        <v>9</v>
      </c>
      <c r="O197">
        <v>4.5</v>
      </c>
      <c r="P197" s="4">
        <f t="shared" si="27"/>
        <v>1.0000000000005116E-2</v>
      </c>
      <c r="Q197" s="4">
        <f t="shared" si="28"/>
        <v>899.92</v>
      </c>
      <c r="R197" s="4">
        <f t="shared" si="33"/>
        <v>1.0000000000005116E-2</v>
      </c>
      <c r="S197">
        <f t="shared" si="29"/>
        <v>-1.9999999999997777</v>
      </c>
      <c r="T197">
        <f t="shared" si="29"/>
        <v>2.9542039037695451</v>
      </c>
      <c r="U197">
        <f t="shared" si="29"/>
        <v>-1.9999999999997777</v>
      </c>
      <c r="V197" s="2">
        <f t="shared" si="30"/>
        <v>-0.13092844143305177</v>
      </c>
      <c r="X197">
        <v>2</v>
      </c>
      <c r="Y197">
        <v>1</v>
      </c>
      <c r="Z197">
        <f t="shared" si="31"/>
        <v>1.0000000000005116E-2</v>
      </c>
      <c r="AA197">
        <f t="shared" si="32"/>
        <v>-99.99</v>
      </c>
    </row>
    <row r="198" spans="1:27">
      <c r="A198">
        <v>33</v>
      </c>
      <c r="B198" t="s">
        <v>1363</v>
      </c>
      <c r="C198" t="s">
        <v>1361</v>
      </c>
      <c r="D198">
        <v>0.73729214012510991</v>
      </c>
      <c r="E198">
        <v>6.7511024586243126E-2</v>
      </c>
      <c r="F198">
        <v>0.12225242204108305</v>
      </c>
      <c r="G198">
        <v>0.62917600926236994</v>
      </c>
      <c r="H198">
        <v>0.4563492246457026</v>
      </c>
      <c r="I198" s="3">
        <v>0</v>
      </c>
      <c r="J198" s="3">
        <v>5.0428690655177446</v>
      </c>
      <c r="K198" s="3">
        <v>0</v>
      </c>
      <c r="L198" s="3">
        <f t="shared" si="26"/>
        <v>5.0428690655177446</v>
      </c>
      <c r="M198">
        <v>1.18</v>
      </c>
      <c r="N198">
        <v>17</v>
      </c>
      <c r="O198">
        <v>7</v>
      </c>
      <c r="P198" s="4">
        <f t="shared" si="27"/>
        <v>94.957130934482251</v>
      </c>
      <c r="Q198" s="4">
        <f t="shared" si="28"/>
        <v>180.68590504828393</v>
      </c>
      <c r="R198" s="4">
        <f t="shared" si="33"/>
        <v>94.957130934482251</v>
      </c>
      <c r="S198">
        <f t="shared" si="29"/>
        <v>1.9775275842305891</v>
      </c>
      <c r="T198">
        <f t="shared" si="29"/>
        <v>2.2569242754247703</v>
      </c>
      <c r="U198">
        <f t="shared" si="29"/>
        <v>1.9775275842305891</v>
      </c>
      <c r="V198" s="2">
        <f t="shared" si="30"/>
        <v>1.8521403518065414</v>
      </c>
      <c r="X198">
        <v>1</v>
      </c>
      <c r="Y198">
        <v>2</v>
      </c>
      <c r="Z198">
        <f t="shared" si="31"/>
        <v>180.68590504828393</v>
      </c>
      <c r="AA198">
        <f t="shared" si="32"/>
        <v>80.685905048283928</v>
      </c>
    </row>
    <row r="199" spans="1:27">
      <c r="A199">
        <v>33</v>
      </c>
      <c r="B199" t="s">
        <v>1367</v>
      </c>
      <c r="C199" t="s">
        <v>1365</v>
      </c>
      <c r="D199">
        <v>0.23346971055032117</v>
      </c>
      <c r="E199">
        <v>0.48207310630295142</v>
      </c>
      <c r="F199">
        <v>0.16187773042804635</v>
      </c>
      <c r="G199">
        <v>0.7783010305237813</v>
      </c>
      <c r="H199">
        <v>0.73844136452891818</v>
      </c>
      <c r="I199" s="3">
        <v>0</v>
      </c>
      <c r="J199" s="3">
        <v>33.994927663761004</v>
      </c>
      <c r="K199" s="3">
        <v>0</v>
      </c>
      <c r="L199" s="3">
        <f t="shared" si="26"/>
        <v>33.994927663761004</v>
      </c>
      <c r="M199">
        <v>1.85</v>
      </c>
      <c r="N199">
        <v>4.2</v>
      </c>
      <c r="O199">
        <v>3.5</v>
      </c>
      <c r="P199" s="4">
        <f t="shared" si="27"/>
        <v>66.005072336238996</v>
      </c>
      <c r="Q199" s="4">
        <f t="shared" si="28"/>
        <v>208.78376852403522</v>
      </c>
      <c r="R199" s="4">
        <f t="shared" si="33"/>
        <v>66.005072336238996</v>
      </c>
      <c r="S199">
        <f t="shared" si="29"/>
        <v>1.8195773113447988</v>
      </c>
      <c r="T199">
        <f t="shared" si="29"/>
        <v>2.3196967322878295</v>
      </c>
      <c r="U199">
        <f t="shared" si="29"/>
        <v>1.8195773113447988</v>
      </c>
      <c r="V199" s="2">
        <f t="shared" si="30"/>
        <v>1.8376286431172644</v>
      </c>
      <c r="X199">
        <v>1</v>
      </c>
      <c r="Y199">
        <v>2</v>
      </c>
      <c r="Z199">
        <f t="shared" si="31"/>
        <v>208.78376852403522</v>
      </c>
      <c r="AA199">
        <f t="shared" si="32"/>
        <v>108.78376852403522</v>
      </c>
    </row>
    <row r="200" spans="1:27">
      <c r="A200">
        <v>33</v>
      </c>
      <c r="B200" t="s">
        <v>1371</v>
      </c>
      <c r="C200" t="s">
        <v>1349</v>
      </c>
      <c r="D200">
        <v>0.23516869934545198</v>
      </c>
      <c r="E200">
        <v>0.35139681417356267</v>
      </c>
      <c r="F200">
        <v>0.41332702966081264</v>
      </c>
      <c r="G200">
        <v>0.12411745028770223</v>
      </c>
      <c r="H200">
        <v>0.2031154559500756</v>
      </c>
      <c r="I200" s="3">
        <v>9.6882338860875254</v>
      </c>
      <c r="J200" s="3">
        <v>0</v>
      </c>
      <c r="K200" s="3">
        <v>21.81944758256115</v>
      </c>
      <c r="L200" s="3">
        <f t="shared" si="26"/>
        <v>31.507681468648677</v>
      </c>
      <c r="M200">
        <v>5</v>
      </c>
      <c r="N200">
        <v>1.75</v>
      </c>
      <c r="O200">
        <v>3.6</v>
      </c>
      <c r="P200" s="4">
        <f t="shared" si="27"/>
        <v>116.93348796178894</v>
      </c>
      <c r="Q200" s="4">
        <f t="shared" si="28"/>
        <v>68.492318531351316</v>
      </c>
      <c r="R200" s="4">
        <f t="shared" si="33"/>
        <v>147.04232982857147</v>
      </c>
      <c r="S200">
        <f t="shared" si="29"/>
        <v>2.0679389042694427</v>
      </c>
      <c r="T200">
        <f t="shared" si="29"/>
        <v>1.8356418677477733</v>
      </c>
      <c r="U200">
        <f t="shared" si="29"/>
        <v>2.167442375323839</v>
      </c>
      <c r="V200" s="2">
        <f t="shared" si="30"/>
        <v>2.0272157256866583</v>
      </c>
      <c r="X200">
        <v>1</v>
      </c>
      <c r="Y200">
        <v>1</v>
      </c>
      <c r="Z200">
        <f t="shared" si="31"/>
        <v>147.04232982857147</v>
      </c>
      <c r="AA200">
        <f t="shared" si="32"/>
        <v>47.042329828571468</v>
      </c>
    </row>
    <row r="201" spans="1:27">
      <c r="A201">
        <v>33</v>
      </c>
      <c r="B201" t="s">
        <v>1355</v>
      </c>
      <c r="C201" t="s">
        <v>1357</v>
      </c>
      <c r="D201">
        <v>0.40590821252592557</v>
      </c>
      <c r="E201">
        <v>0.26694300624388206</v>
      </c>
      <c r="F201">
        <v>0.32634048677229843</v>
      </c>
      <c r="G201">
        <v>0.26515457871038178</v>
      </c>
      <c r="H201">
        <v>0.34195130975520877</v>
      </c>
      <c r="I201" s="3">
        <v>0</v>
      </c>
      <c r="J201" s="3">
        <v>0</v>
      </c>
      <c r="K201" s="3">
        <v>2.145876868102301</v>
      </c>
      <c r="L201" s="3">
        <f t="shared" si="26"/>
        <v>2.145876868102301</v>
      </c>
      <c r="M201">
        <v>2.35</v>
      </c>
      <c r="N201">
        <v>3.2</v>
      </c>
      <c r="O201">
        <v>3.2</v>
      </c>
      <c r="P201" s="4">
        <f t="shared" si="27"/>
        <v>97.854123131897694</v>
      </c>
      <c r="Q201" s="4">
        <f t="shared" si="28"/>
        <v>97.854123131897694</v>
      </c>
      <c r="R201" s="4">
        <f t="shared" si="33"/>
        <v>104.72092910982506</v>
      </c>
      <c r="S201">
        <f t="shared" si="29"/>
        <v>1.9905791295924438</v>
      </c>
      <c r="T201">
        <f t="shared" si="29"/>
        <v>1.9905791295924438</v>
      </c>
      <c r="U201">
        <f t="shared" si="29"/>
        <v>2.0200334867271921</v>
      </c>
      <c r="V201" s="2">
        <f t="shared" si="30"/>
        <v>1.9985823047589137</v>
      </c>
      <c r="X201">
        <v>1</v>
      </c>
      <c r="Y201">
        <v>1</v>
      </c>
      <c r="Z201">
        <f t="shared" si="31"/>
        <v>104.72092910982506</v>
      </c>
      <c r="AA201">
        <f t="shared" si="32"/>
        <v>4.7209291098250645</v>
      </c>
    </row>
    <row r="202" spans="1:27">
      <c r="A202">
        <v>34</v>
      </c>
      <c r="B202" t="s">
        <v>1365</v>
      </c>
      <c r="C202" t="s">
        <v>1355</v>
      </c>
      <c r="D202">
        <v>0.62122442976760761</v>
      </c>
      <c r="E202">
        <v>0.15736931583619473</v>
      </c>
      <c r="F202">
        <v>0.2009856552705426</v>
      </c>
      <c r="G202">
        <v>0.56051860808061194</v>
      </c>
      <c r="H202">
        <v>0.51765222868265492</v>
      </c>
      <c r="I202" s="3">
        <v>0</v>
      </c>
      <c r="J202" s="3">
        <v>15.174931786871038</v>
      </c>
      <c r="K202" s="3">
        <v>1.6506784632848279</v>
      </c>
      <c r="L202" s="3">
        <f t="shared" si="26"/>
        <v>16.825610250155865</v>
      </c>
      <c r="M202">
        <v>1.3</v>
      </c>
      <c r="N202">
        <v>11</v>
      </c>
      <c r="O202">
        <v>5</v>
      </c>
      <c r="P202" s="4">
        <f t="shared" si="27"/>
        <v>83.174389749844124</v>
      </c>
      <c r="Q202" s="4">
        <f t="shared" si="28"/>
        <v>250.09863940542556</v>
      </c>
      <c r="R202" s="4">
        <f t="shared" si="33"/>
        <v>91.427782066268264</v>
      </c>
      <c r="S202">
        <f t="shared" si="29"/>
        <v>1.9199896231357201</v>
      </c>
      <c r="T202">
        <f t="shared" si="29"/>
        <v>2.3981113290742728</v>
      </c>
      <c r="U202">
        <f t="shared" si="29"/>
        <v>1.9610781844068075</v>
      </c>
      <c r="V202" s="2">
        <f t="shared" si="30"/>
        <v>1.9642821818774259</v>
      </c>
      <c r="X202">
        <v>2</v>
      </c>
      <c r="Y202">
        <v>0</v>
      </c>
      <c r="Z202">
        <f t="shared" si="31"/>
        <v>83.174389749844124</v>
      </c>
      <c r="AA202">
        <f t="shared" si="32"/>
        <v>-16.825610250155876</v>
      </c>
    </row>
    <row r="203" spans="1:27">
      <c r="A203">
        <v>34</v>
      </c>
      <c r="B203" t="s">
        <v>1350</v>
      </c>
      <c r="C203" t="s">
        <v>1369</v>
      </c>
      <c r="D203">
        <v>0.5991204323477648</v>
      </c>
      <c r="E203">
        <v>0.15099946725591537</v>
      </c>
      <c r="F203">
        <v>0.24315839225768052</v>
      </c>
      <c r="G203">
        <v>0.39880361460032498</v>
      </c>
      <c r="H203">
        <v>0.39067727405872837</v>
      </c>
      <c r="I203" s="3">
        <v>8.524704332782207</v>
      </c>
      <c r="J203" s="3">
        <v>0</v>
      </c>
      <c r="K203" s="3">
        <v>0</v>
      </c>
      <c r="L203" s="3">
        <f t="shared" si="26"/>
        <v>8.524704332782207</v>
      </c>
      <c r="M203">
        <v>1.8</v>
      </c>
      <c r="N203">
        <v>4.33</v>
      </c>
      <c r="O203">
        <v>3.6</v>
      </c>
      <c r="P203" s="4">
        <f t="shared" si="27"/>
        <v>106.81976346622577</v>
      </c>
      <c r="Q203" s="4">
        <f t="shared" si="28"/>
        <v>91.475295667217793</v>
      </c>
      <c r="R203" s="4">
        <f t="shared" si="33"/>
        <v>91.475295667217793</v>
      </c>
      <c r="S203">
        <f t="shared" si="29"/>
        <v>2.0286516119646421</v>
      </c>
      <c r="T203">
        <f t="shared" si="29"/>
        <v>1.9613038218911802</v>
      </c>
      <c r="U203">
        <f t="shared" si="29"/>
        <v>1.9613038218911802</v>
      </c>
      <c r="V203" s="2">
        <f t="shared" si="30"/>
        <v>1.9884699471357088</v>
      </c>
      <c r="X203">
        <v>3</v>
      </c>
      <c r="Y203">
        <v>1</v>
      </c>
      <c r="Z203">
        <f t="shared" si="31"/>
        <v>106.81976346622577</v>
      </c>
      <c r="AA203">
        <f t="shared" si="32"/>
        <v>6.8197634662257656</v>
      </c>
    </row>
    <row r="204" spans="1:27">
      <c r="A204">
        <v>34</v>
      </c>
      <c r="B204" t="s">
        <v>1361</v>
      </c>
      <c r="C204" t="s">
        <v>1371</v>
      </c>
      <c r="D204">
        <v>0.41908559810358964</v>
      </c>
      <c r="E204">
        <v>0.24594107215497457</v>
      </c>
      <c r="F204">
        <v>0.3342742047464744</v>
      </c>
      <c r="G204">
        <v>0.24209560118107781</v>
      </c>
      <c r="H204">
        <v>0.31706941406053779</v>
      </c>
      <c r="I204" s="3">
        <v>16.946575393307572</v>
      </c>
      <c r="J204" s="3">
        <v>0</v>
      </c>
      <c r="K204" s="3">
        <v>4.886363853420483</v>
      </c>
      <c r="L204" s="3">
        <f t="shared" si="26"/>
        <v>21.832939246728056</v>
      </c>
      <c r="M204">
        <v>3.1</v>
      </c>
      <c r="N204">
        <v>2.4</v>
      </c>
      <c r="O204">
        <v>3.1</v>
      </c>
      <c r="P204" s="4">
        <f t="shared" si="27"/>
        <v>130.70144447252542</v>
      </c>
      <c r="Q204" s="4">
        <f t="shared" si="28"/>
        <v>78.167060753271954</v>
      </c>
      <c r="R204" s="4">
        <f t="shared" si="33"/>
        <v>93.314788698875446</v>
      </c>
      <c r="S204">
        <f t="shared" si="29"/>
        <v>2.1162803872973042</v>
      </c>
      <c r="T204">
        <f t="shared" si="29"/>
        <v>1.8930237818735287</v>
      </c>
      <c r="U204">
        <f t="shared" si="29"/>
        <v>1.969950476987149</v>
      </c>
      <c r="V204" s="2">
        <f t="shared" si="30"/>
        <v>2.0109785594790446</v>
      </c>
      <c r="X204">
        <v>1</v>
      </c>
      <c r="Y204">
        <v>1</v>
      </c>
      <c r="Z204">
        <f t="shared" si="31"/>
        <v>93.314788698875446</v>
      </c>
      <c r="AA204">
        <f t="shared" si="32"/>
        <v>-6.6852113011245535</v>
      </c>
    </row>
    <row r="205" spans="1:27">
      <c r="A205">
        <v>34</v>
      </c>
      <c r="B205" t="s">
        <v>1356</v>
      </c>
      <c r="C205" t="s">
        <v>1357</v>
      </c>
      <c r="D205">
        <v>0.44263257233575015</v>
      </c>
      <c r="E205">
        <v>0.28591613763482349</v>
      </c>
      <c r="F205">
        <v>0.26740902574694869</v>
      </c>
      <c r="G205">
        <v>0.44409130264939806</v>
      </c>
      <c r="H205">
        <v>0.4917988730938268</v>
      </c>
      <c r="I205" s="3">
        <v>0</v>
      </c>
      <c r="J205" s="3">
        <v>7.1946781832292048</v>
      </c>
      <c r="K205" s="3">
        <v>0.28359033580935017</v>
      </c>
      <c r="L205" s="3">
        <f t="shared" si="26"/>
        <v>7.4782685190385552</v>
      </c>
      <c r="M205">
        <v>1.72</v>
      </c>
      <c r="N205">
        <v>5</v>
      </c>
      <c r="O205">
        <v>3.5</v>
      </c>
      <c r="P205" s="4">
        <f t="shared" si="27"/>
        <v>92.521731480961449</v>
      </c>
      <c r="Q205" s="4">
        <f t="shared" si="28"/>
        <v>128.49512239710748</v>
      </c>
      <c r="R205" s="4">
        <f t="shared" si="33"/>
        <v>93.514297656294175</v>
      </c>
      <c r="S205">
        <f t="shared" si="29"/>
        <v>1.9662437516990001</v>
      </c>
      <c r="T205">
        <f t="shared" si="29"/>
        <v>2.1088866424048569</v>
      </c>
      <c r="U205">
        <f t="shared" si="29"/>
        <v>1.970878016418218</v>
      </c>
      <c r="V205" s="2">
        <f t="shared" si="30"/>
        <v>2.0003188233961668</v>
      </c>
      <c r="X205">
        <v>0</v>
      </c>
      <c r="Y205">
        <v>1</v>
      </c>
      <c r="Z205">
        <f t="shared" si="31"/>
        <v>128.49512239710748</v>
      </c>
      <c r="AA205">
        <f t="shared" si="32"/>
        <v>28.49512239710748</v>
      </c>
    </row>
    <row r="206" spans="1:27">
      <c r="A206">
        <v>34</v>
      </c>
      <c r="B206" t="s">
        <v>1370</v>
      </c>
      <c r="C206" t="s">
        <v>1367</v>
      </c>
      <c r="D206">
        <v>0.20972466600932571</v>
      </c>
      <c r="E206">
        <v>0.43178787936018187</v>
      </c>
      <c r="F206">
        <v>0.35803867855369403</v>
      </c>
      <c r="G206">
        <v>0.18867296853085788</v>
      </c>
      <c r="H206">
        <v>0.2588581705382062</v>
      </c>
      <c r="I206" s="3">
        <v>22.45108802141959</v>
      </c>
      <c r="J206" s="3">
        <v>0</v>
      </c>
      <c r="K206" s="3">
        <v>13.367785727452052</v>
      </c>
      <c r="L206" s="3">
        <f t="shared" si="26"/>
        <v>35.818873748871638</v>
      </c>
      <c r="M206">
        <v>10</v>
      </c>
      <c r="N206">
        <v>1.33</v>
      </c>
      <c r="O206">
        <v>4.75</v>
      </c>
      <c r="P206" s="4">
        <f t="shared" si="27"/>
        <v>288.69200646532425</v>
      </c>
      <c r="Q206" s="4">
        <f t="shared" si="28"/>
        <v>64.181126251128347</v>
      </c>
      <c r="R206" s="4">
        <f t="shared" si="33"/>
        <v>127.67810845652559</v>
      </c>
      <c r="S206">
        <f t="shared" si="29"/>
        <v>2.4604347589549787</v>
      </c>
      <c r="T206">
        <f t="shared" si="29"/>
        <v>1.8074073338308263</v>
      </c>
      <c r="U206">
        <f t="shared" si="29"/>
        <v>2.1061164400077637</v>
      </c>
      <c r="V206" s="2">
        <f t="shared" si="30"/>
        <v>2.0505015849350117</v>
      </c>
      <c r="X206">
        <v>0</v>
      </c>
      <c r="Y206">
        <v>2</v>
      </c>
      <c r="Z206">
        <f t="shared" si="31"/>
        <v>64.181126251128347</v>
      </c>
      <c r="AA206">
        <f t="shared" si="32"/>
        <v>-35.818873748871653</v>
      </c>
    </row>
    <row r="207" spans="1:27">
      <c r="A207">
        <v>34</v>
      </c>
      <c r="B207" t="s">
        <v>1360</v>
      </c>
      <c r="C207" t="s">
        <v>1362</v>
      </c>
      <c r="D207">
        <v>0.14463933504561155</v>
      </c>
      <c r="E207">
        <v>0.61796683637841043</v>
      </c>
      <c r="F207">
        <v>0.22789279067409166</v>
      </c>
      <c r="G207">
        <v>0.43794355882979824</v>
      </c>
      <c r="H207">
        <v>0.41397590367210596</v>
      </c>
      <c r="I207" s="3">
        <v>0</v>
      </c>
      <c r="J207" s="3">
        <v>97.55</v>
      </c>
      <c r="K207" s="3">
        <v>2.440181181695122</v>
      </c>
      <c r="L207" s="3">
        <f t="shared" si="26"/>
        <v>99.990181181695121</v>
      </c>
      <c r="M207">
        <v>2.37</v>
      </c>
      <c r="N207">
        <v>2.9</v>
      </c>
      <c r="O207">
        <v>3.4</v>
      </c>
      <c r="P207" s="4">
        <f t="shared" si="27"/>
        <v>9.8188183048808497E-3</v>
      </c>
      <c r="Q207" s="4">
        <f t="shared" si="28"/>
        <v>282.90481881830488</v>
      </c>
      <c r="R207" s="4">
        <f t="shared" si="33"/>
        <v>8.3064348360682914</v>
      </c>
      <c r="S207">
        <f t="shared" si="29"/>
        <v>-2.007940776423879</v>
      </c>
      <c r="T207">
        <f t="shared" si="29"/>
        <v>2.4516403450122239</v>
      </c>
      <c r="U207">
        <f t="shared" si="29"/>
        <v>0.91941466238208269</v>
      </c>
      <c r="V207" s="2">
        <f t="shared" si="30"/>
        <v>1.4341331824288905</v>
      </c>
      <c r="X207">
        <v>1</v>
      </c>
      <c r="Y207">
        <v>1</v>
      </c>
      <c r="Z207">
        <f t="shared" si="31"/>
        <v>8.3064348360682914</v>
      </c>
      <c r="AA207">
        <f t="shared" si="32"/>
        <v>-91.693565163931709</v>
      </c>
    </row>
    <row r="208" spans="1:27">
      <c r="A208">
        <v>34</v>
      </c>
      <c r="B208" t="s">
        <v>1366</v>
      </c>
      <c r="C208" t="s">
        <v>1351</v>
      </c>
      <c r="D208">
        <v>0.66325612912930298</v>
      </c>
      <c r="E208">
        <v>0.12369654163469126</v>
      </c>
      <c r="F208">
        <v>0.15635327442548941</v>
      </c>
      <c r="G208">
        <v>0.66575573307953551</v>
      </c>
      <c r="H208">
        <v>0.57098265914185498</v>
      </c>
      <c r="I208" s="3">
        <v>0</v>
      </c>
      <c r="J208" s="3">
        <v>0.50746449860825227</v>
      </c>
      <c r="K208" s="3">
        <v>0</v>
      </c>
      <c r="L208" s="3">
        <f t="shared" si="26"/>
        <v>0.50746449860825227</v>
      </c>
      <c r="M208">
        <v>1.4</v>
      </c>
      <c r="N208">
        <v>8</v>
      </c>
      <c r="O208">
        <v>4.2</v>
      </c>
      <c r="P208" s="4">
        <f t="shared" si="27"/>
        <v>99.492535501391743</v>
      </c>
      <c r="Q208" s="4">
        <f t="shared" si="28"/>
        <v>103.55225149025776</v>
      </c>
      <c r="R208" s="4">
        <f t="shared" si="33"/>
        <v>99.492535501391743</v>
      </c>
      <c r="S208">
        <f t="shared" si="29"/>
        <v>1.9977904987139514</v>
      </c>
      <c r="T208">
        <f t="shared" si="29"/>
        <v>2.0151595460026717</v>
      </c>
      <c r="U208">
        <f t="shared" si="29"/>
        <v>1.9977904987139514</v>
      </c>
      <c r="V208" s="2">
        <f t="shared" si="30"/>
        <v>1.8866761457610381</v>
      </c>
      <c r="X208">
        <v>3</v>
      </c>
      <c r="Y208">
        <v>0</v>
      </c>
      <c r="Z208">
        <f t="shared" si="31"/>
        <v>99.492535501391743</v>
      </c>
      <c r="AA208">
        <f t="shared" si="32"/>
        <v>-0.50746449860825749</v>
      </c>
    </row>
    <row r="209" spans="1:27">
      <c r="A209">
        <v>34</v>
      </c>
      <c r="B209" t="s">
        <v>1353</v>
      </c>
      <c r="C209" t="s">
        <v>1363</v>
      </c>
      <c r="D209">
        <v>0.3613305030946467</v>
      </c>
      <c r="E209">
        <v>0.32787960015308065</v>
      </c>
      <c r="F209">
        <v>0.30963292348657184</v>
      </c>
      <c r="G209">
        <v>0.31827894045612221</v>
      </c>
      <c r="H209">
        <v>0.39512554269269745</v>
      </c>
      <c r="I209" s="3">
        <v>0</v>
      </c>
      <c r="J209" s="3">
        <v>0</v>
      </c>
      <c r="K209" s="3">
        <v>0</v>
      </c>
      <c r="L209" s="3">
        <f t="shared" si="26"/>
        <v>0</v>
      </c>
      <c r="M209">
        <v>3</v>
      </c>
      <c r="N209">
        <v>2.2999999999999998</v>
      </c>
      <c r="O209">
        <v>3.4</v>
      </c>
      <c r="P209" s="4">
        <f t="shared" si="27"/>
        <v>100</v>
      </c>
      <c r="Q209" s="4">
        <f t="shared" si="28"/>
        <v>100</v>
      </c>
      <c r="R209" s="4">
        <f t="shared" si="33"/>
        <v>100</v>
      </c>
      <c r="S209">
        <f t="shared" si="29"/>
        <v>2</v>
      </c>
      <c r="T209">
        <f t="shared" si="29"/>
        <v>2</v>
      </c>
      <c r="U209">
        <f t="shared" si="29"/>
        <v>2</v>
      </c>
      <c r="V209" s="2">
        <f t="shared" si="30"/>
        <v>1.9976860534685983</v>
      </c>
      <c r="X209">
        <v>1</v>
      </c>
      <c r="Y209">
        <v>2</v>
      </c>
      <c r="Z209">
        <f t="shared" si="31"/>
        <v>100</v>
      </c>
      <c r="AA209">
        <f t="shared" si="32"/>
        <v>0</v>
      </c>
    </row>
    <row r="210" spans="1:27">
      <c r="A210">
        <v>34</v>
      </c>
      <c r="B210" t="s">
        <v>1368</v>
      </c>
      <c r="C210" t="s">
        <v>1359</v>
      </c>
      <c r="D210">
        <v>0.53025442777372045</v>
      </c>
      <c r="E210">
        <v>0.18667306010992332</v>
      </c>
      <c r="F210">
        <v>0.28014762844901137</v>
      </c>
      <c r="G210">
        <v>0.3338454363879107</v>
      </c>
      <c r="H210">
        <v>0.36731586103480252</v>
      </c>
      <c r="I210" s="3">
        <v>8.7959390906261099</v>
      </c>
      <c r="J210" s="3">
        <v>0</v>
      </c>
      <c r="K210" s="3">
        <v>0</v>
      </c>
      <c r="L210" s="3">
        <f t="shared" si="26"/>
        <v>8.7959390906261099</v>
      </c>
      <c r="M210">
        <v>2.5</v>
      </c>
      <c r="N210">
        <v>3.4</v>
      </c>
      <c r="O210">
        <v>2.7</v>
      </c>
      <c r="P210" s="4">
        <f t="shared" si="27"/>
        <v>113.19390863593917</v>
      </c>
      <c r="Q210" s="4">
        <f t="shared" si="28"/>
        <v>91.204060909373894</v>
      </c>
      <c r="R210" s="4">
        <f t="shared" si="33"/>
        <v>91.204060909373894</v>
      </c>
      <c r="S210">
        <f t="shared" si="29"/>
        <v>2.0538230565609275</v>
      </c>
      <c r="T210">
        <f t="shared" si="29"/>
        <v>1.9600141759519767</v>
      </c>
      <c r="U210">
        <f t="shared" si="29"/>
        <v>1.9600141759519767</v>
      </c>
      <c r="V210" s="2">
        <f t="shared" si="30"/>
        <v>2.0040239368083625</v>
      </c>
      <c r="X210">
        <v>1</v>
      </c>
      <c r="Y210">
        <v>1</v>
      </c>
      <c r="Z210">
        <f t="shared" si="31"/>
        <v>91.204060909373894</v>
      </c>
      <c r="AA210">
        <f t="shared" si="32"/>
        <v>-8.7959390906261063</v>
      </c>
    </row>
    <row r="211" spans="1:27">
      <c r="A211">
        <v>34</v>
      </c>
      <c r="B211" t="s">
        <v>1364</v>
      </c>
      <c r="C211" t="s">
        <v>1349</v>
      </c>
      <c r="D211">
        <v>0.27830082667926737</v>
      </c>
      <c r="E211">
        <v>0.43589661145802511</v>
      </c>
      <c r="F211">
        <v>0.28324536955884411</v>
      </c>
      <c r="G211">
        <v>0.38592763186961743</v>
      </c>
      <c r="H211">
        <v>0.4442992084061006</v>
      </c>
      <c r="I211" s="3">
        <v>0</v>
      </c>
      <c r="J211" s="3">
        <v>1.0327681864611324</v>
      </c>
      <c r="K211" s="3">
        <v>0</v>
      </c>
      <c r="L211" s="3">
        <f t="shared" si="26"/>
        <v>1.0327681864611324</v>
      </c>
      <c r="M211">
        <v>2.75</v>
      </c>
      <c r="N211">
        <v>2.5499999999999998</v>
      </c>
      <c r="O211">
        <v>3.2</v>
      </c>
      <c r="P211" s="4">
        <f t="shared" si="27"/>
        <v>98.967231813538874</v>
      </c>
      <c r="Q211" s="4">
        <f t="shared" si="28"/>
        <v>101.60079068901476</v>
      </c>
      <c r="R211" s="4">
        <f t="shared" si="33"/>
        <v>98.967231813538874</v>
      </c>
      <c r="S211">
        <f t="shared" si="29"/>
        <v>1.9954914228979443</v>
      </c>
      <c r="T211">
        <f t="shared" si="29"/>
        <v>2.0068970877760481</v>
      </c>
      <c r="U211">
        <f t="shared" si="29"/>
        <v>1.9954914228979443</v>
      </c>
      <c r="V211" s="2">
        <f t="shared" si="30"/>
        <v>1.9953602582606758</v>
      </c>
      <c r="X211">
        <v>2</v>
      </c>
      <c r="Y211">
        <v>0</v>
      </c>
      <c r="Z211">
        <f t="shared" si="31"/>
        <v>98.967231813538874</v>
      </c>
      <c r="AA211">
        <f t="shared" si="32"/>
        <v>-1.0327681864611264</v>
      </c>
    </row>
    <row r="212" spans="1:27">
      <c r="A212">
        <v>35</v>
      </c>
      <c r="B212" t="s">
        <v>1361</v>
      </c>
      <c r="C212" t="s">
        <v>1368</v>
      </c>
      <c r="D212">
        <v>0.40576730856722698</v>
      </c>
      <c r="E212">
        <v>0.23163076073486788</v>
      </c>
      <c r="F212">
        <v>0.36223113296381476</v>
      </c>
      <c r="G212">
        <v>0.18860185999410017</v>
      </c>
      <c r="H212">
        <v>0.26548578244019327</v>
      </c>
      <c r="I212" s="3">
        <v>6.736319734207199</v>
      </c>
      <c r="J212" s="3">
        <v>0</v>
      </c>
      <c r="K212" s="3">
        <v>1.3327739604686848</v>
      </c>
      <c r="L212" s="3">
        <f t="shared" si="26"/>
        <v>8.0690936946758836</v>
      </c>
      <c r="M212">
        <v>3.2</v>
      </c>
      <c r="N212">
        <v>2.4500000000000002</v>
      </c>
      <c r="O212">
        <v>3.1</v>
      </c>
      <c r="P212" s="4">
        <f t="shared" si="27"/>
        <v>113.48712945478715</v>
      </c>
      <c r="Q212" s="4">
        <f t="shared" si="28"/>
        <v>91.930906305324115</v>
      </c>
      <c r="R212" s="4">
        <f t="shared" si="33"/>
        <v>96.062505582777035</v>
      </c>
      <c r="S212">
        <f t="shared" si="29"/>
        <v>2.0549466110999699</v>
      </c>
      <c r="T212">
        <f t="shared" si="29"/>
        <v>1.9634615416511467</v>
      </c>
      <c r="U212">
        <f t="shared" si="29"/>
        <v>1.9825539100833174</v>
      </c>
      <c r="V212" s="2">
        <f t="shared" si="30"/>
        <v>2.0067709952130115</v>
      </c>
      <c r="X212">
        <v>0</v>
      </c>
      <c r="Y212">
        <v>4</v>
      </c>
      <c r="Z212">
        <f t="shared" si="31"/>
        <v>91.930906305324115</v>
      </c>
      <c r="AA212">
        <f t="shared" si="32"/>
        <v>-8.0690936946758853</v>
      </c>
    </row>
    <row r="213" spans="1:27">
      <c r="A213">
        <v>35</v>
      </c>
      <c r="B213" t="s">
        <v>1369</v>
      </c>
      <c r="C213" t="s">
        <v>1356</v>
      </c>
      <c r="D213">
        <v>0.40295691940591866</v>
      </c>
      <c r="E213">
        <v>0.34709844784757116</v>
      </c>
      <c r="F213">
        <v>0.24019583006763809</v>
      </c>
      <c r="G213">
        <v>0.57792293325464394</v>
      </c>
      <c r="H213">
        <v>0.60338168627942845</v>
      </c>
      <c r="I213" s="3">
        <v>0</v>
      </c>
      <c r="J213" s="3">
        <v>0</v>
      </c>
      <c r="K213" s="3">
        <v>0</v>
      </c>
      <c r="L213" s="3">
        <f t="shared" si="26"/>
        <v>0</v>
      </c>
      <c r="M213">
        <v>2.2999999999999998</v>
      </c>
      <c r="N213">
        <v>3</v>
      </c>
      <c r="O213">
        <v>3.6</v>
      </c>
      <c r="P213" s="4">
        <f t="shared" si="27"/>
        <v>100</v>
      </c>
      <c r="Q213" s="4">
        <f t="shared" si="28"/>
        <v>100</v>
      </c>
      <c r="R213" s="4">
        <f t="shared" si="33"/>
        <v>100</v>
      </c>
      <c r="S213">
        <f t="shared" si="29"/>
        <v>2</v>
      </c>
      <c r="T213">
        <f t="shared" si="29"/>
        <v>2</v>
      </c>
      <c r="U213">
        <f t="shared" si="29"/>
        <v>2</v>
      </c>
      <c r="V213" s="2">
        <f t="shared" si="30"/>
        <v>1.9805023946422557</v>
      </c>
      <c r="X213">
        <v>1</v>
      </c>
      <c r="Y213">
        <v>0</v>
      </c>
      <c r="Z213">
        <f t="shared" si="31"/>
        <v>100</v>
      </c>
      <c r="AA213">
        <f t="shared" si="32"/>
        <v>0</v>
      </c>
    </row>
    <row r="214" spans="1:27">
      <c r="A214">
        <v>35</v>
      </c>
      <c r="B214" t="s">
        <v>1359</v>
      </c>
      <c r="C214" t="s">
        <v>1366</v>
      </c>
      <c r="D214">
        <v>0.33025301929614936</v>
      </c>
      <c r="E214">
        <v>0.35401309695637734</v>
      </c>
      <c r="F214">
        <v>0.31472960704513309</v>
      </c>
      <c r="G214">
        <v>0.30444992937023652</v>
      </c>
      <c r="H214">
        <v>0.3833010774642629</v>
      </c>
      <c r="I214" s="3">
        <v>3.9507864067557956</v>
      </c>
      <c r="J214" s="3">
        <v>0</v>
      </c>
      <c r="K214" s="3">
        <v>1.6353130080649407</v>
      </c>
      <c r="L214" s="3">
        <f t="shared" si="26"/>
        <v>5.5860994148207368</v>
      </c>
      <c r="M214">
        <v>3.75</v>
      </c>
      <c r="N214">
        <v>2</v>
      </c>
      <c r="O214">
        <v>3.6</v>
      </c>
      <c r="P214" s="4">
        <f t="shared" si="27"/>
        <v>109.22934961051349</v>
      </c>
      <c r="Q214" s="4">
        <f t="shared" si="28"/>
        <v>94.413900585179263</v>
      </c>
      <c r="R214" s="4">
        <f t="shared" si="33"/>
        <v>100.30102741421305</v>
      </c>
      <c r="S214">
        <f t="shared" si="29"/>
        <v>2.0383393477211151</v>
      </c>
      <c r="T214">
        <f t="shared" si="29"/>
        <v>1.9750359403044888</v>
      </c>
      <c r="U214">
        <f t="shared" si="29"/>
        <v>2.0013053816548951</v>
      </c>
      <c r="V214" s="2">
        <f t="shared" si="30"/>
        <v>2.0022263701079401</v>
      </c>
      <c r="X214">
        <v>1</v>
      </c>
      <c r="Y214">
        <v>1</v>
      </c>
      <c r="Z214">
        <f t="shared" si="31"/>
        <v>100.30102741421305</v>
      </c>
      <c r="AA214">
        <f t="shared" si="32"/>
        <v>0.30102741421305268</v>
      </c>
    </row>
    <row r="215" spans="1:27">
      <c r="A215">
        <v>35</v>
      </c>
      <c r="B215" t="s">
        <v>1362</v>
      </c>
      <c r="C215" t="s">
        <v>1364</v>
      </c>
      <c r="D215">
        <v>0.27385057651172712</v>
      </c>
      <c r="E215">
        <v>0.46910691457176323</v>
      </c>
      <c r="F215">
        <v>0.25026029852901904</v>
      </c>
      <c r="G215">
        <v>0.50328845545681378</v>
      </c>
      <c r="H215">
        <v>0.53449665966142745</v>
      </c>
      <c r="I215" s="3">
        <v>0</v>
      </c>
      <c r="J215" s="3">
        <v>14.892665554840539</v>
      </c>
      <c r="K215" s="3">
        <v>2.1241384406314081</v>
      </c>
      <c r="L215" s="3">
        <f t="shared" si="26"/>
        <v>17.016803995471946</v>
      </c>
      <c r="M215">
        <v>1.61</v>
      </c>
      <c r="N215">
        <v>6</v>
      </c>
      <c r="O215">
        <v>3.75</v>
      </c>
      <c r="P215" s="4">
        <f t="shared" si="27"/>
        <v>82.983196004528054</v>
      </c>
      <c r="Q215" s="4">
        <f t="shared" si="28"/>
        <v>172.33918933357128</v>
      </c>
      <c r="R215" s="4">
        <f t="shared" si="33"/>
        <v>90.948715156895844</v>
      </c>
      <c r="S215">
        <f t="shared" si="29"/>
        <v>1.9189901571789214</v>
      </c>
      <c r="T215">
        <f t="shared" si="29"/>
        <v>2.2363840457362532</v>
      </c>
      <c r="U215">
        <f t="shared" si="29"/>
        <v>1.9587965681140522</v>
      </c>
      <c r="V215" s="2">
        <f t="shared" si="30"/>
        <v>2.0648287942504688</v>
      </c>
      <c r="X215">
        <v>1</v>
      </c>
      <c r="Y215">
        <v>1</v>
      </c>
      <c r="Z215">
        <f t="shared" si="31"/>
        <v>90.948715156895844</v>
      </c>
      <c r="AA215">
        <f t="shared" si="32"/>
        <v>-9.0512848431041562</v>
      </c>
    </row>
    <row r="216" spans="1:27">
      <c r="A216">
        <v>35</v>
      </c>
      <c r="B216" t="s">
        <v>1363</v>
      </c>
      <c r="C216" t="s">
        <v>1365</v>
      </c>
      <c r="D216">
        <v>0.24102943903966056</v>
      </c>
      <c r="E216">
        <v>0.50643796865735968</v>
      </c>
      <c r="F216">
        <v>0.17501168064161224</v>
      </c>
      <c r="G216">
        <v>0.76981803955507044</v>
      </c>
      <c r="H216">
        <v>0.73107457986304902</v>
      </c>
      <c r="I216" s="3">
        <v>0</v>
      </c>
      <c r="J216" s="3">
        <v>50.639533796077416</v>
      </c>
      <c r="K216" s="3">
        <v>0</v>
      </c>
      <c r="L216" s="3">
        <f t="shared" si="26"/>
        <v>50.639533796077416</v>
      </c>
      <c r="M216">
        <v>2.15</v>
      </c>
      <c r="N216">
        <v>3.25</v>
      </c>
      <c r="O216">
        <v>3.6</v>
      </c>
      <c r="P216" s="4">
        <f t="shared" si="27"/>
        <v>49.360466203922584</v>
      </c>
      <c r="Q216" s="4">
        <f t="shared" si="28"/>
        <v>213.93895104117419</v>
      </c>
      <c r="R216" s="4">
        <f t="shared" si="33"/>
        <v>49.360466203922584</v>
      </c>
      <c r="S216">
        <f t="shared" si="29"/>
        <v>1.6933792529059564</v>
      </c>
      <c r="T216">
        <f t="shared" si="29"/>
        <v>2.3302898620947499</v>
      </c>
      <c r="U216">
        <f t="shared" si="29"/>
        <v>1.6933792529059564</v>
      </c>
      <c r="V216" s="2">
        <f t="shared" si="30"/>
        <v>1.8846626645661353</v>
      </c>
      <c r="X216">
        <v>1</v>
      </c>
      <c r="Y216">
        <v>3</v>
      </c>
      <c r="Z216">
        <f t="shared" si="31"/>
        <v>213.93895104117419</v>
      </c>
      <c r="AA216">
        <f t="shared" si="32"/>
        <v>113.93895104117419</v>
      </c>
    </row>
    <row r="217" spans="1:27">
      <c r="A217">
        <v>35</v>
      </c>
      <c r="B217" t="s">
        <v>1349</v>
      </c>
      <c r="C217" t="s">
        <v>1350</v>
      </c>
      <c r="D217">
        <v>0.55640255571311348</v>
      </c>
      <c r="E217">
        <v>0.20530140872946681</v>
      </c>
      <c r="F217">
        <v>0.22580013241402874</v>
      </c>
      <c r="G217">
        <v>0.53598600046440803</v>
      </c>
      <c r="H217">
        <v>0.53187281707019074</v>
      </c>
      <c r="I217" s="3">
        <v>0</v>
      </c>
      <c r="J217" s="3">
        <v>1.3204795674983247</v>
      </c>
      <c r="K217" s="3">
        <v>0</v>
      </c>
      <c r="L217" s="3">
        <f t="shared" si="26"/>
        <v>1.3204795674983247</v>
      </c>
      <c r="M217">
        <v>1.65</v>
      </c>
      <c r="N217">
        <v>5.5</v>
      </c>
      <c r="O217">
        <v>3.75</v>
      </c>
      <c r="P217" s="4">
        <f t="shared" si="27"/>
        <v>98.679520432501675</v>
      </c>
      <c r="Q217" s="4">
        <f t="shared" si="28"/>
        <v>105.94215805374246</v>
      </c>
      <c r="R217" s="4">
        <f t="shared" si="33"/>
        <v>98.679520432501675</v>
      </c>
      <c r="S217">
        <f t="shared" si="29"/>
        <v>1.9942270302175331</v>
      </c>
      <c r="T217">
        <f t="shared" si="29"/>
        <v>2.0250688153174021</v>
      </c>
      <c r="U217">
        <f t="shared" si="29"/>
        <v>1.9942270302175331</v>
      </c>
      <c r="V217" s="2">
        <f t="shared" si="30"/>
        <v>1.9756392243307372</v>
      </c>
      <c r="X217">
        <v>2</v>
      </c>
      <c r="Y217">
        <v>1</v>
      </c>
      <c r="Z217">
        <f t="shared" si="31"/>
        <v>98.679520432501675</v>
      </c>
      <c r="AA217">
        <f t="shared" si="32"/>
        <v>-1.3204795674983245</v>
      </c>
    </row>
    <row r="218" spans="1:27">
      <c r="A218">
        <v>35</v>
      </c>
      <c r="B218" t="s">
        <v>1367</v>
      </c>
      <c r="C218" t="s">
        <v>1351</v>
      </c>
      <c r="D218">
        <v>0.68412990377387028</v>
      </c>
      <c r="E218">
        <v>0.11088606865923797</v>
      </c>
      <c r="F218">
        <v>0.15789069899262242</v>
      </c>
      <c r="G218">
        <v>0.62828879223463807</v>
      </c>
      <c r="H218">
        <v>0.52389862708671187</v>
      </c>
      <c r="I218" s="3">
        <v>0</v>
      </c>
      <c r="J218" s="3">
        <v>2.5351028761099079</v>
      </c>
      <c r="K218" s="3">
        <v>0</v>
      </c>
      <c r="L218" s="3">
        <f t="shared" si="26"/>
        <v>2.5351028761099079</v>
      </c>
      <c r="M218">
        <v>1.25</v>
      </c>
      <c r="N218">
        <v>11</v>
      </c>
      <c r="O218">
        <v>6.25</v>
      </c>
      <c r="P218" s="4">
        <f t="shared" si="27"/>
        <v>97.464897123890097</v>
      </c>
      <c r="Q218" s="4">
        <f t="shared" si="28"/>
        <v>125.35102876109909</v>
      </c>
      <c r="R218" s="4">
        <f t="shared" si="33"/>
        <v>97.464897123890097</v>
      </c>
      <c r="S218">
        <f t="shared" si="29"/>
        <v>1.9888482287203362</v>
      </c>
      <c r="T218">
        <f t="shared" si="29"/>
        <v>2.0981279025817114</v>
      </c>
      <c r="U218">
        <f t="shared" si="29"/>
        <v>1.9888482287203362</v>
      </c>
      <c r="V218" s="2">
        <f t="shared" si="30"/>
        <v>1.9073043390197075</v>
      </c>
      <c r="X218">
        <v>2</v>
      </c>
      <c r="Y218">
        <v>1</v>
      </c>
      <c r="Z218">
        <f t="shared" si="31"/>
        <v>97.464897123890097</v>
      </c>
      <c r="AA218">
        <f t="shared" si="32"/>
        <v>-2.535102876109903</v>
      </c>
    </row>
    <row r="219" spans="1:27">
      <c r="A219">
        <v>35</v>
      </c>
      <c r="B219" t="s">
        <v>1371</v>
      </c>
      <c r="C219" t="s">
        <v>1353</v>
      </c>
      <c r="D219">
        <v>0.37211060143326347</v>
      </c>
      <c r="E219">
        <v>0.32061024896582979</v>
      </c>
      <c r="F219">
        <v>0.30599246730876767</v>
      </c>
      <c r="G219">
        <v>0.32786719487250704</v>
      </c>
      <c r="H219">
        <v>0.4028628744263193</v>
      </c>
      <c r="I219" s="3">
        <v>1.0537295194191187</v>
      </c>
      <c r="J219" s="3">
        <v>0</v>
      </c>
      <c r="K219" s="3">
        <v>0</v>
      </c>
      <c r="L219" s="3">
        <f t="shared" si="26"/>
        <v>1.0537295194191187</v>
      </c>
      <c r="M219">
        <v>3</v>
      </c>
      <c r="N219">
        <v>2.4500000000000002</v>
      </c>
      <c r="O219">
        <v>3.2</v>
      </c>
      <c r="P219" s="4">
        <f t="shared" si="27"/>
        <v>102.10745903883824</v>
      </c>
      <c r="Q219" s="4">
        <f t="shared" si="28"/>
        <v>98.946270480580878</v>
      </c>
      <c r="R219" s="4">
        <f t="shared" si="33"/>
        <v>98.946270480580878</v>
      </c>
      <c r="S219">
        <f t="shared" si="29"/>
        <v>2.0090574688360157</v>
      </c>
      <c r="T219">
        <f t="shared" si="29"/>
        <v>1.9953994292626895</v>
      </c>
      <c r="U219">
        <f t="shared" si="29"/>
        <v>1.9953994292626895</v>
      </c>
      <c r="V219" s="2">
        <f t="shared" si="30"/>
        <v>1.9979142854713425</v>
      </c>
      <c r="X219">
        <v>3</v>
      </c>
      <c r="Y219">
        <v>3</v>
      </c>
      <c r="Z219">
        <f t="shared" si="31"/>
        <v>98.946270480580878</v>
      </c>
      <c r="AA219">
        <f t="shared" si="32"/>
        <v>-1.0537295194191216</v>
      </c>
    </row>
    <row r="220" spans="1:27">
      <c r="A220">
        <v>35</v>
      </c>
      <c r="B220" t="s">
        <v>1357</v>
      </c>
      <c r="C220" t="s">
        <v>1370</v>
      </c>
      <c r="D220">
        <v>0.59689479097766651</v>
      </c>
      <c r="E220">
        <v>0.17456957506700968</v>
      </c>
      <c r="F220">
        <v>0.21217939231585842</v>
      </c>
      <c r="G220">
        <v>0.54579357061329603</v>
      </c>
      <c r="H220">
        <v>0.5198462497665568</v>
      </c>
      <c r="I220" s="3">
        <v>0</v>
      </c>
      <c r="J220" s="3">
        <v>0</v>
      </c>
      <c r="K220" s="3">
        <v>0</v>
      </c>
      <c r="L220" s="3">
        <f t="shared" si="26"/>
        <v>0</v>
      </c>
      <c r="M220">
        <v>1.66</v>
      </c>
      <c r="N220">
        <v>5.25</v>
      </c>
      <c r="O220">
        <v>3.8</v>
      </c>
      <c r="P220" s="4">
        <f t="shared" si="27"/>
        <v>100</v>
      </c>
      <c r="Q220" s="4">
        <f t="shared" si="28"/>
        <v>100</v>
      </c>
      <c r="R220" s="4">
        <f t="shared" si="33"/>
        <v>100</v>
      </c>
      <c r="S220">
        <f t="shared" si="29"/>
        <v>2</v>
      </c>
      <c r="T220">
        <f t="shared" si="29"/>
        <v>2</v>
      </c>
      <c r="U220">
        <f t="shared" si="29"/>
        <v>2</v>
      </c>
      <c r="V220" s="2">
        <f t="shared" si="30"/>
        <v>1.9672875167210693</v>
      </c>
      <c r="X220">
        <v>2</v>
      </c>
      <c r="Y220">
        <v>2</v>
      </c>
      <c r="Z220">
        <f t="shared" si="31"/>
        <v>100</v>
      </c>
      <c r="AA220">
        <f t="shared" si="32"/>
        <v>0</v>
      </c>
    </row>
    <row r="221" spans="1:27">
      <c r="A221">
        <v>35</v>
      </c>
      <c r="B221" t="s">
        <v>1355</v>
      </c>
      <c r="C221" t="s">
        <v>1360</v>
      </c>
      <c r="D221">
        <v>0.24433002610686277</v>
      </c>
      <c r="E221">
        <v>0.46837269775505525</v>
      </c>
      <c r="F221">
        <v>0.28476929915995924</v>
      </c>
      <c r="G221">
        <v>0.36370086246522298</v>
      </c>
      <c r="H221">
        <v>0.41712438391668238</v>
      </c>
      <c r="I221" s="3">
        <v>4.8167431077227052</v>
      </c>
      <c r="J221" s="3">
        <v>0</v>
      </c>
      <c r="K221" s="3">
        <v>1.1802976043250628</v>
      </c>
      <c r="L221" s="3">
        <f t="shared" si="26"/>
        <v>5.9970407120477685</v>
      </c>
      <c r="M221">
        <v>5.25</v>
      </c>
      <c r="N221">
        <v>1.66</v>
      </c>
      <c r="O221">
        <v>3.8</v>
      </c>
      <c r="P221" s="4">
        <f t="shared" si="27"/>
        <v>119.29086060349644</v>
      </c>
      <c r="Q221" s="4">
        <f t="shared" si="28"/>
        <v>94.002959287952237</v>
      </c>
      <c r="R221" s="4">
        <f t="shared" si="33"/>
        <v>98.488090184387474</v>
      </c>
      <c r="S221">
        <f t="shared" si="29"/>
        <v>2.0766071717381203</v>
      </c>
      <c r="T221">
        <f t="shared" si="29"/>
        <v>1.9731415257507434</v>
      </c>
      <c r="U221">
        <f t="shared" si="29"/>
        <v>1.9933837159805923</v>
      </c>
      <c r="V221" s="2">
        <f t="shared" si="30"/>
        <v>1.9991975877095434</v>
      </c>
      <c r="X221">
        <v>0</v>
      </c>
      <c r="Y221">
        <v>0</v>
      </c>
      <c r="Z221">
        <f t="shared" si="31"/>
        <v>98.488090184387474</v>
      </c>
      <c r="AA221">
        <f t="shared" si="32"/>
        <v>-1.5119098156125261</v>
      </c>
    </row>
    <row r="222" spans="1:27">
      <c r="A222">
        <v>36</v>
      </c>
      <c r="B222" t="s">
        <v>1365</v>
      </c>
      <c r="C222" t="s">
        <v>1359</v>
      </c>
      <c r="D222">
        <v>0.59589598651920817</v>
      </c>
      <c r="E222">
        <v>0.18093039082145221</v>
      </c>
      <c r="F222">
        <v>0.18393184706443494</v>
      </c>
      <c r="G222">
        <v>0.67204631343231458</v>
      </c>
      <c r="H222">
        <v>0.62265062341518651</v>
      </c>
      <c r="I222" s="3">
        <v>0</v>
      </c>
      <c r="J222" s="3">
        <v>4.7311053264234086</v>
      </c>
      <c r="K222" s="3">
        <v>0</v>
      </c>
      <c r="L222" s="3">
        <f t="shared" si="26"/>
        <v>4.7311053264234086</v>
      </c>
      <c r="M222">
        <v>1.5</v>
      </c>
      <c r="N222">
        <v>7</v>
      </c>
      <c r="O222">
        <v>4.2</v>
      </c>
      <c r="P222" s="4">
        <f t="shared" si="27"/>
        <v>95.268894673576597</v>
      </c>
      <c r="Q222" s="4">
        <f t="shared" si="28"/>
        <v>128.38663195854045</v>
      </c>
      <c r="R222" s="4">
        <f t="shared" si="33"/>
        <v>95.268894673576597</v>
      </c>
      <c r="S222">
        <f t="shared" si="29"/>
        <v>1.97895112648608</v>
      </c>
      <c r="T222">
        <f t="shared" si="29"/>
        <v>2.1085198059066519</v>
      </c>
      <c r="U222">
        <f t="shared" si="29"/>
        <v>1.97895112648608</v>
      </c>
      <c r="V222" s="2">
        <f t="shared" si="30"/>
        <v>1.9247364822730129</v>
      </c>
      <c r="X222">
        <v>2</v>
      </c>
      <c r="Y222">
        <v>1</v>
      </c>
      <c r="Z222">
        <f t="shared" si="31"/>
        <v>95.268894673576597</v>
      </c>
      <c r="AA222">
        <f t="shared" si="32"/>
        <v>-4.7311053264234033</v>
      </c>
    </row>
    <row r="223" spans="1:27">
      <c r="A223">
        <v>36</v>
      </c>
      <c r="B223" t="s">
        <v>1350</v>
      </c>
      <c r="C223" t="s">
        <v>1371</v>
      </c>
      <c r="D223">
        <v>0.47121176693034356</v>
      </c>
      <c r="E223">
        <v>0.2643637109642486</v>
      </c>
      <c r="F223">
        <v>0.25927441639873722</v>
      </c>
      <c r="G223">
        <v>0.46208280383446554</v>
      </c>
      <c r="H223">
        <v>0.5002441190371435</v>
      </c>
      <c r="I223" s="3">
        <v>0</v>
      </c>
      <c r="J223" s="3">
        <v>5.777726903450831</v>
      </c>
      <c r="K223" s="3">
        <v>0</v>
      </c>
      <c r="L223" s="3">
        <f t="shared" si="26"/>
        <v>5.777726903450831</v>
      </c>
      <c r="M223">
        <v>1.83</v>
      </c>
      <c r="N223">
        <v>5</v>
      </c>
      <c r="O223">
        <v>3.25</v>
      </c>
      <c r="P223" s="4">
        <f t="shared" si="27"/>
        <v>94.222273096549173</v>
      </c>
      <c r="Q223" s="4">
        <f t="shared" si="28"/>
        <v>123.11090761380332</v>
      </c>
      <c r="R223" s="4">
        <f t="shared" si="33"/>
        <v>94.222273096549173</v>
      </c>
      <c r="S223">
        <f t="shared" si="29"/>
        <v>1.9741535773101972</v>
      </c>
      <c r="T223">
        <f t="shared" si="29"/>
        <v>2.0902965330826184</v>
      </c>
      <c r="U223">
        <f t="shared" si="29"/>
        <v>1.9741535773101972</v>
      </c>
      <c r="V223" s="2">
        <f t="shared" si="30"/>
        <v>1.9946904604962015</v>
      </c>
      <c r="X223">
        <v>4</v>
      </c>
      <c r="Y223">
        <v>1</v>
      </c>
      <c r="Z223">
        <f t="shared" si="31"/>
        <v>94.222273096549173</v>
      </c>
      <c r="AA223">
        <f t="shared" si="32"/>
        <v>-5.7777269034508265</v>
      </c>
    </row>
    <row r="224" spans="1:27">
      <c r="A224">
        <v>36</v>
      </c>
      <c r="B224" t="s">
        <v>1351</v>
      </c>
      <c r="C224" t="s">
        <v>1363</v>
      </c>
      <c r="D224">
        <v>0.32921659067056064</v>
      </c>
      <c r="E224">
        <v>0.32921659067056069</v>
      </c>
      <c r="F224">
        <v>0.34106542991424277</v>
      </c>
      <c r="G224">
        <v>0.24108843510248701</v>
      </c>
      <c r="H224">
        <v>0.32646590126230085</v>
      </c>
      <c r="I224" s="3">
        <v>4.4791179241117938</v>
      </c>
      <c r="J224" s="3">
        <v>0</v>
      </c>
      <c r="K224" s="3">
        <v>11.894114125179511</v>
      </c>
      <c r="L224" s="3">
        <f t="shared" si="26"/>
        <v>16.373232049291303</v>
      </c>
      <c r="M224">
        <v>3.75</v>
      </c>
      <c r="N224">
        <v>1.95</v>
      </c>
      <c r="O224">
        <v>3.6</v>
      </c>
      <c r="P224" s="4">
        <f t="shared" si="27"/>
        <v>100.42346016612792</v>
      </c>
      <c r="Q224" s="4">
        <f t="shared" si="28"/>
        <v>83.626767950708697</v>
      </c>
      <c r="R224" s="4">
        <f t="shared" si="33"/>
        <v>126.44557880135494</v>
      </c>
      <c r="S224">
        <f t="shared" si="29"/>
        <v>2.0018351812403461</v>
      </c>
      <c r="T224">
        <f t="shared" si="29"/>
        <v>1.9223453122780723</v>
      </c>
      <c r="U224">
        <f t="shared" si="29"/>
        <v>2.1019036487397913</v>
      </c>
      <c r="V224" s="2">
        <f t="shared" si="30"/>
        <v>2.0087919948478046</v>
      </c>
      <c r="X224">
        <v>1</v>
      </c>
      <c r="Y224">
        <v>2</v>
      </c>
      <c r="Z224">
        <f t="shared" si="31"/>
        <v>83.626767950708697</v>
      </c>
      <c r="AA224">
        <f t="shared" si="32"/>
        <v>-16.373232049291303</v>
      </c>
    </row>
    <row r="225" spans="1:27">
      <c r="A225">
        <v>36</v>
      </c>
      <c r="B225" t="s">
        <v>1356</v>
      </c>
      <c r="C225" t="s">
        <v>1349</v>
      </c>
      <c r="D225">
        <v>0.30955592005481908</v>
      </c>
      <c r="E225">
        <v>0.39833838090694418</v>
      </c>
      <c r="F225">
        <v>0.29006094226843421</v>
      </c>
      <c r="G225">
        <v>0.37431715507038055</v>
      </c>
      <c r="H225">
        <v>0.44031320388636824</v>
      </c>
      <c r="I225" s="3">
        <v>0</v>
      </c>
      <c r="J225" s="3">
        <v>0</v>
      </c>
      <c r="K225" s="3">
        <v>0</v>
      </c>
      <c r="L225" s="3">
        <f t="shared" si="26"/>
        <v>0</v>
      </c>
      <c r="M225">
        <v>3</v>
      </c>
      <c r="N225">
        <v>2.37</v>
      </c>
      <c r="O225">
        <v>3.3</v>
      </c>
      <c r="P225" s="4">
        <f t="shared" si="27"/>
        <v>100</v>
      </c>
      <c r="Q225" s="4">
        <f t="shared" si="28"/>
        <v>100</v>
      </c>
      <c r="R225" s="4">
        <f t="shared" si="33"/>
        <v>100</v>
      </c>
      <c r="S225">
        <f t="shared" si="29"/>
        <v>2</v>
      </c>
      <c r="T225">
        <f t="shared" si="29"/>
        <v>2</v>
      </c>
      <c r="U225">
        <f t="shared" si="29"/>
        <v>2</v>
      </c>
      <c r="V225" s="2">
        <f t="shared" si="30"/>
        <v>1.9959104864603949</v>
      </c>
      <c r="X225">
        <v>0</v>
      </c>
      <c r="Y225">
        <v>1</v>
      </c>
      <c r="Z225">
        <f t="shared" si="31"/>
        <v>100</v>
      </c>
      <c r="AA225">
        <f t="shared" si="32"/>
        <v>0</v>
      </c>
    </row>
    <row r="226" spans="1:27">
      <c r="A226">
        <v>36</v>
      </c>
      <c r="B226" t="s">
        <v>1370</v>
      </c>
      <c r="C226" t="s">
        <v>1355</v>
      </c>
      <c r="D226">
        <v>0.46881328184763088</v>
      </c>
      <c r="E226">
        <v>0.14722128032234943</v>
      </c>
      <c r="F226">
        <v>0.3836287407369135</v>
      </c>
      <c r="G226">
        <v>0.13472388228024845</v>
      </c>
      <c r="H226">
        <v>0.18300529566442672</v>
      </c>
      <c r="I226" s="3">
        <v>66.459999999999994</v>
      </c>
      <c r="J226" s="3">
        <v>0</v>
      </c>
      <c r="K226" s="3">
        <v>33.530286880497499</v>
      </c>
      <c r="L226" s="3">
        <f t="shared" si="26"/>
        <v>99.990286880497493</v>
      </c>
      <c r="M226">
        <v>5</v>
      </c>
      <c r="N226">
        <v>1.75</v>
      </c>
      <c r="O226">
        <v>3.6</v>
      </c>
      <c r="P226" s="4">
        <f t="shared" si="27"/>
        <v>332.30971311950248</v>
      </c>
      <c r="Q226" s="4">
        <f t="shared" si="28"/>
        <v>9.7131195025070838E-3</v>
      </c>
      <c r="R226" s="4">
        <f t="shared" si="33"/>
        <v>120.71874588929352</v>
      </c>
      <c r="S226">
        <f t="shared" si="29"/>
        <v>2.5215430355084791</v>
      </c>
      <c r="T226">
        <f t="shared" si="29"/>
        <v>-2.0126412680169978</v>
      </c>
      <c r="U226">
        <f t="shared" si="29"/>
        <v>2.0817747150363486</v>
      </c>
      <c r="V226" s="2">
        <f t="shared" si="30"/>
        <v>1.6844578539170496</v>
      </c>
      <c r="X226">
        <v>1</v>
      </c>
      <c r="Y226">
        <v>3</v>
      </c>
      <c r="Z226">
        <f t="shared" si="31"/>
        <v>9.7131195025070838E-3</v>
      </c>
      <c r="AA226">
        <f t="shared" si="32"/>
        <v>-99.990286880497493</v>
      </c>
    </row>
    <row r="227" spans="1:27">
      <c r="A227">
        <v>36</v>
      </c>
      <c r="B227" t="s">
        <v>1360</v>
      </c>
      <c r="C227" t="s">
        <v>1361</v>
      </c>
      <c r="D227">
        <v>0.68285732863563331</v>
      </c>
      <c r="E227">
        <v>0.10371590575465769</v>
      </c>
      <c r="F227">
        <v>0.19801334134313522</v>
      </c>
      <c r="G227">
        <v>0.457841127093355</v>
      </c>
      <c r="H227">
        <v>0.38142291466644423</v>
      </c>
      <c r="I227" s="3">
        <v>0</v>
      </c>
      <c r="J227" s="3">
        <v>6.0978797745972226</v>
      </c>
      <c r="K227" s="3">
        <v>9.5656391633394406</v>
      </c>
      <c r="L227" s="3">
        <f t="shared" si="26"/>
        <v>15.663518937936663</v>
      </c>
      <c r="M227">
        <v>1.1399999999999999</v>
      </c>
      <c r="N227">
        <v>19</v>
      </c>
      <c r="O227">
        <v>8</v>
      </c>
      <c r="P227" s="4">
        <f t="shared" si="27"/>
        <v>84.336481062063342</v>
      </c>
      <c r="Q227" s="4">
        <f t="shared" si="28"/>
        <v>200.19619677941057</v>
      </c>
      <c r="R227" s="4">
        <f t="shared" si="33"/>
        <v>160.86159436877887</v>
      </c>
      <c r="S227">
        <f t="shared" si="29"/>
        <v>1.9260154761285622</v>
      </c>
      <c r="T227">
        <f t="shared" si="29"/>
        <v>2.3014558227266937</v>
      </c>
      <c r="U227">
        <f t="shared" si="29"/>
        <v>2.2064523688681477</v>
      </c>
      <c r="V227" s="2">
        <f t="shared" si="30"/>
        <v>1.9907983642225251</v>
      </c>
      <c r="X227">
        <v>2</v>
      </c>
      <c r="Y227">
        <v>0</v>
      </c>
      <c r="Z227">
        <f t="shared" si="31"/>
        <v>84.336481062063342</v>
      </c>
      <c r="AA227">
        <f t="shared" si="32"/>
        <v>-15.663518937936658</v>
      </c>
    </row>
    <row r="228" spans="1:27">
      <c r="A228">
        <v>36</v>
      </c>
      <c r="B228" t="s">
        <v>1366</v>
      </c>
      <c r="C228" t="s">
        <v>1362</v>
      </c>
      <c r="D228">
        <v>0.13068505897325644</v>
      </c>
      <c r="E228">
        <v>0.64565060413661868</v>
      </c>
      <c r="F228">
        <v>0.15077742991649259</v>
      </c>
      <c r="G228">
        <v>0.69978079054078024</v>
      </c>
      <c r="H228">
        <v>0.60898305527651864</v>
      </c>
      <c r="I228" s="3">
        <v>0</v>
      </c>
      <c r="J228" s="3">
        <v>55.462758717234394</v>
      </c>
      <c r="K228" s="3">
        <v>5.520674422754734</v>
      </c>
      <c r="L228" s="3">
        <f t="shared" si="26"/>
        <v>60.983433139989131</v>
      </c>
      <c r="M228">
        <v>2.5</v>
      </c>
      <c r="N228">
        <v>2.75</v>
      </c>
      <c r="O228">
        <v>3.5</v>
      </c>
      <c r="P228" s="4">
        <f t="shared" si="27"/>
        <v>39.016566860010869</v>
      </c>
      <c r="Q228" s="4">
        <f t="shared" si="28"/>
        <v>191.53915333240548</v>
      </c>
      <c r="R228" s="4">
        <f t="shared" si="33"/>
        <v>58.338927339652443</v>
      </c>
      <c r="S228">
        <f t="shared" si="29"/>
        <v>1.591249052363763</v>
      </c>
      <c r="T228">
        <f t="shared" si="29"/>
        <v>2.2822575633602846</v>
      </c>
      <c r="U228">
        <f t="shared" si="29"/>
        <v>1.7659584396168315</v>
      </c>
      <c r="V228" s="2">
        <f t="shared" si="30"/>
        <v>1.9477601256929971</v>
      </c>
      <c r="X228">
        <v>2</v>
      </c>
      <c r="Y228">
        <v>0</v>
      </c>
      <c r="Z228">
        <f t="shared" si="31"/>
        <v>39.016566860010869</v>
      </c>
      <c r="AA228">
        <f t="shared" si="32"/>
        <v>-60.983433139989131</v>
      </c>
    </row>
    <row r="229" spans="1:27">
      <c r="A229">
        <v>36</v>
      </c>
      <c r="B229" t="s">
        <v>1353</v>
      </c>
      <c r="C229" t="s">
        <v>1369</v>
      </c>
      <c r="D229">
        <v>0.64644531841821107</v>
      </c>
      <c r="E229">
        <v>0.13920051203716302</v>
      </c>
      <c r="F229">
        <v>0.18929122726455394</v>
      </c>
      <c r="G229">
        <v>0.57096385917413905</v>
      </c>
      <c r="H229">
        <v>0.50912835245517196</v>
      </c>
      <c r="I229" s="3">
        <v>46.670268875906643</v>
      </c>
      <c r="J229" s="3">
        <v>0</v>
      </c>
      <c r="K229" s="3">
        <v>7.1024064645598317</v>
      </c>
      <c r="L229" s="3">
        <f t="shared" si="26"/>
        <v>53.772675340466478</v>
      </c>
      <c r="M229">
        <v>2.37</v>
      </c>
      <c r="N229">
        <v>2.87</v>
      </c>
      <c r="O229">
        <v>3.6</v>
      </c>
      <c r="P229" s="4">
        <f t="shared" si="27"/>
        <v>156.83586189543226</v>
      </c>
      <c r="Q229" s="4">
        <f t="shared" si="28"/>
        <v>46.227324659533522</v>
      </c>
      <c r="R229" s="4">
        <f t="shared" si="33"/>
        <v>71.795987931948915</v>
      </c>
      <c r="S229">
        <f t="shared" si="29"/>
        <v>2.1954453749461491</v>
      </c>
      <c r="T229">
        <f t="shared" si="29"/>
        <v>1.6648987599917831</v>
      </c>
      <c r="U229">
        <f t="shared" si="29"/>
        <v>1.8561001758899438</v>
      </c>
      <c r="V229" s="2">
        <f t="shared" si="30"/>
        <v>2.0023336245779082</v>
      </c>
      <c r="X229">
        <v>1</v>
      </c>
      <c r="Y229">
        <v>2</v>
      </c>
      <c r="Z229">
        <f t="shared" si="31"/>
        <v>46.227324659533522</v>
      </c>
      <c r="AA229">
        <f t="shared" si="32"/>
        <v>-53.772675340466478</v>
      </c>
    </row>
    <row r="230" spans="1:27">
      <c r="A230">
        <v>36</v>
      </c>
      <c r="B230" t="s">
        <v>1368</v>
      </c>
      <c r="C230" t="s">
        <v>1367</v>
      </c>
      <c r="D230">
        <v>0.20364669601451527</v>
      </c>
      <c r="E230">
        <v>0.48417215280468628</v>
      </c>
      <c r="F230">
        <v>0.31079749221032771</v>
      </c>
      <c r="G230">
        <v>0.27244686255467387</v>
      </c>
      <c r="H230">
        <v>0.32756897381464778</v>
      </c>
      <c r="I230" s="3">
        <v>6.261104784664429</v>
      </c>
      <c r="J230" s="3">
        <v>0</v>
      </c>
      <c r="K230" s="3">
        <v>12.267393045254606</v>
      </c>
      <c r="L230" s="3">
        <f t="shared" si="26"/>
        <v>18.528497829919033</v>
      </c>
      <c r="M230">
        <v>5.75</v>
      </c>
      <c r="N230">
        <v>1.53</v>
      </c>
      <c r="O230">
        <v>4.33</v>
      </c>
      <c r="P230" s="4">
        <f t="shared" si="27"/>
        <v>117.47285468190142</v>
      </c>
      <c r="Q230" s="4">
        <f t="shared" si="28"/>
        <v>81.471502170080967</v>
      </c>
      <c r="R230" s="4">
        <f t="shared" si="33"/>
        <v>134.5893140560334</v>
      </c>
      <c r="S230">
        <f t="shared" si="29"/>
        <v>2.0699375225750103</v>
      </c>
      <c r="T230">
        <f t="shared" si="29"/>
        <v>1.9110057238982541</v>
      </c>
      <c r="U230">
        <f t="shared" si="29"/>
        <v>2.1290105797191048</v>
      </c>
      <c r="V230" s="2">
        <f t="shared" si="30"/>
        <v>2.0084828418567211</v>
      </c>
      <c r="X230">
        <v>1</v>
      </c>
      <c r="Y230">
        <v>2</v>
      </c>
      <c r="Z230">
        <f t="shared" si="31"/>
        <v>81.471502170080967</v>
      </c>
      <c r="AA230">
        <f t="shared" si="32"/>
        <v>-18.528497829919033</v>
      </c>
    </row>
    <row r="231" spans="1:27">
      <c r="A231">
        <v>36</v>
      </c>
      <c r="B231" t="s">
        <v>1364</v>
      </c>
      <c r="C231" t="s">
        <v>1357</v>
      </c>
      <c r="D231">
        <v>0.41929541540000181</v>
      </c>
      <c r="E231">
        <v>0.30009361530409107</v>
      </c>
      <c r="F231">
        <v>0.27764889834014755</v>
      </c>
      <c r="G231">
        <v>0.41320069594328579</v>
      </c>
      <c r="H231">
        <v>0.47020360144161621</v>
      </c>
      <c r="I231" s="3">
        <v>0</v>
      </c>
      <c r="J231" s="3">
        <v>17.977523344125984</v>
      </c>
      <c r="K231" s="3">
        <v>12.353511205755161</v>
      </c>
      <c r="L231" s="3">
        <f t="shared" si="26"/>
        <v>30.331034549881146</v>
      </c>
      <c r="M231">
        <v>1.53</v>
      </c>
      <c r="N231">
        <v>5.75</v>
      </c>
      <c r="O231">
        <v>4.5</v>
      </c>
      <c r="P231" s="4">
        <f t="shared" si="27"/>
        <v>69.668965450118861</v>
      </c>
      <c r="Q231" s="4">
        <f t="shared" si="28"/>
        <v>173.03972467884327</v>
      </c>
      <c r="R231" s="4">
        <f t="shared" si="33"/>
        <v>125.25976587601707</v>
      </c>
      <c r="S231">
        <f t="shared" si="29"/>
        <v>1.843039361522935</v>
      </c>
      <c r="T231">
        <f t="shared" si="29"/>
        <v>2.2381458154315306</v>
      </c>
      <c r="U231">
        <f t="shared" si="29"/>
        <v>2.0978115956229222</v>
      </c>
      <c r="V231" s="2">
        <f t="shared" si="30"/>
        <v>2.0268863024687755</v>
      </c>
      <c r="X231">
        <v>3</v>
      </c>
      <c r="Y231">
        <v>2</v>
      </c>
      <c r="Z231">
        <f t="shared" si="31"/>
        <v>69.668965450118861</v>
      </c>
      <c r="AA231">
        <f t="shared" si="32"/>
        <v>-30.331034549881139</v>
      </c>
    </row>
    <row r="232" spans="1:27">
      <c r="A232">
        <v>37</v>
      </c>
      <c r="B232" t="s">
        <v>1361</v>
      </c>
      <c r="C232" t="s">
        <v>1353</v>
      </c>
      <c r="D232">
        <v>0.36749413865262104</v>
      </c>
      <c r="E232">
        <v>0.32117696660890072</v>
      </c>
      <c r="F232">
        <v>0.31018451426149457</v>
      </c>
      <c r="G232">
        <v>0.31613031462171887</v>
      </c>
      <c r="H232">
        <v>0.39292405494781024</v>
      </c>
      <c r="I232" s="3">
        <v>18.685848864086687</v>
      </c>
      <c r="J232" s="3">
        <v>0</v>
      </c>
      <c r="K232" s="3">
        <v>11.937047570952565</v>
      </c>
      <c r="L232" s="3">
        <f t="shared" si="26"/>
        <v>30.622896435039252</v>
      </c>
      <c r="M232">
        <v>3.8</v>
      </c>
      <c r="N232">
        <v>1.9</v>
      </c>
      <c r="O232">
        <v>3.8</v>
      </c>
      <c r="P232" s="4">
        <f t="shared" si="27"/>
        <v>140.38332924849016</v>
      </c>
      <c r="Q232" s="4">
        <f t="shared" si="28"/>
        <v>69.377103564960748</v>
      </c>
      <c r="R232" s="4">
        <f t="shared" si="33"/>
        <v>114.73788433458049</v>
      </c>
      <c r="S232">
        <f t="shared" si="29"/>
        <v>2.1473155376708895</v>
      </c>
      <c r="T232">
        <f t="shared" si="29"/>
        <v>1.841216164459448</v>
      </c>
      <c r="U232">
        <f t="shared" si="29"/>
        <v>2.0597068376129348</v>
      </c>
      <c r="V232" s="2">
        <f t="shared" si="30"/>
        <v>2.0193712614501611</v>
      </c>
      <c r="X232">
        <v>0</v>
      </c>
      <c r="Y232">
        <v>0</v>
      </c>
      <c r="Z232">
        <f t="shared" si="31"/>
        <v>114.73788433458049</v>
      </c>
      <c r="AA232">
        <f t="shared" si="32"/>
        <v>14.737884334580485</v>
      </c>
    </row>
    <row r="233" spans="1:27">
      <c r="A233">
        <v>37</v>
      </c>
      <c r="B233" t="s">
        <v>1369</v>
      </c>
      <c r="C233" t="s">
        <v>1364</v>
      </c>
      <c r="D233">
        <v>0.26936935659088601</v>
      </c>
      <c r="E233">
        <v>0.4271774492551928</v>
      </c>
      <c r="F233">
        <v>0.30191443914539667</v>
      </c>
      <c r="G233">
        <v>0.32657836368813703</v>
      </c>
      <c r="H233">
        <v>0.39423637424853153</v>
      </c>
      <c r="I233" s="3">
        <v>0</v>
      </c>
      <c r="J233" s="3">
        <v>8.4648944833421496</v>
      </c>
      <c r="K233" s="3">
        <v>4.8906585767809849</v>
      </c>
      <c r="L233" s="3">
        <f t="shared" si="26"/>
        <v>13.355553060123135</v>
      </c>
      <c r="M233">
        <v>2.5499999999999998</v>
      </c>
      <c r="N233">
        <v>2.62</v>
      </c>
      <c r="O233">
        <v>3.5</v>
      </c>
      <c r="P233" s="4">
        <f t="shared" si="27"/>
        <v>86.644446939876872</v>
      </c>
      <c r="Q233" s="4">
        <f t="shared" si="28"/>
        <v>108.8224704862333</v>
      </c>
      <c r="R233" s="4">
        <f t="shared" si="33"/>
        <v>103.7617519586103</v>
      </c>
      <c r="S233">
        <f t="shared" si="29"/>
        <v>1.937740733920686</v>
      </c>
      <c r="T233">
        <f t="shared" si="29"/>
        <v>2.0367185810291759</v>
      </c>
      <c r="U233">
        <f t="shared" si="29"/>
        <v>2.0160372959551056</v>
      </c>
      <c r="V233" s="2">
        <f t="shared" si="30"/>
        <v>2.0006789925353532</v>
      </c>
      <c r="X233">
        <v>4</v>
      </c>
      <c r="Y233">
        <v>1</v>
      </c>
      <c r="Z233">
        <f t="shared" si="31"/>
        <v>86.644446939876872</v>
      </c>
      <c r="AA233">
        <f t="shared" si="32"/>
        <v>-13.355553060123128</v>
      </c>
    </row>
    <row r="234" spans="1:27">
      <c r="A234">
        <v>37</v>
      </c>
      <c r="B234" t="s">
        <v>1359</v>
      </c>
      <c r="C234" t="s">
        <v>1351</v>
      </c>
      <c r="D234">
        <v>0.58688097319284815</v>
      </c>
      <c r="E234">
        <v>0.13437829303595203</v>
      </c>
      <c r="F234">
        <v>0.27561714944096316</v>
      </c>
      <c r="G234">
        <v>0.29249014233025367</v>
      </c>
      <c r="H234">
        <v>0.29709936241480572</v>
      </c>
      <c r="I234" s="3">
        <v>0</v>
      </c>
      <c r="J234" s="3">
        <v>0</v>
      </c>
      <c r="K234" s="3">
        <v>2.3416653656789119</v>
      </c>
      <c r="L234" s="3">
        <f t="shared" si="26"/>
        <v>2.3416653656789119</v>
      </c>
      <c r="M234">
        <v>1.55</v>
      </c>
      <c r="N234">
        <v>6.5</v>
      </c>
      <c r="O234">
        <v>4</v>
      </c>
      <c r="P234" s="4">
        <f t="shared" si="27"/>
        <v>97.658334634321093</v>
      </c>
      <c r="Q234" s="4">
        <f t="shared" si="28"/>
        <v>97.658334634321093</v>
      </c>
      <c r="R234" s="4">
        <f t="shared" si="33"/>
        <v>107.02499609703673</v>
      </c>
      <c r="S234">
        <f t="shared" si="29"/>
        <v>1.9897093139959081</v>
      </c>
      <c r="T234">
        <f t="shared" si="29"/>
        <v>1.9897093139959081</v>
      </c>
      <c r="U234">
        <f t="shared" si="29"/>
        <v>2.0294852206685947</v>
      </c>
      <c r="V234" s="2">
        <f t="shared" si="30"/>
        <v>1.9944572111745402</v>
      </c>
      <c r="X234">
        <v>1</v>
      </c>
      <c r="Y234">
        <v>1</v>
      </c>
      <c r="Z234">
        <f t="shared" si="31"/>
        <v>107.02499609703673</v>
      </c>
      <c r="AA234">
        <f t="shared" si="32"/>
        <v>7.024996097036734</v>
      </c>
    </row>
    <row r="235" spans="1:27">
      <c r="A235">
        <v>37</v>
      </c>
      <c r="B235" t="s">
        <v>1362</v>
      </c>
      <c r="C235" t="s">
        <v>1365</v>
      </c>
      <c r="D235">
        <v>0.21822781194372656</v>
      </c>
      <c r="E235">
        <v>0.49925645658955337</v>
      </c>
      <c r="F235">
        <v>0.15890954984804179</v>
      </c>
      <c r="G235">
        <v>0.77398075321634996</v>
      </c>
      <c r="H235">
        <v>0.73032603692724474</v>
      </c>
      <c r="I235" s="3">
        <v>0</v>
      </c>
      <c r="J235" s="3">
        <v>37.803484534268271</v>
      </c>
      <c r="K235" s="3">
        <v>0</v>
      </c>
      <c r="L235" s="3">
        <f t="shared" si="26"/>
        <v>37.803484534268271</v>
      </c>
      <c r="M235">
        <v>2.4500000000000002</v>
      </c>
      <c r="N235">
        <v>3.25</v>
      </c>
      <c r="O235">
        <v>3</v>
      </c>
      <c r="P235" s="4">
        <f t="shared" si="27"/>
        <v>62.196515465731729</v>
      </c>
      <c r="Q235" s="4">
        <f t="shared" si="28"/>
        <v>185.05784020210362</v>
      </c>
      <c r="R235" s="4">
        <f t="shared" si="33"/>
        <v>62.196515465731729</v>
      </c>
      <c r="S235">
        <f t="shared" si="29"/>
        <v>1.7937660542021481</v>
      </c>
      <c r="T235">
        <f t="shared" si="29"/>
        <v>2.2673074892386529</v>
      </c>
      <c r="U235">
        <f t="shared" si="29"/>
        <v>1.7937660542021481</v>
      </c>
      <c r="V235" s="2">
        <f t="shared" si="30"/>
        <v>1.8084641004296751</v>
      </c>
      <c r="X235">
        <v>1</v>
      </c>
      <c r="Y235">
        <v>1</v>
      </c>
      <c r="Z235">
        <f t="shared" si="31"/>
        <v>62.196515465731729</v>
      </c>
      <c r="AA235">
        <f t="shared" si="32"/>
        <v>-37.803484534268271</v>
      </c>
    </row>
    <row r="236" spans="1:27">
      <c r="A236">
        <v>37</v>
      </c>
      <c r="B236" t="s">
        <v>1363</v>
      </c>
      <c r="C236" t="s">
        <v>1350</v>
      </c>
      <c r="D236">
        <v>0.57293211856963999</v>
      </c>
      <c r="E236">
        <v>0.2000070597089324</v>
      </c>
      <c r="F236">
        <v>0.20278416682056752</v>
      </c>
      <c r="G236">
        <v>0.62419916913804374</v>
      </c>
      <c r="H236">
        <v>0.59624650831472625</v>
      </c>
      <c r="I236" s="3">
        <v>21.186779457734318</v>
      </c>
      <c r="J236" s="3">
        <v>0</v>
      </c>
      <c r="K236" s="3">
        <v>0</v>
      </c>
      <c r="L236" s="3">
        <f t="shared" si="26"/>
        <v>21.186779457734318</v>
      </c>
      <c r="M236">
        <v>2.1</v>
      </c>
      <c r="N236">
        <v>3.8</v>
      </c>
      <c r="O236">
        <v>3.25</v>
      </c>
      <c r="P236" s="4">
        <f t="shared" si="27"/>
        <v>123.30545740350775</v>
      </c>
      <c r="Q236" s="4">
        <f t="shared" si="28"/>
        <v>78.813220542265682</v>
      </c>
      <c r="R236" s="4">
        <f t="shared" si="33"/>
        <v>78.813220542265682</v>
      </c>
      <c r="S236">
        <f t="shared" si="29"/>
        <v>2.0909822985566264</v>
      </c>
      <c r="T236">
        <f t="shared" si="29"/>
        <v>1.8965990744307113</v>
      </c>
      <c r="U236">
        <f t="shared" si="29"/>
        <v>1.8965990744307113</v>
      </c>
      <c r="V236" s="2">
        <f t="shared" si="30"/>
        <v>1.9619243856283242</v>
      </c>
      <c r="X236">
        <v>3</v>
      </c>
      <c r="Y236">
        <v>3</v>
      </c>
      <c r="Z236">
        <f t="shared" si="31"/>
        <v>78.813220542265682</v>
      </c>
      <c r="AA236">
        <f t="shared" si="32"/>
        <v>-21.186779457734318</v>
      </c>
    </row>
    <row r="237" spans="1:27">
      <c r="A237">
        <v>37</v>
      </c>
      <c r="B237" t="s">
        <v>1349</v>
      </c>
      <c r="C237" t="s">
        <v>1370</v>
      </c>
      <c r="D237">
        <v>0.56591928591631602</v>
      </c>
      <c r="E237">
        <v>0.19193828049251943</v>
      </c>
      <c r="F237">
        <v>0.23207151042795096</v>
      </c>
      <c r="G237">
        <v>0.49392064393166762</v>
      </c>
      <c r="H237">
        <v>0.49227113906196424</v>
      </c>
      <c r="I237" s="3">
        <v>0</v>
      </c>
      <c r="J237" s="3">
        <v>15.283925188093848</v>
      </c>
      <c r="K237" s="3">
        <v>15.742448704005731</v>
      </c>
      <c r="L237" s="3">
        <f t="shared" si="26"/>
        <v>31.026373892099578</v>
      </c>
      <c r="M237">
        <v>1.1399999999999999</v>
      </c>
      <c r="N237">
        <v>17</v>
      </c>
      <c r="O237">
        <v>9</v>
      </c>
      <c r="P237" s="4">
        <f t="shared" si="27"/>
        <v>68.973626107900429</v>
      </c>
      <c r="Q237" s="4">
        <f t="shared" si="28"/>
        <v>328.80035430549583</v>
      </c>
      <c r="R237" s="4">
        <f t="shared" si="33"/>
        <v>210.65566444395199</v>
      </c>
      <c r="S237">
        <f t="shared" si="29"/>
        <v>1.8386830584850378</v>
      </c>
      <c r="T237">
        <f t="shared" si="29"/>
        <v>2.5169322768510991</v>
      </c>
      <c r="U237">
        <f t="shared" si="29"/>
        <v>2.3235731416194128</v>
      </c>
      <c r="V237" s="2">
        <f t="shared" si="30"/>
        <v>2.0628769853846385</v>
      </c>
      <c r="X237">
        <v>2</v>
      </c>
      <c r="Y237">
        <v>0</v>
      </c>
      <c r="Z237">
        <f t="shared" si="31"/>
        <v>68.973626107900429</v>
      </c>
      <c r="AA237">
        <f t="shared" si="32"/>
        <v>-31.026373892099571</v>
      </c>
    </row>
    <row r="238" spans="1:27">
      <c r="A238">
        <v>37</v>
      </c>
      <c r="B238" t="s">
        <v>1367</v>
      </c>
      <c r="C238" t="s">
        <v>1360</v>
      </c>
      <c r="D238">
        <v>0.24382559079231805</v>
      </c>
      <c r="E238">
        <v>0.52402373223809551</v>
      </c>
      <c r="F238">
        <v>0.2000668426329639</v>
      </c>
      <c r="G238">
        <v>0.68993136454453652</v>
      </c>
      <c r="H238">
        <v>0.66710713504093622</v>
      </c>
      <c r="I238" s="3">
        <v>0</v>
      </c>
      <c r="J238" s="3">
        <v>27.933835056575042</v>
      </c>
      <c r="K238" s="3">
        <v>3.4169235401638218E-4</v>
      </c>
      <c r="L238" s="3">
        <f t="shared" si="26"/>
        <v>27.934176748929058</v>
      </c>
      <c r="M238">
        <v>2.4500000000000002</v>
      </c>
      <c r="N238">
        <v>2.75</v>
      </c>
      <c r="O238">
        <v>3.5</v>
      </c>
      <c r="P238" s="4">
        <f t="shared" si="27"/>
        <v>72.065823251070938</v>
      </c>
      <c r="Q238" s="4">
        <f t="shared" si="28"/>
        <v>148.88386965665231</v>
      </c>
      <c r="R238" s="4">
        <f t="shared" si="33"/>
        <v>72.067019174309991</v>
      </c>
      <c r="S238">
        <f t="shared" si="29"/>
        <v>1.857729352202681</v>
      </c>
      <c r="T238">
        <f t="shared" si="29"/>
        <v>2.1728476480639438</v>
      </c>
      <c r="U238">
        <f t="shared" si="29"/>
        <v>1.8577365592049822</v>
      </c>
      <c r="V238" s="2">
        <f t="shared" si="30"/>
        <v>1.9632571788002515</v>
      </c>
      <c r="X238">
        <v>4</v>
      </c>
      <c r="Y238">
        <v>1</v>
      </c>
      <c r="Z238">
        <f t="shared" si="31"/>
        <v>72.065823251070938</v>
      </c>
      <c r="AA238">
        <f t="shared" si="32"/>
        <v>-27.934176748929062</v>
      </c>
    </row>
    <row r="239" spans="1:27">
      <c r="A239">
        <v>37</v>
      </c>
      <c r="B239" t="s">
        <v>1371</v>
      </c>
      <c r="C239" t="s">
        <v>1356</v>
      </c>
      <c r="D239">
        <v>0.35898065163217641</v>
      </c>
      <c r="E239">
        <v>0.29885374489973199</v>
      </c>
      <c r="F239">
        <v>0.34165929567904124</v>
      </c>
      <c r="G239">
        <v>0.2382076510613487</v>
      </c>
      <c r="H239">
        <v>0.32254880504170585</v>
      </c>
      <c r="I239" s="3">
        <v>9.5052951908392629</v>
      </c>
      <c r="J239" s="3">
        <v>0</v>
      </c>
      <c r="K239" s="3">
        <v>9.665821969288821</v>
      </c>
      <c r="L239" s="3">
        <f t="shared" si="26"/>
        <v>19.171117160128084</v>
      </c>
      <c r="M239">
        <v>3.1</v>
      </c>
      <c r="N239">
        <v>2.37</v>
      </c>
      <c r="O239">
        <v>3.2</v>
      </c>
      <c r="P239" s="4">
        <f t="shared" si="27"/>
        <v>110.29529793147364</v>
      </c>
      <c r="Q239" s="4">
        <f t="shared" si="28"/>
        <v>80.828882839871909</v>
      </c>
      <c r="R239" s="4">
        <f t="shared" si="33"/>
        <v>111.75951314159614</v>
      </c>
      <c r="S239">
        <f t="shared" si="29"/>
        <v>2.0425569981524068</v>
      </c>
      <c r="T239">
        <f t="shared" si="29"/>
        <v>1.9075665763263019</v>
      </c>
      <c r="U239">
        <f t="shared" si="29"/>
        <v>2.0482845011914974</v>
      </c>
      <c r="V239" s="2">
        <f t="shared" si="30"/>
        <v>2.0031372972006718</v>
      </c>
      <c r="X239">
        <v>1</v>
      </c>
      <c r="Y239">
        <v>0</v>
      </c>
      <c r="Z239">
        <f t="shared" si="31"/>
        <v>110.29529793147364</v>
      </c>
      <c r="AA239">
        <f t="shared" si="32"/>
        <v>10.295297931473641</v>
      </c>
    </row>
    <row r="240" spans="1:27">
      <c r="A240">
        <v>37</v>
      </c>
      <c r="B240" t="s">
        <v>1357</v>
      </c>
      <c r="C240" t="s">
        <v>1366</v>
      </c>
      <c r="D240">
        <v>0.36159990203068032</v>
      </c>
      <c r="E240">
        <v>0.39047445382221208</v>
      </c>
      <c r="F240">
        <v>0.23700567997808841</v>
      </c>
      <c r="G240">
        <v>0.59457517008712979</v>
      </c>
      <c r="H240">
        <v>0.61682063412594823</v>
      </c>
      <c r="I240" s="3">
        <v>25.489920641532336</v>
      </c>
      <c r="J240" s="3">
        <v>0</v>
      </c>
      <c r="K240" s="3">
        <v>11.427633574180856</v>
      </c>
      <c r="L240" s="3">
        <f t="shared" si="26"/>
        <v>36.917554215713196</v>
      </c>
      <c r="M240">
        <v>5.75</v>
      </c>
      <c r="N240">
        <v>1.45</v>
      </c>
      <c r="O240">
        <v>5</v>
      </c>
      <c r="P240" s="4">
        <f t="shared" si="27"/>
        <v>209.64948947309776</v>
      </c>
      <c r="Q240" s="4">
        <f t="shared" si="28"/>
        <v>63.082445784286804</v>
      </c>
      <c r="R240" s="4">
        <f t="shared" si="33"/>
        <v>120.2206136551911</v>
      </c>
      <c r="S240">
        <f t="shared" si="29"/>
        <v>2.3214938091708466</v>
      </c>
      <c r="T240">
        <f t="shared" si="29"/>
        <v>1.7999085231164118</v>
      </c>
      <c r="U240">
        <f t="shared" si="29"/>
        <v>2.0799789404549496</v>
      </c>
      <c r="V240" s="2">
        <f t="shared" si="30"/>
        <v>2.0352370545774634</v>
      </c>
      <c r="X240">
        <v>0</v>
      </c>
      <c r="Y240">
        <v>0</v>
      </c>
      <c r="Z240">
        <f t="shared" si="31"/>
        <v>120.2206136551911</v>
      </c>
      <c r="AA240">
        <f t="shared" si="32"/>
        <v>20.220613655191102</v>
      </c>
    </row>
    <row r="241" spans="1:27">
      <c r="A241">
        <v>37</v>
      </c>
      <c r="B241" t="s">
        <v>1355</v>
      </c>
      <c r="C241" t="s">
        <v>1368</v>
      </c>
      <c r="D241">
        <v>0.39695489366560438</v>
      </c>
      <c r="E241">
        <v>0.29202677028345692</v>
      </c>
      <c r="F241">
        <v>0.30982269198093954</v>
      </c>
      <c r="G241">
        <v>0.31208524467662302</v>
      </c>
      <c r="H241">
        <v>0.38642895177627506</v>
      </c>
      <c r="I241" s="3">
        <v>0</v>
      </c>
      <c r="J241" s="3">
        <v>18.111363891402732</v>
      </c>
      <c r="K241" s="3">
        <v>15.124769162231106</v>
      </c>
      <c r="L241" s="3">
        <f t="shared" si="26"/>
        <v>33.236133053633836</v>
      </c>
      <c r="M241">
        <v>1.53</v>
      </c>
      <c r="N241">
        <v>6</v>
      </c>
      <c r="O241">
        <v>4.2</v>
      </c>
      <c r="P241" s="4">
        <f t="shared" si="27"/>
        <v>66.763866946366164</v>
      </c>
      <c r="Q241" s="4">
        <f t="shared" si="28"/>
        <v>175.43205029478256</v>
      </c>
      <c r="R241" s="4">
        <f t="shared" si="33"/>
        <v>130.28789742773682</v>
      </c>
      <c r="S241">
        <f t="shared" si="29"/>
        <v>1.8245414829627615</v>
      </c>
      <c r="T241">
        <f t="shared" si="29"/>
        <v>2.2441089390563063</v>
      </c>
      <c r="U241">
        <f t="shared" si="29"/>
        <v>2.1149040755401791</v>
      </c>
      <c r="V241" s="2">
        <f t="shared" si="30"/>
        <v>2.0348458299601342</v>
      </c>
      <c r="X241">
        <v>3</v>
      </c>
      <c r="Y241">
        <v>2</v>
      </c>
      <c r="Z241">
        <f t="shared" si="31"/>
        <v>66.763866946366164</v>
      </c>
      <c r="AA241">
        <f t="shared" si="32"/>
        <v>-33.236133053633836</v>
      </c>
    </row>
    <row r="242" spans="1:27">
      <c r="A242">
        <v>38</v>
      </c>
      <c r="B242" t="s">
        <v>1365</v>
      </c>
      <c r="C242" t="s">
        <v>1357</v>
      </c>
      <c r="D242">
        <v>0.44853970204688576</v>
      </c>
      <c r="E242">
        <v>0.30150340203068954</v>
      </c>
      <c r="F242">
        <v>0.24054711997067424</v>
      </c>
      <c r="G242">
        <v>0.56016573738593922</v>
      </c>
      <c r="H242">
        <v>0.58410645569170705</v>
      </c>
      <c r="I242" s="3">
        <v>0</v>
      </c>
      <c r="J242" s="3">
        <v>25.197805611232994</v>
      </c>
      <c r="K242" s="3">
        <v>15.792866157387872</v>
      </c>
      <c r="L242" s="3">
        <f t="shared" si="26"/>
        <v>40.990671768620864</v>
      </c>
      <c r="M242">
        <v>1.2</v>
      </c>
      <c r="N242">
        <v>11</v>
      </c>
      <c r="O242">
        <v>7</v>
      </c>
      <c r="P242" s="4">
        <f t="shared" si="27"/>
        <v>59.009328231379136</v>
      </c>
      <c r="Q242" s="4">
        <f t="shared" si="28"/>
        <v>336.18518995494208</v>
      </c>
      <c r="R242" s="4">
        <f t="shared" si="33"/>
        <v>169.55939133309425</v>
      </c>
      <c r="S242">
        <f t="shared" si="29"/>
        <v>1.7709206706114482</v>
      </c>
      <c r="T242">
        <f t="shared" si="29"/>
        <v>2.5265785774481375</v>
      </c>
      <c r="U242">
        <f t="shared" si="29"/>
        <v>2.2293218489132101</v>
      </c>
      <c r="V242" s="2">
        <f t="shared" si="30"/>
        <v>2.0923572167869748</v>
      </c>
      <c r="X242">
        <v>3</v>
      </c>
      <c r="Y242">
        <v>1</v>
      </c>
      <c r="Z242">
        <f t="shared" si="31"/>
        <v>59.009328231379136</v>
      </c>
      <c r="AA242">
        <f t="shared" si="32"/>
        <v>-40.990671768620864</v>
      </c>
    </row>
    <row r="243" spans="1:27">
      <c r="A243">
        <v>38</v>
      </c>
      <c r="B243" t="s">
        <v>1350</v>
      </c>
      <c r="C243" t="s">
        <v>1367</v>
      </c>
      <c r="D243">
        <v>0.20552668740185923</v>
      </c>
      <c r="E243">
        <v>0.53975631703647509</v>
      </c>
      <c r="F243">
        <v>0.24797929554388209</v>
      </c>
      <c r="G243">
        <v>0.45196973853779349</v>
      </c>
      <c r="H243">
        <v>0.46842470609532977</v>
      </c>
      <c r="I243" s="3">
        <v>0</v>
      </c>
      <c r="J243" s="3">
        <v>0</v>
      </c>
      <c r="K243" s="3">
        <v>2.4388928810088039E-2</v>
      </c>
      <c r="L243" s="3">
        <f t="shared" si="26"/>
        <v>2.4388928810088039E-2</v>
      </c>
      <c r="M243">
        <v>4.2</v>
      </c>
      <c r="N243">
        <v>1.75</v>
      </c>
      <c r="O243">
        <v>4.2</v>
      </c>
      <c r="P243" s="4">
        <f t="shared" si="27"/>
        <v>99.975611071189917</v>
      </c>
      <c r="Q243" s="4">
        <f t="shared" si="28"/>
        <v>99.975611071189917</v>
      </c>
      <c r="R243" s="4">
        <f t="shared" si="33"/>
        <v>100.07804457219228</v>
      </c>
      <c r="S243">
        <f t="shared" si="29"/>
        <v>1.9998940673095331</v>
      </c>
      <c r="T243">
        <f t="shared" si="29"/>
        <v>1.9998940673095331</v>
      </c>
      <c r="U243">
        <f t="shared" si="29"/>
        <v>2.0003388110758196</v>
      </c>
      <c r="V243" s="2">
        <f t="shared" si="30"/>
        <v>1.9865296682625175</v>
      </c>
      <c r="X243">
        <v>3</v>
      </c>
      <c r="Y243">
        <v>2</v>
      </c>
      <c r="Z243">
        <f t="shared" si="31"/>
        <v>99.975611071189917</v>
      </c>
      <c r="AA243">
        <f t="shared" si="32"/>
        <v>-2.4388928810083144E-2</v>
      </c>
    </row>
    <row r="244" spans="1:27">
      <c r="A244">
        <v>38</v>
      </c>
      <c r="B244" t="s">
        <v>1351</v>
      </c>
      <c r="C244" t="s">
        <v>1355</v>
      </c>
      <c r="D244">
        <v>0.53210986236354496</v>
      </c>
      <c r="E244">
        <v>0.18672103387460057</v>
      </c>
      <c r="F244">
        <v>0.27809590568456183</v>
      </c>
      <c r="G244">
        <v>0.33935586949770841</v>
      </c>
      <c r="H244">
        <v>0.37160662830758423</v>
      </c>
      <c r="I244" s="3">
        <v>22.574635512970147</v>
      </c>
      <c r="J244" s="3">
        <v>0</v>
      </c>
      <c r="K244" s="3">
        <v>8.8153593534439771</v>
      </c>
      <c r="L244" s="3">
        <f t="shared" si="26"/>
        <v>31.389994866414124</v>
      </c>
      <c r="M244">
        <v>2.25</v>
      </c>
      <c r="N244">
        <v>3</v>
      </c>
      <c r="O244">
        <v>3.5</v>
      </c>
      <c r="P244" s="4">
        <f t="shared" si="27"/>
        <v>119.4029350377687</v>
      </c>
      <c r="Q244" s="4">
        <f t="shared" si="28"/>
        <v>68.610005133585872</v>
      </c>
      <c r="R244" s="4">
        <f t="shared" si="33"/>
        <v>99.463762870639798</v>
      </c>
      <c r="S244">
        <f t="shared" si="29"/>
        <v>2.0770150022962035</v>
      </c>
      <c r="T244">
        <f t="shared" si="29"/>
        <v>1.8363874518214982</v>
      </c>
      <c r="U244">
        <f t="shared" si="29"/>
        <v>1.9976648852505448</v>
      </c>
      <c r="V244" s="2">
        <f t="shared" si="30"/>
        <v>2.003634756115301</v>
      </c>
      <c r="X244">
        <v>1</v>
      </c>
      <c r="Y244">
        <v>2</v>
      </c>
      <c r="Z244">
        <f t="shared" si="31"/>
        <v>68.610005133585872</v>
      </c>
      <c r="AA244">
        <f t="shared" si="32"/>
        <v>-31.389994866414128</v>
      </c>
    </row>
    <row r="245" spans="1:27">
      <c r="A245">
        <v>38</v>
      </c>
      <c r="B245" t="s">
        <v>1356</v>
      </c>
      <c r="C245" t="s">
        <v>1359</v>
      </c>
      <c r="D245">
        <v>0.57154972082098232</v>
      </c>
      <c r="E245">
        <v>0.19013783810846233</v>
      </c>
      <c r="F245">
        <v>0.2267009809148032</v>
      </c>
      <c r="G245">
        <v>0.51206008818513682</v>
      </c>
      <c r="H245">
        <v>0.50483990238128995</v>
      </c>
      <c r="I245" s="3">
        <v>30.220471169046952</v>
      </c>
      <c r="J245" s="3">
        <v>4.4626693759909193</v>
      </c>
      <c r="K245" s="3">
        <v>0</v>
      </c>
      <c r="L245" s="3">
        <f t="shared" si="26"/>
        <v>34.683140545037872</v>
      </c>
      <c r="M245">
        <v>2.37</v>
      </c>
      <c r="N245">
        <v>4.33</v>
      </c>
      <c r="O245">
        <v>2.4</v>
      </c>
      <c r="P245" s="4">
        <f t="shared" si="27"/>
        <v>136.93937612560342</v>
      </c>
      <c r="Q245" s="4">
        <f t="shared" si="28"/>
        <v>84.64021785300281</v>
      </c>
      <c r="R245" s="4">
        <f t="shared" si="33"/>
        <v>65.316859454962128</v>
      </c>
      <c r="S245">
        <f t="shared" si="29"/>
        <v>2.1365283449580197</v>
      </c>
      <c r="T245">
        <f t="shared" si="29"/>
        <v>1.9275767725105248</v>
      </c>
      <c r="U245">
        <f t="shared" si="29"/>
        <v>1.8150252949536474</v>
      </c>
      <c r="V245" s="2">
        <f t="shared" si="30"/>
        <v>1.9991054741512819</v>
      </c>
      <c r="X245">
        <v>0</v>
      </c>
      <c r="Y245">
        <v>0</v>
      </c>
      <c r="Z245">
        <f t="shared" si="31"/>
        <v>65.316859454962128</v>
      </c>
      <c r="AA245">
        <f t="shared" si="32"/>
        <v>-34.683140545037872</v>
      </c>
    </row>
    <row r="246" spans="1:27">
      <c r="A246">
        <v>38</v>
      </c>
      <c r="B246" t="s">
        <v>1370</v>
      </c>
      <c r="C246" t="s">
        <v>1361</v>
      </c>
      <c r="D246">
        <v>0.5607176260266572</v>
      </c>
      <c r="E246">
        <v>0.1067734804216834</v>
      </c>
      <c r="F246">
        <v>0.3314818605606602</v>
      </c>
      <c r="G246">
        <v>0.17394389261383719</v>
      </c>
      <c r="H246">
        <v>0.18458094159368271</v>
      </c>
      <c r="I246" s="3">
        <v>39.247297548133957</v>
      </c>
      <c r="J246" s="3">
        <v>0</v>
      </c>
      <c r="K246" s="3">
        <v>23.372128298696563</v>
      </c>
      <c r="L246" s="3">
        <f t="shared" si="26"/>
        <v>62.619425846830524</v>
      </c>
      <c r="M246">
        <v>2.2000000000000002</v>
      </c>
      <c r="N246">
        <v>3</v>
      </c>
      <c r="O246">
        <v>3.8</v>
      </c>
      <c r="P246" s="4">
        <f t="shared" si="27"/>
        <v>123.72462875906419</v>
      </c>
      <c r="Q246" s="4">
        <f t="shared" si="28"/>
        <v>37.380574153169476</v>
      </c>
      <c r="R246" s="4">
        <f t="shared" si="33"/>
        <v>126.19466168821643</v>
      </c>
      <c r="S246">
        <f t="shared" si="29"/>
        <v>2.092456159366348</v>
      </c>
      <c r="T246">
        <f t="shared" si="29"/>
        <v>1.5726459677126443</v>
      </c>
      <c r="U246">
        <f t="shared" si="29"/>
        <v>2.1010409836847694</v>
      </c>
      <c r="V246" s="2">
        <f t="shared" si="30"/>
        <v>2.0376509080745877</v>
      </c>
      <c r="X246">
        <v>0</v>
      </c>
      <c r="Y246">
        <v>0</v>
      </c>
      <c r="Z246">
        <f t="shared" si="31"/>
        <v>126.19466168821643</v>
      </c>
      <c r="AA246">
        <f t="shared" si="32"/>
        <v>26.194661688216428</v>
      </c>
    </row>
    <row r="247" spans="1:27">
      <c r="A247">
        <v>38</v>
      </c>
      <c r="B247" t="s">
        <v>1360</v>
      </c>
      <c r="C247" t="s">
        <v>1369</v>
      </c>
      <c r="D247">
        <v>0.61370203814565438</v>
      </c>
      <c r="E247">
        <v>0.16035252922573542</v>
      </c>
      <c r="F247">
        <v>0.20953141296045735</v>
      </c>
      <c r="G247">
        <v>0.53201510352641401</v>
      </c>
      <c r="H247">
        <v>0.4983956978431906</v>
      </c>
      <c r="I247" s="3">
        <v>0</v>
      </c>
      <c r="J247" s="3">
        <v>4.8588724263694054</v>
      </c>
      <c r="K247" s="3">
        <v>3.1662574278149127</v>
      </c>
      <c r="L247" s="3">
        <f t="shared" si="26"/>
        <v>8.0251298541843177</v>
      </c>
      <c r="M247">
        <v>1.36</v>
      </c>
      <c r="N247">
        <v>8</v>
      </c>
      <c r="O247">
        <v>5</v>
      </c>
      <c r="P247" s="4">
        <f t="shared" si="27"/>
        <v>91.974870145815686</v>
      </c>
      <c r="Q247" s="4">
        <f t="shared" si="28"/>
        <v>130.84584955677093</v>
      </c>
      <c r="R247" s="4">
        <f t="shared" si="33"/>
        <v>107.80615728489025</v>
      </c>
      <c r="S247">
        <f t="shared" si="29"/>
        <v>1.9636691833474647</v>
      </c>
      <c r="T247">
        <f t="shared" si="29"/>
        <v>2.116759951330661</v>
      </c>
      <c r="U247">
        <f t="shared" si="29"/>
        <v>2.0326435660314788</v>
      </c>
      <c r="V247" s="2">
        <f t="shared" si="30"/>
        <v>1.9704382704593262</v>
      </c>
      <c r="X247">
        <v>2</v>
      </c>
      <c r="Y247">
        <v>1</v>
      </c>
      <c r="Z247">
        <f t="shared" si="31"/>
        <v>91.974870145815686</v>
      </c>
      <c r="AA247">
        <f t="shared" si="32"/>
        <v>-8.0251298541843141</v>
      </c>
    </row>
    <row r="248" spans="1:27">
      <c r="A248">
        <v>38</v>
      </c>
      <c r="B248" t="s">
        <v>1366</v>
      </c>
      <c r="C248" t="s">
        <v>1371</v>
      </c>
      <c r="D248">
        <v>0.51704258587133178</v>
      </c>
      <c r="E248">
        <v>0.22609051969832569</v>
      </c>
      <c r="F248">
        <v>0.16937840094811732</v>
      </c>
      <c r="G248">
        <v>0.77017623851016659</v>
      </c>
      <c r="H248">
        <v>0.72712086970268275</v>
      </c>
      <c r="I248" s="3">
        <v>0</v>
      </c>
      <c r="J248" s="3">
        <v>19.196808688251881</v>
      </c>
      <c r="K248" s="3">
        <v>7.9868846918486618</v>
      </c>
      <c r="L248" s="3">
        <f t="shared" si="26"/>
        <v>27.183693380100543</v>
      </c>
      <c r="M248">
        <v>1.18</v>
      </c>
      <c r="N248">
        <v>13</v>
      </c>
      <c r="O248">
        <v>7</v>
      </c>
      <c r="P248" s="4">
        <f t="shared" si="27"/>
        <v>72.816306619899464</v>
      </c>
      <c r="Q248" s="4">
        <f t="shared" si="28"/>
        <v>322.37481956717392</v>
      </c>
      <c r="R248" s="4">
        <f t="shared" si="33"/>
        <v>128.7244994628401</v>
      </c>
      <c r="S248">
        <f t="shared" si="29"/>
        <v>1.862228646923167</v>
      </c>
      <c r="T248">
        <f t="shared" si="29"/>
        <v>2.5083611120719258</v>
      </c>
      <c r="U248">
        <f t="shared" si="29"/>
        <v>2.1096612117756433</v>
      </c>
      <c r="V248" s="2">
        <f t="shared" si="30"/>
        <v>1.8872992251010636</v>
      </c>
      <c r="X248">
        <v>2</v>
      </c>
      <c r="Y248">
        <v>1</v>
      </c>
      <c r="Z248">
        <f t="shared" si="31"/>
        <v>72.816306619899464</v>
      </c>
      <c r="AA248">
        <f t="shared" si="32"/>
        <v>-27.183693380100536</v>
      </c>
    </row>
    <row r="249" spans="1:27">
      <c r="A249">
        <v>38</v>
      </c>
      <c r="B249" t="s">
        <v>1353</v>
      </c>
      <c r="C249" t="s">
        <v>1362</v>
      </c>
      <c r="D249">
        <v>0.17925028489450634</v>
      </c>
      <c r="E249">
        <v>0.57297665040542345</v>
      </c>
      <c r="F249">
        <v>0.23987408891908213</v>
      </c>
      <c r="G249">
        <v>0.44866485997317257</v>
      </c>
      <c r="H249">
        <v>0.44987539223649986</v>
      </c>
      <c r="I249" s="3">
        <v>0</v>
      </c>
      <c r="J249" s="3">
        <v>4.8050825706480342</v>
      </c>
      <c r="K249" s="3">
        <v>0</v>
      </c>
      <c r="L249" s="3">
        <f t="shared" si="26"/>
        <v>4.8050825706480342</v>
      </c>
      <c r="M249">
        <v>3.8</v>
      </c>
      <c r="N249">
        <v>1.85</v>
      </c>
      <c r="O249">
        <v>3.8</v>
      </c>
      <c r="P249" s="4">
        <f t="shared" si="27"/>
        <v>95.19491742935196</v>
      </c>
      <c r="Q249" s="4">
        <f t="shared" si="28"/>
        <v>104.08432018505083</v>
      </c>
      <c r="R249" s="4">
        <f t="shared" si="33"/>
        <v>95.19491742935196</v>
      </c>
      <c r="S249">
        <f t="shared" si="29"/>
        <v>1.9786137615009518</v>
      </c>
      <c r="T249">
        <f t="shared" si="29"/>
        <v>2.0173853100100039</v>
      </c>
      <c r="U249">
        <f t="shared" si="29"/>
        <v>1.9786137615009518</v>
      </c>
      <c r="V249" s="2">
        <f t="shared" si="30"/>
        <v>1.985199931314674</v>
      </c>
      <c r="X249">
        <v>2</v>
      </c>
      <c r="Y249">
        <v>0</v>
      </c>
      <c r="Z249">
        <f t="shared" si="31"/>
        <v>95.19491742935196</v>
      </c>
      <c r="AA249">
        <f t="shared" si="32"/>
        <v>-4.8050825706480396</v>
      </c>
    </row>
    <row r="250" spans="1:27">
      <c r="A250">
        <v>38</v>
      </c>
      <c r="B250" t="s">
        <v>1368</v>
      </c>
      <c r="C250" t="s">
        <v>1349</v>
      </c>
      <c r="D250">
        <v>0.26687596973203648</v>
      </c>
      <c r="E250">
        <v>0.35652103425658571</v>
      </c>
      <c r="F250">
        <v>0.37637458935576767</v>
      </c>
      <c r="G250">
        <v>0.17371790496463882</v>
      </c>
      <c r="H250">
        <v>0.25819032069336728</v>
      </c>
      <c r="I250" s="3">
        <v>18.219741077598748</v>
      </c>
      <c r="J250" s="3">
        <v>0</v>
      </c>
      <c r="K250" s="3">
        <v>25.373609925159901</v>
      </c>
      <c r="L250" s="3">
        <f t="shared" si="26"/>
        <v>43.593351002758652</v>
      </c>
      <c r="M250">
        <v>6.5</v>
      </c>
      <c r="N250">
        <v>1.44</v>
      </c>
      <c r="O250">
        <v>4.75</v>
      </c>
      <c r="P250" s="4">
        <f t="shared" si="27"/>
        <v>174.83496600163321</v>
      </c>
      <c r="Q250" s="4">
        <f t="shared" si="28"/>
        <v>56.406648997241362</v>
      </c>
      <c r="R250" s="4">
        <f t="shared" si="33"/>
        <v>176.93129614175089</v>
      </c>
      <c r="S250">
        <f t="shared" si="29"/>
        <v>2.2426282934182424</v>
      </c>
      <c r="T250">
        <f t="shared" si="29"/>
        <v>1.7513302999516851</v>
      </c>
      <c r="U250">
        <f t="shared" si="29"/>
        <v>2.2478046590234726</v>
      </c>
      <c r="V250" s="2">
        <f t="shared" si="30"/>
        <v>2.0689062459101075</v>
      </c>
      <c r="X250">
        <v>2</v>
      </c>
      <c r="Y250">
        <v>3</v>
      </c>
      <c r="Z250">
        <f t="shared" si="31"/>
        <v>56.406648997241362</v>
      </c>
      <c r="AA250">
        <f t="shared" si="32"/>
        <v>-43.593351002758638</v>
      </c>
    </row>
    <row r="251" spans="1:27">
      <c r="A251">
        <v>38</v>
      </c>
      <c r="B251" t="s">
        <v>1364</v>
      </c>
      <c r="C251" t="s">
        <v>1363</v>
      </c>
      <c r="D251">
        <v>0.34008233702210006</v>
      </c>
      <c r="E251">
        <v>0.37006227043306145</v>
      </c>
      <c r="F251">
        <v>0.28770008345189185</v>
      </c>
      <c r="G251">
        <v>0.38696061961232997</v>
      </c>
      <c r="H251">
        <v>0.45307475155585353</v>
      </c>
      <c r="I251" s="3">
        <v>0</v>
      </c>
      <c r="J251" s="3">
        <v>7.136978331116846</v>
      </c>
      <c r="K251" s="3">
        <v>5.1717639025031072</v>
      </c>
      <c r="L251" s="3">
        <f t="shared" si="26"/>
        <v>12.308742233619952</v>
      </c>
      <c r="M251">
        <v>2.15</v>
      </c>
      <c r="N251">
        <v>3</v>
      </c>
      <c r="O251">
        <v>3.75</v>
      </c>
      <c r="P251" s="4">
        <f t="shared" si="27"/>
        <v>87.691257766380048</v>
      </c>
      <c r="Q251" s="4">
        <f t="shared" si="28"/>
        <v>109.10219275973058</v>
      </c>
      <c r="R251" s="4">
        <f t="shared" si="33"/>
        <v>107.0853724007667</v>
      </c>
      <c r="S251">
        <f t="shared" si="29"/>
        <v>1.9429562992603691</v>
      </c>
      <c r="T251">
        <f t="shared" si="29"/>
        <v>2.037833479221534</v>
      </c>
      <c r="U251">
        <f t="shared" si="29"/>
        <v>2.029730151322132</v>
      </c>
      <c r="V251" s="2">
        <f t="shared" si="30"/>
        <v>1.9988439369897013</v>
      </c>
      <c r="X251">
        <v>3</v>
      </c>
      <c r="Y251">
        <v>1</v>
      </c>
      <c r="Z251">
        <f t="shared" si="31"/>
        <v>87.691257766380048</v>
      </c>
      <c r="AA251">
        <f t="shared" si="32"/>
        <v>-12.308742233619952</v>
      </c>
    </row>
    <row r="252" spans="1:27">
      <c r="AA252">
        <f>SUM(AA2:AA251)</f>
        <v>-1171.7752064797867</v>
      </c>
    </row>
  </sheetData>
  <conditionalFormatting sqref="D2:H11">
    <cfRule type="cellIs" dxfId="5" priority="5" operator="lessThanOrEqual">
      <formula>0.5</formula>
    </cfRule>
    <cfRule type="cellIs" dxfId="4" priority="6" operator="greaterThan">
      <formula>0.5</formula>
    </cfRule>
  </conditionalFormatting>
  <conditionalFormatting sqref="D32:H41">
    <cfRule type="cellIs" dxfId="3" priority="3" operator="lessThanOrEqual">
      <formula>0.5</formula>
    </cfRule>
    <cfRule type="cellIs" dxfId="2" priority="4" operator="greaterThan">
      <formula>0.5</formula>
    </cfRule>
  </conditionalFormatting>
  <conditionalFormatting sqref="D82:H91">
    <cfRule type="cellIs" dxfId="1" priority="1" operator="lessThanOrEqual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EE6D-6D06-2945-8F3C-AB44E98E5E70}">
  <dimension ref="A1:AS381"/>
  <sheetViews>
    <sheetView topLeftCell="C1" workbookViewId="0">
      <selection sqref="A1:XFD1048576"/>
    </sheetView>
  </sheetViews>
  <sheetFormatPr defaultColWidth="8.796875" defaultRowHeight="15.6"/>
  <cols>
    <col min="1" max="1" width="5.5" bestFit="1" customWidth="1"/>
    <col min="2" max="3" width="13.69921875" bestFit="1" customWidth="1"/>
    <col min="4" max="8" width="11.796875" bestFit="1" customWidth="1"/>
    <col min="9" max="9" width="9" style="1" bestFit="1" customWidth="1"/>
    <col min="10" max="11" width="8.5" style="1" bestFit="1" customWidth="1"/>
    <col min="12" max="12" width="8.5" style="1" customWidth="1"/>
    <col min="13" max="13" width="10.69921875" bestFit="1" customWidth="1"/>
    <col min="14" max="15" width="10.19921875" bestFit="1" customWidth="1"/>
    <col min="16" max="16" width="10.296875" bestFit="1" customWidth="1"/>
    <col min="17" max="17" width="9.796875" bestFit="1" customWidth="1"/>
    <col min="18" max="18" width="8" bestFit="1" customWidth="1"/>
    <col min="19" max="21" width="11.796875" bestFit="1" customWidth="1"/>
    <col min="22" max="22" width="11.796875" style="2" bestFit="1" customWidth="1"/>
    <col min="23" max="23" width="11.796875" bestFit="1" customWidth="1"/>
    <col min="24" max="25" width="3.296875" bestFit="1" customWidth="1"/>
    <col min="26" max="26" width="8.19921875" bestFit="1" customWidth="1"/>
    <col min="27" max="27" width="7.296875" bestFit="1" customWidth="1"/>
    <col min="28" max="28" width="7.296875" customWidth="1"/>
    <col min="29" max="29" width="9.296875" bestFit="1" customWidth="1"/>
    <col min="30" max="31" width="9.69921875" bestFit="1" customWidth="1"/>
    <col min="32" max="32" width="9.19921875" customWidth="1"/>
    <col min="33" max="33" width="7.296875" customWidth="1"/>
    <col min="36" max="36" width="26.5" bestFit="1" customWidth="1"/>
    <col min="37" max="39" width="4.796875" bestFit="1" customWidth="1"/>
    <col min="42" max="42" width="26.5" bestFit="1" customWidth="1"/>
    <col min="43" max="45" width="4.796875" bestFit="1" customWidth="1"/>
  </cols>
  <sheetData>
    <row r="1" spans="1:45">
      <c r="A1" t="s">
        <v>0</v>
      </c>
      <c r="B1" t="s">
        <v>23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s="8" t="s">
        <v>245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621</v>
      </c>
      <c r="Y1" s="8" t="s">
        <v>622</v>
      </c>
      <c r="Z1" s="8" t="s">
        <v>24</v>
      </c>
      <c r="AA1" s="8" t="s">
        <v>246</v>
      </c>
      <c r="AB1" s="8"/>
      <c r="AC1" s="8"/>
      <c r="AD1" s="8"/>
      <c r="AE1" s="8"/>
      <c r="AF1" s="8"/>
      <c r="AG1" s="8"/>
      <c r="AK1" t="s">
        <v>348</v>
      </c>
      <c r="AL1" t="s">
        <v>349</v>
      </c>
      <c r="AM1" t="s">
        <v>350</v>
      </c>
      <c r="AQ1" t="s">
        <v>348</v>
      </c>
      <c r="AR1" t="s">
        <v>349</v>
      </c>
      <c r="AS1" t="s">
        <v>350</v>
      </c>
    </row>
    <row r="2" spans="1:45">
      <c r="A2">
        <v>14</v>
      </c>
      <c r="B2" t="s">
        <v>623</v>
      </c>
      <c r="C2" t="s">
        <v>372</v>
      </c>
      <c r="D2">
        <v>0.61360377200000005</v>
      </c>
      <c r="E2">
        <v>0.14525318300000001</v>
      </c>
      <c r="F2">
        <v>0.23266208899999999</v>
      </c>
      <c r="G2">
        <v>0.42324616100000001</v>
      </c>
      <c r="H2">
        <v>0.40365294899999998</v>
      </c>
      <c r="I2" s="3">
        <v>49.107710769914242</v>
      </c>
      <c r="J2" s="3">
        <v>0</v>
      </c>
      <c r="K2" s="3">
        <v>10.488041821039575</v>
      </c>
      <c r="L2" s="3">
        <f>SUM(I2:K2)</f>
        <v>59.595752590953815</v>
      </c>
      <c r="M2">
        <f>AK2</f>
        <v>3.1</v>
      </c>
      <c r="N2">
        <f>AM2</f>
        <v>2.2999999999999998</v>
      </c>
      <c r="O2">
        <f>AL2</f>
        <v>3.3</v>
      </c>
      <c r="P2" s="4">
        <f>100+(I2*M2-I2)-J2-K2</f>
        <v>192.63815079578032</v>
      </c>
      <c r="Q2" s="4">
        <f>100+(J2*N2-J2)-I2-K2</f>
        <v>40.404247409046185</v>
      </c>
      <c r="R2" s="4">
        <f>100+(K2*O2-K2)-I2-J2</f>
        <v>75.014785418476777</v>
      </c>
      <c r="S2">
        <f>LOG(P2)</f>
        <v>2.2847423006458207</v>
      </c>
      <c r="T2">
        <f t="shared" ref="T2:U17" si="0">LOG(Q2)</f>
        <v>1.606427021777723</v>
      </c>
      <c r="U2">
        <f t="shared" si="0"/>
        <v>1.8751468712957473</v>
      </c>
      <c r="V2" s="2">
        <f>(D2*S2)+(E2*T2)+(F2*U2)</f>
        <v>2.0715407201521412</v>
      </c>
      <c r="W2">
        <f>SUM(V2:V251)</f>
        <v>498.66200072553295</v>
      </c>
      <c r="X2">
        <v>1</v>
      </c>
      <c r="Y2">
        <v>0</v>
      </c>
      <c r="Z2" s="5">
        <f t="shared" ref="Z2:Z65" si="1">IF(X2=Y2,R2,IF(X2&gt;Y2,P2,Q2))</f>
        <v>192.63815079578032</v>
      </c>
      <c r="AA2" s="5">
        <f>Z2-100</f>
        <v>92.638150795780319</v>
      </c>
      <c r="AB2" s="5"/>
      <c r="AC2" s="5"/>
      <c r="AD2" s="5"/>
      <c r="AE2" s="5"/>
      <c r="AF2" s="5"/>
      <c r="AG2" s="5"/>
      <c r="AJ2" t="str">
        <f t="shared" ref="AJ2:AJ65" si="2">_xlfn.CONCAT(B2,C2)</f>
        <v>Rayo VallecanoEibar</v>
      </c>
      <c r="AK2">
        <f>VLOOKUP(AJ2,$AP$2:$AS$381,2,FALSE)</f>
        <v>3.1</v>
      </c>
      <c r="AL2">
        <f>VLOOKUP(AJ2,$AP$2:$AS$381,3,FALSE)</f>
        <v>3.3</v>
      </c>
      <c r="AM2">
        <f>VLOOKUP(AJ2,$AP$2:$AS$381,4,FALSE)</f>
        <v>2.2999999999999998</v>
      </c>
      <c r="AP2" t="s">
        <v>624</v>
      </c>
      <c r="AQ2">
        <v>1.66</v>
      </c>
      <c r="AR2">
        <v>4</v>
      </c>
      <c r="AS2">
        <v>5</v>
      </c>
    </row>
    <row r="3" spans="1:45">
      <c r="A3">
        <v>14</v>
      </c>
      <c r="B3" t="s">
        <v>355</v>
      </c>
      <c r="C3" t="s">
        <v>625</v>
      </c>
      <c r="D3">
        <v>0.60050954499999998</v>
      </c>
      <c r="E3">
        <v>0.113757135</v>
      </c>
      <c r="F3">
        <v>0.120496006</v>
      </c>
      <c r="G3">
        <v>0.72366964</v>
      </c>
      <c r="H3">
        <v>0.63292005299999998</v>
      </c>
      <c r="I3" s="3">
        <v>28.623247537244072</v>
      </c>
      <c r="J3" s="3">
        <v>0</v>
      </c>
      <c r="K3" s="3">
        <v>0</v>
      </c>
      <c r="L3" s="3">
        <f t="shared" ref="L3:L66" si="3">SUM(I3:K3)</f>
        <v>28.623247537244072</v>
      </c>
      <c r="M3">
        <f t="shared" ref="M3:M66" si="4">AK3</f>
        <v>1.64</v>
      </c>
      <c r="N3">
        <f t="shared" ref="N3:N66" si="5">AM3</f>
        <v>5</v>
      </c>
      <c r="O3">
        <f t="shared" ref="O3:O66" si="6">AL3</f>
        <v>4</v>
      </c>
      <c r="P3" s="4">
        <f t="shared" ref="P3:P66" si="7">100+(I3*M3-I3)-J3-K3</f>
        <v>118.31887842383621</v>
      </c>
      <c r="Q3" s="4">
        <f t="shared" ref="Q3:Q66" si="8">100+(J3*N3-J3)-I3-K3</f>
        <v>71.376752462755931</v>
      </c>
      <c r="R3" s="4">
        <f t="shared" ref="R3:R66" si="9">100+(K3*O3-K3)-I3-J3</f>
        <v>71.376752462755931</v>
      </c>
      <c r="S3">
        <f t="shared" ref="S3:U66" si="10">LOG(P3)</f>
        <v>2.0730540442152763</v>
      </c>
      <c r="T3">
        <f t="shared" si="0"/>
        <v>1.853556784309055</v>
      </c>
      <c r="U3">
        <f t="shared" si="0"/>
        <v>1.853556784309055</v>
      </c>
      <c r="V3" s="2">
        <f t="shared" ref="V3:V66" si="11">(D3*S3)+(E3*T3)+(F3*U3)</f>
        <v>1.6790902395983809</v>
      </c>
      <c r="X3">
        <v>2</v>
      </c>
      <c r="Y3">
        <v>0</v>
      </c>
      <c r="Z3" s="5">
        <f t="shared" si="1"/>
        <v>118.31887842383621</v>
      </c>
      <c r="AA3" s="5">
        <f t="shared" ref="AA3:AA66" si="12">Z3-100</f>
        <v>18.31887842383621</v>
      </c>
      <c r="AB3" s="5"/>
      <c r="AC3" s="5"/>
      <c r="AD3" s="5" t="s">
        <v>42</v>
      </c>
      <c r="AE3" s="5" t="s">
        <v>626</v>
      </c>
      <c r="AF3" s="5" t="s">
        <v>44</v>
      </c>
      <c r="AG3" s="5"/>
      <c r="AJ3" t="str">
        <f t="shared" si="2"/>
        <v>Celta VigoHuesca</v>
      </c>
      <c r="AK3">
        <f t="shared" ref="AK3:AK66" si="13">VLOOKUP(AJ3,$AP$2:$AS$381,2,FALSE)</f>
        <v>1.64</v>
      </c>
      <c r="AL3">
        <f t="shared" ref="AL3:AL66" si="14">VLOOKUP(AJ3,$AP$2:$AS$381,3,FALSE)</f>
        <v>4</v>
      </c>
      <c r="AM3">
        <f t="shared" ref="AM3:AM66" si="15">VLOOKUP(AJ3,$AP$2:$AS$381,4,FALSE)</f>
        <v>5</v>
      </c>
      <c r="AP3" t="s">
        <v>627</v>
      </c>
      <c r="AQ3">
        <v>1.75</v>
      </c>
      <c r="AR3">
        <v>3.6</v>
      </c>
      <c r="AS3">
        <v>5</v>
      </c>
    </row>
    <row r="4" spans="1:45">
      <c r="A4">
        <v>14</v>
      </c>
      <c r="B4" t="s">
        <v>628</v>
      </c>
      <c r="C4" t="s">
        <v>366</v>
      </c>
      <c r="D4">
        <v>0.46165959400000001</v>
      </c>
      <c r="E4">
        <v>9.4237059999999997E-2</v>
      </c>
      <c r="F4">
        <v>0.44396698800000001</v>
      </c>
      <c r="G4">
        <v>7.3345045999999997E-2</v>
      </c>
      <c r="H4">
        <v>9.8809818999999993E-2</v>
      </c>
      <c r="I4" s="3">
        <v>31.423411643016188</v>
      </c>
      <c r="J4" s="3">
        <v>0</v>
      </c>
      <c r="K4" s="3">
        <v>32.540240178524172</v>
      </c>
      <c r="L4" s="3">
        <f t="shared" si="3"/>
        <v>63.96365182154036</v>
      </c>
      <c r="M4">
        <f t="shared" si="4"/>
        <v>2.37</v>
      </c>
      <c r="N4">
        <f t="shared" si="5"/>
        <v>3.3</v>
      </c>
      <c r="O4">
        <f t="shared" si="6"/>
        <v>3.1</v>
      </c>
      <c r="P4" s="4">
        <f t="shared" si="7"/>
        <v>110.50983377240802</v>
      </c>
      <c r="Q4" s="4">
        <f t="shared" si="8"/>
        <v>36.036348178459647</v>
      </c>
      <c r="R4" s="4">
        <f t="shared" si="9"/>
        <v>136.91109273188457</v>
      </c>
      <c r="S4">
        <f t="shared" si="10"/>
        <v>2.0434009256507215</v>
      </c>
      <c r="T4">
        <f t="shared" si="0"/>
        <v>1.5567407743630797</v>
      </c>
      <c r="U4">
        <f t="shared" si="0"/>
        <v>2.1364386367174859</v>
      </c>
      <c r="V4" s="2">
        <f t="shared" si="11"/>
        <v>2.0385665420635251</v>
      </c>
      <c r="X4">
        <v>2</v>
      </c>
      <c r="Y4">
        <v>4</v>
      </c>
      <c r="Z4" s="5">
        <f t="shared" si="1"/>
        <v>36.036348178459647</v>
      </c>
      <c r="AA4" s="5">
        <f t="shared" si="12"/>
        <v>-63.963651821540353</v>
      </c>
      <c r="AB4" s="5"/>
      <c r="AC4" s="5" t="s">
        <v>49</v>
      </c>
      <c r="AD4" s="5">
        <f>SUM(AA2:AA251)</f>
        <v>-1611.3530722103008</v>
      </c>
      <c r="AE4" s="5">
        <f>SUM(L2:L251)</f>
        <v>5208.1274900861636</v>
      </c>
      <c r="AF4" s="6">
        <f>AD4/AE4</f>
        <v>-0.30939201762582857</v>
      </c>
      <c r="AG4" s="5"/>
      <c r="AJ4" t="str">
        <f t="shared" si="2"/>
        <v>ValladolidLeganés</v>
      </c>
      <c r="AK4">
        <f t="shared" si="13"/>
        <v>2.37</v>
      </c>
      <c r="AL4">
        <f t="shared" si="14"/>
        <v>3.1</v>
      </c>
      <c r="AM4">
        <f t="shared" si="15"/>
        <v>3.3</v>
      </c>
      <c r="AP4" t="s">
        <v>446</v>
      </c>
      <c r="AQ4">
        <v>1.1100000000000001</v>
      </c>
      <c r="AR4">
        <v>10</v>
      </c>
      <c r="AS4">
        <v>21</v>
      </c>
    </row>
    <row r="5" spans="1:45">
      <c r="A5">
        <v>14</v>
      </c>
      <c r="B5" t="s">
        <v>369</v>
      </c>
      <c r="C5" t="s">
        <v>373</v>
      </c>
      <c r="D5">
        <v>0.309001794</v>
      </c>
      <c r="E5">
        <v>0.26499686</v>
      </c>
      <c r="F5">
        <v>0.42593141800000001</v>
      </c>
      <c r="G5">
        <v>0.113660252</v>
      </c>
      <c r="H5">
        <v>0.195067766</v>
      </c>
      <c r="I5" s="3">
        <v>0</v>
      </c>
      <c r="J5" s="3">
        <v>0.13006230980460054</v>
      </c>
      <c r="K5" s="3">
        <v>12.213039730580116</v>
      </c>
      <c r="L5" s="3">
        <f t="shared" si="3"/>
        <v>12.343102040384716</v>
      </c>
      <c r="M5">
        <f t="shared" si="4"/>
        <v>2.4</v>
      </c>
      <c r="N5">
        <f t="shared" si="5"/>
        <v>3.4</v>
      </c>
      <c r="O5">
        <f t="shared" si="6"/>
        <v>2.87</v>
      </c>
      <c r="P5" s="4">
        <f t="shared" si="7"/>
        <v>87.656897959615279</v>
      </c>
      <c r="Q5" s="4">
        <f t="shared" si="8"/>
        <v>88.099109812950914</v>
      </c>
      <c r="R5" s="4">
        <f t="shared" si="9"/>
        <v>122.70832198638021</v>
      </c>
      <c r="S5">
        <f t="shared" si="10"/>
        <v>1.9427860975880855</v>
      </c>
      <c r="T5">
        <f t="shared" si="0"/>
        <v>1.9449715201569235</v>
      </c>
      <c r="U5">
        <f t="shared" si="0"/>
        <v>2.0888740172519</v>
      </c>
      <c r="V5" s="2">
        <f t="shared" si="11"/>
        <v>2.0054528073354474</v>
      </c>
      <c r="X5">
        <v>3</v>
      </c>
      <c r="Y5">
        <v>0</v>
      </c>
      <c r="Z5" s="5">
        <f t="shared" si="1"/>
        <v>87.656897959615279</v>
      </c>
      <c r="AA5" s="5">
        <f t="shared" si="12"/>
        <v>-12.343102040384721</v>
      </c>
      <c r="AB5" s="5"/>
      <c r="AC5" s="11">
        <v>2</v>
      </c>
      <c r="AD5" s="5">
        <f>SUMIF($V$2:$V$251,"&gt;2",$AA$2:$AA$251)</f>
        <v>-1217.1480390876195</v>
      </c>
      <c r="AE5" s="5">
        <f>SUMIF($V$2:$V$251,"&gt;2",$L$2:$L$251)</f>
        <v>3802.7143391380214</v>
      </c>
      <c r="AF5" s="6">
        <f t="shared" ref="AF5:AF11" si="16">AD5/AE5</f>
        <v>-0.32007348713012085</v>
      </c>
      <c r="AG5" s="5"/>
      <c r="AJ5" t="str">
        <f t="shared" si="2"/>
        <v>GetafeEspanyol</v>
      </c>
      <c r="AK5">
        <f t="shared" si="13"/>
        <v>2.4</v>
      </c>
      <c r="AL5">
        <f t="shared" si="14"/>
        <v>2.87</v>
      </c>
      <c r="AM5">
        <f t="shared" si="15"/>
        <v>3.4</v>
      </c>
      <c r="AP5" t="s">
        <v>466</v>
      </c>
      <c r="AQ5">
        <v>1.85</v>
      </c>
      <c r="AR5">
        <v>3.5</v>
      </c>
      <c r="AS5">
        <v>4.5</v>
      </c>
    </row>
    <row r="6" spans="1:45">
      <c r="A6">
        <v>14</v>
      </c>
      <c r="B6" t="s">
        <v>364</v>
      </c>
      <c r="C6" t="s">
        <v>370</v>
      </c>
      <c r="D6">
        <v>0.32340162</v>
      </c>
      <c r="E6">
        <v>0.32340162</v>
      </c>
      <c r="F6">
        <v>0.35282359000000002</v>
      </c>
      <c r="G6">
        <v>0.217216045</v>
      </c>
      <c r="H6">
        <v>0.30393962000000002</v>
      </c>
      <c r="I6" s="3">
        <v>0</v>
      </c>
      <c r="J6" s="3">
        <v>25.330697135049441</v>
      </c>
      <c r="K6" s="3">
        <v>24.804555554551872</v>
      </c>
      <c r="L6" s="3">
        <f t="shared" si="3"/>
        <v>50.135252689601316</v>
      </c>
      <c r="M6">
        <f t="shared" si="4"/>
        <v>1.44</v>
      </c>
      <c r="N6">
        <f t="shared" si="5"/>
        <v>7</v>
      </c>
      <c r="O6">
        <f t="shared" si="6"/>
        <v>4.75</v>
      </c>
      <c r="P6" s="4">
        <f t="shared" si="7"/>
        <v>49.864747310398698</v>
      </c>
      <c r="Q6" s="4">
        <f t="shared" si="8"/>
        <v>227.17962725574478</v>
      </c>
      <c r="R6" s="4">
        <f t="shared" si="9"/>
        <v>167.68638619452008</v>
      </c>
      <c r="S6">
        <f t="shared" si="10"/>
        <v>1.6977936225946437</v>
      </c>
      <c r="T6">
        <f t="shared" si="0"/>
        <v>2.3563693826414491</v>
      </c>
      <c r="U6">
        <f t="shared" si="0"/>
        <v>2.224497805357466</v>
      </c>
      <c r="V6" s="2">
        <f t="shared" si="11"/>
        <v>2.0959781852707633</v>
      </c>
      <c r="X6">
        <v>2</v>
      </c>
      <c r="Y6">
        <v>0</v>
      </c>
      <c r="Z6" s="5">
        <f t="shared" si="1"/>
        <v>49.864747310398698</v>
      </c>
      <c r="AA6" s="5">
        <f t="shared" si="12"/>
        <v>-50.135252689601302</v>
      </c>
      <c r="AB6" s="5"/>
      <c r="AC6" s="11">
        <v>2.02</v>
      </c>
      <c r="AD6" s="5">
        <f>SUMIF($V$2:$V$251,"&gt;2.02",$AA$2:$AA$251)</f>
        <v>-730.10658396039685</v>
      </c>
      <c r="AE6" s="5">
        <f>SUMIF($V$2:$V$251,"&gt;2.02",$L$2:$L$251)</f>
        <v>2095.1202912043309</v>
      </c>
      <c r="AF6" s="6">
        <f t="shared" si="16"/>
        <v>-0.34847955366835387</v>
      </c>
      <c r="AG6" s="5"/>
      <c r="AJ6" t="str">
        <f t="shared" si="2"/>
        <v>Real MadridValencia</v>
      </c>
      <c r="AK6">
        <f t="shared" si="13"/>
        <v>1.44</v>
      </c>
      <c r="AL6">
        <f t="shared" si="14"/>
        <v>4.75</v>
      </c>
      <c r="AM6">
        <f t="shared" si="15"/>
        <v>7</v>
      </c>
      <c r="AP6" t="s">
        <v>444</v>
      </c>
      <c r="AQ6">
        <v>2.04</v>
      </c>
      <c r="AR6">
        <v>3.4</v>
      </c>
      <c r="AS6">
        <v>3.8</v>
      </c>
    </row>
    <row r="7" spans="1:45">
      <c r="A7">
        <v>14</v>
      </c>
      <c r="B7" t="s">
        <v>376</v>
      </c>
      <c r="C7" t="s">
        <v>358</v>
      </c>
      <c r="D7">
        <v>0.28240906900000001</v>
      </c>
      <c r="E7">
        <v>0.44984898699999998</v>
      </c>
      <c r="F7">
        <v>0.263146343</v>
      </c>
      <c r="G7">
        <v>0.45818526900000001</v>
      </c>
      <c r="H7">
        <v>0.50196346400000003</v>
      </c>
      <c r="I7" s="3">
        <v>0</v>
      </c>
      <c r="J7" s="3">
        <v>24.348713522360441</v>
      </c>
      <c r="K7" s="3">
        <v>4.3424992030147198</v>
      </c>
      <c r="L7" s="3">
        <f t="shared" si="3"/>
        <v>28.691212725375159</v>
      </c>
      <c r="M7">
        <f t="shared" si="4"/>
        <v>2.2000000000000002</v>
      </c>
      <c r="N7">
        <f t="shared" si="5"/>
        <v>3.4</v>
      </c>
      <c r="O7">
        <f t="shared" si="6"/>
        <v>3.3</v>
      </c>
      <c r="P7" s="4">
        <f t="shared" si="7"/>
        <v>71.308787274624834</v>
      </c>
      <c r="Q7" s="4">
        <f t="shared" si="8"/>
        <v>154.09441325065035</v>
      </c>
      <c r="R7" s="4">
        <f t="shared" si="9"/>
        <v>85.639034644573414</v>
      </c>
      <c r="S7">
        <f t="shared" si="10"/>
        <v>1.8531430506055062</v>
      </c>
      <c r="T7">
        <f t="shared" si="0"/>
        <v>2.1877868934984526</v>
      </c>
      <c r="U7">
        <f t="shared" si="0"/>
        <v>1.932671763119157</v>
      </c>
      <c r="V7" s="2">
        <f t="shared" si="11"/>
        <v>2.0160936281416451</v>
      </c>
      <c r="X7">
        <v>1</v>
      </c>
      <c r="Y7">
        <v>0</v>
      </c>
      <c r="Z7" s="5">
        <f t="shared" si="1"/>
        <v>71.308787274624834</v>
      </c>
      <c r="AA7" s="5">
        <f t="shared" si="12"/>
        <v>-28.691212725375166</v>
      </c>
      <c r="AB7" s="5"/>
      <c r="AC7" s="11">
        <v>2.04</v>
      </c>
      <c r="AD7" s="5">
        <f>SUMIF($V$2:$V$251,"&gt;2.04",$AA$2:$AA$251)</f>
        <v>-322.01763685336107</v>
      </c>
      <c r="AE7" s="5">
        <f>SUMIF($V$2:$V$251,"&gt;2.04",$L$2:$L$251)</f>
        <v>1355.9152842108899</v>
      </c>
      <c r="AF7" s="6">
        <f t="shared" si="16"/>
        <v>-0.23749097056662177</v>
      </c>
      <c r="AG7" s="5"/>
      <c r="AJ7" t="str">
        <f t="shared" si="2"/>
        <v>BetisReal Sociedad</v>
      </c>
      <c r="AK7">
        <f t="shared" si="13"/>
        <v>2.2000000000000002</v>
      </c>
      <c r="AL7">
        <f t="shared" si="14"/>
        <v>3.3</v>
      </c>
      <c r="AM7">
        <f t="shared" si="15"/>
        <v>3.4</v>
      </c>
      <c r="AP7" t="s">
        <v>629</v>
      </c>
      <c r="AQ7">
        <v>1.66</v>
      </c>
      <c r="AR7">
        <v>3.75</v>
      </c>
      <c r="AS7">
        <v>5.5</v>
      </c>
    </row>
    <row r="8" spans="1:45">
      <c r="A8">
        <v>14</v>
      </c>
      <c r="B8" t="s">
        <v>378</v>
      </c>
      <c r="C8" t="s">
        <v>357</v>
      </c>
      <c r="D8">
        <v>0.30626664100000001</v>
      </c>
      <c r="E8">
        <v>0.30626664100000001</v>
      </c>
      <c r="F8">
        <v>0.38730368100000001</v>
      </c>
      <c r="G8">
        <v>0.16022783400000001</v>
      </c>
      <c r="H8">
        <v>0.246988019</v>
      </c>
      <c r="I8" s="3">
        <v>19.976750323852929</v>
      </c>
      <c r="J8" s="3">
        <v>0</v>
      </c>
      <c r="K8" s="3">
        <v>21.425799304552569</v>
      </c>
      <c r="L8" s="3">
        <f t="shared" si="3"/>
        <v>41.402549628405495</v>
      </c>
      <c r="M8">
        <f t="shared" si="4"/>
        <v>5.5</v>
      </c>
      <c r="N8">
        <f t="shared" si="5"/>
        <v>1.75</v>
      </c>
      <c r="O8">
        <f t="shared" si="6"/>
        <v>3.4</v>
      </c>
      <c r="P8" s="4">
        <f t="shared" si="7"/>
        <v>168.46957715278563</v>
      </c>
      <c r="Q8" s="4">
        <f t="shared" si="8"/>
        <v>58.597450371594505</v>
      </c>
      <c r="R8" s="4">
        <f t="shared" si="9"/>
        <v>131.44516800707322</v>
      </c>
      <c r="S8">
        <f t="shared" si="10"/>
        <v>2.2265214858152182</v>
      </c>
      <c r="T8">
        <f t="shared" si="0"/>
        <v>1.7678787198809465</v>
      </c>
      <c r="U8">
        <f t="shared" si="0"/>
        <v>2.1187446258441667</v>
      </c>
      <c r="V8" s="2">
        <f t="shared" si="11"/>
        <v>2.0439491264966869</v>
      </c>
      <c r="X8">
        <v>1</v>
      </c>
      <c r="Y8">
        <v>1</v>
      </c>
      <c r="Z8" s="5">
        <f t="shared" si="1"/>
        <v>131.44516800707322</v>
      </c>
      <c r="AA8" s="5">
        <f t="shared" si="12"/>
        <v>31.445168007073221</v>
      </c>
      <c r="AB8" s="5"/>
      <c r="AC8" s="11">
        <v>2.06</v>
      </c>
      <c r="AD8" s="5">
        <f>SUMIF($V$2:$V$251,"&gt;2.06",$AA$2:$AA$251)</f>
        <v>-171.7821298982708</v>
      </c>
      <c r="AE8" s="5">
        <f>SUMIF($V$2:$V$251,"&gt;2.06",$L$2:$L$251)</f>
        <v>945.1510097455307</v>
      </c>
      <c r="AF8" s="6">
        <f t="shared" si="16"/>
        <v>-0.18175098807175885</v>
      </c>
      <c r="AG8" s="5"/>
      <c r="AJ8" t="str">
        <f t="shared" si="2"/>
        <v>GironaAtlético Madrid</v>
      </c>
      <c r="AK8">
        <f t="shared" si="13"/>
        <v>5.5</v>
      </c>
      <c r="AL8">
        <f t="shared" si="14"/>
        <v>3.4</v>
      </c>
      <c r="AM8">
        <f t="shared" si="15"/>
        <v>1.75</v>
      </c>
      <c r="AP8" t="s">
        <v>503</v>
      </c>
      <c r="AQ8">
        <v>1.2</v>
      </c>
      <c r="AR8">
        <v>7</v>
      </c>
      <c r="AS8">
        <v>13</v>
      </c>
    </row>
    <row r="9" spans="1:45">
      <c r="A9">
        <v>14</v>
      </c>
      <c r="B9" t="s">
        <v>354</v>
      </c>
      <c r="C9" t="s">
        <v>367</v>
      </c>
      <c r="D9">
        <v>0.26874152400000001</v>
      </c>
      <c r="E9">
        <v>0.34725019699999998</v>
      </c>
      <c r="F9">
        <v>0.149243917</v>
      </c>
      <c r="G9">
        <v>0.72815827099999997</v>
      </c>
      <c r="H9">
        <v>0.70398156599999995</v>
      </c>
      <c r="I9" s="3">
        <v>0</v>
      </c>
      <c r="J9" s="3">
        <v>41.113010522305203</v>
      </c>
      <c r="K9" s="3">
        <v>12.737249889560903</v>
      </c>
      <c r="L9" s="3">
        <f t="shared" si="3"/>
        <v>53.850260411866103</v>
      </c>
      <c r="M9">
        <f t="shared" si="4"/>
        <v>1.25</v>
      </c>
      <c r="N9">
        <f t="shared" si="5"/>
        <v>11</v>
      </c>
      <c r="O9">
        <f t="shared" si="6"/>
        <v>6.5</v>
      </c>
      <c r="P9" s="4">
        <f t="shared" si="7"/>
        <v>46.149739588133897</v>
      </c>
      <c r="Q9" s="4">
        <f t="shared" si="8"/>
        <v>498.39285533349107</v>
      </c>
      <c r="R9" s="4">
        <f t="shared" si="9"/>
        <v>128.94186387027975</v>
      </c>
      <c r="S9">
        <f t="shared" si="10"/>
        <v>1.6641692547496763</v>
      </c>
      <c r="T9">
        <f t="shared" si="0"/>
        <v>2.6975718079057676</v>
      </c>
      <c r="U9">
        <f t="shared" si="0"/>
        <v>2.1103939436998655</v>
      </c>
      <c r="V9" s="2">
        <f t="shared" si="11"/>
        <v>1.6989271820031415</v>
      </c>
      <c r="X9">
        <v>2</v>
      </c>
      <c r="Y9">
        <v>0</v>
      </c>
      <c r="Z9" s="5">
        <f t="shared" si="1"/>
        <v>46.149739588133897</v>
      </c>
      <c r="AA9" s="5">
        <f t="shared" si="12"/>
        <v>-53.850260411866103</v>
      </c>
      <c r="AB9" s="5"/>
      <c r="AC9" s="11">
        <v>2.08</v>
      </c>
      <c r="AD9" s="5">
        <f>SUMIF($V$2:$V$251,"&gt;2.08",$AA$2:$AA$251)</f>
        <v>-359.82775574686696</v>
      </c>
      <c r="AE9" s="5">
        <f>SUMIF($V$2:$V$251,"&gt;2.08",$L$2:$L$251)</f>
        <v>613.21306576137818</v>
      </c>
      <c r="AF9" s="6">
        <f t="shared" si="16"/>
        <v>-0.5867907515964248</v>
      </c>
      <c r="AG9" s="5"/>
      <c r="AJ9" t="str">
        <f t="shared" si="2"/>
        <v>BarcelonaVillarreal</v>
      </c>
      <c r="AK9">
        <f t="shared" si="13"/>
        <v>1.25</v>
      </c>
      <c r="AL9">
        <f t="shared" si="14"/>
        <v>6.5</v>
      </c>
      <c r="AM9">
        <f t="shared" si="15"/>
        <v>11</v>
      </c>
      <c r="AP9" t="s">
        <v>630</v>
      </c>
      <c r="AQ9">
        <v>3.25</v>
      </c>
      <c r="AR9">
        <v>3.6</v>
      </c>
      <c r="AS9">
        <v>2.14</v>
      </c>
    </row>
    <row r="10" spans="1:45">
      <c r="A10">
        <v>14</v>
      </c>
      <c r="B10" t="s">
        <v>379</v>
      </c>
      <c r="C10" t="s">
        <v>360</v>
      </c>
      <c r="D10">
        <v>0.21789990400000001</v>
      </c>
      <c r="E10">
        <v>0.55215804000000002</v>
      </c>
      <c r="F10">
        <v>0.19036410500000001</v>
      </c>
      <c r="G10">
        <v>0.69931614099999995</v>
      </c>
      <c r="H10">
        <v>0.66419624300000002</v>
      </c>
      <c r="I10" s="3">
        <v>0</v>
      </c>
      <c r="J10" s="3">
        <v>14.591372305532273</v>
      </c>
      <c r="K10" s="3">
        <v>0</v>
      </c>
      <c r="L10" s="3">
        <f t="shared" si="3"/>
        <v>14.591372305532273</v>
      </c>
      <c r="M10">
        <f t="shared" si="4"/>
        <v>3.6</v>
      </c>
      <c r="N10">
        <f t="shared" si="5"/>
        <v>2</v>
      </c>
      <c r="O10">
        <f t="shared" si="6"/>
        <v>3.6</v>
      </c>
      <c r="P10" s="4">
        <f t="shared" si="7"/>
        <v>85.408627694467725</v>
      </c>
      <c r="Q10" s="4">
        <f t="shared" si="8"/>
        <v>114.59137230553227</v>
      </c>
      <c r="R10" s="4">
        <f t="shared" si="9"/>
        <v>85.408627694467725</v>
      </c>
      <c r="S10">
        <f t="shared" si="10"/>
        <v>1.9315017438838507</v>
      </c>
      <c r="T10">
        <f t="shared" si="0"/>
        <v>2.0591519204136448</v>
      </c>
      <c r="U10">
        <f t="shared" si="0"/>
        <v>1.9315017438838507</v>
      </c>
      <c r="V10" s="2">
        <f t="shared" si="11"/>
        <v>1.9255399337863461</v>
      </c>
      <c r="X10">
        <v>1</v>
      </c>
      <c r="Y10">
        <v>1</v>
      </c>
      <c r="Z10" s="5">
        <f t="shared" si="1"/>
        <v>85.408627694467725</v>
      </c>
      <c r="AA10" s="5">
        <f t="shared" si="12"/>
        <v>-14.591372305532275</v>
      </c>
      <c r="AB10" s="5"/>
      <c r="AC10" s="11">
        <v>2.1</v>
      </c>
      <c r="AD10" s="5">
        <f>SUMIF($V$2:$V$251,"&gt;2.1",$AA$2:$AA$251)</f>
        <v>-95.825835352426225</v>
      </c>
      <c r="AE10" s="5">
        <f>SUMIF($V$2:$V$251,"&gt;2.1",$L$2:$L$251)</f>
        <v>349.21114536693761</v>
      </c>
      <c r="AF10" s="6">
        <f t="shared" si="16"/>
        <v>-0.27440657786490785</v>
      </c>
      <c r="AG10" s="5"/>
      <c r="AJ10" t="str">
        <f t="shared" si="2"/>
        <v>AlavésSevilla</v>
      </c>
      <c r="AK10">
        <f t="shared" si="13"/>
        <v>3.6</v>
      </c>
      <c r="AL10">
        <f t="shared" si="14"/>
        <v>3.6</v>
      </c>
      <c r="AM10">
        <f t="shared" si="15"/>
        <v>2</v>
      </c>
      <c r="AP10" t="s">
        <v>516</v>
      </c>
      <c r="AQ10">
        <v>1.75</v>
      </c>
      <c r="AR10">
        <v>3.3</v>
      </c>
      <c r="AS10">
        <v>5.5</v>
      </c>
    </row>
    <row r="11" spans="1:45">
      <c r="A11">
        <v>14</v>
      </c>
      <c r="B11" t="s">
        <v>352</v>
      </c>
      <c r="C11" t="s">
        <v>363</v>
      </c>
      <c r="D11">
        <v>0.46000150899999998</v>
      </c>
      <c r="E11">
        <v>0.29716130499999999</v>
      </c>
      <c r="F11">
        <v>0.229148617</v>
      </c>
      <c r="G11">
        <v>0.607935593</v>
      </c>
      <c r="H11">
        <v>0.61946024499999996</v>
      </c>
      <c r="I11" s="3">
        <v>15.751423669815294</v>
      </c>
      <c r="J11" s="3">
        <v>0</v>
      </c>
      <c r="K11" s="3">
        <v>0</v>
      </c>
      <c r="L11" s="3">
        <f t="shared" si="3"/>
        <v>15.751423669815294</v>
      </c>
      <c r="M11">
        <f t="shared" si="4"/>
        <v>2.75</v>
      </c>
      <c r="N11">
        <f t="shared" si="5"/>
        <v>2.54</v>
      </c>
      <c r="O11">
        <f t="shared" si="6"/>
        <v>3.4</v>
      </c>
      <c r="P11" s="4">
        <f t="shared" si="7"/>
        <v>127.56499142217676</v>
      </c>
      <c r="Q11" s="4">
        <f t="shared" si="8"/>
        <v>84.248576330184704</v>
      </c>
      <c r="R11" s="4">
        <f t="shared" si="9"/>
        <v>84.248576330184704</v>
      </c>
      <c r="S11">
        <f t="shared" si="10"/>
        <v>2.1057315041793987</v>
      </c>
      <c r="T11">
        <f t="shared" si="0"/>
        <v>1.9255625707045763</v>
      </c>
      <c r="U11">
        <f t="shared" si="0"/>
        <v>1.9255625707045763</v>
      </c>
      <c r="V11" s="2">
        <f t="shared" si="11"/>
        <v>1.9820823558650082</v>
      </c>
      <c r="X11">
        <v>3</v>
      </c>
      <c r="Y11">
        <v>0</v>
      </c>
      <c r="Z11" s="5">
        <f t="shared" si="1"/>
        <v>127.56499142217676</v>
      </c>
      <c r="AA11" s="5">
        <f t="shared" si="12"/>
        <v>27.56499142217676</v>
      </c>
      <c r="AB11" s="5"/>
      <c r="AC11" s="11" t="s">
        <v>65</v>
      </c>
      <c r="AD11" s="5">
        <f>SUMIF($V$2:$V$251,"&lt;2",$AA$2:$AA$251)</f>
        <v>-394.20503312268136</v>
      </c>
      <c r="AE11" s="5">
        <f>SUMIF($V$2:$V$251,"&lt;2",$L$2:$L$251)</f>
        <v>1405.4131509481435</v>
      </c>
      <c r="AF11" s="6">
        <f t="shared" si="16"/>
        <v>-0.28049049694514105</v>
      </c>
      <c r="AG11" s="5"/>
      <c r="AJ11" t="str">
        <f t="shared" si="2"/>
        <v>LevanteAthletic Bilbao</v>
      </c>
      <c r="AK11">
        <f t="shared" si="13"/>
        <v>2.75</v>
      </c>
      <c r="AL11">
        <f t="shared" si="14"/>
        <v>3.4</v>
      </c>
      <c r="AM11">
        <f t="shared" si="15"/>
        <v>2.54</v>
      </c>
      <c r="AP11" t="s">
        <v>631</v>
      </c>
      <c r="AQ11">
        <v>3</v>
      </c>
      <c r="AR11">
        <v>3.2</v>
      </c>
      <c r="AS11">
        <v>2.5</v>
      </c>
    </row>
    <row r="12" spans="1:45">
      <c r="A12">
        <v>15</v>
      </c>
      <c r="B12" t="s">
        <v>366</v>
      </c>
      <c r="C12" t="s">
        <v>369</v>
      </c>
      <c r="D12">
        <v>0.30285840400000003</v>
      </c>
      <c r="E12">
        <v>0.35893272399999998</v>
      </c>
      <c r="F12">
        <v>0.337650434</v>
      </c>
      <c r="G12">
        <v>0.24706440599999999</v>
      </c>
      <c r="H12">
        <v>0.33093404300000001</v>
      </c>
      <c r="I12" s="3">
        <v>0</v>
      </c>
      <c r="J12" s="3">
        <v>3.9653432531818504</v>
      </c>
      <c r="K12" s="3">
        <v>0.12893362937111241</v>
      </c>
      <c r="L12" s="3">
        <f t="shared" si="3"/>
        <v>4.094276882552963</v>
      </c>
      <c r="M12">
        <f t="shared" si="4"/>
        <v>2.62</v>
      </c>
      <c r="N12">
        <f t="shared" si="5"/>
        <v>3</v>
      </c>
      <c r="O12">
        <f t="shared" si="6"/>
        <v>2.9</v>
      </c>
      <c r="P12" s="4">
        <f t="shared" si="7"/>
        <v>95.905723117447025</v>
      </c>
      <c r="Q12" s="4">
        <f t="shared" si="8"/>
        <v>107.80175287699258</v>
      </c>
      <c r="R12" s="4">
        <f t="shared" si="9"/>
        <v>96.27963064262326</v>
      </c>
      <c r="S12">
        <f t="shared" si="10"/>
        <v>1.981844524210957</v>
      </c>
      <c r="T12">
        <f t="shared" si="0"/>
        <v>2.0326258226189586</v>
      </c>
      <c r="U12">
        <f t="shared" si="0"/>
        <v>1.9835344155230354</v>
      </c>
      <c r="V12" s="2">
        <f t="shared" si="11"/>
        <v>1.9995354492193225</v>
      </c>
      <c r="X12">
        <v>1</v>
      </c>
      <c r="Y12">
        <v>1</v>
      </c>
      <c r="Z12" s="5">
        <f t="shared" si="1"/>
        <v>96.27963064262326</v>
      </c>
      <c r="AA12" s="5">
        <f t="shared" si="12"/>
        <v>-3.7203693573767396</v>
      </c>
      <c r="AB12" s="5"/>
      <c r="AC12" s="5"/>
      <c r="AD12" s="5"/>
      <c r="AE12" s="5"/>
      <c r="AF12" s="5"/>
      <c r="AG12" s="5"/>
      <c r="AJ12" t="str">
        <f t="shared" si="2"/>
        <v>LeganésGetafe</v>
      </c>
      <c r="AK12">
        <f t="shared" si="13"/>
        <v>2.62</v>
      </c>
      <c r="AL12">
        <f t="shared" si="14"/>
        <v>2.9</v>
      </c>
      <c r="AM12">
        <f t="shared" si="15"/>
        <v>3</v>
      </c>
      <c r="AP12" t="s">
        <v>382</v>
      </c>
      <c r="AQ12">
        <v>1.95</v>
      </c>
      <c r="AR12">
        <v>3.2</v>
      </c>
      <c r="AS12">
        <v>4.33</v>
      </c>
    </row>
    <row r="13" spans="1:45">
      <c r="A13">
        <v>15</v>
      </c>
      <c r="B13" t="s">
        <v>357</v>
      </c>
      <c r="C13" t="s">
        <v>379</v>
      </c>
      <c r="D13">
        <v>0.40143527499999998</v>
      </c>
      <c r="E13">
        <v>0.33703888500000001</v>
      </c>
      <c r="F13">
        <v>0.25572517099999997</v>
      </c>
      <c r="G13">
        <v>0.50806260299999995</v>
      </c>
      <c r="H13">
        <v>0.54898301999999999</v>
      </c>
      <c r="I13" s="3">
        <v>0</v>
      </c>
      <c r="J13" s="3">
        <v>27.933604865477101</v>
      </c>
      <c r="K13" s="3">
        <v>12.782262144232176</v>
      </c>
      <c r="L13" s="3">
        <f t="shared" si="3"/>
        <v>40.715867009709278</v>
      </c>
      <c r="M13">
        <f t="shared" si="4"/>
        <v>1.36</v>
      </c>
      <c r="N13">
        <f t="shared" si="5"/>
        <v>10</v>
      </c>
      <c r="O13">
        <f t="shared" si="6"/>
        <v>4.5</v>
      </c>
      <c r="P13" s="4">
        <f t="shared" si="7"/>
        <v>59.284132990290729</v>
      </c>
      <c r="Q13" s="4">
        <f t="shared" si="8"/>
        <v>338.62018164506173</v>
      </c>
      <c r="R13" s="4">
        <f t="shared" si="9"/>
        <v>116.80431263933554</v>
      </c>
      <c r="S13">
        <f t="shared" si="10"/>
        <v>1.772938472844225</v>
      </c>
      <c r="T13">
        <f t="shared" si="0"/>
        <v>2.5297128383443637</v>
      </c>
      <c r="U13">
        <f t="shared" si="0"/>
        <v>2.0674588780579635</v>
      </c>
      <c r="V13" s="2">
        <f t="shared" si="11"/>
        <v>2.0930329129369118</v>
      </c>
      <c r="X13">
        <v>3</v>
      </c>
      <c r="Y13">
        <v>0</v>
      </c>
      <c r="Z13" s="5">
        <f t="shared" si="1"/>
        <v>59.284132990290729</v>
      </c>
      <c r="AA13" s="5">
        <f t="shared" si="12"/>
        <v>-40.715867009709271</v>
      </c>
      <c r="AB13" s="5"/>
      <c r="AC13" s="5"/>
      <c r="AD13" s="5"/>
      <c r="AE13" s="5"/>
      <c r="AF13" s="5"/>
      <c r="AG13" s="5"/>
      <c r="AJ13" t="str">
        <f t="shared" si="2"/>
        <v>Atlético MadridAlavés</v>
      </c>
      <c r="AK13">
        <f t="shared" si="13"/>
        <v>1.36</v>
      </c>
      <c r="AL13">
        <f t="shared" si="14"/>
        <v>4.5</v>
      </c>
      <c r="AM13">
        <f t="shared" si="15"/>
        <v>10</v>
      </c>
      <c r="AP13" t="s">
        <v>417</v>
      </c>
      <c r="AQ13">
        <v>3.5</v>
      </c>
      <c r="AR13">
        <v>3.3</v>
      </c>
      <c r="AS13">
        <v>2.1</v>
      </c>
    </row>
    <row r="14" spans="1:45">
      <c r="A14">
        <v>15</v>
      </c>
      <c r="B14" t="s">
        <v>370</v>
      </c>
      <c r="C14" t="s">
        <v>360</v>
      </c>
      <c r="D14">
        <v>0.23412277400000001</v>
      </c>
      <c r="E14">
        <v>0.53211110500000003</v>
      </c>
      <c r="F14">
        <v>0.214507012</v>
      </c>
      <c r="G14">
        <v>0.61830126299999999</v>
      </c>
      <c r="H14">
        <v>0.60822457100000005</v>
      </c>
      <c r="I14" s="3">
        <v>0</v>
      </c>
      <c r="J14" s="3">
        <v>35.397335925561613</v>
      </c>
      <c r="K14" s="3">
        <v>4.078582788580678</v>
      </c>
      <c r="L14" s="3">
        <f t="shared" si="3"/>
        <v>39.475918714142288</v>
      </c>
      <c r="M14">
        <f t="shared" si="4"/>
        <v>2.2000000000000002</v>
      </c>
      <c r="N14">
        <f t="shared" si="5"/>
        <v>3.2</v>
      </c>
      <c r="O14">
        <f t="shared" si="6"/>
        <v>3.5</v>
      </c>
      <c r="P14" s="4">
        <f t="shared" si="7"/>
        <v>60.524081285857719</v>
      </c>
      <c r="Q14" s="4">
        <f t="shared" si="8"/>
        <v>173.79555624765487</v>
      </c>
      <c r="R14" s="4">
        <f t="shared" si="9"/>
        <v>74.799121045890075</v>
      </c>
      <c r="S14">
        <f t="shared" si="10"/>
        <v>1.7819282058707198</v>
      </c>
      <c r="T14">
        <f t="shared" si="0"/>
        <v>2.2400386678445532</v>
      </c>
      <c r="U14">
        <f t="shared" si="0"/>
        <v>1.8738964945601488</v>
      </c>
      <c r="V14" s="2">
        <f t="shared" si="11"/>
        <v>2.0111033632621611</v>
      </c>
      <c r="X14">
        <v>1</v>
      </c>
      <c r="Y14">
        <v>1</v>
      </c>
      <c r="Z14" s="5">
        <f t="shared" si="1"/>
        <v>74.799121045890075</v>
      </c>
      <c r="AA14" s="5">
        <f t="shared" si="12"/>
        <v>-25.200878954109925</v>
      </c>
      <c r="AB14" s="5"/>
      <c r="AC14" s="5"/>
      <c r="AD14" s="5"/>
      <c r="AE14" s="5"/>
      <c r="AF14" s="5"/>
      <c r="AG14" s="5"/>
      <c r="AJ14" t="str">
        <f t="shared" si="2"/>
        <v>ValenciaSevilla</v>
      </c>
      <c r="AK14">
        <f t="shared" si="13"/>
        <v>2.2000000000000002</v>
      </c>
      <c r="AL14">
        <f t="shared" si="14"/>
        <v>3.5</v>
      </c>
      <c r="AM14">
        <f t="shared" si="15"/>
        <v>3.2</v>
      </c>
      <c r="AP14" t="s">
        <v>520</v>
      </c>
      <c r="AQ14">
        <v>2.8</v>
      </c>
      <c r="AR14">
        <v>3.25</v>
      </c>
      <c r="AS14">
        <v>2.6</v>
      </c>
    </row>
    <row r="15" spans="1:45">
      <c r="A15">
        <v>15</v>
      </c>
      <c r="B15" t="s">
        <v>367</v>
      </c>
      <c r="C15" t="s">
        <v>355</v>
      </c>
      <c r="D15">
        <v>0.421130748</v>
      </c>
      <c r="E15">
        <v>0.28951969599999999</v>
      </c>
      <c r="F15">
        <v>0.28708135299999998</v>
      </c>
      <c r="G15">
        <v>0.37798887199999998</v>
      </c>
      <c r="H15">
        <v>0.44022855999999999</v>
      </c>
      <c r="I15" s="3">
        <v>0</v>
      </c>
      <c r="J15" s="3">
        <v>11.989329239356104</v>
      </c>
      <c r="K15" s="3">
        <v>7.2924382654158846</v>
      </c>
      <c r="L15" s="3">
        <f t="shared" si="3"/>
        <v>19.281767504771988</v>
      </c>
      <c r="M15">
        <f t="shared" si="4"/>
        <v>1.72</v>
      </c>
      <c r="N15">
        <f t="shared" si="5"/>
        <v>4.75</v>
      </c>
      <c r="O15">
        <f t="shared" si="6"/>
        <v>3.8</v>
      </c>
      <c r="P15" s="4">
        <f t="shared" si="7"/>
        <v>80.718232495228008</v>
      </c>
      <c r="Q15" s="4">
        <f t="shared" si="8"/>
        <v>137.66754638216952</v>
      </c>
      <c r="R15" s="4">
        <f t="shared" si="9"/>
        <v>108.42949790380837</v>
      </c>
      <c r="S15">
        <f t="shared" si="10"/>
        <v>1.9069716434918187</v>
      </c>
      <c r="T15">
        <f t="shared" si="0"/>
        <v>2.1388315721500644</v>
      </c>
      <c r="U15">
        <f t="shared" si="0"/>
        <v>2.0351474467238431</v>
      </c>
      <c r="V15" s="2">
        <f t="shared" si="11"/>
        <v>2.0065711437625637</v>
      </c>
      <c r="X15">
        <v>2</v>
      </c>
      <c r="Y15">
        <v>3</v>
      </c>
      <c r="Z15" s="5">
        <f t="shared" si="1"/>
        <v>137.66754638216952</v>
      </c>
      <c r="AA15" s="5">
        <f t="shared" si="12"/>
        <v>37.667546382169519</v>
      </c>
      <c r="AB15" s="5"/>
      <c r="AC15" s="5"/>
      <c r="AD15" s="5"/>
      <c r="AE15" s="5"/>
      <c r="AF15" s="5"/>
      <c r="AG15" s="5"/>
      <c r="AJ15" t="str">
        <f t="shared" si="2"/>
        <v>VillarrealCelta Vigo</v>
      </c>
      <c r="AK15">
        <f t="shared" si="13"/>
        <v>1.72</v>
      </c>
      <c r="AL15">
        <f t="shared" si="14"/>
        <v>3.8</v>
      </c>
      <c r="AM15">
        <f t="shared" si="15"/>
        <v>4.75</v>
      </c>
      <c r="AP15" t="s">
        <v>632</v>
      </c>
      <c r="AQ15">
        <v>1.1599999999999999</v>
      </c>
      <c r="AR15">
        <v>7</v>
      </c>
      <c r="AS15">
        <v>21</v>
      </c>
    </row>
    <row r="16" spans="1:45">
      <c r="A16">
        <v>15</v>
      </c>
      <c r="B16" t="s">
        <v>373</v>
      </c>
      <c r="C16" t="s">
        <v>354</v>
      </c>
      <c r="D16">
        <v>0.30098773099999998</v>
      </c>
      <c r="E16">
        <v>0.43337110000000001</v>
      </c>
      <c r="F16">
        <v>0.260690955</v>
      </c>
      <c r="G16">
        <v>0.47640752200000003</v>
      </c>
      <c r="H16">
        <v>0.51985989399999999</v>
      </c>
      <c r="I16" s="3">
        <v>19.509064156997997</v>
      </c>
      <c r="J16" s="3">
        <v>0</v>
      </c>
      <c r="K16" s="3">
        <v>9.5142791818599992</v>
      </c>
      <c r="L16" s="3">
        <f t="shared" si="3"/>
        <v>29.023343338857998</v>
      </c>
      <c r="M16">
        <f t="shared" si="4"/>
        <v>6.5</v>
      </c>
      <c r="N16">
        <f t="shared" si="5"/>
        <v>1.5</v>
      </c>
      <c r="O16">
        <f t="shared" si="6"/>
        <v>4.33</v>
      </c>
      <c r="P16" s="4">
        <f t="shared" si="7"/>
        <v>197.78557368162899</v>
      </c>
      <c r="Q16" s="4">
        <f t="shared" si="8"/>
        <v>70.976656661142002</v>
      </c>
      <c r="R16" s="4">
        <f t="shared" si="9"/>
        <v>112.17348551859581</v>
      </c>
      <c r="S16">
        <f t="shared" si="10"/>
        <v>2.296194611331186</v>
      </c>
      <c r="T16">
        <f t="shared" si="0"/>
        <v>1.8511155381530993</v>
      </c>
      <c r="U16">
        <f t="shared" si="0"/>
        <v>2.0498902147296776</v>
      </c>
      <c r="V16" s="2">
        <f t="shared" si="11"/>
        <v>2.027734220718536</v>
      </c>
      <c r="X16">
        <v>0</v>
      </c>
      <c r="Y16">
        <v>4</v>
      </c>
      <c r="Z16" s="5">
        <f t="shared" si="1"/>
        <v>70.976656661142002</v>
      </c>
      <c r="AA16" s="5">
        <f t="shared" si="12"/>
        <v>-29.023343338857998</v>
      </c>
      <c r="AB16" s="5"/>
      <c r="AC16" s="5"/>
      <c r="AD16" s="5"/>
      <c r="AE16" s="5"/>
      <c r="AF16" s="5"/>
      <c r="AG16" s="5"/>
      <c r="AJ16" t="str">
        <f t="shared" si="2"/>
        <v>EspanyolBarcelona</v>
      </c>
      <c r="AK16">
        <f t="shared" si="13"/>
        <v>6.5</v>
      </c>
      <c r="AL16">
        <f t="shared" si="14"/>
        <v>4.33</v>
      </c>
      <c r="AM16">
        <f t="shared" si="15"/>
        <v>1.5</v>
      </c>
      <c r="AP16" t="s">
        <v>633</v>
      </c>
      <c r="AQ16">
        <v>17</v>
      </c>
      <c r="AR16">
        <v>7.5</v>
      </c>
      <c r="AS16">
        <v>1.1599999999999999</v>
      </c>
    </row>
    <row r="17" spans="1:45">
      <c r="A17">
        <v>15</v>
      </c>
      <c r="B17" t="s">
        <v>372</v>
      </c>
      <c r="C17" t="s">
        <v>352</v>
      </c>
      <c r="D17">
        <v>0.28623755099999998</v>
      </c>
      <c r="E17">
        <v>0.47283850100000002</v>
      </c>
      <c r="F17">
        <v>0.2258899</v>
      </c>
      <c r="G17">
        <v>0.61545965000000002</v>
      </c>
      <c r="H17">
        <v>0.62275821899999995</v>
      </c>
      <c r="I17" s="3">
        <v>0</v>
      </c>
      <c r="J17" s="3">
        <v>35.388044603377281</v>
      </c>
      <c r="K17" s="3">
        <v>7.5350394300223362</v>
      </c>
      <c r="L17" s="3">
        <f t="shared" si="3"/>
        <v>42.923084033399618</v>
      </c>
      <c r="M17">
        <f t="shared" si="4"/>
        <v>1.75</v>
      </c>
      <c r="N17">
        <f t="shared" si="5"/>
        <v>4.5</v>
      </c>
      <c r="O17">
        <f t="shared" si="6"/>
        <v>3.8</v>
      </c>
      <c r="P17" s="4">
        <f t="shared" si="7"/>
        <v>57.076915966600382</v>
      </c>
      <c r="Q17" s="4">
        <f t="shared" si="8"/>
        <v>216.32311668179818</v>
      </c>
      <c r="R17" s="4">
        <f t="shared" si="9"/>
        <v>85.710065800685257</v>
      </c>
      <c r="S17">
        <f t="shared" si="10"/>
        <v>1.7564604988702182</v>
      </c>
      <c r="T17">
        <f t="shared" si="0"/>
        <v>2.3351029314174037</v>
      </c>
      <c r="U17">
        <f t="shared" si="0"/>
        <v>1.9330318285158175</v>
      </c>
      <c r="V17" s="2">
        <f t="shared" si="11"/>
        <v>2.0435438878372154</v>
      </c>
      <c r="X17">
        <v>4</v>
      </c>
      <c r="Y17">
        <v>4</v>
      </c>
      <c r="Z17" s="5">
        <f t="shared" si="1"/>
        <v>85.710065800685257</v>
      </c>
      <c r="AA17" s="5">
        <f t="shared" si="12"/>
        <v>-14.289934199314743</v>
      </c>
      <c r="AB17" s="5"/>
      <c r="AC17" s="5"/>
      <c r="AD17" s="5"/>
      <c r="AE17" s="5"/>
      <c r="AF17" s="5"/>
      <c r="AG17" s="5"/>
      <c r="AJ17" t="str">
        <f t="shared" si="2"/>
        <v>EibarLevante</v>
      </c>
      <c r="AK17">
        <f t="shared" si="13"/>
        <v>1.75</v>
      </c>
      <c r="AL17">
        <f t="shared" si="14"/>
        <v>3.8</v>
      </c>
      <c r="AM17">
        <f t="shared" si="15"/>
        <v>4.5</v>
      </c>
      <c r="AP17" t="s">
        <v>634</v>
      </c>
      <c r="AQ17">
        <v>3.25</v>
      </c>
      <c r="AR17">
        <v>3.2</v>
      </c>
      <c r="AS17">
        <v>2.37</v>
      </c>
    </row>
    <row r="18" spans="1:45">
      <c r="A18">
        <v>15</v>
      </c>
      <c r="B18" t="s">
        <v>625</v>
      </c>
      <c r="C18" t="s">
        <v>364</v>
      </c>
      <c r="D18">
        <v>0.52965778699999999</v>
      </c>
      <c r="E18">
        <v>0.19700498999999999</v>
      </c>
      <c r="F18">
        <v>0.26952854700000001</v>
      </c>
      <c r="G18">
        <v>0.37306195800000003</v>
      </c>
      <c r="H18">
        <v>0.40351530200000002</v>
      </c>
      <c r="I18" s="3">
        <v>50.260985741812249</v>
      </c>
      <c r="J18" s="3">
        <v>0</v>
      </c>
      <c r="K18" s="3">
        <v>21.132104768773221</v>
      </c>
      <c r="L18" s="3">
        <f t="shared" si="3"/>
        <v>71.393090510585466</v>
      </c>
      <c r="M18">
        <f t="shared" si="4"/>
        <v>10</v>
      </c>
      <c r="N18">
        <f t="shared" si="5"/>
        <v>1.3</v>
      </c>
      <c r="O18">
        <f t="shared" si="6"/>
        <v>5.5</v>
      </c>
      <c r="P18" s="4">
        <f t="shared" si="7"/>
        <v>531.21676690753691</v>
      </c>
      <c r="Q18" s="4">
        <f t="shared" si="8"/>
        <v>28.60690948941453</v>
      </c>
      <c r="R18" s="4">
        <f t="shared" si="9"/>
        <v>144.83348571766726</v>
      </c>
      <c r="S18">
        <f t="shared" si="10"/>
        <v>2.7252717743051842</v>
      </c>
      <c r="T18">
        <f t="shared" si="10"/>
        <v>1.456470941895025</v>
      </c>
      <c r="U18">
        <f t="shared" si="10"/>
        <v>2.1608689830015515</v>
      </c>
      <c r="V18" s="2">
        <f t="shared" si="11"/>
        <v>2.3128093375411432</v>
      </c>
      <c r="X18">
        <v>0</v>
      </c>
      <c r="Y18">
        <v>1</v>
      </c>
      <c r="Z18" s="5">
        <f t="shared" si="1"/>
        <v>28.60690948941453</v>
      </c>
      <c r="AA18" s="5">
        <f t="shared" si="12"/>
        <v>-71.393090510585466</v>
      </c>
      <c r="AB18" s="5"/>
      <c r="AC18" s="5"/>
      <c r="AD18" s="5"/>
      <c r="AE18" s="5"/>
      <c r="AF18" s="5"/>
      <c r="AG18" s="5"/>
      <c r="AJ18" t="str">
        <f t="shared" si="2"/>
        <v>HuescaReal Madrid</v>
      </c>
      <c r="AK18">
        <f t="shared" si="13"/>
        <v>10</v>
      </c>
      <c r="AL18">
        <f t="shared" si="14"/>
        <v>5.5</v>
      </c>
      <c r="AM18">
        <f t="shared" si="15"/>
        <v>1.3</v>
      </c>
      <c r="AP18" t="s">
        <v>635</v>
      </c>
      <c r="AQ18">
        <v>8</v>
      </c>
      <c r="AR18">
        <v>5.5</v>
      </c>
      <c r="AS18">
        <v>1.36</v>
      </c>
    </row>
    <row r="19" spans="1:45">
      <c r="A19">
        <v>15</v>
      </c>
      <c r="B19" t="s">
        <v>358</v>
      </c>
      <c r="C19" t="s">
        <v>628</v>
      </c>
      <c r="D19">
        <v>0.33461419799999997</v>
      </c>
      <c r="E19">
        <v>0.21792297799999999</v>
      </c>
      <c r="F19">
        <v>0.44740956100000001</v>
      </c>
      <c r="G19">
        <v>9.1866113999999999E-2</v>
      </c>
      <c r="H19">
        <v>0.164941792</v>
      </c>
      <c r="I19" s="3">
        <v>0</v>
      </c>
      <c r="J19" s="3">
        <v>12.996722737275915</v>
      </c>
      <c r="K19" s="3">
        <v>28.448880404297814</v>
      </c>
      <c r="L19" s="3">
        <f t="shared" si="3"/>
        <v>41.445603141573727</v>
      </c>
      <c r="M19">
        <f t="shared" si="4"/>
        <v>1.61</v>
      </c>
      <c r="N19">
        <f t="shared" si="5"/>
        <v>6.5</v>
      </c>
      <c r="O19">
        <f t="shared" si="6"/>
        <v>3.6</v>
      </c>
      <c r="P19" s="4">
        <f t="shared" si="7"/>
        <v>58.554396858426273</v>
      </c>
      <c r="Q19" s="4">
        <f t="shared" si="8"/>
        <v>143.0330946507197</v>
      </c>
      <c r="R19" s="4">
        <f t="shared" si="9"/>
        <v>160.97036631389841</v>
      </c>
      <c r="S19">
        <f t="shared" si="10"/>
        <v>1.767559511870499</v>
      </c>
      <c r="T19">
        <f t="shared" si="10"/>
        <v>2.1554365350964271</v>
      </c>
      <c r="U19">
        <f t="shared" si="10"/>
        <v>2.2067459323616538</v>
      </c>
      <c r="V19" s="2">
        <f t="shared" si="11"/>
        <v>2.0484888859364965</v>
      </c>
      <c r="X19">
        <v>1</v>
      </c>
      <c r="Y19">
        <v>2</v>
      </c>
      <c r="Z19" s="5">
        <f t="shared" si="1"/>
        <v>143.0330946507197</v>
      </c>
      <c r="AA19" s="5">
        <f t="shared" si="12"/>
        <v>43.033094650719704</v>
      </c>
      <c r="AB19" s="5"/>
      <c r="AC19" s="5"/>
      <c r="AD19" s="5"/>
      <c r="AE19" s="5"/>
      <c r="AF19" s="5"/>
      <c r="AG19" s="5"/>
      <c r="AJ19" t="str">
        <f t="shared" si="2"/>
        <v>Real SociedadValladolid</v>
      </c>
      <c r="AK19">
        <f t="shared" si="13"/>
        <v>1.61</v>
      </c>
      <c r="AL19">
        <f t="shared" si="14"/>
        <v>3.6</v>
      </c>
      <c r="AM19">
        <f t="shared" si="15"/>
        <v>6.5</v>
      </c>
      <c r="AP19" t="s">
        <v>556</v>
      </c>
      <c r="AQ19">
        <v>1.72</v>
      </c>
      <c r="AR19">
        <v>4.2</v>
      </c>
      <c r="AS19">
        <v>4.33</v>
      </c>
    </row>
    <row r="20" spans="1:45">
      <c r="A20">
        <v>15</v>
      </c>
      <c r="B20" t="s">
        <v>376</v>
      </c>
      <c r="C20" t="s">
        <v>623</v>
      </c>
      <c r="D20">
        <v>0.59837790899999999</v>
      </c>
      <c r="E20">
        <v>0.122814328</v>
      </c>
      <c r="F20">
        <v>0.275747203</v>
      </c>
      <c r="G20">
        <v>0.27928038900000002</v>
      </c>
      <c r="H20">
        <v>0.27637381</v>
      </c>
      <c r="I20" s="3">
        <v>0</v>
      </c>
      <c r="J20" s="3">
        <v>0</v>
      </c>
      <c r="K20" s="3">
        <v>5.9436449933125131</v>
      </c>
      <c r="L20" s="3">
        <f t="shared" si="3"/>
        <v>5.9436449933125131</v>
      </c>
      <c r="M20">
        <f t="shared" si="4"/>
        <v>1.53</v>
      </c>
      <c r="N20">
        <f t="shared" si="5"/>
        <v>6</v>
      </c>
      <c r="O20">
        <f t="shared" si="6"/>
        <v>4.33</v>
      </c>
      <c r="P20" s="4">
        <f t="shared" si="7"/>
        <v>94.056355006687483</v>
      </c>
      <c r="Q20" s="4">
        <f t="shared" si="8"/>
        <v>94.056355006687483</v>
      </c>
      <c r="R20" s="4">
        <f t="shared" si="9"/>
        <v>119.79233782773068</v>
      </c>
      <c r="S20">
        <f t="shared" si="10"/>
        <v>1.9733881443956545</v>
      </c>
      <c r="T20">
        <f t="shared" si="10"/>
        <v>1.9733881443956545</v>
      </c>
      <c r="U20">
        <f t="shared" si="10"/>
        <v>2.0784290405444854</v>
      </c>
      <c r="V20" s="2">
        <f t="shared" si="11"/>
        <v>1.9963132048900962</v>
      </c>
      <c r="X20">
        <v>2</v>
      </c>
      <c r="Y20">
        <v>0</v>
      </c>
      <c r="Z20" s="5">
        <f t="shared" si="1"/>
        <v>94.056355006687483</v>
      </c>
      <c r="AA20" s="5">
        <f t="shared" si="12"/>
        <v>-5.9436449933125175</v>
      </c>
      <c r="AB20" s="5"/>
      <c r="AC20" s="5"/>
      <c r="AD20" s="5"/>
      <c r="AE20" s="5"/>
      <c r="AF20" s="5"/>
      <c r="AG20" s="5"/>
      <c r="AJ20" t="str">
        <f t="shared" si="2"/>
        <v>BetisRayo Vallecano</v>
      </c>
      <c r="AK20">
        <f t="shared" si="13"/>
        <v>1.53</v>
      </c>
      <c r="AL20">
        <f t="shared" si="14"/>
        <v>4.33</v>
      </c>
      <c r="AM20">
        <f t="shared" si="15"/>
        <v>6</v>
      </c>
      <c r="AP20" t="s">
        <v>636</v>
      </c>
      <c r="AQ20">
        <v>1.61</v>
      </c>
      <c r="AR20">
        <v>3.6</v>
      </c>
      <c r="AS20">
        <v>6.5</v>
      </c>
    </row>
    <row r="21" spans="1:45">
      <c r="A21">
        <v>15</v>
      </c>
      <c r="B21" t="s">
        <v>363</v>
      </c>
      <c r="C21" t="s">
        <v>378</v>
      </c>
      <c r="D21">
        <v>0.16722926499999999</v>
      </c>
      <c r="E21">
        <v>0.505101837</v>
      </c>
      <c r="F21">
        <v>0.32663191000000003</v>
      </c>
      <c r="G21">
        <v>0.220072026</v>
      </c>
      <c r="H21">
        <v>0.26581166099999998</v>
      </c>
      <c r="I21" s="3">
        <v>0</v>
      </c>
      <c r="J21" s="3">
        <v>41.522247250393868</v>
      </c>
      <c r="K21" s="3">
        <v>22.185313688290144</v>
      </c>
      <c r="L21" s="3">
        <f t="shared" si="3"/>
        <v>63.707560938684011</v>
      </c>
      <c r="M21">
        <f t="shared" si="4"/>
        <v>1.95</v>
      </c>
      <c r="N21">
        <f t="shared" si="5"/>
        <v>4</v>
      </c>
      <c r="O21">
        <f t="shared" si="6"/>
        <v>3.4</v>
      </c>
      <c r="P21" s="4">
        <f t="shared" si="7"/>
        <v>36.292439061315989</v>
      </c>
      <c r="Q21" s="4">
        <f t="shared" si="8"/>
        <v>202.38142806289147</v>
      </c>
      <c r="R21" s="4">
        <f t="shared" si="9"/>
        <v>111.72250560150249</v>
      </c>
      <c r="S21">
        <f t="shared" si="10"/>
        <v>1.5598161562764783</v>
      </c>
      <c r="T21">
        <f t="shared" si="10"/>
        <v>2.3061706560932791</v>
      </c>
      <c r="U21">
        <f t="shared" si="10"/>
        <v>2.0481406670639131</v>
      </c>
      <c r="V21" s="2">
        <f t="shared" si="11"/>
        <v>2.0946860422092115</v>
      </c>
      <c r="X21">
        <v>1</v>
      </c>
      <c r="Y21">
        <v>0</v>
      </c>
      <c r="Z21" s="5">
        <f t="shared" si="1"/>
        <v>36.292439061315989</v>
      </c>
      <c r="AA21" s="5">
        <f t="shared" si="12"/>
        <v>-63.707560938684011</v>
      </c>
      <c r="AB21" s="5"/>
      <c r="AC21" s="5"/>
      <c r="AD21" s="5"/>
      <c r="AE21" s="5"/>
      <c r="AF21" s="5"/>
      <c r="AG21" s="5"/>
      <c r="AJ21" t="str">
        <f t="shared" si="2"/>
        <v>Athletic BilbaoGirona</v>
      </c>
      <c r="AK21">
        <f t="shared" si="13"/>
        <v>1.95</v>
      </c>
      <c r="AL21">
        <f t="shared" si="14"/>
        <v>3.4</v>
      </c>
      <c r="AM21">
        <f t="shared" si="15"/>
        <v>4</v>
      </c>
      <c r="AP21" t="s">
        <v>427</v>
      </c>
      <c r="AQ21">
        <v>2.4</v>
      </c>
      <c r="AR21">
        <v>3.25</v>
      </c>
      <c r="AS21">
        <v>3</v>
      </c>
    </row>
    <row r="22" spans="1:45">
      <c r="A22">
        <v>16</v>
      </c>
      <c r="B22" t="s">
        <v>355</v>
      </c>
      <c r="C22" t="s">
        <v>366</v>
      </c>
      <c r="D22">
        <v>0.57743464099999997</v>
      </c>
      <c r="E22">
        <v>0.19593738599999999</v>
      </c>
      <c r="F22">
        <v>0.20291225800000001</v>
      </c>
      <c r="G22">
        <v>0.61765343399999995</v>
      </c>
      <c r="H22">
        <v>0.58885786299999998</v>
      </c>
      <c r="I22" s="3">
        <v>11.483263679534927</v>
      </c>
      <c r="J22" s="3">
        <v>0</v>
      </c>
      <c r="K22" s="3">
        <v>0</v>
      </c>
      <c r="L22" s="3">
        <f t="shared" si="3"/>
        <v>11.483263679534927</v>
      </c>
      <c r="M22">
        <f t="shared" si="4"/>
        <v>1.85</v>
      </c>
      <c r="N22">
        <f t="shared" si="5"/>
        <v>4.33</v>
      </c>
      <c r="O22">
        <f t="shared" si="6"/>
        <v>3.5</v>
      </c>
      <c r="P22" s="4">
        <f t="shared" si="7"/>
        <v>109.76077412760469</v>
      </c>
      <c r="Q22" s="4">
        <f t="shared" si="8"/>
        <v>88.516736320465071</v>
      </c>
      <c r="R22" s="4">
        <f t="shared" si="9"/>
        <v>88.516736320465071</v>
      </c>
      <c r="S22">
        <f t="shared" si="10"/>
        <v>2.040447161392573</v>
      </c>
      <c r="T22">
        <f t="shared" si="10"/>
        <v>1.9470253927818508</v>
      </c>
      <c r="U22">
        <f t="shared" si="10"/>
        <v>1.9470253927818508</v>
      </c>
      <c r="V22" s="2">
        <f t="shared" si="11"/>
        <v>1.9547952588881907</v>
      </c>
      <c r="X22">
        <v>0</v>
      </c>
      <c r="Y22">
        <v>0</v>
      </c>
      <c r="Z22" s="5">
        <f t="shared" si="1"/>
        <v>88.516736320465071</v>
      </c>
      <c r="AA22" s="5">
        <f t="shared" si="12"/>
        <v>-11.483263679534929</v>
      </c>
      <c r="AB22" s="5"/>
      <c r="AC22" s="5"/>
      <c r="AD22" s="5"/>
      <c r="AE22" s="5"/>
      <c r="AF22" s="5"/>
      <c r="AG22" s="5"/>
      <c r="AJ22" t="str">
        <f t="shared" si="2"/>
        <v>Celta VigoLeganés</v>
      </c>
      <c r="AK22">
        <f t="shared" si="13"/>
        <v>1.85</v>
      </c>
      <c r="AL22">
        <f t="shared" si="14"/>
        <v>3.5</v>
      </c>
      <c r="AM22">
        <f t="shared" si="15"/>
        <v>4.33</v>
      </c>
      <c r="AP22" t="s">
        <v>536</v>
      </c>
      <c r="AQ22">
        <v>2.75</v>
      </c>
      <c r="AR22">
        <v>3.25</v>
      </c>
      <c r="AS22">
        <v>2.62</v>
      </c>
    </row>
    <row r="23" spans="1:45">
      <c r="A23">
        <v>16</v>
      </c>
      <c r="B23" t="s">
        <v>369</v>
      </c>
      <c r="C23" t="s">
        <v>358</v>
      </c>
      <c r="D23">
        <v>0.29667998800000001</v>
      </c>
      <c r="E23">
        <v>0.38953786200000001</v>
      </c>
      <c r="F23">
        <v>0.31268425799999999</v>
      </c>
      <c r="G23">
        <v>0.30553772600000001</v>
      </c>
      <c r="H23">
        <v>0.38153328600000003</v>
      </c>
      <c r="I23" s="3">
        <v>0</v>
      </c>
      <c r="J23" s="3">
        <v>17.632292624185894</v>
      </c>
      <c r="K23" s="3">
        <v>6.8740420571943801</v>
      </c>
      <c r="L23" s="3">
        <f t="shared" si="3"/>
        <v>24.506334681380274</v>
      </c>
      <c r="M23">
        <f t="shared" si="4"/>
        <v>2.25</v>
      </c>
      <c r="N23">
        <f t="shared" si="5"/>
        <v>3.5</v>
      </c>
      <c r="O23">
        <f t="shared" si="6"/>
        <v>3.1</v>
      </c>
      <c r="P23" s="4">
        <f t="shared" si="7"/>
        <v>75.493665318619719</v>
      </c>
      <c r="Q23" s="4">
        <f t="shared" si="8"/>
        <v>137.20668950327035</v>
      </c>
      <c r="R23" s="4">
        <f t="shared" si="9"/>
        <v>96.803195695922298</v>
      </c>
      <c r="S23">
        <f t="shared" si="10"/>
        <v>1.8779105114624584</v>
      </c>
      <c r="T23">
        <f t="shared" si="10"/>
        <v>2.1373752858862871</v>
      </c>
      <c r="U23">
        <f t="shared" si="10"/>
        <v>1.9858896946038089</v>
      </c>
      <c r="V23" s="2">
        <f t="shared" si="11"/>
        <v>2.0106835127885776</v>
      </c>
      <c r="X23">
        <v>1</v>
      </c>
      <c r="Y23">
        <v>0</v>
      </c>
      <c r="Z23" s="5">
        <f t="shared" si="1"/>
        <v>75.493665318619719</v>
      </c>
      <c r="AA23" s="5">
        <f t="shared" si="12"/>
        <v>-24.506334681380281</v>
      </c>
      <c r="AB23" s="5"/>
      <c r="AC23" s="5"/>
      <c r="AD23" s="5"/>
      <c r="AE23" s="5"/>
      <c r="AF23" s="5"/>
      <c r="AG23" s="5"/>
      <c r="AJ23" t="str">
        <f t="shared" si="2"/>
        <v>GetafeReal Sociedad</v>
      </c>
      <c r="AK23">
        <f t="shared" si="13"/>
        <v>2.25</v>
      </c>
      <c r="AL23">
        <f t="shared" si="14"/>
        <v>3.1</v>
      </c>
      <c r="AM23">
        <f t="shared" si="15"/>
        <v>3.5</v>
      </c>
      <c r="AP23" t="s">
        <v>637</v>
      </c>
      <c r="AQ23">
        <v>1.9</v>
      </c>
      <c r="AR23">
        <v>3.2</v>
      </c>
      <c r="AS23">
        <v>4.75</v>
      </c>
    </row>
    <row r="24" spans="1:45">
      <c r="A24">
        <v>16</v>
      </c>
      <c r="B24" t="s">
        <v>628</v>
      </c>
      <c r="C24" t="s">
        <v>357</v>
      </c>
      <c r="D24">
        <v>0.27160821499999999</v>
      </c>
      <c r="E24">
        <v>0.27160821499999999</v>
      </c>
      <c r="F24">
        <v>0.456749132</v>
      </c>
      <c r="G24">
        <v>8.6947855000000004E-2</v>
      </c>
      <c r="H24">
        <v>0.16336163300000001</v>
      </c>
      <c r="I24" s="3">
        <v>18.275960536726028</v>
      </c>
      <c r="J24" s="3">
        <v>0</v>
      </c>
      <c r="K24" s="3">
        <v>30.659655731824603</v>
      </c>
      <c r="L24" s="3">
        <f t="shared" si="3"/>
        <v>48.935616268550632</v>
      </c>
      <c r="M24">
        <f t="shared" si="4"/>
        <v>5.75</v>
      </c>
      <c r="N24">
        <f t="shared" si="5"/>
        <v>1.72</v>
      </c>
      <c r="O24">
        <f t="shared" si="6"/>
        <v>3.4</v>
      </c>
      <c r="P24" s="4">
        <f t="shared" si="7"/>
        <v>156.15115681762401</v>
      </c>
      <c r="Q24" s="4">
        <f t="shared" si="8"/>
        <v>51.064383731449368</v>
      </c>
      <c r="R24" s="4">
        <f t="shared" si="9"/>
        <v>155.30721321965302</v>
      </c>
      <c r="S24">
        <f t="shared" si="10"/>
        <v>2.193545205970314</v>
      </c>
      <c r="T24">
        <f t="shared" si="10"/>
        <v>1.7081180950091064</v>
      </c>
      <c r="U24">
        <f t="shared" si="10"/>
        <v>2.1911916269374636</v>
      </c>
      <c r="V24" s="2">
        <f t="shared" si="11"/>
        <v>2.0605486783593827</v>
      </c>
      <c r="X24">
        <v>2</v>
      </c>
      <c r="Y24">
        <v>3</v>
      </c>
      <c r="Z24" s="5">
        <f t="shared" si="1"/>
        <v>51.064383731449368</v>
      </c>
      <c r="AA24" s="5">
        <f t="shared" si="12"/>
        <v>-48.935616268550632</v>
      </c>
      <c r="AB24" s="5"/>
      <c r="AC24" s="5"/>
      <c r="AD24" s="5"/>
      <c r="AE24" s="5"/>
      <c r="AF24" s="5"/>
      <c r="AG24" s="5"/>
      <c r="AJ24" t="str">
        <f t="shared" si="2"/>
        <v>ValladolidAtlético Madrid</v>
      </c>
      <c r="AK24">
        <f t="shared" si="13"/>
        <v>5.75</v>
      </c>
      <c r="AL24">
        <f t="shared" si="14"/>
        <v>3.4</v>
      </c>
      <c r="AM24">
        <f t="shared" si="15"/>
        <v>1.72</v>
      </c>
      <c r="AP24" t="s">
        <v>505</v>
      </c>
      <c r="AQ24">
        <v>1.57</v>
      </c>
      <c r="AR24">
        <v>4</v>
      </c>
      <c r="AS24">
        <v>6</v>
      </c>
    </row>
    <row r="25" spans="1:45">
      <c r="A25">
        <v>16</v>
      </c>
      <c r="B25" t="s">
        <v>364</v>
      </c>
      <c r="C25" t="s">
        <v>623</v>
      </c>
      <c r="D25">
        <v>0.70442705699999997</v>
      </c>
      <c r="E25">
        <v>9.3192645000000005E-2</v>
      </c>
      <c r="F25">
        <v>0.181279737</v>
      </c>
      <c r="G25">
        <v>0.48984242300000003</v>
      </c>
      <c r="H25">
        <v>0.389150047</v>
      </c>
      <c r="I25" s="3">
        <v>0</v>
      </c>
      <c r="J25" s="3">
        <v>3.714084963384487</v>
      </c>
      <c r="K25" s="3">
        <v>8.7838765481637537</v>
      </c>
      <c r="L25" s="3">
        <f t="shared" si="3"/>
        <v>12.49796151154824</v>
      </c>
      <c r="M25">
        <f t="shared" si="4"/>
        <v>1.1399999999999999</v>
      </c>
      <c r="N25">
        <f t="shared" si="5"/>
        <v>15</v>
      </c>
      <c r="O25">
        <f t="shared" si="6"/>
        <v>9</v>
      </c>
      <c r="P25" s="4">
        <f t="shared" si="7"/>
        <v>87.502038488451745</v>
      </c>
      <c r="Q25" s="4">
        <f t="shared" si="8"/>
        <v>143.21331293921907</v>
      </c>
      <c r="R25" s="4">
        <f t="shared" si="9"/>
        <v>166.55692742192554</v>
      </c>
      <c r="S25">
        <f t="shared" si="10"/>
        <v>1.9420181706677271</v>
      </c>
      <c r="T25">
        <f t="shared" si="10"/>
        <v>2.155983391346842</v>
      </c>
      <c r="U25">
        <f t="shared" si="10"/>
        <v>2.2215627005429548</v>
      </c>
      <c r="V25" s="2">
        <f t="shared" si="11"/>
        <v>1.9716562415031096</v>
      </c>
      <c r="X25">
        <v>1</v>
      </c>
      <c r="Y25">
        <v>0</v>
      </c>
      <c r="Z25" s="5">
        <f t="shared" si="1"/>
        <v>87.502038488451745</v>
      </c>
      <c r="AA25" s="5">
        <f t="shared" si="12"/>
        <v>-12.497961511548255</v>
      </c>
      <c r="AB25" s="5"/>
      <c r="AC25" s="5"/>
      <c r="AD25" s="5"/>
      <c r="AE25" s="5"/>
      <c r="AF25" s="5"/>
      <c r="AG25" s="5"/>
      <c r="AJ25" t="str">
        <f t="shared" si="2"/>
        <v>Real MadridRayo Vallecano</v>
      </c>
      <c r="AK25">
        <f t="shared" si="13"/>
        <v>1.1399999999999999</v>
      </c>
      <c r="AL25">
        <f t="shared" si="14"/>
        <v>9</v>
      </c>
      <c r="AM25">
        <f t="shared" si="15"/>
        <v>15</v>
      </c>
      <c r="AP25" t="s">
        <v>638</v>
      </c>
      <c r="AQ25">
        <v>5.5</v>
      </c>
      <c r="AR25">
        <v>3.4</v>
      </c>
      <c r="AS25">
        <v>1.75</v>
      </c>
    </row>
    <row r="26" spans="1:45">
      <c r="A26">
        <v>16</v>
      </c>
      <c r="B26" t="s">
        <v>372</v>
      </c>
      <c r="C26" t="s">
        <v>370</v>
      </c>
      <c r="D26">
        <v>0.45347944099999998</v>
      </c>
      <c r="E26">
        <v>0.246138776</v>
      </c>
      <c r="F26">
        <v>0.29863804999999999</v>
      </c>
      <c r="G26">
        <v>0.325327274</v>
      </c>
      <c r="H26">
        <v>0.38693175699999999</v>
      </c>
      <c r="I26" s="3">
        <v>16.740829748180943</v>
      </c>
      <c r="J26" s="3">
        <v>0</v>
      </c>
      <c r="K26" s="3">
        <v>5.5828622310971907</v>
      </c>
      <c r="L26" s="3">
        <f t="shared" si="3"/>
        <v>22.323691979278134</v>
      </c>
      <c r="M26">
        <f t="shared" si="4"/>
        <v>2.7</v>
      </c>
      <c r="N26">
        <f t="shared" si="5"/>
        <v>2.7</v>
      </c>
      <c r="O26">
        <f t="shared" si="6"/>
        <v>3.2</v>
      </c>
      <c r="P26" s="4">
        <f t="shared" si="7"/>
        <v>122.8765483408104</v>
      </c>
      <c r="Q26" s="4">
        <f t="shared" si="8"/>
        <v>77.676308020721862</v>
      </c>
      <c r="R26" s="4">
        <f t="shared" si="9"/>
        <v>95.541467160232884</v>
      </c>
      <c r="S26">
        <f t="shared" si="10"/>
        <v>2.0894690033255099</v>
      </c>
      <c r="T26">
        <f t="shared" si="10"/>
        <v>1.8902885752375851</v>
      </c>
      <c r="U26">
        <f t="shared" si="10"/>
        <v>1.9801919061403519</v>
      </c>
      <c r="V26" s="2">
        <f t="shared" si="11"/>
        <v>2.0041652012861801</v>
      </c>
      <c r="X26">
        <v>1</v>
      </c>
      <c r="Y26">
        <v>1</v>
      </c>
      <c r="Z26" s="5">
        <f t="shared" si="1"/>
        <v>95.541467160232884</v>
      </c>
      <c r="AA26" s="5">
        <f t="shared" si="12"/>
        <v>-4.4585328397671162</v>
      </c>
      <c r="AB26" s="5"/>
      <c r="AC26" s="5"/>
      <c r="AD26" s="5"/>
      <c r="AE26" s="5"/>
      <c r="AF26" s="5"/>
      <c r="AG26" s="5"/>
      <c r="AJ26" t="str">
        <f t="shared" si="2"/>
        <v>EibarValencia</v>
      </c>
      <c r="AK26">
        <f t="shared" si="13"/>
        <v>2.7</v>
      </c>
      <c r="AL26">
        <f t="shared" si="14"/>
        <v>3.2</v>
      </c>
      <c r="AM26">
        <f t="shared" si="15"/>
        <v>2.7</v>
      </c>
      <c r="AP26" t="s">
        <v>581</v>
      </c>
      <c r="AQ26">
        <v>1.1200000000000001</v>
      </c>
      <c r="AR26">
        <v>9</v>
      </c>
      <c r="AS26">
        <v>21</v>
      </c>
    </row>
    <row r="27" spans="1:45">
      <c r="A27">
        <v>16</v>
      </c>
      <c r="B27" t="s">
        <v>360</v>
      </c>
      <c r="C27" t="s">
        <v>378</v>
      </c>
      <c r="D27">
        <v>0.203727088</v>
      </c>
      <c r="E27">
        <v>0.50926889399999997</v>
      </c>
      <c r="F27">
        <v>0.28437547600000002</v>
      </c>
      <c r="G27">
        <v>0.33678751600000001</v>
      </c>
      <c r="H27">
        <v>0.378930025</v>
      </c>
      <c r="I27" s="3">
        <v>0</v>
      </c>
      <c r="J27" s="3">
        <v>46.904919527433378</v>
      </c>
      <c r="K27" s="3">
        <v>21.311357562376564</v>
      </c>
      <c r="L27" s="3">
        <f t="shared" si="3"/>
        <v>68.21627708980995</v>
      </c>
      <c r="M27">
        <f t="shared" si="4"/>
        <v>1.44</v>
      </c>
      <c r="N27">
        <f t="shared" si="5"/>
        <v>7</v>
      </c>
      <c r="O27">
        <f t="shared" si="6"/>
        <v>4.5</v>
      </c>
      <c r="P27" s="4">
        <f t="shared" si="7"/>
        <v>31.783722910190058</v>
      </c>
      <c r="Q27" s="4">
        <f t="shared" si="8"/>
        <v>360.11815960222373</v>
      </c>
      <c r="R27" s="4">
        <f t="shared" si="9"/>
        <v>127.68483194088461</v>
      </c>
      <c r="S27">
        <f t="shared" si="10"/>
        <v>1.5022047658938957</v>
      </c>
      <c r="T27">
        <f t="shared" si="10"/>
        <v>2.5564450219994099</v>
      </c>
      <c r="U27">
        <f t="shared" si="10"/>
        <v>2.106139309200548</v>
      </c>
      <c r="V27" s="2">
        <f t="shared" si="11"/>
        <v>2.206892100036947</v>
      </c>
      <c r="X27">
        <v>2</v>
      </c>
      <c r="Y27">
        <v>0</v>
      </c>
      <c r="Z27" s="5">
        <f t="shared" si="1"/>
        <v>31.783722910190058</v>
      </c>
      <c r="AA27" s="5">
        <f t="shared" si="12"/>
        <v>-68.21627708980995</v>
      </c>
      <c r="AB27" s="5"/>
      <c r="AC27" s="5"/>
      <c r="AD27" s="5"/>
      <c r="AE27" s="5"/>
      <c r="AF27" s="5"/>
      <c r="AG27" s="5"/>
      <c r="AJ27" t="str">
        <f t="shared" si="2"/>
        <v>SevillaGirona</v>
      </c>
      <c r="AK27">
        <f t="shared" si="13"/>
        <v>1.44</v>
      </c>
      <c r="AL27">
        <f t="shared" si="14"/>
        <v>4.5</v>
      </c>
      <c r="AM27">
        <f t="shared" si="15"/>
        <v>7</v>
      </c>
      <c r="AP27" t="s">
        <v>639</v>
      </c>
      <c r="AQ27">
        <v>2.9</v>
      </c>
      <c r="AR27">
        <v>3.1</v>
      </c>
      <c r="AS27">
        <v>2.54</v>
      </c>
    </row>
    <row r="28" spans="1:45">
      <c r="A28">
        <v>16</v>
      </c>
      <c r="B28" t="s">
        <v>373</v>
      </c>
      <c r="C28" t="s">
        <v>376</v>
      </c>
      <c r="D28">
        <v>0.43001442000000001</v>
      </c>
      <c r="E28">
        <v>0.25404892499999998</v>
      </c>
      <c r="F28">
        <v>0.31481173299999998</v>
      </c>
      <c r="G28">
        <v>0.28766813299999999</v>
      </c>
      <c r="H28">
        <v>0.358137223</v>
      </c>
      <c r="I28" s="3">
        <v>2.6915989886425584</v>
      </c>
      <c r="J28" s="3">
        <v>0</v>
      </c>
      <c r="K28" s="3">
        <v>2.6064805450267863</v>
      </c>
      <c r="L28" s="3">
        <f t="shared" si="3"/>
        <v>5.2980795336693447</v>
      </c>
      <c r="M28">
        <f t="shared" si="4"/>
        <v>2.4</v>
      </c>
      <c r="N28">
        <f t="shared" si="5"/>
        <v>3</v>
      </c>
      <c r="O28">
        <f t="shared" si="6"/>
        <v>3.3</v>
      </c>
      <c r="P28" s="4">
        <f t="shared" si="7"/>
        <v>101.16175803907279</v>
      </c>
      <c r="Q28" s="4">
        <f t="shared" si="8"/>
        <v>94.701920466330662</v>
      </c>
      <c r="R28" s="4">
        <f t="shared" si="9"/>
        <v>103.30330626491906</v>
      </c>
      <c r="S28">
        <f t="shared" si="10"/>
        <v>2.0050163681222877</v>
      </c>
      <c r="T28">
        <f t="shared" si="10"/>
        <v>1.9763587861782805</v>
      </c>
      <c r="U28">
        <f t="shared" si="10"/>
        <v>2.0141142215160546</v>
      </c>
      <c r="V28" s="2">
        <f t="shared" si="11"/>
        <v>1.998344564206924</v>
      </c>
      <c r="X28">
        <v>1</v>
      </c>
      <c r="Y28">
        <v>3</v>
      </c>
      <c r="Z28" s="5">
        <f t="shared" si="1"/>
        <v>94.701920466330662</v>
      </c>
      <c r="AA28" s="5">
        <f t="shared" si="12"/>
        <v>-5.2980795336693376</v>
      </c>
      <c r="AB28" s="5"/>
      <c r="AC28" s="5"/>
      <c r="AD28" s="5"/>
      <c r="AE28" s="5"/>
      <c r="AF28" s="5"/>
      <c r="AG28" s="5"/>
      <c r="AJ28" t="str">
        <f t="shared" si="2"/>
        <v>EspanyolBetis</v>
      </c>
      <c r="AK28">
        <f t="shared" si="13"/>
        <v>2.4</v>
      </c>
      <c r="AL28">
        <f t="shared" si="14"/>
        <v>3.3</v>
      </c>
      <c r="AM28">
        <f t="shared" si="15"/>
        <v>3</v>
      </c>
      <c r="AP28" t="s">
        <v>640</v>
      </c>
      <c r="AQ28">
        <v>1.08</v>
      </c>
      <c r="AR28">
        <v>11</v>
      </c>
      <c r="AS28">
        <v>29</v>
      </c>
    </row>
    <row r="29" spans="1:45">
      <c r="A29">
        <v>16</v>
      </c>
      <c r="B29" t="s">
        <v>625</v>
      </c>
      <c r="C29" t="s">
        <v>367</v>
      </c>
      <c r="D29">
        <v>0.32187742400000002</v>
      </c>
      <c r="E29">
        <v>0.27507437299999998</v>
      </c>
      <c r="F29">
        <v>0.40293110500000001</v>
      </c>
      <c r="G29">
        <v>0.139062147</v>
      </c>
      <c r="H29">
        <v>0.22360112200000001</v>
      </c>
      <c r="I29" s="3">
        <v>11.864461043955881</v>
      </c>
      <c r="J29" s="3">
        <v>0</v>
      </c>
      <c r="K29" s="3">
        <v>18.693789665804921</v>
      </c>
      <c r="L29" s="3">
        <f t="shared" si="3"/>
        <v>30.558250709760802</v>
      </c>
      <c r="M29">
        <f t="shared" si="4"/>
        <v>3.5</v>
      </c>
      <c r="N29">
        <f t="shared" si="5"/>
        <v>2.14</v>
      </c>
      <c r="O29">
        <f t="shared" si="6"/>
        <v>3.2</v>
      </c>
      <c r="P29" s="4">
        <f t="shared" si="7"/>
        <v>110.96736294408478</v>
      </c>
      <c r="Q29" s="4">
        <f t="shared" si="8"/>
        <v>69.441749290239187</v>
      </c>
      <c r="R29" s="4">
        <f t="shared" si="9"/>
        <v>129.26187622081494</v>
      </c>
      <c r="S29">
        <f t="shared" si="10"/>
        <v>2.0451952654759826</v>
      </c>
      <c r="T29">
        <f t="shared" si="10"/>
        <v>1.8416206525130387</v>
      </c>
      <c r="U29">
        <f t="shared" si="10"/>
        <v>2.1114704553653412</v>
      </c>
      <c r="V29" s="2">
        <f t="shared" si="11"/>
        <v>2.0156619536774905</v>
      </c>
      <c r="X29">
        <v>2</v>
      </c>
      <c r="Y29">
        <v>2</v>
      </c>
      <c r="Z29" s="5">
        <f t="shared" si="1"/>
        <v>129.26187622081494</v>
      </c>
      <c r="AA29" s="5">
        <f t="shared" si="12"/>
        <v>29.261876220814941</v>
      </c>
      <c r="AB29" s="5"/>
      <c r="AC29" s="5"/>
      <c r="AD29" s="5"/>
      <c r="AE29" s="5"/>
      <c r="AF29" s="5"/>
      <c r="AG29" s="5"/>
      <c r="AJ29" t="str">
        <f t="shared" si="2"/>
        <v>HuescaVillarreal</v>
      </c>
      <c r="AK29">
        <f t="shared" si="13"/>
        <v>3.5</v>
      </c>
      <c r="AL29">
        <f t="shared" si="14"/>
        <v>3.2</v>
      </c>
      <c r="AM29">
        <f t="shared" si="15"/>
        <v>2.14</v>
      </c>
      <c r="AP29" t="s">
        <v>602</v>
      </c>
      <c r="AQ29">
        <v>2.8</v>
      </c>
      <c r="AR29">
        <v>3.5</v>
      </c>
      <c r="AS29">
        <v>2.4500000000000002</v>
      </c>
    </row>
    <row r="30" spans="1:45">
      <c r="A30">
        <v>16</v>
      </c>
      <c r="B30" t="s">
        <v>352</v>
      </c>
      <c r="C30" t="s">
        <v>354</v>
      </c>
      <c r="D30">
        <v>0.20766536499999999</v>
      </c>
      <c r="E30">
        <v>0.56512912400000004</v>
      </c>
      <c r="F30">
        <v>0.19548515499999999</v>
      </c>
      <c r="G30">
        <v>0.66548822600000002</v>
      </c>
      <c r="H30">
        <v>0.63252541200000001</v>
      </c>
      <c r="I30" s="3">
        <v>13.173449202696558</v>
      </c>
      <c r="J30" s="3">
        <v>0</v>
      </c>
      <c r="K30" s="3">
        <v>8.2105404704401206</v>
      </c>
      <c r="L30" s="3">
        <f t="shared" si="3"/>
        <v>21.383989673136679</v>
      </c>
      <c r="M30">
        <f t="shared" si="4"/>
        <v>9</v>
      </c>
      <c r="N30">
        <f t="shared" si="5"/>
        <v>1.25</v>
      </c>
      <c r="O30">
        <f t="shared" si="6"/>
        <v>6.5</v>
      </c>
      <c r="P30" s="4">
        <f t="shared" si="7"/>
        <v>197.17705315113236</v>
      </c>
      <c r="Q30" s="4">
        <f t="shared" si="8"/>
        <v>78.616010326863318</v>
      </c>
      <c r="R30" s="4">
        <f t="shared" si="9"/>
        <v>131.9845233847241</v>
      </c>
      <c r="S30">
        <f t="shared" si="10"/>
        <v>2.2948563717121613</v>
      </c>
      <c r="T30">
        <f t="shared" si="10"/>
        <v>1.8955110000921445</v>
      </c>
      <c r="U30">
        <f t="shared" si="10"/>
        <v>2.1205230084583011</v>
      </c>
      <c r="V30" s="2">
        <f t="shared" si="11"/>
        <v>1.9623014260581564</v>
      </c>
      <c r="X30">
        <v>0</v>
      </c>
      <c r="Y30">
        <v>5</v>
      </c>
      <c r="Z30" s="5">
        <f t="shared" si="1"/>
        <v>78.616010326863318</v>
      </c>
      <c r="AA30" s="5">
        <f t="shared" si="12"/>
        <v>-21.383989673136682</v>
      </c>
      <c r="AB30" s="5"/>
      <c r="AC30" s="5"/>
      <c r="AD30" s="5"/>
      <c r="AE30" s="5"/>
      <c r="AF30" s="5"/>
      <c r="AG30" s="5"/>
      <c r="AJ30" t="str">
        <f t="shared" si="2"/>
        <v>LevanteBarcelona</v>
      </c>
      <c r="AK30">
        <f t="shared" si="13"/>
        <v>9</v>
      </c>
      <c r="AL30">
        <f t="shared" si="14"/>
        <v>6.5</v>
      </c>
      <c r="AM30">
        <f t="shared" si="15"/>
        <v>1.25</v>
      </c>
      <c r="AP30" t="s">
        <v>641</v>
      </c>
      <c r="AQ30">
        <v>3.75</v>
      </c>
      <c r="AR30">
        <v>3.4</v>
      </c>
      <c r="AS30">
        <v>2</v>
      </c>
    </row>
    <row r="31" spans="1:45">
      <c r="A31">
        <v>16</v>
      </c>
      <c r="B31" t="s">
        <v>379</v>
      </c>
      <c r="C31" t="s">
        <v>363</v>
      </c>
      <c r="D31">
        <v>0.51958882399999995</v>
      </c>
      <c r="E31">
        <v>0.219449121</v>
      </c>
      <c r="F31">
        <v>0.25534747899999999</v>
      </c>
      <c r="G31">
        <v>0.440211456</v>
      </c>
      <c r="H31">
        <v>0.46649801899999999</v>
      </c>
      <c r="I31" s="3">
        <v>31.942743723921318</v>
      </c>
      <c r="J31" s="3">
        <v>0</v>
      </c>
      <c r="K31" s="3">
        <v>6.5132653395533806</v>
      </c>
      <c r="L31" s="3">
        <f t="shared" si="3"/>
        <v>38.456009063474696</v>
      </c>
      <c r="M31">
        <f t="shared" si="4"/>
        <v>3</v>
      </c>
      <c r="N31">
        <f t="shared" si="5"/>
        <v>2.5</v>
      </c>
      <c r="O31">
        <f t="shared" si="6"/>
        <v>3.2</v>
      </c>
      <c r="P31" s="4">
        <f t="shared" si="7"/>
        <v>157.37222210828924</v>
      </c>
      <c r="Q31" s="4">
        <f t="shared" si="8"/>
        <v>61.543990936525297</v>
      </c>
      <c r="R31" s="4">
        <f t="shared" si="9"/>
        <v>82.386440023096128</v>
      </c>
      <c r="S31">
        <f t="shared" si="10"/>
        <v>2.1969280771353694</v>
      </c>
      <c r="T31">
        <f t="shared" si="10"/>
        <v>1.7891856554719154</v>
      </c>
      <c r="U31">
        <f t="shared" si="10"/>
        <v>1.9158557370884459</v>
      </c>
      <c r="V31" s="2">
        <f t="shared" si="11"/>
        <v>2.0233434280036899</v>
      </c>
      <c r="X31">
        <v>0</v>
      </c>
      <c r="Y31">
        <v>0</v>
      </c>
      <c r="Z31" s="5">
        <f t="shared" si="1"/>
        <v>82.386440023096128</v>
      </c>
      <c r="AA31" s="5">
        <f t="shared" si="12"/>
        <v>-17.613559976903872</v>
      </c>
      <c r="AB31" s="5"/>
      <c r="AC31" s="5"/>
      <c r="AD31" s="5"/>
      <c r="AE31" s="5"/>
      <c r="AF31" s="5"/>
      <c r="AG31" s="5"/>
      <c r="AJ31" t="str">
        <f t="shared" si="2"/>
        <v>AlavésAthletic Bilbao</v>
      </c>
      <c r="AK31">
        <f t="shared" si="13"/>
        <v>3</v>
      </c>
      <c r="AL31">
        <f t="shared" si="14"/>
        <v>3.2</v>
      </c>
      <c r="AM31">
        <f t="shared" si="15"/>
        <v>2.5</v>
      </c>
      <c r="AP31" t="s">
        <v>642</v>
      </c>
      <c r="AQ31">
        <v>2.14</v>
      </c>
      <c r="AR31">
        <v>3.5</v>
      </c>
      <c r="AS31">
        <v>3.4</v>
      </c>
    </row>
    <row r="32" spans="1:45">
      <c r="A32">
        <v>17</v>
      </c>
      <c r="B32" t="s">
        <v>378</v>
      </c>
      <c r="C32" t="s">
        <v>369</v>
      </c>
      <c r="D32">
        <v>0.30499278000000002</v>
      </c>
      <c r="E32">
        <v>0.35491388600000001</v>
      </c>
      <c r="F32">
        <v>0.33956356300000001</v>
      </c>
      <c r="G32">
        <v>0.24319407600000001</v>
      </c>
      <c r="H32">
        <v>0.32757280999999999</v>
      </c>
      <c r="I32" s="3">
        <v>0</v>
      </c>
      <c r="J32" s="3">
        <v>1.5964003732476304</v>
      </c>
      <c r="K32" s="3">
        <v>1.0038509608688839</v>
      </c>
      <c r="L32" s="3">
        <f t="shared" si="3"/>
        <v>2.6002513341165141</v>
      </c>
      <c r="M32">
        <f t="shared" si="4"/>
        <v>2.62</v>
      </c>
      <c r="N32">
        <f t="shared" si="5"/>
        <v>2.9</v>
      </c>
      <c r="O32">
        <f t="shared" si="6"/>
        <v>3</v>
      </c>
      <c r="P32" s="4">
        <f t="shared" si="7"/>
        <v>97.399748665883479</v>
      </c>
      <c r="Q32" s="4">
        <f t="shared" si="8"/>
        <v>102.02930974830161</v>
      </c>
      <c r="R32" s="4">
        <f t="shared" si="9"/>
        <v>100.41130154849013</v>
      </c>
      <c r="S32">
        <f t="shared" si="10"/>
        <v>1.9885578362096139</v>
      </c>
      <c r="T32">
        <f t="shared" si="10"/>
        <v>2.0087249485604728</v>
      </c>
      <c r="U32">
        <f t="shared" si="10"/>
        <v>2.0017825965133893</v>
      </c>
      <c r="V32" s="2">
        <f t="shared" si="11"/>
        <v>1.9991525908785803</v>
      </c>
      <c r="X32">
        <v>1</v>
      </c>
      <c r="Y32">
        <v>1</v>
      </c>
      <c r="Z32" s="5">
        <f t="shared" si="1"/>
        <v>100.41130154849013</v>
      </c>
      <c r="AA32" s="5">
        <f t="shared" si="12"/>
        <v>0.41130154849012968</v>
      </c>
      <c r="AB32" s="5"/>
      <c r="AC32" s="5"/>
      <c r="AD32" s="5"/>
      <c r="AE32" s="5"/>
      <c r="AF32" s="5"/>
      <c r="AG32" s="5"/>
      <c r="AJ32" t="str">
        <f t="shared" si="2"/>
        <v>GironaGetafe</v>
      </c>
      <c r="AK32">
        <f t="shared" si="13"/>
        <v>2.62</v>
      </c>
      <c r="AL32">
        <f t="shared" si="14"/>
        <v>3</v>
      </c>
      <c r="AM32">
        <f t="shared" si="15"/>
        <v>2.9</v>
      </c>
      <c r="AP32" t="s">
        <v>356</v>
      </c>
      <c r="AQ32">
        <v>6</v>
      </c>
      <c r="AR32">
        <v>4.33</v>
      </c>
      <c r="AS32">
        <v>1.53</v>
      </c>
    </row>
    <row r="33" spans="1:45">
      <c r="A33">
        <v>17</v>
      </c>
      <c r="B33" t="s">
        <v>358</v>
      </c>
      <c r="C33" t="s">
        <v>379</v>
      </c>
      <c r="D33">
        <v>0.42292152100000002</v>
      </c>
      <c r="E33">
        <v>0.24838574699999999</v>
      </c>
      <c r="F33">
        <v>0.32787697999999998</v>
      </c>
      <c r="G33">
        <v>0.25611920700000002</v>
      </c>
      <c r="H33">
        <v>0.32984850399999999</v>
      </c>
      <c r="I33" s="3">
        <v>0</v>
      </c>
      <c r="J33" s="3">
        <v>8.4623945126273448</v>
      </c>
      <c r="K33" s="3">
        <v>9.6087687600920493</v>
      </c>
      <c r="L33" s="3">
        <f t="shared" si="3"/>
        <v>18.071163272719396</v>
      </c>
      <c r="M33">
        <f t="shared" si="4"/>
        <v>1.75</v>
      </c>
      <c r="N33">
        <f t="shared" si="5"/>
        <v>5</v>
      </c>
      <c r="O33">
        <f t="shared" si="6"/>
        <v>3.5</v>
      </c>
      <c r="P33" s="4">
        <f t="shared" si="7"/>
        <v>81.928836727280611</v>
      </c>
      <c r="Q33" s="4">
        <f t="shared" si="8"/>
        <v>124.24080929041732</v>
      </c>
      <c r="R33" s="4">
        <f t="shared" si="9"/>
        <v>115.55952738760278</v>
      </c>
      <c r="S33">
        <f t="shared" si="10"/>
        <v>1.9134367885404706</v>
      </c>
      <c r="T33">
        <f t="shared" si="10"/>
        <v>2.0942642716742834</v>
      </c>
      <c r="U33">
        <f t="shared" si="10"/>
        <v>2.0628057570093357</v>
      </c>
      <c r="V33" s="2">
        <f t="shared" si="11"/>
        <v>2.0057655144169537</v>
      </c>
      <c r="X33">
        <v>0</v>
      </c>
      <c r="Y33">
        <v>1</v>
      </c>
      <c r="Z33" s="5">
        <f t="shared" si="1"/>
        <v>124.24080929041732</v>
      </c>
      <c r="AA33" s="5">
        <f t="shared" si="12"/>
        <v>24.240809290417317</v>
      </c>
      <c r="AB33" s="5"/>
      <c r="AC33" s="5"/>
      <c r="AD33" s="5"/>
      <c r="AE33" s="5"/>
      <c r="AF33" s="5"/>
      <c r="AG33" s="5"/>
      <c r="AJ33" t="str">
        <f t="shared" si="2"/>
        <v>Real SociedadAlavés</v>
      </c>
      <c r="AK33">
        <f t="shared" si="13"/>
        <v>1.75</v>
      </c>
      <c r="AL33">
        <f t="shared" si="14"/>
        <v>3.5</v>
      </c>
      <c r="AM33">
        <f t="shared" si="15"/>
        <v>5</v>
      </c>
      <c r="AP33" t="s">
        <v>618</v>
      </c>
      <c r="AQ33">
        <v>1.36</v>
      </c>
      <c r="AR33">
        <v>4.33</v>
      </c>
      <c r="AS33">
        <v>12</v>
      </c>
    </row>
    <row r="34" spans="1:45">
      <c r="A34">
        <v>17</v>
      </c>
      <c r="B34" t="s">
        <v>376</v>
      </c>
      <c r="C34" t="s">
        <v>372</v>
      </c>
      <c r="D34">
        <v>0.58962879300000004</v>
      </c>
      <c r="E34">
        <v>0.13427207599999999</v>
      </c>
      <c r="F34">
        <v>0.27278139299999998</v>
      </c>
      <c r="G34">
        <v>0.29872559399999998</v>
      </c>
      <c r="H34">
        <v>0.30160095799999997</v>
      </c>
      <c r="I34" s="3">
        <v>14.318595350071545</v>
      </c>
      <c r="J34" s="3">
        <v>0</v>
      </c>
      <c r="K34" s="3">
        <v>4.8408092674174359</v>
      </c>
      <c r="L34" s="3">
        <f t="shared" si="3"/>
        <v>19.159404617488981</v>
      </c>
      <c r="M34">
        <f t="shared" si="4"/>
        <v>1.8</v>
      </c>
      <c r="N34">
        <f t="shared" si="5"/>
        <v>4.5</v>
      </c>
      <c r="O34">
        <f t="shared" si="6"/>
        <v>3.75</v>
      </c>
      <c r="P34" s="4">
        <f t="shared" si="7"/>
        <v>106.61406701263979</v>
      </c>
      <c r="Q34" s="4">
        <f t="shared" si="8"/>
        <v>80.840595382511012</v>
      </c>
      <c r="R34" s="4">
        <f t="shared" si="9"/>
        <v>98.993630135326399</v>
      </c>
      <c r="S34">
        <f t="shared" si="10"/>
        <v>2.027814510721631</v>
      </c>
      <c r="T34">
        <f t="shared" si="10"/>
        <v>1.9076295033883799</v>
      </c>
      <c r="U34">
        <f t="shared" si="10"/>
        <v>1.9956072502937128</v>
      </c>
      <c r="V34" s="2">
        <f t="shared" si="11"/>
        <v>1.9961637216595063</v>
      </c>
      <c r="X34">
        <v>1</v>
      </c>
      <c r="Y34">
        <v>1</v>
      </c>
      <c r="Z34" s="5">
        <f t="shared" si="1"/>
        <v>98.993630135326399</v>
      </c>
      <c r="AA34" s="5">
        <f t="shared" si="12"/>
        <v>-1.0063698646736015</v>
      </c>
      <c r="AB34" s="5"/>
      <c r="AC34" s="5"/>
      <c r="AD34" s="5"/>
      <c r="AE34" s="5"/>
      <c r="AF34" s="5"/>
      <c r="AG34" s="5"/>
      <c r="AJ34" t="str">
        <f t="shared" si="2"/>
        <v>BetisEibar</v>
      </c>
      <c r="AK34">
        <f t="shared" si="13"/>
        <v>1.8</v>
      </c>
      <c r="AL34">
        <f t="shared" si="14"/>
        <v>3.75</v>
      </c>
      <c r="AM34">
        <f t="shared" si="15"/>
        <v>4.5</v>
      </c>
      <c r="AP34" t="s">
        <v>428</v>
      </c>
      <c r="AQ34">
        <v>7</v>
      </c>
      <c r="AR34">
        <v>5.25</v>
      </c>
      <c r="AS34">
        <v>1.4</v>
      </c>
    </row>
    <row r="35" spans="1:45">
      <c r="A35">
        <v>17</v>
      </c>
      <c r="B35" t="s">
        <v>357</v>
      </c>
      <c r="C35" t="s">
        <v>373</v>
      </c>
      <c r="D35">
        <v>0.50944558399999995</v>
      </c>
      <c r="E35">
        <v>0.252276836</v>
      </c>
      <c r="F35">
        <v>0.222658146</v>
      </c>
      <c r="G35">
        <v>0.60196636999999997</v>
      </c>
      <c r="H35">
        <v>0.60269733400000003</v>
      </c>
      <c r="I35" s="3">
        <v>0</v>
      </c>
      <c r="J35" s="3">
        <v>17.765131547405677</v>
      </c>
      <c r="K35" s="3">
        <v>2.9965692347277448</v>
      </c>
      <c r="L35" s="3">
        <f t="shared" si="3"/>
        <v>20.761700782133421</v>
      </c>
      <c r="M35">
        <f t="shared" si="4"/>
        <v>1.4</v>
      </c>
      <c r="N35">
        <f t="shared" si="5"/>
        <v>10</v>
      </c>
      <c r="O35">
        <f t="shared" si="6"/>
        <v>4</v>
      </c>
      <c r="P35" s="4">
        <f t="shared" si="7"/>
        <v>79.238299217866583</v>
      </c>
      <c r="Q35" s="4">
        <f t="shared" si="8"/>
        <v>256.88961469192333</v>
      </c>
      <c r="R35" s="4">
        <f t="shared" si="9"/>
        <v>91.224576156777559</v>
      </c>
      <c r="S35">
        <f t="shared" si="10"/>
        <v>1.8989351452079715</v>
      </c>
      <c r="T35">
        <f t="shared" si="10"/>
        <v>2.4097465473447492</v>
      </c>
      <c r="U35">
        <f t="shared" si="10"/>
        <v>1.9601118542433145</v>
      </c>
      <c r="V35" s="2">
        <f t="shared" si="11"/>
        <v>2.0117622299730957</v>
      </c>
      <c r="X35">
        <v>1</v>
      </c>
      <c r="Y35">
        <v>0</v>
      </c>
      <c r="Z35" s="5">
        <f t="shared" si="1"/>
        <v>79.238299217866583</v>
      </c>
      <c r="AA35" s="5">
        <f t="shared" si="12"/>
        <v>-20.761700782133417</v>
      </c>
      <c r="AB35" s="5"/>
      <c r="AC35" s="5"/>
      <c r="AD35" s="5"/>
      <c r="AE35" s="5"/>
      <c r="AF35" s="5"/>
      <c r="AG35" s="5"/>
      <c r="AJ35" t="str">
        <f t="shared" si="2"/>
        <v>Atlético MadridEspanyol</v>
      </c>
      <c r="AK35">
        <f t="shared" si="13"/>
        <v>1.4</v>
      </c>
      <c r="AL35">
        <f t="shared" si="14"/>
        <v>4</v>
      </c>
      <c r="AM35">
        <f t="shared" si="15"/>
        <v>10</v>
      </c>
      <c r="AP35" t="s">
        <v>509</v>
      </c>
      <c r="AQ35">
        <v>1.75</v>
      </c>
      <c r="AR35">
        <v>3.75</v>
      </c>
      <c r="AS35">
        <v>4.75</v>
      </c>
    </row>
    <row r="36" spans="1:45">
      <c r="A36">
        <v>17</v>
      </c>
      <c r="B36" t="s">
        <v>354</v>
      </c>
      <c r="C36" t="s">
        <v>355</v>
      </c>
      <c r="D36">
        <v>0.19176431599999999</v>
      </c>
      <c r="E36">
        <v>0.15047351</v>
      </c>
      <c r="F36">
        <v>9.9209705999999995E-2</v>
      </c>
      <c r="G36">
        <v>0.43698535100000002</v>
      </c>
      <c r="H36">
        <v>0.42920608999999998</v>
      </c>
      <c r="I36" s="3">
        <v>0</v>
      </c>
      <c r="J36" s="3">
        <v>31.598825291703939</v>
      </c>
      <c r="K36" s="3">
        <v>16.735347416397563</v>
      </c>
      <c r="L36" s="3">
        <f t="shared" si="3"/>
        <v>48.334172708101505</v>
      </c>
      <c r="M36">
        <f t="shared" si="4"/>
        <v>1.1200000000000001</v>
      </c>
      <c r="N36">
        <f t="shared" si="5"/>
        <v>21</v>
      </c>
      <c r="O36">
        <f t="shared" si="6"/>
        <v>9</v>
      </c>
      <c r="P36" s="4">
        <f t="shared" si="7"/>
        <v>51.665827291898495</v>
      </c>
      <c r="Q36" s="4">
        <f t="shared" si="8"/>
        <v>715.24115841768116</v>
      </c>
      <c r="R36" s="4">
        <f t="shared" si="9"/>
        <v>202.28395403947655</v>
      </c>
      <c r="S36">
        <f t="shared" si="10"/>
        <v>1.7132033878611217</v>
      </c>
      <c r="T36">
        <f t="shared" si="10"/>
        <v>2.8544524979010739</v>
      </c>
      <c r="U36">
        <f t="shared" si="10"/>
        <v>2.3059614341870374</v>
      </c>
      <c r="V36" s="2">
        <f t="shared" si="11"/>
        <v>0.98682451826254725</v>
      </c>
      <c r="X36">
        <v>2</v>
      </c>
      <c r="Y36">
        <v>0</v>
      </c>
      <c r="Z36" s="5">
        <f t="shared" si="1"/>
        <v>51.665827291898495</v>
      </c>
      <c r="AA36" s="5">
        <f t="shared" si="12"/>
        <v>-48.334172708101505</v>
      </c>
      <c r="AB36" s="5"/>
      <c r="AC36" s="5"/>
      <c r="AD36" s="5"/>
      <c r="AE36" s="5"/>
      <c r="AF36" s="5"/>
      <c r="AG36" s="5"/>
      <c r="AJ36" t="str">
        <f t="shared" si="2"/>
        <v>BarcelonaCelta Vigo</v>
      </c>
      <c r="AK36">
        <f t="shared" si="13"/>
        <v>1.1200000000000001</v>
      </c>
      <c r="AL36">
        <f t="shared" si="14"/>
        <v>9</v>
      </c>
      <c r="AM36">
        <f t="shared" si="15"/>
        <v>21</v>
      </c>
      <c r="AP36" t="s">
        <v>643</v>
      </c>
      <c r="AQ36">
        <v>1.72</v>
      </c>
      <c r="AR36">
        <v>3.6</v>
      </c>
      <c r="AS36">
        <v>5.25</v>
      </c>
    </row>
    <row r="37" spans="1:45">
      <c r="A37">
        <v>17</v>
      </c>
      <c r="B37" t="s">
        <v>363</v>
      </c>
      <c r="C37" t="s">
        <v>628</v>
      </c>
      <c r="D37">
        <v>0.31520779199999999</v>
      </c>
      <c r="E37">
        <v>0.26457841500000001</v>
      </c>
      <c r="F37">
        <v>0.42013356899999998</v>
      </c>
      <c r="G37">
        <v>0.119458122</v>
      </c>
      <c r="H37">
        <v>0.20154771399999999</v>
      </c>
      <c r="I37" s="3">
        <v>0</v>
      </c>
      <c r="J37" s="3">
        <v>14.149243851707727</v>
      </c>
      <c r="K37" s="3">
        <v>23.673999251882734</v>
      </c>
      <c r="L37" s="3">
        <f t="shared" si="3"/>
        <v>37.823243103590457</v>
      </c>
      <c r="M37">
        <f t="shared" si="4"/>
        <v>1.75</v>
      </c>
      <c r="N37">
        <f t="shared" si="5"/>
        <v>5</v>
      </c>
      <c r="O37">
        <f t="shared" si="6"/>
        <v>3.4</v>
      </c>
      <c r="P37" s="4">
        <f t="shared" si="7"/>
        <v>62.176756896409543</v>
      </c>
      <c r="Q37" s="4">
        <f t="shared" si="8"/>
        <v>132.92297615494817</v>
      </c>
      <c r="R37" s="4">
        <f t="shared" si="9"/>
        <v>142.66835435281084</v>
      </c>
      <c r="S37">
        <f t="shared" si="10"/>
        <v>1.7936280657495465</v>
      </c>
      <c r="T37">
        <f t="shared" si="10"/>
        <v>2.1236000566000626</v>
      </c>
      <c r="U37">
        <f t="shared" si="10"/>
        <v>2.1543276517826055</v>
      </c>
      <c r="V37" s="2">
        <f t="shared" si="11"/>
        <v>2.0323296444821155</v>
      </c>
      <c r="X37">
        <v>1</v>
      </c>
      <c r="Y37">
        <v>1</v>
      </c>
      <c r="Z37" s="5">
        <f t="shared" si="1"/>
        <v>142.66835435281084</v>
      </c>
      <c r="AA37" s="5">
        <f t="shared" si="12"/>
        <v>42.668354352810837</v>
      </c>
      <c r="AB37" s="5"/>
      <c r="AC37" s="5"/>
      <c r="AD37" s="5"/>
      <c r="AE37" s="5"/>
      <c r="AF37" s="5"/>
      <c r="AG37" s="5"/>
      <c r="AJ37" t="str">
        <f t="shared" si="2"/>
        <v>Athletic BilbaoValladolid</v>
      </c>
      <c r="AK37">
        <f t="shared" si="13"/>
        <v>1.75</v>
      </c>
      <c r="AL37">
        <f t="shared" si="14"/>
        <v>3.4</v>
      </c>
      <c r="AM37">
        <f t="shared" si="15"/>
        <v>5</v>
      </c>
      <c r="AP37" t="s">
        <v>377</v>
      </c>
      <c r="AQ37">
        <v>3</v>
      </c>
      <c r="AR37">
        <v>3.1</v>
      </c>
      <c r="AS37">
        <v>2.54</v>
      </c>
    </row>
    <row r="38" spans="1:45">
      <c r="A38">
        <v>17</v>
      </c>
      <c r="B38" t="s">
        <v>370</v>
      </c>
      <c r="C38" t="s">
        <v>625</v>
      </c>
      <c r="D38">
        <v>0.66365861299999995</v>
      </c>
      <c r="E38">
        <v>0.12706436800000001</v>
      </c>
      <c r="F38">
        <v>0.17893911800000001</v>
      </c>
      <c r="G38">
        <v>0.585155482</v>
      </c>
      <c r="H38">
        <v>0.50758478200000001</v>
      </c>
      <c r="I38" s="3">
        <v>0</v>
      </c>
      <c r="J38" s="3">
        <v>0.90063763875851466</v>
      </c>
      <c r="K38" s="3">
        <v>0</v>
      </c>
      <c r="L38" s="3">
        <f t="shared" si="3"/>
        <v>0.90063763875851466</v>
      </c>
      <c r="M38">
        <f t="shared" si="4"/>
        <v>1.4</v>
      </c>
      <c r="N38">
        <f t="shared" si="5"/>
        <v>8</v>
      </c>
      <c r="O38">
        <f t="shared" si="6"/>
        <v>4.75</v>
      </c>
      <c r="P38" s="4">
        <f t="shared" si="7"/>
        <v>99.099362361241489</v>
      </c>
      <c r="Q38" s="4">
        <f t="shared" si="8"/>
        <v>106.3044634713096</v>
      </c>
      <c r="R38" s="4">
        <f t="shared" si="9"/>
        <v>99.099362361241489</v>
      </c>
      <c r="S38">
        <f t="shared" si="10"/>
        <v>1.9960708600969284</v>
      </c>
      <c r="T38">
        <f t="shared" si="10"/>
        <v>2.0265514998973666</v>
      </c>
      <c r="U38">
        <f t="shared" si="10"/>
        <v>1.9960708600969284</v>
      </c>
      <c r="V38" s="2">
        <f t="shared" si="11"/>
        <v>1.9393872631868012</v>
      </c>
      <c r="X38">
        <v>2</v>
      </c>
      <c r="Y38">
        <v>1</v>
      </c>
      <c r="Z38" s="5">
        <f t="shared" si="1"/>
        <v>99.099362361241489</v>
      </c>
      <c r="AA38" s="5">
        <f t="shared" si="12"/>
        <v>-0.90063763875851066</v>
      </c>
      <c r="AB38" s="5"/>
      <c r="AC38" s="5"/>
      <c r="AD38" s="5"/>
      <c r="AE38" s="5"/>
      <c r="AF38" s="5"/>
      <c r="AG38" s="5"/>
      <c r="AJ38" t="str">
        <f t="shared" si="2"/>
        <v>ValenciaHuesca</v>
      </c>
      <c r="AK38">
        <f t="shared" si="13"/>
        <v>1.4</v>
      </c>
      <c r="AL38">
        <f t="shared" si="14"/>
        <v>4.75</v>
      </c>
      <c r="AM38">
        <f t="shared" si="15"/>
        <v>8</v>
      </c>
      <c r="AP38" t="s">
        <v>448</v>
      </c>
      <c r="AQ38">
        <v>1.55</v>
      </c>
      <c r="AR38">
        <v>4</v>
      </c>
      <c r="AS38">
        <v>7</v>
      </c>
    </row>
    <row r="39" spans="1:45">
      <c r="A39">
        <v>17</v>
      </c>
      <c r="B39" t="s">
        <v>366</v>
      </c>
      <c r="C39" t="s">
        <v>360</v>
      </c>
      <c r="D39">
        <v>0.244888313</v>
      </c>
      <c r="E39">
        <v>0.507001382</v>
      </c>
      <c r="F39">
        <v>0.23878353499999999</v>
      </c>
      <c r="G39">
        <v>0.52700774399999994</v>
      </c>
      <c r="H39">
        <v>0.54324532000000003</v>
      </c>
      <c r="I39" s="3">
        <v>0</v>
      </c>
      <c r="J39" s="3">
        <v>10.44224869999146</v>
      </c>
      <c r="K39" s="3">
        <v>0</v>
      </c>
      <c r="L39" s="3">
        <f t="shared" si="3"/>
        <v>10.44224869999146</v>
      </c>
      <c r="M39">
        <f t="shared" si="4"/>
        <v>3.4</v>
      </c>
      <c r="N39">
        <f t="shared" si="5"/>
        <v>2.25</v>
      </c>
      <c r="O39">
        <f t="shared" si="6"/>
        <v>3.2</v>
      </c>
      <c r="P39" s="4">
        <f t="shared" si="7"/>
        <v>89.557751300008533</v>
      </c>
      <c r="Q39" s="4">
        <f t="shared" si="8"/>
        <v>113.05281087498932</v>
      </c>
      <c r="R39" s="4">
        <f t="shared" si="9"/>
        <v>89.557751300008533</v>
      </c>
      <c r="S39">
        <f t="shared" si="10"/>
        <v>1.9521031803708346</v>
      </c>
      <c r="T39">
        <f t="shared" si="10"/>
        <v>2.0532813648443251</v>
      </c>
      <c r="U39">
        <f t="shared" si="10"/>
        <v>1.9521031803708346</v>
      </c>
      <c r="V39" s="2">
        <f t="shared" si="11"/>
        <v>1.9851938423475579</v>
      </c>
      <c r="X39">
        <v>1</v>
      </c>
      <c r="Y39">
        <v>1</v>
      </c>
      <c r="Z39" s="5">
        <f t="shared" si="1"/>
        <v>89.557751300008533</v>
      </c>
      <c r="AA39" s="5">
        <f t="shared" si="12"/>
        <v>-10.442248699991467</v>
      </c>
      <c r="AB39" s="5"/>
      <c r="AC39" s="5"/>
      <c r="AD39" s="5"/>
      <c r="AE39" s="5"/>
      <c r="AF39" s="5"/>
      <c r="AG39" s="5"/>
      <c r="AJ39" t="str">
        <f t="shared" si="2"/>
        <v>LeganésSevilla</v>
      </c>
      <c r="AK39">
        <f t="shared" si="13"/>
        <v>3.4</v>
      </c>
      <c r="AL39">
        <f t="shared" si="14"/>
        <v>3.2</v>
      </c>
      <c r="AM39">
        <f t="shared" si="15"/>
        <v>2.25</v>
      </c>
      <c r="AP39" t="s">
        <v>644</v>
      </c>
      <c r="AQ39">
        <v>2.2000000000000002</v>
      </c>
      <c r="AR39">
        <v>3.1</v>
      </c>
      <c r="AS39">
        <v>3.6</v>
      </c>
    </row>
    <row r="40" spans="1:45">
      <c r="A40">
        <v>17</v>
      </c>
      <c r="B40" t="s">
        <v>623</v>
      </c>
      <c r="C40" t="s">
        <v>352</v>
      </c>
      <c r="D40">
        <v>0.31042547500000001</v>
      </c>
      <c r="E40">
        <v>0.44502158000000003</v>
      </c>
      <c r="F40">
        <v>0.23188825199999999</v>
      </c>
      <c r="G40">
        <v>0.60282868899999997</v>
      </c>
      <c r="H40">
        <v>0.61804262700000001</v>
      </c>
      <c r="I40" s="3">
        <v>0</v>
      </c>
      <c r="J40" s="3">
        <v>23.586911613018138</v>
      </c>
      <c r="K40" s="3">
        <v>3.3947754529275298</v>
      </c>
      <c r="L40" s="3">
        <f t="shared" si="3"/>
        <v>26.981687065945668</v>
      </c>
      <c r="M40">
        <f t="shared" si="4"/>
        <v>2.1</v>
      </c>
      <c r="N40">
        <f t="shared" si="5"/>
        <v>3.4</v>
      </c>
      <c r="O40">
        <f t="shared" si="6"/>
        <v>3.6</v>
      </c>
      <c r="P40" s="4">
        <f t="shared" si="7"/>
        <v>73.018312934054322</v>
      </c>
      <c r="Q40" s="4">
        <f t="shared" si="8"/>
        <v>153.21381241831602</v>
      </c>
      <c r="R40" s="4">
        <f t="shared" si="9"/>
        <v>85.239504564593432</v>
      </c>
      <c r="S40">
        <f t="shared" si="10"/>
        <v>1.8634317944875107</v>
      </c>
      <c r="T40">
        <f t="shared" si="10"/>
        <v>2.1852979192564743</v>
      </c>
      <c r="U40">
        <f t="shared" si="10"/>
        <v>1.9306409168107177</v>
      </c>
      <c r="V40" s="2">
        <f t="shared" si="11"/>
        <v>1.9986543801710313</v>
      </c>
      <c r="X40">
        <v>2</v>
      </c>
      <c r="Y40">
        <v>1</v>
      </c>
      <c r="Z40" s="5">
        <f t="shared" si="1"/>
        <v>73.018312934054322</v>
      </c>
      <c r="AA40" s="5">
        <f t="shared" si="12"/>
        <v>-26.981687065945678</v>
      </c>
      <c r="AB40" s="5"/>
      <c r="AC40" s="5"/>
      <c r="AD40" s="5"/>
      <c r="AE40" s="5"/>
      <c r="AF40" s="5"/>
      <c r="AG40" s="5"/>
      <c r="AJ40" t="str">
        <f t="shared" si="2"/>
        <v>Rayo VallecanoLevante</v>
      </c>
      <c r="AK40">
        <f t="shared" si="13"/>
        <v>2.1</v>
      </c>
      <c r="AL40">
        <f t="shared" si="14"/>
        <v>3.6</v>
      </c>
      <c r="AM40">
        <f t="shared" si="15"/>
        <v>3.4</v>
      </c>
      <c r="AP40" t="s">
        <v>492</v>
      </c>
      <c r="AQ40">
        <v>2.4</v>
      </c>
      <c r="AR40">
        <v>3.3</v>
      </c>
      <c r="AS40">
        <v>3</v>
      </c>
    </row>
    <row r="41" spans="1:45">
      <c r="A41">
        <v>17</v>
      </c>
      <c r="B41" t="s">
        <v>367</v>
      </c>
      <c r="C41" t="s">
        <v>364</v>
      </c>
      <c r="D41">
        <v>0.51752611800000003</v>
      </c>
      <c r="E41">
        <v>0.21764857600000001</v>
      </c>
      <c r="F41">
        <v>0.259866135</v>
      </c>
      <c r="G41">
        <v>0.42297855099999998</v>
      </c>
      <c r="H41">
        <v>0.45246822799999997</v>
      </c>
      <c r="I41" s="3">
        <v>39.959176427024701</v>
      </c>
      <c r="J41" s="3">
        <v>0</v>
      </c>
      <c r="K41" s="3">
        <v>14.75537970992122</v>
      </c>
      <c r="L41" s="3">
        <f t="shared" si="3"/>
        <v>54.714556136945923</v>
      </c>
      <c r="M41">
        <f t="shared" si="4"/>
        <v>3.8</v>
      </c>
      <c r="N41">
        <f t="shared" si="5"/>
        <v>1.85</v>
      </c>
      <c r="O41">
        <f t="shared" si="6"/>
        <v>3.8</v>
      </c>
      <c r="P41" s="4">
        <f t="shared" si="7"/>
        <v>197.13031428574794</v>
      </c>
      <c r="Q41" s="4">
        <f t="shared" si="8"/>
        <v>45.285443863054077</v>
      </c>
      <c r="R41" s="4">
        <f t="shared" si="9"/>
        <v>101.3558867607547</v>
      </c>
      <c r="S41">
        <f t="shared" si="10"/>
        <v>2.2947534143083783</v>
      </c>
      <c r="T41">
        <f t="shared" si="10"/>
        <v>1.6559586288156765</v>
      </c>
      <c r="U41">
        <f t="shared" si="10"/>
        <v>2.0058489776315649</v>
      </c>
      <c r="V41" s="2">
        <f t="shared" si="11"/>
        <v>2.0692640849617217</v>
      </c>
      <c r="X41">
        <v>2</v>
      </c>
      <c r="Y41">
        <v>2</v>
      </c>
      <c r="Z41" s="5">
        <f t="shared" si="1"/>
        <v>101.3558867607547</v>
      </c>
      <c r="AA41" s="5">
        <f t="shared" si="12"/>
        <v>1.3558867607547</v>
      </c>
      <c r="AB41" s="5"/>
      <c r="AC41" s="5"/>
      <c r="AD41" s="5"/>
      <c r="AE41" s="5"/>
      <c r="AF41" s="5"/>
      <c r="AG41" s="5"/>
      <c r="AJ41" t="str">
        <f t="shared" si="2"/>
        <v>VillarrealReal Madrid</v>
      </c>
      <c r="AK41">
        <f t="shared" si="13"/>
        <v>3.8</v>
      </c>
      <c r="AL41">
        <f t="shared" si="14"/>
        <v>3.8</v>
      </c>
      <c r="AM41">
        <f t="shared" si="15"/>
        <v>1.85</v>
      </c>
      <c r="AP41" t="s">
        <v>645</v>
      </c>
      <c r="AQ41">
        <v>3.6</v>
      </c>
      <c r="AR41">
        <v>3.4</v>
      </c>
      <c r="AS41">
        <v>2.1</v>
      </c>
    </row>
    <row r="42" spans="1:45">
      <c r="A42">
        <v>18</v>
      </c>
      <c r="B42" t="s">
        <v>352</v>
      </c>
      <c r="C42" t="s">
        <v>378</v>
      </c>
      <c r="D42">
        <v>0.27364508399999998</v>
      </c>
      <c r="E42">
        <v>0.456445251</v>
      </c>
      <c r="F42">
        <v>0.265639552</v>
      </c>
      <c r="G42">
        <v>0.444198543</v>
      </c>
      <c r="H42">
        <v>0.488978362</v>
      </c>
      <c r="I42" s="3">
        <v>0</v>
      </c>
      <c r="J42" s="3">
        <v>25.805621366558572</v>
      </c>
      <c r="K42" s="3">
        <v>7.7244320562641802</v>
      </c>
      <c r="L42" s="3">
        <f t="shared" si="3"/>
        <v>33.530053422822753</v>
      </c>
      <c r="M42">
        <f t="shared" si="4"/>
        <v>2.15</v>
      </c>
      <c r="N42">
        <f t="shared" si="5"/>
        <v>3.3</v>
      </c>
      <c r="O42">
        <f t="shared" si="6"/>
        <v>3.5</v>
      </c>
      <c r="P42" s="4">
        <f t="shared" si="7"/>
        <v>66.469946577177254</v>
      </c>
      <c r="Q42" s="4">
        <f t="shared" si="8"/>
        <v>151.62849708682054</v>
      </c>
      <c r="R42" s="4">
        <f t="shared" si="9"/>
        <v>93.505458774101882</v>
      </c>
      <c r="S42">
        <f t="shared" si="10"/>
        <v>1.8226253297257513</v>
      </c>
      <c r="T42">
        <f t="shared" si="10"/>
        <v>2.1807808303494505</v>
      </c>
      <c r="U42">
        <f t="shared" si="10"/>
        <v>1.9708369653780666</v>
      </c>
      <c r="V42" s="2">
        <f t="shared" si="11"/>
        <v>2.0176917634862432</v>
      </c>
      <c r="X42">
        <v>2</v>
      </c>
      <c r="Y42">
        <v>2</v>
      </c>
      <c r="Z42" s="5">
        <f t="shared" si="1"/>
        <v>93.505458774101882</v>
      </c>
      <c r="AA42" s="5">
        <f t="shared" si="12"/>
        <v>-6.4945412258981179</v>
      </c>
      <c r="AB42" s="5"/>
      <c r="AC42" s="5"/>
      <c r="AD42" s="5"/>
      <c r="AE42" s="5"/>
      <c r="AF42" s="5"/>
      <c r="AG42" s="5"/>
      <c r="AJ42" t="str">
        <f t="shared" si="2"/>
        <v>LevanteGirona</v>
      </c>
      <c r="AK42">
        <f t="shared" si="13"/>
        <v>2.15</v>
      </c>
      <c r="AL42">
        <f t="shared" si="14"/>
        <v>3.5</v>
      </c>
      <c r="AM42">
        <f t="shared" si="15"/>
        <v>3.3</v>
      </c>
      <c r="AP42" t="s">
        <v>646</v>
      </c>
      <c r="AQ42">
        <v>1.75</v>
      </c>
      <c r="AR42">
        <v>3.5</v>
      </c>
      <c r="AS42">
        <v>5.25</v>
      </c>
    </row>
    <row r="43" spans="1:45">
      <c r="A43">
        <v>18</v>
      </c>
      <c r="B43" t="s">
        <v>373</v>
      </c>
      <c r="C43" t="s">
        <v>366</v>
      </c>
      <c r="D43">
        <v>0.50340123699999995</v>
      </c>
      <c r="E43">
        <v>0.20043647000000001</v>
      </c>
      <c r="F43">
        <v>0.29408589800000001</v>
      </c>
      <c r="G43">
        <v>0.30921938700000001</v>
      </c>
      <c r="H43">
        <v>0.35554884799999997</v>
      </c>
      <c r="I43" s="3">
        <v>0.62540233618549224</v>
      </c>
      <c r="J43" s="3">
        <v>0</v>
      </c>
      <c r="K43" s="3">
        <v>0</v>
      </c>
      <c r="L43" s="3">
        <f t="shared" si="3"/>
        <v>0.62540233618549224</v>
      </c>
      <c r="M43">
        <f t="shared" si="4"/>
        <v>2</v>
      </c>
      <c r="N43">
        <f t="shared" si="5"/>
        <v>4.2</v>
      </c>
      <c r="O43">
        <f t="shared" si="6"/>
        <v>3.3</v>
      </c>
      <c r="P43" s="4">
        <f t="shared" si="7"/>
        <v>100.62540233618549</v>
      </c>
      <c r="Q43" s="4">
        <f t="shared" si="8"/>
        <v>99.374597663814512</v>
      </c>
      <c r="R43" s="4">
        <f t="shared" si="9"/>
        <v>99.374597663814512</v>
      </c>
      <c r="S43">
        <f t="shared" si="10"/>
        <v>2.0027076298433624</v>
      </c>
      <c r="T43">
        <f t="shared" si="10"/>
        <v>1.9972753833476569</v>
      </c>
      <c r="U43">
        <f t="shared" si="10"/>
        <v>1.9972753833476569</v>
      </c>
      <c r="V43" s="2">
        <f t="shared" si="11"/>
        <v>1.9958628503336777</v>
      </c>
      <c r="X43">
        <v>1</v>
      </c>
      <c r="Y43">
        <v>0</v>
      </c>
      <c r="Z43" s="5">
        <f t="shared" si="1"/>
        <v>100.62540233618549</v>
      </c>
      <c r="AA43" s="5">
        <f t="shared" si="12"/>
        <v>0.62540233618548768</v>
      </c>
      <c r="AB43" s="5"/>
      <c r="AC43" s="5"/>
      <c r="AD43" s="5"/>
      <c r="AE43" s="5"/>
      <c r="AF43" s="5"/>
      <c r="AG43" s="5"/>
      <c r="AJ43" t="str">
        <f t="shared" si="2"/>
        <v>EspanyolLeganés</v>
      </c>
      <c r="AK43">
        <f t="shared" si="13"/>
        <v>2</v>
      </c>
      <c r="AL43">
        <f t="shared" si="14"/>
        <v>3.3</v>
      </c>
      <c r="AM43">
        <f t="shared" si="15"/>
        <v>4.2</v>
      </c>
      <c r="AP43" t="s">
        <v>647</v>
      </c>
      <c r="AQ43">
        <v>2.04</v>
      </c>
      <c r="AR43">
        <v>3.2</v>
      </c>
      <c r="AS43">
        <v>4</v>
      </c>
    </row>
    <row r="44" spans="1:45">
      <c r="A44">
        <v>18</v>
      </c>
      <c r="B44" t="s">
        <v>628</v>
      </c>
      <c r="C44" t="s">
        <v>623</v>
      </c>
      <c r="D44">
        <v>0.58894838599999999</v>
      </c>
      <c r="E44">
        <v>9.8438022999999999E-2</v>
      </c>
      <c r="F44">
        <v>0.31111223399999999</v>
      </c>
      <c r="G44">
        <v>0.19468871500000001</v>
      </c>
      <c r="H44">
        <v>0.19095700900000001</v>
      </c>
      <c r="I44" s="3">
        <v>39.10836114477884</v>
      </c>
      <c r="J44" s="3">
        <v>0</v>
      </c>
      <c r="K44" s="3">
        <v>19.382265537761803</v>
      </c>
      <c r="L44" s="3">
        <f t="shared" si="3"/>
        <v>58.490626682540643</v>
      </c>
      <c r="M44">
        <f t="shared" si="4"/>
        <v>2.1</v>
      </c>
      <c r="N44">
        <f t="shared" si="5"/>
        <v>3.6</v>
      </c>
      <c r="O44">
        <f t="shared" si="6"/>
        <v>3.4</v>
      </c>
      <c r="P44" s="4">
        <f t="shared" si="7"/>
        <v>123.6369317214949</v>
      </c>
      <c r="Q44" s="4">
        <f t="shared" si="8"/>
        <v>41.509373317459357</v>
      </c>
      <c r="R44" s="4">
        <f t="shared" si="9"/>
        <v>107.40907614584948</v>
      </c>
      <c r="S44">
        <f t="shared" si="10"/>
        <v>2.0921482187063898</v>
      </c>
      <c r="T44">
        <f t="shared" si="10"/>
        <v>1.6181461767217191</v>
      </c>
      <c r="U44">
        <f t="shared" si="10"/>
        <v>2.0310409811169405</v>
      </c>
      <c r="V44" s="2">
        <f t="shared" si="11"/>
        <v>2.023336124222241</v>
      </c>
      <c r="X44">
        <v>0</v>
      </c>
      <c r="Y44">
        <v>1</v>
      </c>
      <c r="Z44" s="5">
        <f t="shared" si="1"/>
        <v>41.509373317459357</v>
      </c>
      <c r="AA44" s="5">
        <f t="shared" si="12"/>
        <v>-58.490626682540643</v>
      </c>
      <c r="AB44" s="5"/>
      <c r="AC44" s="5"/>
      <c r="AD44" s="5"/>
      <c r="AE44" s="5"/>
      <c r="AF44" s="5"/>
      <c r="AG44" s="5"/>
      <c r="AJ44" t="str">
        <f t="shared" si="2"/>
        <v>ValladolidRayo Vallecano</v>
      </c>
      <c r="AK44">
        <f t="shared" si="13"/>
        <v>2.1</v>
      </c>
      <c r="AL44">
        <f t="shared" si="14"/>
        <v>3.4</v>
      </c>
      <c r="AM44">
        <f t="shared" si="15"/>
        <v>3.6</v>
      </c>
      <c r="AP44" t="s">
        <v>604</v>
      </c>
      <c r="AQ44">
        <v>5</v>
      </c>
      <c r="AR44">
        <v>3.3</v>
      </c>
      <c r="AS44">
        <v>1.8</v>
      </c>
    </row>
    <row r="45" spans="1:45">
      <c r="A45">
        <v>18</v>
      </c>
      <c r="B45" t="s">
        <v>379</v>
      </c>
      <c r="C45" t="s">
        <v>370</v>
      </c>
      <c r="D45">
        <v>0.35721764299999997</v>
      </c>
      <c r="E45">
        <v>0.22956089199999999</v>
      </c>
      <c r="F45">
        <v>0.41311000799999997</v>
      </c>
      <c r="G45">
        <v>0.12367049099999999</v>
      </c>
      <c r="H45">
        <v>0.20165326</v>
      </c>
      <c r="I45" s="3">
        <v>14.074957663330649</v>
      </c>
      <c r="J45" s="3">
        <v>0</v>
      </c>
      <c r="K45" s="3">
        <v>20.185948551236656</v>
      </c>
      <c r="L45" s="3">
        <f t="shared" si="3"/>
        <v>34.260906214567306</v>
      </c>
      <c r="M45">
        <f t="shared" si="4"/>
        <v>3.1</v>
      </c>
      <c r="N45">
        <f t="shared" si="5"/>
        <v>2.4</v>
      </c>
      <c r="O45">
        <f t="shared" si="6"/>
        <v>3.1</v>
      </c>
      <c r="P45" s="4">
        <f t="shared" si="7"/>
        <v>109.37146254175769</v>
      </c>
      <c r="Q45" s="4">
        <f t="shared" si="8"/>
        <v>65.739093785432686</v>
      </c>
      <c r="R45" s="4">
        <f t="shared" si="9"/>
        <v>128.31553429426631</v>
      </c>
      <c r="S45">
        <f t="shared" si="10"/>
        <v>2.038904019644642</v>
      </c>
      <c r="T45">
        <f t="shared" si="10"/>
        <v>1.8178237130297761</v>
      </c>
      <c r="U45">
        <f t="shared" si="10"/>
        <v>2.1082792366546603</v>
      </c>
      <c r="V45" s="2">
        <f t="shared" si="11"/>
        <v>2.0165849735831927</v>
      </c>
      <c r="X45">
        <v>2</v>
      </c>
      <c r="Y45">
        <v>1</v>
      </c>
      <c r="Z45" s="5">
        <f t="shared" si="1"/>
        <v>109.37146254175769</v>
      </c>
      <c r="AA45" s="5">
        <f t="shared" si="12"/>
        <v>9.371462541757694</v>
      </c>
      <c r="AB45" s="5"/>
      <c r="AC45" s="5"/>
      <c r="AD45" s="5"/>
      <c r="AE45" s="5"/>
      <c r="AF45" s="5"/>
      <c r="AG45" s="5"/>
      <c r="AJ45" t="str">
        <f t="shared" si="2"/>
        <v>AlavésValencia</v>
      </c>
      <c r="AK45">
        <f t="shared" si="13"/>
        <v>3.1</v>
      </c>
      <c r="AL45">
        <f t="shared" si="14"/>
        <v>3.1</v>
      </c>
      <c r="AM45">
        <f t="shared" si="15"/>
        <v>2.4</v>
      </c>
      <c r="AP45" t="s">
        <v>648</v>
      </c>
      <c r="AQ45">
        <v>1.18</v>
      </c>
      <c r="AR45">
        <v>7</v>
      </c>
      <c r="AS45">
        <v>15</v>
      </c>
    </row>
    <row r="46" spans="1:45">
      <c r="A46">
        <v>18</v>
      </c>
      <c r="B46" t="s">
        <v>625</v>
      </c>
      <c r="C46" t="s">
        <v>376</v>
      </c>
      <c r="D46">
        <v>0.33668988100000002</v>
      </c>
      <c r="E46">
        <v>0.29499305999999997</v>
      </c>
      <c r="F46">
        <v>0.36805552699999999</v>
      </c>
      <c r="G46">
        <v>0.18922003100000001</v>
      </c>
      <c r="H46">
        <v>0.27599958200000002</v>
      </c>
      <c r="I46" s="3">
        <v>10.692475900028123</v>
      </c>
      <c r="J46" s="3">
        <v>0</v>
      </c>
      <c r="K46" s="3">
        <v>15.825191959939863</v>
      </c>
      <c r="L46" s="3">
        <f t="shared" si="3"/>
        <v>26.517667859967986</v>
      </c>
      <c r="M46">
        <f t="shared" si="4"/>
        <v>3.2</v>
      </c>
      <c r="N46">
        <f t="shared" si="5"/>
        <v>2.2000000000000002</v>
      </c>
      <c r="O46">
        <f t="shared" si="6"/>
        <v>3.5</v>
      </c>
      <c r="P46" s="4">
        <f t="shared" si="7"/>
        <v>107.69825502012202</v>
      </c>
      <c r="Q46" s="4">
        <f t="shared" si="8"/>
        <v>73.482332140032014</v>
      </c>
      <c r="R46" s="4">
        <f t="shared" si="9"/>
        <v>128.87050399982155</v>
      </c>
      <c r="S46">
        <f t="shared" si="10"/>
        <v>2.0322086667030752</v>
      </c>
      <c r="T46">
        <f t="shared" si="10"/>
        <v>1.8661829312412062</v>
      </c>
      <c r="U46">
        <f t="shared" si="10"/>
        <v>2.1101535270044463</v>
      </c>
      <c r="V46" s="2">
        <f t="shared" si="11"/>
        <v>2.01138877599857</v>
      </c>
      <c r="X46">
        <v>2</v>
      </c>
      <c r="Y46">
        <v>1</v>
      </c>
      <c r="Z46" s="5">
        <f t="shared" si="1"/>
        <v>107.69825502012202</v>
      </c>
      <c r="AA46" s="5">
        <f t="shared" si="12"/>
        <v>7.6982550201220192</v>
      </c>
      <c r="AB46" s="5"/>
      <c r="AC46" s="5"/>
      <c r="AD46" s="5"/>
      <c r="AE46" s="5"/>
      <c r="AF46" s="5"/>
      <c r="AG46" s="5"/>
      <c r="AJ46" t="str">
        <f t="shared" si="2"/>
        <v>HuescaBetis</v>
      </c>
      <c r="AK46">
        <f t="shared" si="13"/>
        <v>3.2</v>
      </c>
      <c r="AL46">
        <f t="shared" si="14"/>
        <v>3.5</v>
      </c>
      <c r="AM46">
        <f t="shared" si="15"/>
        <v>2.2000000000000002</v>
      </c>
      <c r="AP46" t="s">
        <v>649</v>
      </c>
      <c r="AQ46">
        <v>2.04</v>
      </c>
      <c r="AR46">
        <v>3.4</v>
      </c>
      <c r="AS46">
        <v>3.6</v>
      </c>
    </row>
    <row r="47" spans="1:45">
      <c r="A47">
        <v>18</v>
      </c>
      <c r="B47" t="s">
        <v>372</v>
      </c>
      <c r="C47" t="s">
        <v>367</v>
      </c>
      <c r="D47">
        <v>0.41262056899999999</v>
      </c>
      <c r="E47">
        <v>0.34779154299999998</v>
      </c>
      <c r="F47">
        <v>0.21883224400000001</v>
      </c>
      <c r="G47">
        <v>0.67490080399999997</v>
      </c>
      <c r="H47">
        <v>0.67705087900000005</v>
      </c>
      <c r="I47" s="3">
        <v>0</v>
      </c>
      <c r="J47" s="3">
        <v>9.7096625736538513</v>
      </c>
      <c r="K47" s="3">
        <v>0</v>
      </c>
      <c r="L47" s="3">
        <f t="shared" si="3"/>
        <v>9.7096625736538513</v>
      </c>
      <c r="M47">
        <f t="shared" si="4"/>
        <v>2.1</v>
      </c>
      <c r="N47">
        <f t="shared" si="5"/>
        <v>3.5</v>
      </c>
      <c r="O47">
        <f t="shared" si="6"/>
        <v>3.25</v>
      </c>
      <c r="P47" s="4">
        <f t="shared" si="7"/>
        <v>90.290337426346156</v>
      </c>
      <c r="Q47" s="4">
        <f t="shared" si="8"/>
        <v>124.27415643413462</v>
      </c>
      <c r="R47" s="4">
        <f t="shared" si="9"/>
        <v>90.290337426346156</v>
      </c>
      <c r="S47">
        <f t="shared" si="10"/>
        <v>1.9556412760393818</v>
      </c>
      <c r="T47">
        <f t="shared" si="10"/>
        <v>2.0943808238549404</v>
      </c>
      <c r="U47">
        <f t="shared" si="10"/>
        <v>1.9556412760393818</v>
      </c>
      <c r="V47" s="2">
        <f t="shared" si="11"/>
        <v>1.9633031233320979</v>
      </c>
      <c r="X47">
        <v>0</v>
      </c>
      <c r="Y47">
        <v>0</v>
      </c>
      <c r="Z47" s="5">
        <f t="shared" si="1"/>
        <v>90.290337426346156</v>
      </c>
      <c r="AA47" s="5">
        <f t="shared" si="12"/>
        <v>-9.7096625736538442</v>
      </c>
      <c r="AB47" s="5"/>
      <c r="AC47" s="5"/>
      <c r="AD47" s="5"/>
      <c r="AE47" s="5"/>
      <c r="AF47" s="5"/>
      <c r="AG47" s="5"/>
      <c r="AJ47" t="str">
        <f t="shared" si="2"/>
        <v>EibarVillarreal</v>
      </c>
      <c r="AK47">
        <f t="shared" si="13"/>
        <v>2.1</v>
      </c>
      <c r="AL47">
        <f t="shared" si="14"/>
        <v>3.25</v>
      </c>
      <c r="AM47">
        <f t="shared" si="15"/>
        <v>3.5</v>
      </c>
      <c r="AP47" t="s">
        <v>482</v>
      </c>
      <c r="AQ47">
        <v>1.08</v>
      </c>
      <c r="AR47">
        <v>11</v>
      </c>
      <c r="AS47">
        <v>21</v>
      </c>
    </row>
    <row r="48" spans="1:45">
      <c r="A48">
        <v>18</v>
      </c>
      <c r="B48" t="s">
        <v>360</v>
      </c>
      <c r="C48" t="s">
        <v>357</v>
      </c>
      <c r="D48">
        <v>0.321781453</v>
      </c>
      <c r="E48">
        <v>0.38645306699999998</v>
      </c>
      <c r="F48">
        <v>0.28971787999999998</v>
      </c>
      <c r="G48">
        <v>0.37791884999999997</v>
      </c>
      <c r="H48">
        <v>0.44452417500000002</v>
      </c>
      <c r="I48" s="3">
        <v>0</v>
      </c>
      <c r="J48" s="3">
        <v>2.7949705830113003</v>
      </c>
      <c r="K48" s="3">
        <v>0</v>
      </c>
      <c r="L48" s="3">
        <f t="shared" si="3"/>
        <v>2.7949705830113003</v>
      </c>
      <c r="M48">
        <f t="shared" si="4"/>
        <v>2.8</v>
      </c>
      <c r="N48">
        <f t="shared" si="5"/>
        <v>2.7</v>
      </c>
      <c r="O48">
        <f t="shared" si="6"/>
        <v>3.1</v>
      </c>
      <c r="P48" s="4">
        <f t="shared" si="7"/>
        <v>97.205029416988694</v>
      </c>
      <c r="Q48" s="4">
        <f t="shared" si="8"/>
        <v>104.75144999111922</v>
      </c>
      <c r="R48" s="4">
        <f t="shared" si="9"/>
        <v>97.205029416988694</v>
      </c>
      <c r="S48">
        <f t="shared" si="10"/>
        <v>1.9876887360326283</v>
      </c>
      <c r="T48">
        <f t="shared" si="10"/>
        <v>2.0201600432734974</v>
      </c>
      <c r="U48">
        <f t="shared" si="10"/>
        <v>1.9876887360326283</v>
      </c>
      <c r="V48" s="2">
        <f t="shared" si="11"/>
        <v>1.9961673808494609</v>
      </c>
      <c r="X48">
        <v>1</v>
      </c>
      <c r="Y48">
        <v>1</v>
      </c>
      <c r="Z48" s="5">
        <f t="shared" si="1"/>
        <v>97.205029416988694</v>
      </c>
      <c r="AA48" s="5">
        <f t="shared" si="12"/>
        <v>-2.7949705830113061</v>
      </c>
      <c r="AB48" s="5"/>
      <c r="AC48" s="5"/>
      <c r="AD48" s="5"/>
      <c r="AE48" s="5"/>
      <c r="AF48" s="5"/>
      <c r="AG48" s="5"/>
      <c r="AJ48" t="str">
        <f t="shared" si="2"/>
        <v>SevillaAtlético Madrid</v>
      </c>
      <c r="AK48">
        <f t="shared" si="13"/>
        <v>2.8</v>
      </c>
      <c r="AL48">
        <f t="shared" si="14"/>
        <v>3.1</v>
      </c>
      <c r="AM48">
        <f t="shared" si="15"/>
        <v>2.7</v>
      </c>
      <c r="AP48" t="s">
        <v>405</v>
      </c>
      <c r="AQ48">
        <v>2.14</v>
      </c>
      <c r="AR48">
        <v>3.3</v>
      </c>
      <c r="AS48">
        <v>3.6</v>
      </c>
    </row>
    <row r="49" spans="1:45">
      <c r="A49">
        <v>18</v>
      </c>
      <c r="B49" t="s">
        <v>364</v>
      </c>
      <c r="C49" t="s">
        <v>358</v>
      </c>
      <c r="D49">
        <v>0.34640409300000002</v>
      </c>
      <c r="E49">
        <v>0.40181054199999999</v>
      </c>
      <c r="F49">
        <v>0.24289456000000001</v>
      </c>
      <c r="G49">
        <v>0.565674966</v>
      </c>
      <c r="H49">
        <v>0.59398039999999996</v>
      </c>
      <c r="I49" s="3">
        <v>0</v>
      </c>
      <c r="J49" s="3">
        <v>33.784708001934852</v>
      </c>
      <c r="K49" s="3">
        <v>16.180652994294096</v>
      </c>
      <c r="L49" s="3">
        <f t="shared" si="3"/>
        <v>49.965360996228952</v>
      </c>
      <c r="M49">
        <f t="shared" si="4"/>
        <v>1.33</v>
      </c>
      <c r="N49">
        <f t="shared" si="5"/>
        <v>7.5</v>
      </c>
      <c r="O49">
        <f t="shared" si="6"/>
        <v>6</v>
      </c>
      <c r="P49" s="4">
        <f t="shared" si="7"/>
        <v>50.034639003771048</v>
      </c>
      <c r="Q49" s="4">
        <f t="shared" si="8"/>
        <v>303.41994901828241</v>
      </c>
      <c r="R49" s="4">
        <f t="shared" si="9"/>
        <v>147.11855696953563</v>
      </c>
      <c r="S49">
        <f t="shared" si="10"/>
        <v>1.6992707707294894</v>
      </c>
      <c r="T49">
        <f t="shared" si="10"/>
        <v>2.4820441310444643</v>
      </c>
      <c r="U49">
        <f t="shared" si="10"/>
        <v>2.1676674564200602</v>
      </c>
      <c r="V49" s="2">
        <f t="shared" si="11"/>
        <v>2.1124604807123246</v>
      </c>
      <c r="X49">
        <v>0</v>
      </c>
      <c r="Y49">
        <v>2</v>
      </c>
      <c r="Z49" s="5">
        <f t="shared" si="1"/>
        <v>303.41994901828241</v>
      </c>
      <c r="AA49" s="5">
        <f t="shared" si="12"/>
        <v>203.41994901828241</v>
      </c>
      <c r="AB49" s="5"/>
      <c r="AC49" s="5"/>
      <c r="AD49" s="5"/>
      <c r="AE49" s="5"/>
      <c r="AF49" s="5"/>
      <c r="AG49" s="5"/>
      <c r="AJ49" t="str">
        <f t="shared" si="2"/>
        <v>Real MadridReal Sociedad</v>
      </c>
      <c r="AK49">
        <f t="shared" si="13"/>
        <v>1.33</v>
      </c>
      <c r="AL49">
        <f t="shared" si="14"/>
        <v>6</v>
      </c>
      <c r="AM49">
        <f t="shared" si="15"/>
        <v>7.5</v>
      </c>
      <c r="AP49" t="s">
        <v>579</v>
      </c>
      <c r="AQ49">
        <v>3.5</v>
      </c>
      <c r="AR49">
        <v>3.6</v>
      </c>
      <c r="AS49">
        <v>2.04</v>
      </c>
    </row>
    <row r="50" spans="1:45">
      <c r="A50">
        <v>18</v>
      </c>
      <c r="B50" t="s">
        <v>369</v>
      </c>
      <c r="C50" t="s">
        <v>354</v>
      </c>
      <c r="D50">
        <v>0.15574222200000001</v>
      </c>
      <c r="E50">
        <v>0.58152469699999998</v>
      </c>
      <c r="F50">
        <v>0.257932989</v>
      </c>
      <c r="G50">
        <v>0.36174208400000002</v>
      </c>
      <c r="H50">
        <v>0.367034837</v>
      </c>
      <c r="I50" s="3">
        <v>4.9819885901504612</v>
      </c>
      <c r="J50" s="3">
        <v>0</v>
      </c>
      <c r="K50" s="3">
        <v>9.9796961030718663</v>
      </c>
      <c r="L50" s="3">
        <f t="shared" si="3"/>
        <v>14.961684693222328</v>
      </c>
      <c r="M50">
        <f t="shared" si="4"/>
        <v>8</v>
      </c>
      <c r="N50">
        <f t="shared" si="5"/>
        <v>1.36</v>
      </c>
      <c r="O50">
        <f t="shared" si="6"/>
        <v>5.25</v>
      </c>
      <c r="P50" s="4">
        <f t="shared" si="7"/>
        <v>124.89422402798138</v>
      </c>
      <c r="Q50" s="4">
        <f t="shared" si="8"/>
        <v>85.038315306777662</v>
      </c>
      <c r="R50" s="4">
        <f t="shared" si="9"/>
        <v>137.43171984790499</v>
      </c>
      <c r="S50">
        <f t="shared" si="10"/>
        <v>2.0965423540604529</v>
      </c>
      <c r="T50">
        <f t="shared" si="10"/>
        <v>1.9296146477967844</v>
      </c>
      <c r="U50">
        <f t="shared" si="10"/>
        <v>2.1380869813773677</v>
      </c>
      <c r="V50" s="2">
        <f t="shared" si="11"/>
        <v>2.0001219039739242</v>
      </c>
      <c r="X50">
        <v>1</v>
      </c>
      <c r="Y50">
        <v>2</v>
      </c>
      <c r="Z50" s="5">
        <f t="shared" si="1"/>
        <v>85.038315306777662</v>
      </c>
      <c r="AA50" s="5">
        <f t="shared" si="12"/>
        <v>-14.961684693222338</v>
      </c>
      <c r="AB50" s="5"/>
      <c r="AC50" s="5"/>
      <c r="AD50" s="5"/>
      <c r="AE50" s="5"/>
      <c r="AF50" s="5"/>
      <c r="AG50" s="5"/>
      <c r="AJ50" t="str">
        <f t="shared" si="2"/>
        <v>GetafeBarcelona</v>
      </c>
      <c r="AK50">
        <f t="shared" si="13"/>
        <v>8</v>
      </c>
      <c r="AL50">
        <f t="shared" si="14"/>
        <v>5.25</v>
      </c>
      <c r="AM50">
        <f t="shared" si="15"/>
        <v>1.36</v>
      </c>
      <c r="AP50" t="s">
        <v>593</v>
      </c>
      <c r="AQ50">
        <v>2.25</v>
      </c>
      <c r="AR50">
        <v>3.25</v>
      </c>
      <c r="AS50">
        <v>3.3</v>
      </c>
    </row>
    <row r="51" spans="1:45">
      <c r="A51">
        <v>18</v>
      </c>
      <c r="B51" t="s">
        <v>355</v>
      </c>
      <c r="C51" t="s">
        <v>363</v>
      </c>
      <c r="D51">
        <v>0.53908312700000005</v>
      </c>
      <c r="E51">
        <v>0.21873061299999999</v>
      </c>
      <c r="F51">
        <v>0.23105263700000001</v>
      </c>
      <c r="G51">
        <v>0.53124549399999998</v>
      </c>
      <c r="H51">
        <v>0.53523193499999999</v>
      </c>
      <c r="I51" s="3">
        <v>18.985002156869538</v>
      </c>
      <c r="J51" s="3">
        <v>0</v>
      </c>
      <c r="K51" s="3">
        <v>0</v>
      </c>
      <c r="L51" s="3">
        <f t="shared" si="3"/>
        <v>18.985002156869538</v>
      </c>
      <c r="M51">
        <f t="shared" si="4"/>
        <v>2.4</v>
      </c>
      <c r="N51">
        <f t="shared" si="5"/>
        <v>3</v>
      </c>
      <c r="O51">
        <f t="shared" si="6"/>
        <v>3.3</v>
      </c>
      <c r="P51" s="4">
        <f t="shared" si="7"/>
        <v>126.57900301961735</v>
      </c>
      <c r="Q51" s="4">
        <f t="shared" si="8"/>
        <v>81.014997843130459</v>
      </c>
      <c r="R51" s="4">
        <f t="shared" si="9"/>
        <v>81.014997843130459</v>
      </c>
      <c r="S51">
        <f t="shared" si="10"/>
        <v>2.1023616706971633</v>
      </c>
      <c r="T51">
        <f t="shared" si="10"/>
        <v>1.908565424774614</v>
      </c>
      <c r="U51">
        <f t="shared" si="10"/>
        <v>1.908565424774614</v>
      </c>
      <c r="V51" s="2">
        <f t="shared" si="11"/>
        <v>1.9917884631171274</v>
      </c>
      <c r="X51">
        <v>1</v>
      </c>
      <c r="Y51">
        <v>2</v>
      </c>
      <c r="Z51" s="5">
        <f t="shared" si="1"/>
        <v>81.014997843130459</v>
      </c>
      <c r="AA51" s="5">
        <f t="shared" si="12"/>
        <v>-18.985002156869541</v>
      </c>
      <c r="AB51" s="5"/>
      <c r="AC51" s="5"/>
      <c r="AD51" s="5"/>
      <c r="AE51" s="5"/>
      <c r="AF51" s="5"/>
      <c r="AG51" s="5"/>
      <c r="AJ51" t="str">
        <f t="shared" si="2"/>
        <v>Celta VigoAthletic Bilbao</v>
      </c>
      <c r="AK51">
        <f t="shared" si="13"/>
        <v>2.4</v>
      </c>
      <c r="AL51">
        <f t="shared" si="14"/>
        <v>3.3</v>
      </c>
      <c r="AM51">
        <f t="shared" si="15"/>
        <v>3</v>
      </c>
      <c r="AP51" t="s">
        <v>650</v>
      </c>
      <c r="AQ51">
        <v>1.22</v>
      </c>
      <c r="AR51">
        <v>6</v>
      </c>
      <c r="AS51">
        <v>15</v>
      </c>
    </row>
    <row r="52" spans="1:45">
      <c r="A52">
        <v>19</v>
      </c>
      <c r="B52" t="s">
        <v>623</v>
      </c>
      <c r="C52" t="s">
        <v>355</v>
      </c>
      <c r="D52">
        <v>0.46717388300000001</v>
      </c>
      <c r="E52">
        <v>0.29627616800000001</v>
      </c>
      <c r="F52">
        <v>0.20896235599999999</v>
      </c>
      <c r="G52">
        <v>0.69585396499999996</v>
      </c>
      <c r="H52">
        <v>0.68603157000000003</v>
      </c>
      <c r="I52" s="3">
        <v>12.501737138205211</v>
      </c>
      <c r="J52" s="3">
        <v>0</v>
      </c>
      <c r="K52" s="3">
        <v>0</v>
      </c>
      <c r="L52" s="3">
        <f t="shared" si="3"/>
        <v>12.501737138205211</v>
      </c>
      <c r="M52">
        <f t="shared" si="4"/>
        <v>2.5</v>
      </c>
      <c r="N52">
        <f t="shared" si="5"/>
        <v>2.8</v>
      </c>
      <c r="O52">
        <f t="shared" si="6"/>
        <v>3.4</v>
      </c>
      <c r="P52" s="4">
        <f t="shared" si="7"/>
        <v>118.75260570730782</v>
      </c>
      <c r="Q52" s="4">
        <f t="shared" si="8"/>
        <v>87.498262861794785</v>
      </c>
      <c r="R52" s="4">
        <f t="shared" si="9"/>
        <v>87.498262861794785</v>
      </c>
      <c r="S52">
        <f t="shared" si="10"/>
        <v>2.0746431478286071</v>
      </c>
      <c r="T52">
        <f t="shared" si="10"/>
        <v>1.9419994308848758</v>
      </c>
      <c r="U52">
        <f t="shared" si="10"/>
        <v>1.9419994308848758</v>
      </c>
      <c r="V52" s="2">
        <f t="shared" si="11"/>
        <v>1.9503920212795482</v>
      </c>
      <c r="X52">
        <v>4</v>
      </c>
      <c r="Y52">
        <v>2</v>
      </c>
      <c r="Z52" s="5">
        <f t="shared" si="1"/>
        <v>118.75260570730782</v>
      </c>
      <c r="AA52" s="5">
        <f t="shared" si="12"/>
        <v>18.752605707307822</v>
      </c>
      <c r="AB52" s="5"/>
      <c r="AC52" s="5"/>
      <c r="AD52" s="5"/>
      <c r="AE52" s="5"/>
      <c r="AF52" s="5"/>
      <c r="AG52" s="5"/>
      <c r="AJ52" t="str">
        <f t="shared" si="2"/>
        <v>Rayo VallecanoCelta Vigo</v>
      </c>
      <c r="AK52">
        <f t="shared" si="13"/>
        <v>2.5</v>
      </c>
      <c r="AL52">
        <f t="shared" si="14"/>
        <v>3.4</v>
      </c>
      <c r="AM52">
        <f t="shared" si="15"/>
        <v>2.8</v>
      </c>
      <c r="AP52" t="s">
        <v>564</v>
      </c>
      <c r="AQ52">
        <v>1.9</v>
      </c>
      <c r="AR52">
        <v>3.3</v>
      </c>
      <c r="AS52">
        <v>4.5</v>
      </c>
    </row>
    <row r="53" spans="1:45">
      <c r="A53">
        <v>19</v>
      </c>
      <c r="B53" t="s">
        <v>366</v>
      </c>
      <c r="C53" t="s">
        <v>625</v>
      </c>
      <c r="D53">
        <v>0.64713908099999995</v>
      </c>
      <c r="E53">
        <v>0.13577726300000001</v>
      </c>
      <c r="F53">
        <v>0.19746202800000001</v>
      </c>
      <c r="G53">
        <v>0.53139884699999995</v>
      </c>
      <c r="H53">
        <v>0.47523417499999998</v>
      </c>
      <c r="I53" s="3">
        <v>23.397333481412161</v>
      </c>
      <c r="J53" s="3">
        <v>0</v>
      </c>
      <c r="K53" s="3">
        <v>0</v>
      </c>
      <c r="L53" s="3">
        <f t="shared" si="3"/>
        <v>23.397333481412161</v>
      </c>
      <c r="M53">
        <f t="shared" si="4"/>
        <v>1.95</v>
      </c>
      <c r="N53">
        <f t="shared" si="5"/>
        <v>4.33</v>
      </c>
      <c r="O53">
        <f t="shared" si="6"/>
        <v>3.25</v>
      </c>
      <c r="P53" s="4">
        <f t="shared" si="7"/>
        <v>122.22746680734156</v>
      </c>
      <c r="Q53" s="4">
        <f t="shared" si="8"/>
        <v>76.602666518587839</v>
      </c>
      <c r="R53" s="4">
        <f t="shared" si="9"/>
        <v>76.602666518587839</v>
      </c>
      <c r="S53">
        <f t="shared" si="10"/>
        <v>2.0871688110003488</v>
      </c>
      <c r="T53">
        <f t="shared" si="10"/>
        <v>1.8842438875719325</v>
      </c>
      <c r="U53">
        <f t="shared" si="10"/>
        <v>1.8842438875719325</v>
      </c>
      <c r="V53" s="2">
        <f t="shared" si="11"/>
        <v>1.9785926034081829</v>
      </c>
      <c r="X53">
        <v>1</v>
      </c>
      <c r="Y53">
        <v>0</v>
      </c>
      <c r="Z53" s="5">
        <f t="shared" si="1"/>
        <v>122.22746680734156</v>
      </c>
      <c r="AA53" s="5">
        <f t="shared" si="12"/>
        <v>22.227466807341557</v>
      </c>
      <c r="AB53" s="5"/>
      <c r="AC53" s="5"/>
      <c r="AD53" s="5"/>
      <c r="AE53" s="5"/>
      <c r="AF53" s="5"/>
      <c r="AG53" s="5"/>
      <c r="AJ53" t="str">
        <f t="shared" si="2"/>
        <v>LeganésHuesca</v>
      </c>
      <c r="AK53">
        <f t="shared" si="13"/>
        <v>1.95</v>
      </c>
      <c r="AL53">
        <f t="shared" si="14"/>
        <v>3.25</v>
      </c>
      <c r="AM53">
        <f t="shared" si="15"/>
        <v>4.33</v>
      </c>
      <c r="AP53" t="s">
        <v>651</v>
      </c>
      <c r="AQ53">
        <v>1.61</v>
      </c>
      <c r="AR53">
        <v>4</v>
      </c>
      <c r="AS53">
        <v>5.5</v>
      </c>
    </row>
    <row r="54" spans="1:45">
      <c r="A54">
        <v>19</v>
      </c>
      <c r="B54" t="s">
        <v>370</v>
      </c>
      <c r="C54" t="s">
        <v>628</v>
      </c>
      <c r="D54">
        <v>0.35146148700000002</v>
      </c>
      <c r="E54">
        <v>0.29743240300000001</v>
      </c>
      <c r="F54">
        <v>0.35070372300000002</v>
      </c>
      <c r="G54">
        <v>0.2201227</v>
      </c>
      <c r="H54">
        <v>0.30572092499999998</v>
      </c>
      <c r="I54" s="3">
        <v>0</v>
      </c>
      <c r="J54" s="3">
        <v>22.395801418149869</v>
      </c>
      <c r="K54" s="3">
        <v>21.480150707287873</v>
      </c>
      <c r="L54" s="3">
        <f t="shared" si="3"/>
        <v>43.875952125437742</v>
      </c>
      <c r="M54">
        <f t="shared" si="4"/>
        <v>1.53</v>
      </c>
      <c r="N54">
        <f t="shared" si="5"/>
        <v>7</v>
      </c>
      <c r="O54">
        <f t="shared" si="6"/>
        <v>4</v>
      </c>
      <c r="P54" s="4">
        <f t="shared" si="7"/>
        <v>56.124047874562251</v>
      </c>
      <c r="Q54" s="4">
        <f t="shared" si="8"/>
        <v>212.89465780161137</v>
      </c>
      <c r="R54" s="4">
        <f t="shared" si="9"/>
        <v>142.04465070371376</v>
      </c>
      <c r="S54">
        <f t="shared" si="10"/>
        <v>1.7491489864152792</v>
      </c>
      <c r="T54">
        <f t="shared" si="10"/>
        <v>2.3281647637568272</v>
      </c>
      <c r="U54">
        <f t="shared" si="10"/>
        <v>2.1524248831585457</v>
      </c>
      <c r="V54" s="2">
        <f t="shared" si="11"/>
        <v>2.0620935640157194</v>
      </c>
      <c r="X54">
        <v>1</v>
      </c>
      <c r="Y54">
        <v>1</v>
      </c>
      <c r="Z54" s="5">
        <f t="shared" si="1"/>
        <v>142.04465070371376</v>
      </c>
      <c r="AA54" s="5">
        <f t="shared" si="12"/>
        <v>42.044650703713756</v>
      </c>
      <c r="AB54" s="5"/>
      <c r="AC54" s="5"/>
      <c r="AD54" s="5"/>
      <c r="AE54" s="5"/>
      <c r="AF54" s="5"/>
      <c r="AG54" s="5"/>
      <c r="AJ54" t="str">
        <f t="shared" si="2"/>
        <v>ValenciaValladolid</v>
      </c>
      <c r="AK54">
        <f t="shared" si="13"/>
        <v>1.53</v>
      </c>
      <c r="AL54">
        <f t="shared" si="14"/>
        <v>4</v>
      </c>
      <c r="AM54">
        <f t="shared" si="15"/>
        <v>7</v>
      </c>
      <c r="AP54" t="s">
        <v>652</v>
      </c>
      <c r="AQ54">
        <v>2.25</v>
      </c>
      <c r="AR54">
        <v>3.3</v>
      </c>
      <c r="AS54">
        <v>3.3</v>
      </c>
    </row>
    <row r="55" spans="1:45">
      <c r="A55">
        <v>19</v>
      </c>
      <c r="B55" t="s">
        <v>378</v>
      </c>
      <c r="C55" t="s">
        <v>379</v>
      </c>
      <c r="D55">
        <v>0.40553868799999998</v>
      </c>
      <c r="E55">
        <v>0.27532207199999997</v>
      </c>
      <c r="F55">
        <v>0.31815549999999998</v>
      </c>
      <c r="G55">
        <v>0.28653595700000001</v>
      </c>
      <c r="H55">
        <v>0.36195663900000002</v>
      </c>
      <c r="I55" s="3">
        <v>0</v>
      </c>
      <c r="J55" s="3">
        <v>3.7877680607104764</v>
      </c>
      <c r="K55" s="3">
        <v>2.8221247675699314E-2</v>
      </c>
      <c r="L55" s="3">
        <f t="shared" si="3"/>
        <v>3.8159893083861758</v>
      </c>
      <c r="M55">
        <f t="shared" si="4"/>
        <v>2.1</v>
      </c>
      <c r="N55">
        <f t="shared" si="5"/>
        <v>4</v>
      </c>
      <c r="O55">
        <f t="shared" si="6"/>
        <v>3.1</v>
      </c>
      <c r="P55" s="4">
        <f t="shared" si="7"/>
        <v>96.184010691613821</v>
      </c>
      <c r="Q55" s="4">
        <f t="shared" si="8"/>
        <v>111.33508293445573</v>
      </c>
      <c r="R55" s="4">
        <f t="shared" si="9"/>
        <v>96.27149655940849</v>
      </c>
      <c r="S55">
        <f t="shared" si="10"/>
        <v>1.983102882375142</v>
      </c>
      <c r="T55">
        <f t="shared" si="10"/>
        <v>2.0466320369674342</v>
      </c>
      <c r="U55">
        <f t="shared" si="10"/>
        <v>1.9834977230610493</v>
      </c>
      <c r="V55" s="2">
        <f t="shared" si="11"/>
        <v>1.9987686239562374</v>
      </c>
      <c r="X55">
        <v>1</v>
      </c>
      <c r="Y55">
        <v>1</v>
      </c>
      <c r="Z55" s="5">
        <f t="shared" si="1"/>
        <v>96.27149655940849</v>
      </c>
      <c r="AA55" s="5">
        <f t="shared" si="12"/>
        <v>-3.7285034405915098</v>
      </c>
      <c r="AB55" s="5"/>
      <c r="AC55" s="5"/>
      <c r="AD55" s="5"/>
      <c r="AE55" s="5"/>
      <c r="AF55" s="5"/>
      <c r="AG55" s="5"/>
      <c r="AJ55" t="str">
        <f t="shared" si="2"/>
        <v>GironaAlavés</v>
      </c>
      <c r="AK55">
        <f t="shared" si="13"/>
        <v>2.1</v>
      </c>
      <c r="AL55">
        <f t="shared" si="14"/>
        <v>3.1</v>
      </c>
      <c r="AM55">
        <f t="shared" si="15"/>
        <v>4</v>
      </c>
      <c r="AP55" t="s">
        <v>653</v>
      </c>
      <c r="AQ55">
        <v>12</v>
      </c>
      <c r="AR55">
        <v>6</v>
      </c>
      <c r="AS55">
        <v>1.25</v>
      </c>
    </row>
    <row r="56" spans="1:45">
      <c r="A56">
        <v>19</v>
      </c>
      <c r="B56" t="s">
        <v>367</v>
      </c>
      <c r="C56" t="s">
        <v>369</v>
      </c>
      <c r="D56">
        <v>0.30650667700000001</v>
      </c>
      <c r="E56">
        <v>0.35143144100000001</v>
      </c>
      <c r="F56">
        <v>0.34155977100000001</v>
      </c>
      <c r="G56">
        <v>0.23913061599999999</v>
      </c>
      <c r="H56">
        <v>0.32395497200000001</v>
      </c>
      <c r="I56" s="3">
        <v>0</v>
      </c>
      <c r="J56" s="3">
        <v>15.460034557923226</v>
      </c>
      <c r="K56" s="3">
        <v>9.6903809263744591</v>
      </c>
      <c r="L56" s="3">
        <f t="shared" si="3"/>
        <v>25.150415484297685</v>
      </c>
      <c r="M56">
        <f t="shared" si="4"/>
        <v>2.15</v>
      </c>
      <c r="N56">
        <f t="shared" si="5"/>
        <v>3.8</v>
      </c>
      <c r="O56">
        <f t="shared" si="6"/>
        <v>3.1</v>
      </c>
      <c r="P56" s="4">
        <f t="shared" si="7"/>
        <v>74.849584515702318</v>
      </c>
      <c r="Q56" s="4">
        <f t="shared" si="8"/>
        <v>133.59771583581056</v>
      </c>
      <c r="R56" s="4">
        <f t="shared" si="9"/>
        <v>104.88976538746314</v>
      </c>
      <c r="S56">
        <f t="shared" si="10"/>
        <v>1.8741893939504324</v>
      </c>
      <c r="T56">
        <f t="shared" si="10"/>
        <v>2.1257990329270759</v>
      </c>
      <c r="U56">
        <f t="shared" si="10"/>
        <v>2.0207331140029532</v>
      </c>
      <c r="V56" s="2">
        <f t="shared" si="11"/>
        <v>2.0117253202973253</v>
      </c>
      <c r="X56">
        <v>1</v>
      </c>
      <c r="Y56">
        <v>2</v>
      </c>
      <c r="Z56" s="5">
        <f t="shared" si="1"/>
        <v>133.59771583581056</v>
      </c>
      <c r="AA56" s="5">
        <f t="shared" si="12"/>
        <v>33.597715835810561</v>
      </c>
      <c r="AB56" s="5"/>
      <c r="AC56" s="5"/>
      <c r="AD56" s="5"/>
      <c r="AE56" s="5"/>
      <c r="AF56" s="5"/>
      <c r="AG56" s="5"/>
      <c r="AJ56" t="str">
        <f t="shared" si="2"/>
        <v>VillarrealGetafe</v>
      </c>
      <c r="AK56">
        <f t="shared" si="13"/>
        <v>2.15</v>
      </c>
      <c r="AL56">
        <f t="shared" si="14"/>
        <v>3.1</v>
      </c>
      <c r="AM56">
        <f t="shared" si="15"/>
        <v>3.8</v>
      </c>
      <c r="AP56" t="s">
        <v>600</v>
      </c>
      <c r="AQ56">
        <v>4.33</v>
      </c>
      <c r="AR56">
        <v>4.2</v>
      </c>
      <c r="AS56">
        <v>1.72</v>
      </c>
    </row>
    <row r="57" spans="1:45">
      <c r="A57">
        <v>19</v>
      </c>
      <c r="B57" t="s">
        <v>357</v>
      </c>
      <c r="C57" t="s">
        <v>352</v>
      </c>
      <c r="D57">
        <v>0.33695857000000001</v>
      </c>
      <c r="E57">
        <v>0.42405315300000002</v>
      </c>
      <c r="F57">
        <v>0.20616738600000001</v>
      </c>
      <c r="G57">
        <v>0.72544679000000001</v>
      </c>
      <c r="H57">
        <v>0.71452870199999996</v>
      </c>
      <c r="I57" s="3">
        <v>0</v>
      </c>
      <c r="J57" s="3">
        <v>41.837319830683832</v>
      </c>
      <c r="K57" s="3">
        <v>14.005324417522042</v>
      </c>
      <c r="L57" s="3">
        <f t="shared" si="3"/>
        <v>55.842644248205872</v>
      </c>
      <c r="M57">
        <f t="shared" si="4"/>
        <v>1.25</v>
      </c>
      <c r="N57">
        <f t="shared" si="5"/>
        <v>12</v>
      </c>
      <c r="O57">
        <f t="shared" si="6"/>
        <v>6</v>
      </c>
      <c r="P57" s="4">
        <f t="shared" si="7"/>
        <v>44.157355751794128</v>
      </c>
      <c r="Q57" s="4">
        <f t="shared" si="8"/>
        <v>546.20519372000001</v>
      </c>
      <c r="R57" s="4">
        <f t="shared" si="9"/>
        <v>128.18930225692637</v>
      </c>
      <c r="S57">
        <f t="shared" si="10"/>
        <v>1.6450030589062001</v>
      </c>
      <c r="T57">
        <f t="shared" si="10"/>
        <v>2.7373558254141366</v>
      </c>
      <c r="U57">
        <f t="shared" si="10"/>
        <v>2.1078517836489477</v>
      </c>
      <c r="V57" s="2">
        <f t="shared" si="11"/>
        <v>2.1496525393347823</v>
      </c>
      <c r="X57">
        <v>1</v>
      </c>
      <c r="Y57">
        <v>0</v>
      </c>
      <c r="Z57" s="5">
        <f t="shared" si="1"/>
        <v>44.157355751794128</v>
      </c>
      <c r="AA57" s="5">
        <f t="shared" si="12"/>
        <v>-55.842644248205872</v>
      </c>
      <c r="AB57" s="5"/>
      <c r="AC57" s="5"/>
      <c r="AD57" s="5"/>
      <c r="AE57" s="5"/>
      <c r="AF57" s="5"/>
      <c r="AG57" s="5"/>
      <c r="AJ57" t="str">
        <f t="shared" si="2"/>
        <v>Atlético MadridLevante</v>
      </c>
      <c r="AK57">
        <f t="shared" si="13"/>
        <v>1.25</v>
      </c>
      <c r="AL57">
        <f t="shared" si="14"/>
        <v>6</v>
      </c>
      <c r="AM57">
        <f t="shared" si="15"/>
        <v>12</v>
      </c>
      <c r="AP57" t="s">
        <v>385</v>
      </c>
      <c r="AQ57">
        <v>1.66</v>
      </c>
      <c r="AR57">
        <v>4</v>
      </c>
      <c r="AS57">
        <v>4.75</v>
      </c>
    </row>
    <row r="58" spans="1:45">
      <c r="A58">
        <v>19</v>
      </c>
      <c r="B58" t="s">
        <v>363</v>
      </c>
      <c r="C58" t="s">
        <v>360</v>
      </c>
      <c r="D58">
        <v>0.25118948899999999</v>
      </c>
      <c r="E58">
        <v>0.48015165300000001</v>
      </c>
      <c r="F58">
        <v>0.26420454500000001</v>
      </c>
      <c r="G58">
        <v>0.43518708900000003</v>
      </c>
      <c r="H58">
        <v>0.47535773599999998</v>
      </c>
      <c r="I58" s="3">
        <v>0</v>
      </c>
      <c r="J58" s="3">
        <v>16.474214079089784</v>
      </c>
      <c r="K58" s="3">
        <v>3.2471467026310083E-2</v>
      </c>
      <c r="L58" s="3">
        <f t="shared" si="3"/>
        <v>16.506685546116092</v>
      </c>
      <c r="M58">
        <f t="shared" si="4"/>
        <v>2.75</v>
      </c>
      <c r="N58">
        <f t="shared" si="5"/>
        <v>2.7</v>
      </c>
      <c r="O58">
        <f t="shared" si="6"/>
        <v>3.2</v>
      </c>
      <c r="P58" s="4">
        <f t="shared" si="7"/>
        <v>83.493314453883897</v>
      </c>
      <c r="Q58" s="4">
        <f t="shared" si="8"/>
        <v>127.97369246742633</v>
      </c>
      <c r="R58" s="4">
        <f t="shared" si="9"/>
        <v>83.597223148368101</v>
      </c>
      <c r="S58">
        <f t="shared" si="10"/>
        <v>1.9216517016868453</v>
      </c>
      <c r="T58">
        <f t="shared" si="10"/>
        <v>2.1071207009721751</v>
      </c>
      <c r="U58">
        <f t="shared" si="10"/>
        <v>1.9221918517049259</v>
      </c>
      <c r="V58" s="2">
        <f t="shared" si="11"/>
        <v>2.0022880202074154</v>
      </c>
      <c r="X58">
        <v>2</v>
      </c>
      <c r="Y58">
        <v>0</v>
      </c>
      <c r="Z58" s="5">
        <f t="shared" si="1"/>
        <v>83.493314453883897</v>
      </c>
      <c r="AA58" s="5">
        <f t="shared" si="12"/>
        <v>-16.506685546116103</v>
      </c>
      <c r="AB58" s="5"/>
      <c r="AC58" s="5"/>
      <c r="AD58" s="5"/>
      <c r="AE58" s="5"/>
      <c r="AF58" s="5"/>
      <c r="AG58" s="5"/>
      <c r="AJ58" t="str">
        <f t="shared" si="2"/>
        <v>Athletic BilbaoSevilla</v>
      </c>
      <c r="AK58">
        <f t="shared" si="13"/>
        <v>2.75</v>
      </c>
      <c r="AL58">
        <f t="shared" si="14"/>
        <v>3.2</v>
      </c>
      <c r="AM58">
        <f t="shared" si="15"/>
        <v>2.7</v>
      </c>
      <c r="AP58" t="s">
        <v>542</v>
      </c>
      <c r="AQ58">
        <v>2.8</v>
      </c>
      <c r="AR58">
        <v>3</v>
      </c>
      <c r="AS58">
        <v>2.75</v>
      </c>
    </row>
    <row r="59" spans="1:45">
      <c r="A59">
        <v>19</v>
      </c>
      <c r="B59" t="s">
        <v>354</v>
      </c>
      <c r="C59" t="s">
        <v>372</v>
      </c>
      <c r="D59">
        <v>0.60170048399999998</v>
      </c>
      <c r="E59">
        <v>0.111663285</v>
      </c>
      <c r="F59">
        <v>0.119264403</v>
      </c>
      <c r="G59">
        <v>0.72205958299999995</v>
      </c>
      <c r="H59">
        <v>0.629974221</v>
      </c>
      <c r="I59" s="3">
        <v>0</v>
      </c>
      <c r="J59" s="3">
        <v>9.3207958428224735</v>
      </c>
      <c r="K59" s="3">
        <v>4.7398811996892825</v>
      </c>
      <c r="L59" s="3">
        <f t="shared" si="3"/>
        <v>14.060677042511756</v>
      </c>
      <c r="M59">
        <f t="shared" si="4"/>
        <v>1.1200000000000001</v>
      </c>
      <c r="N59">
        <f t="shared" si="5"/>
        <v>21</v>
      </c>
      <c r="O59">
        <f t="shared" si="6"/>
        <v>9</v>
      </c>
      <c r="P59" s="4">
        <f t="shared" si="7"/>
        <v>85.939322957488244</v>
      </c>
      <c r="Q59" s="4">
        <f t="shared" si="8"/>
        <v>281.67603565676018</v>
      </c>
      <c r="R59" s="4">
        <f t="shared" si="9"/>
        <v>128.5982537546918</v>
      </c>
      <c r="S59">
        <f t="shared" si="10"/>
        <v>1.9341919279261355</v>
      </c>
      <c r="T59">
        <f t="shared" si="10"/>
        <v>2.4497498997910792</v>
      </c>
      <c r="U59">
        <f t="shared" si="10"/>
        <v>2.1092350713109833</v>
      </c>
      <c r="V59" s="2">
        <f t="shared" si="11"/>
        <v>1.6889080019877083</v>
      </c>
      <c r="X59">
        <v>3</v>
      </c>
      <c r="Y59">
        <v>0</v>
      </c>
      <c r="Z59" s="5">
        <f t="shared" si="1"/>
        <v>85.939322957488244</v>
      </c>
      <c r="AA59" s="5">
        <f t="shared" si="12"/>
        <v>-14.060677042511756</v>
      </c>
      <c r="AB59" s="5"/>
      <c r="AC59" s="5"/>
      <c r="AD59" s="5"/>
      <c r="AE59" s="5"/>
      <c r="AF59" s="5"/>
      <c r="AG59" s="5"/>
      <c r="AJ59" t="str">
        <f t="shared" si="2"/>
        <v>BarcelonaEibar</v>
      </c>
      <c r="AK59">
        <f t="shared" si="13"/>
        <v>1.1200000000000001</v>
      </c>
      <c r="AL59">
        <f t="shared" si="14"/>
        <v>9</v>
      </c>
      <c r="AM59">
        <f t="shared" si="15"/>
        <v>21</v>
      </c>
      <c r="AP59" t="s">
        <v>551</v>
      </c>
      <c r="AQ59">
        <v>2.5</v>
      </c>
      <c r="AR59">
        <v>3.3</v>
      </c>
      <c r="AS59">
        <v>2.87</v>
      </c>
    </row>
    <row r="60" spans="1:45">
      <c r="A60">
        <v>19</v>
      </c>
      <c r="B60" t="s">
        <v>376</v>
      </c>
      <c r="C60" t="s">
        <v>364</v>
      </c>
      <c r="D60">
        <v>0.52815080199999997</v>
      </c>
      <c r="E60">
        <v>0.23289425899999999</v>
      </c>
      <c r="F60">
        <v>0.22521666700000001</v>
      </c>
      <c r="G60">
        <v>0.571255026</v>
      </c>
      <c r="H60">
        <v>0.57196107600000001</v>
      </c>
      <c r="I60" s="3">
        <v>36.540988801674288</v>
      </c>
      <c r="J60" s="3">
        <v>0</v>
      </c>
      <c r="K60" s="3">
        <v>8.3497307125598006</v>
      </c>
      <c r="L60" s="3">
        <f t="shared" si="3"/>
        <v>44.890719514234092</v>
      </c>
      <c r="M60">
        <f t="shared" si="4"/>
        <v>3.25</v>
      </c>
      <c r="N60">
        <f t="shared" si="5"/>
        <v>2.1</v>
      </c>
      <c r="O60">
        <f t="shared" si="6"/>
        <v>3.75</v>
      </c>
      <c r="P60" s="4">
        <f t="shared" si="7"/>
        <v>173.86749409120736</v>
      </c>
      <c r="Q60" s="4">
        <f t="shared" si="8"/>
        <v>55.109280485765908</v>
      </c>
      <c r="R60" s="4">
        <f t="shared" si="9"/>
        <v>86.420770657865162</v>
      </c>
      <c r="S60">
        <f t="shared" si="10"/>
        <v>2.240218394789423</v>
      </c>
      <c r="T60">
        <f t="shared" si="10"/>
        <v>1.7412247408548773</v>
      </c>
      <c r="U60">
        <f t="shared" si="10"/>
        <v>1.9366181348167522</v>
      </c>
      <c r="V60" s="2">
        <f t="shared" si="11"/>
        <v>2.0248530692122357</v>
      </c>
      <c r="X60">
        <v>1</v>
      </c>
      <c r="Y60">
        <v>2</v>
      </c>
      <c r="Z60" s="5">
        <f t="shared" si="1"/>
        <v>55.109280485765908</v>
      </c>
      <c r="AA60" s="5">
        <f t="shared" si="12"/>
        <v>-44.890719514234092</v>
      </c>
      <c r="AB60" s="5"/>
      <c r="AC60" s="5"/>
      <c r="AD60" s="5"/>
      <c r="AE60" s="5"/>
      <c r="AF60" s="5"/>
      <c r="AG60" s="5"/>
      <c r="AJ60" t="str">
        <f t="shared" si="2"/>
        <v>BetisReal Madrid</v>
      </c>
      <c r="AK60">
        <f t="shared" si="13"/>
        <v>3.25</v>
      </c>
      <c r="AL60">
        <f t="shared" si="14"/>
        <v>3.75</v>
      </c>
      <c r="AM60">
        <f t="shared" si="15"/>
        <v>2.1</v>
      </c>
      <c r="AP60" t="s">
        <v>654</v>
      </c>
      <c r="AQ60">
        <v>2.04</v>
      </c>
      <c r="AR60">
        <v>3.5</v>
      </c>
      <c r="AS60">
        <v>3.6</v>
      </c>
    </row>
    <row r="61" spans="1:45">
      <c r="A61">
        <v>19</v>
      </c>
      <c r="B61" t="s">
        <v>358</v>
      </c>
      <c r="C61" t="s">
        <v>373</v>
      </c>
      <c r="D61">
        <v>0.426331554</v>
      </c>
      <c r="E61">
        <v>0.21742482799999999</v>
      </c>
      <c r="F61">
        <v>0.35578515999999999</v>
      </c>
      <c r="G61">
        <v>0.19463824299999999</v>
      </c>
      <c r="H61">
        <v>0.26679387999999998</v>
      </c>
      <c r="I61" s="3">
        <v>0</v>
      </c>
      <c r="J61" s="3">
        <v>0</v>
      </c>
      <c r="K61" s="3">
        <v>7.7129954048760778</v>
      </c>
      <c r="L61" s="3">
        <f t="shared" si="3"/>
        <v>7.7129954048760778</v>
      </c>
      <c r="M61">
        <f t="shared" si="4"/>
        <v>2</v>
      </c>
      <c r="N61">
        <f t="shared" si="5"/>
        <v>4</v>
      </c>
      <c r="O61">
        <f t="shared" si="6"/>
        <v>3.3</v>
      </c>
      <c r="P61" s="4">
        <f t="shared" si="7"/>
        <v>92.287004595123918</v>
      </c>
      <c r="Q61" s="4">
        <f t="shared" si="8"/>
        <v>92.287004595123918</v>
      </c>
      <c r="R61" s="4">
        <f t="shared" si="9"/>
        <v>117.73988943121498</v>
      </c>
      <c r="S61">
        <f t="shared" si="10"/>
        <v>1.9651405501052448</v>
      </c>
      <c r="T61">
        <f t="shared" si="10"/>
        <v>1.9651405501052448</v>
      </c>
      <c r="U61">
        <f t="shared" si="10"/>
        <v>2.0709236236331421</v>
      </c>
      <c r="V61" s="2">
        <f t="shared" si="11"/>
        <v>2.0018756634393391</v>
      </c>
      <c r="X61">
        <v>3</v>
      </c>
      <c r="Y61">
        <v>2</v>
      </c>
      <c r="Z61" s="5">
        <f t="shared" si="1"/>
        <v>92.287004595123918</v>
      </c>
      <c r="AA61" s="5">
        <f t="shared" si="12"/>
        <v>-7.7129954048760823</v>
      </c>
      <c r="AB61" s="5"/>
      <c r="AC61" s="5"/>
      <c r="AD61" s="5"/>
      <c r="AE61" s="5"/>
      <c r="AF61" s="5"/>
      <c r="AG61" s="5"/>
      <c r="AJ61" t="str">
        <f t="shared" si="2"/>
        <v>Real SociedadEspanyol</v>
      </c>
      <c r="AK61">
        <f t="shared" si="13"/>
        <v>2</v>
      </c>
      <c r="AL61">
        <f t="shared" si="14"/>
        <v>3.3</v>
      </c>
      <c r="AM61">
        <f t="shared" si="15"/>
        <v>4</v>
      </c>
      <c r="AP61" t="s">
        <v>655</v>
      </c>
      <c r="AQ61">
        <v>2.8</v>
      </c>
      <c r="AR61">
        <v>3.3</v>
      </c>
      <c r="AS61">
        <v>2.6</v>
      </c>
    </row>
    <row r="62" spans="1:45">
      <c r="A62">
        <v>20</v>
      </c>
      <c r="B62" t="s">
        <v>369</v>
      </c>
      <c r="C62" t="s">
        <v>379</v>
      </c>
      <c r="D62">
        <v>0.38213347199999997</v>
      </c>
      <c r="E62">
        <v>0.27127086700000003</v>
      </c>
      <c r="F62">
        <v>0.34611543500000003</v>
      </c>
      <c r="G62">
        <v>0.22525898499999999</v>
      </c>
      <c r="H62">
        <v>0.30738974800000002</v>
      </c>
      <c r="I62" s="3">
        <v>0</v>
      </c>
      <c r="J62" s="3">
        <v>8.4014580481877363</v>
      </c>
      <c r="K62" s="3">
        <v>7.3292361881354742</v>
      </c>
      <c r="L62" s="3">
        <f t="shared" si="3"/>
        <v>15.73069423632321</v>
      </c>
      <c r="M62">
        <f t="shared" si="4"/>
        <v>2</v>
      </c>
      <c r="N62">
        <f t="shared" si="5"/>
        <v>4.5</v>
      </c>
      <c r="O62">
        <f t="shared" si="6"/>
        <v>3.1</v>
      </c>
      <c r="P62" s="4">
        <f t="shared" si="7"/>
        <v>84.269305763676797</v>
      </c>
      <c r="Q62" s="4">
        <f t="shared" si="8"/>
        <v>122.07586698052162</v>
      </c>
      <c r="R62" s="4">
        <f t="shared" si="9"/>
        <v>106.98993794689676</v>
      </c>
      <c r="S62">
        <f t="shared" si="10"/>
        <v>1.9256694160851633</v>
      </c>
      <c r="T62">
        <f t="shared" si="10"/>
        <v>2.0866298173183928</v>
      </c>
      <c r="U62">
        <f t="shared" si="10"/>
        <v>2.0293429356326862</v>
      </c>
      <c r="V62" s="2">
        <f t="shared" si="11"/>
        <v>2.0042915324755324</v>
      </c>
      <c r="X62">
        <v>4</v>
      </c>
      <c r="Y62">
        <v>0</v>
      </c>
      <c r="Z62" s="5">
        <f t="shared" si="1"/>
        <v>84.269305763676797</v>
      </c>
      <c r="AA62" s="5">
        <f t="shared" si="12"/>
        <v>-15.730694236323203</v>
      </c>
      <c r="AB62" s="5"/>
      <c r="AC62" s="5"/>
      <c r="AD62" s="5"/>
      <c r="AE62" s="5"/>
      <c r="AF62" s="5"/>
      <c r="AG62" s="5"/>
      <c r="AJ62" t="str">
        <f t="shared" si="2"/>
        <v>GetafeAlavés</v>
      </c>
      <c r="AK62">
        <f t="shared" si="13"/>
        <v>2</v>
      </c>
      <c r="AL62">
        <f t="shared" si="14"/>
        <v>3.1</v>
      </c>
      <c r="AM62">
        <f t="shared" si="15"/>
        <v>4.5</v>
      </c>
      <c r="AP62" t="s">
        <v>526</v>
      </c>
      <c r="AQ62">
        <v>1.1599999999999999</v>
      </c>
      <c r="AR62">
        <v>7.5</v>
      </c>
      <c r="AS62">
        <v>17</v>
      </c>
    </row>
    <row r="63" spans="1:45">
      <c r="A63">
        <v>20</v>
      </c>
      <c r="B63" t="s">
        <v>364</v>
      </c>
      <c r="C63" t="s">
        <v>360</v>
      </c>
      <c r="D63">
        <v>0.29729663699999997</v>
      </c>
      <c r="E63">
        <v>0.46225018099999998</v>
      </c>
      <c r="F63">
        <v>0.22431890800000001</v>
      </c>
      <c r="G63">
        <v>0.62950279399999998</v>
      </c>
      <c r="H63">
        <v>0.63581304000000005</v>
      </c>
      <c r="I63" s="3">
        <v>0</v>
      </c>
      <c r="J63" s="3">
        <v>34.51355294007773</v>
      </c>
      <c r="K63" s="3">
        <v>9.832315148892059</v>
      </c>
      <c r="L63" s="3">
        <f t="shared" si="3"/>
        <v>44.345868088969787</v>
      </c>
      <c r="M63">
        <f t="shared" si="4"/>
        <v>1.7</v>
      </c>
      <c r="N63">
        <f t="shared" si="5"/>
        <v>4.5</v>
      </c>
      <c r="O63">
        <f t="shared" si="6"/>
        <v>4.2</v>
      </c>
      <c r="P63" s="4">
        <f t="shared" si="7"/>
        <v>55.654131911030213</v>
      </c>
      <c r="Q63" s="4">
        <f t="shared" si="8"/>
        <v>210.96512014138</v>
      </c>
      <c r="R63" s="4">
        <f t="shared" si="9"/>
        <v>96.949855536376859</v>
      </c>
      <c r="S63">
        <f t="shared" si="10"/>
        <v>1.7454974130471066</v>
      </c>
      <c r="T63">
        <f t="shared" si="10"/>
        <v>2.3242106572772419</v>
      </c>
      <c r="U63">
        <f t="shared" si="10"/>
        <v>1.9865471662790759</v>
      </c>
      <c r="V63" s="2">
        <f t="shared" si="11"/>
        <v>2.0389173988298555</v>
      </c>
      <c r="X63">
        <v>2</v>
      </c>
      <c r="Y63">
        <v>0</v>
      </c>
      <c r="Z63" s="5">
        <f t="shared" si="1"/>
        <v>55.654131911030213</v>
      </c>
      <c r="AA63" s="5">
        <f t="shared" si="12"/>
        <v>-44.345868088969787</v>
      </c>
      <c r="AB63" s="5"/>
      <c r="AC63" s="5"/>
      <c r="AD63" s="5"/>
      <c r="AE63" s="5"/>
      <c r="AF63" s="5"/>
      <c r="AG63" s="5"/>
      <c r="AJ63" t="str">
        <f t="shared" si="2"/>
        <v>Real MadridSevilla</v>
      </c>
      <c r="AK63">
        <f t="shared" si="13"/>
        <v>1.7</v>
      </c>
      <c r="AL63">
        <f t="shared" si="14"/>
        <v>4.2</v>
      </c>
      <c r="AM63">
        <f t="shared" si="15"/>
        <v>4.5</v>
      </c>
      <c r="AP63" t="s">
        <v>453</v>
      </c>
      <c r="AQ63">
        <v>3.3</v>
      </c>
      <c r="AR63">
        <v>3.4</v>
      </c>
      <c r="AS63">
        <v>2.2000000000000002</v>
      </c>
    </row>
    <row r="64" spans="1:45">
      <c r="A64">
        <v>20</v>
      </c>
      <c r="B64" t="s">
        <v>625</v>
      </c>
      <c r="C64" t="s">
        <v>357</v>
      </c>
      <c r="D64">
        <v>0.29446685700000003</v>
      </c>
      <c r="E64">
        <v>0.34103352300000001</v>
      </c>
      <c r="F64">
        <v>0.36421171499999999</v>
      </c>
      <c r="G64">
        <v>0.195595242</v>
      </c>
      <c r="H64">
        <v>0.28217732899999998</v>
      </c>
      <c r="I64" s="3">
        <v>18.733290460641161</v>
      </c>
      <c r="J64" s="3">
        <v>0</v>
      </c>
      <c r="K64" s="3">
        <v>19.131961168534012</v>
      </c>
      <c r="L64" s="3">
        <f t="shared" si="3"/>
        <v>37.865251629175177</v>
      </c>
      <c r="M64">
        <f t="shared" si="4"/>
        <v>5.75</v>
      </c>
      <c r="N64">
        <f t="shared" si="5"/>
        <v>1.66</v>
      </c>
      <c r="O64">
        <f t="shared" si="6"/>
        <v>3.6</v>
      </c>
      <c r="P64" s="4">
        <f t="shared" si="7"/>
        <v>169.8511685195115</v>
      </c>
      <c r="Q64" s="4">
        <f t="shared" si="8"/>
        <v>62.13474837082483</v>
      </c>
      <c r="R64" s="4">
        <f t="shared" si="9"/>
        <v>131.00980857754726</v>
      </c>
      <c r="S64">
        <f t="shared" si="10"/>
        <v>2.230068539017823</v>
      </c>
      <c r="T64">
        <f t="shared" si="10"/>
        <v>1.79333454389878</v>
      </c>
      <c r="U64">
        <f t="shared" si="10"/>
        <v>2.1173038120804675</v>
      </c>
      <c r="V64" s="2">
        <f t="shared" si="11"/>
        <v>2.0394153235764243</v>
      </c>
      <c r="X64">
        <v>0</v>
      </c>
      <c r="Y64">
        <v>3</v>
      </c>
      <c r="Z64" s="5">
        <f t="shared" si="1"/>
        <v>62.13474837082483</v>
      </c>
      <c r="AA64" s="5">
        <f t="shared" si="12"/>
        <v>-37.86525162917517</v>
      </c>
      <c r="AB64" s="5"/>
      <c r="AC64" s="5"/>
      <c r="AD64" s="5"/>
      <c r="AE64" s="5"/>
      <c r="AF64" s="5"/>
      <c r="AG64" s="5"/>
      <c r="AJ64" t="str">
        <f t="shared" si="2"/>
        <v>HuescaAtlético Madrid</v>
      </c>
      <c r="AK64">
        <f t="shared" si="13"/>
        <v>5.75</v>
      </c>
      <c r="AL64">
        <f t="shared" si="14"/>
        <v>3.6</v>
      </c>
      <c r="AM64">
        <f t="shared" si="15"/>
        <v>1.66</v>
      </c>
      <c r="AP64" t="s">
        <v>547</v>
      </c>
      <c r="AQ64">
        <v>2</v>
      </c>
      <c r="AR64">
        <v>3.5</v>
      </c>
      <c r="AS64">
        <v>3.75</v>
      </c>
    </row>
    <row r="65" spans="1:45">
      <c r="A65">
        <v>20</v>
      </c>
      <c r="B65" t="s">
        <v>355</v>
      </c>
      <c r="C65" t="s">
        <v>370</v>
      </c>
      <c r="D65">
        <v>0.44616762700000001</v>
      </c>
      <c r="E65">
        <v>0.24432164100000001</v>
      </c>
      <c r="F65">
        <v>0.308145736</v>
      </c>
      <c r="G65">
        <v>0.299902</v>
      </c>
      <c r="H65">
        <v>0.36555887500000001</v>
      </c>
      <c r="I65" s="3">
        <v>22.80258382412762</v>
      </c>
      <c r="J65" s="3">
        <v>0</v>
      </c>
      <c r="K65" s="3">
        <v>9.4926418232114056</v>
      </c>
      <c r="L65" s="3">
        <f t="shared" si="3"/>
        <v>32.295225647339024</v>
      </c>
      <c r="M65">
        <f t="shared" si="4"/>
        <v>3.1</v>
      </c>
      <c r="N65">
        <f t="shared" si="5"/>
        <v>2.4</v>
      </c>
      <c r="O65">
        <f t="shared" si="6"/>
        <v>3.2</v>
      </c>
      <c r="P65" s="4">
        <f t="shared" si="7"/>
        <v>138.39278420745657</v>
      </c>
      <c r="Q65" s="4">
        <f t="shared" si="8"/>
        <v>67.704774352660976</v>
      </c>
      <c r="R65" s="4">
        <f t="shared" si="9"/>
        <v>98.081228186937466</v>
      </c>
      <c r="S65">
        <f t="shared" si="10"/>
        <v>2.1411134466194364</v>
      </c>
      <c r="T65">
        <f t="shared" si="10"/>
        <v>1.8306192950057611</v>
      </c>
      <c r="U65">
        <f t="shared" si="10"/>
        <v>1.9915858955049888</v>
      </c>
      <c r="V65" s="2">
        <f t="shared" si="11"/>
        <v>2.0162541173956594</v>
      </c>
      <c r="X65">
        <v>1</v>
      </c>
      <c r="Y65">
        <v>2</v>
      </c>
      <c r="Z65" s="5">
        <f t="shared" si="1"/>
        <v>67.704774352660976</v>
      </c>
      <c r="AA65" s="5">
        <f t="shared" si="12"/>
        <v>-32.295225647339024</v>
      </c>
      <c r="AB65" s="5"/>
      <c r="AC65" s="5"/>
      <c r="AD65" s="5"/>
      <c r="AE65" s="5"/>
      <c r="AF65" s="5"/>
      <c r="AG65" s="5"/>
      <c r="AJ65" t="str">
        <f t="shared" si="2"/>
        <v>Celta VigoValencia</v>
      </c>
      <c r="AK65">
        <f t="shared" si="13"/>
        <v>3.1</v>
      </c>
      <c r="AL65">
        <f t="shared" si="14"/>
        <v>3.2</v>
      </c>
      <c r="AM65">
        <f t="shared" si="15"/>
        <v>2.4</v>
      </c>
      <c r="AP65" t="s">
        <v>656</v>
      </c>
      <c r="AQ65">
        <v>2.2000000000000002</v>
      </c>
      <c r="AR65">
        <v>3.4</v>
      </c>
      <c r="AS65">
        <v>3.2</v>
      </c>
    </row>
    <row r="66" spans="1:45">
      <c r="A66">
        <v>20</v>
      </c>
      <c r="B66" t="s">
        <v>376</v>
      </c>
      <c r="C66" t="s">
        <v>378</v>
      </c>
      <c r="D66">
        <v>0.27880403199999998</v>
      </c>
      <c r="E66">
        <v>0.41361722299999998</v>
      </c>
      <c r="F66">
        <v>0.30623155099999999</v>
      </c>
      <c r="G66">
        <v>0.31808191699999999</v>
      </c>
      <c r="H66">
        <v>0.38919768399999999</v>
      </c>
      <c r="I66" s="3">
        <v>0</v>
      </c>
      <c r="J66" s="3">
        <v>33.187001605821507</v>
      </c>
      <c r="K66" s="3">
        <v>17.902298342706185</v>
      </c>
      <c r="L66" s="3">
        <f t="shared" si="3"/>
        <v>51.089299948527696</v>
      </c>
      <c r="M66">
        <f t="shared" si="4"/>
        <v>1.61</v>
      </c>
      <c r="N66">
        <f t="shared" si="5"/>
        <v>6</v>
      </c>
      <c r="O66">
        <f t="shared" si="6"/>
        <v>3.75</v>
      </c>
      <c r="P66" s="4">
        <f t="shared" si="7"/>
        <v>48.910700051472304</v>
      </c>
      <c r="Q66" s="4">
        <f t="shared" si="8"/>
        <v>248.03270968640132</v>
      </c>
      <c r="R66" s="4">
        <f t="shared" si="9"/>
        <v>116.0443188366205</v>
      </c>
      <c r="S66">
        <f t="shared" si="10"/>
        <v>1.689403878857179</v>
      </c>
      <c r="T66">
        <f t="shared" si="10"/>
        <v>2.3945089578406229</v>
      </c>
      <c r="U66">
        <f t="shared" si="10"/>
        <v>2.0646238836260506</v>
      </c>
      <c r="V66" s="2">
        <f t="shared" si="11"/>
        <v>2.0936757328069326</v>
      </c>
      <c r="X66">
        <v>3</v>
      </c>
      <c r="Y66">
        <v>2</v>
      </c>
      <c r="Z66" s="5">
        <f t="shared" ref="Z66:Z129" si="17">IF(X66=Y66,R66,IF(X66&gt;Y66,P66,Q66))</f>
        <v>48.910700051472304</v>
      </c>
      <c r="AA66" s="5">
        <f t="shared" si="12"/>
        <v>-51.089299948527696</v>
      </c>
      <c r="AB66" s="5"/>
      <c r="AC66" s="5"/>
      <c r="AD66" s="5"/>
      <c r="AE66" s="5"/>
      <c r="AF66" s="5"/>
      <c r="AG66" s="5"/>
      <c r="AJ66" t="str">
        <f t="shared" ref="AJ66:AJ129" si="18">_xlfn.CONCAT(B66,C66)</f>
        <v>BetisGirona</v>
      </c>
      <c r="AK66">
        <f t="shared" si="13"/>
        <v>1.61</v>
      </c>
      <c r="AL66">
        <f t="shared" si="14"/>
        <v>3.75</v>
      </c>
      <c r="AM66">
        <f t="shared" si="15"/>
        <v>6</v>
      </c>
      <c r="AP66" t="s">
        <v>429</v>
      </c>
      <c r="AQ66">
        <v>1.64</v>
      </c>
      <c r="AR66">
        <v>3.8</v>
      </c>
      <c r="AS66">
        <v>5.5</v>
      </c>
    </row>
    <row r="67" spans="1:45">
      <c r="A67">
        <v>20</v>
      </c>
      <c r="B67" t="s">
        <v>367</v>
      </c>
      <c r="C67" t="s">
        <v>363</v>
      </c>
      <c r="D67">
        <v>0.436442459</v>
      </c>
      <c r="E67">
        <v>0.252698384</v>
      </c>
      <c r="F67">
        <v>0.30956555299999999</v>
      </c>
      <c r="G67">
        <v>0.29997339200000001</v>
      </c>
      <c r="H67">
        <v>0.36804762099999999</v>
      </c>
      <c r="I67" s="3">
        <v>0</v>
      </c>
      <c r="J67" s="3">
        <v>0</v>
      </c>
      <c r="K67" s="3">
        <v>0.77308124281425272</v>
      </c>
      <c r="L67" s="3">
        <f t="shared" ref="L67:L130" si="19">SUM(I67:K67)</f>
        <v>0.77308124281425272</v>
      </c>
      <c r="M67">
        <f t="shared" ref="M67:M130" si="20">AK67</f>
        <v>2.2000000000000002</v>
      </c>
      <c r="N67">
        <f t="shared" ref="N67:N130" si="21">AM67</f>
        <v>3.4</v>
      </c>
      <c r="O67">
        <f t="shared" ref="O67:O130" si="22">AL67</f>
        <v>3.3</v>
      </c>
      <c r="P67" s="4">
        <f t="shared" ref="P67:P130" si="23">100+(I67*M67-I67)-J67-K67</f>
        <v>99.226918757185743</v>
      </c>
      <c r="Q67" s="4">
        <f t="shared" ref="Q67:Q130" si="24">100+(J67*N67-J67)-I67-K67</f>
        <v>99.226918757185743</v>
      </c>
      <c r="R67" s="4">
        <f t="shared" ref="R67:R130" si="25">100+(K67*O67-K67)-I67-J67</f>
        <v>101.77808685847278</v>
      </c>
      <c r="S67">
        <f t="shared" ref="S67:U130" si="26">LOG(P67)</f>
        <v>1.9966295056401835</v>
      </c>
      <c r="T67">
        <f t="shared" si="26"/>
        <v>1.9966295056401835</v>
      </c>
      <c r="U67">
        <f t="shared" si="26"/>
        <v>2.0076542831002815</v>
      </c>
      <c r="V67" s="2">
        <f t="shared" ref="V67:V130" si="27">(D67*S67)+(E67*T67)+(F67*U67)</f>
        <v>1.9974595490563063</v>
      </c>
      <c r="X67">
        <v>1</v>
      </c>
      <c r="Y67">
        <v>1</v>
      </c>
      <c r="Z67" s="5">
        <f t="shared" si="17"/>
        <v>101.77808685847278</v>
      </c>
      <c r="AA67" s="5">
        <f t="shared" ref="AA67:AA130" si="28">Z67-100</f>
        <v>1.7780868584727756</v>
      </c>
      <c r="AB67" s="5"/>
      <c r="AC67" s="5"/>
      <c r="AD67" s="5"/>
      <c r="AE67" s="5"/>
      <c r="AF67" s="5"/>
      <c r="AG67" s="5"/>
      <c r="AJ67" t="str">
        <f t="shared" si="18"/>
        <v>VillarrealAthletic Bilbao</v>
      </c>
      <c r="AK67">
        <f t="shared" ref="AK67:AK130" si="29">VLOOKUP(AJ67,$AP$2:$AS$381,2,FALSE)</f>
        <v>2.2000000000000002</v>
      </c>
      <c r="AL67">
        <f t="shared" ref="AL67:AL130" si="30">VLOOKUP(AJ67,$AP$2:$AS$381,3,FALSE)</f>
        <v>3.3</v>
      </c>
      <c r="AM67">
        <f t="shared" ref="AM67:AM130" si="31">VLOOKUP(AJ67,$AP$2:$AS$381,4,FALSE)</f>
        <v>3.4</v>
      </c>
      <c r="AP67" t="s">
        <v>657</v>
      </c>
      <c r="AQ67">
        <v>2.5</v>
      </c>
      <c r="AR67">
        <v>3.3</v>
      </c>
      <c r="AS67">
        <v>2.9</v>
      </c>
    </row>
    <row r="68" spans="1:45">
      <c r="A68">
        <v>20</v>
      </c>
      <c r="B68" t="s">
        <v>623</v>
      </c>
      <c r="C68" t="s">
        <v>358</v>
      </c>
      <c r="D68">
        <v>0.299737747</v>
      </c>
      <c r="E68">
        <v>0.45328813800000001</v>
      </c>
      <c r="F68">
        <v>0.23609085799999999</v>
      </c>
      <c r="G68">
        <v>0.57869670900000003</v>
      </c>
      <c r="H68">
        <v>0.59783027499999997</v>
      </c>
      <c r="I68" s="3">
        <v>0</v>
      </c>
      <c r="J68" s="3">
        <v>9.8598173880143669</v>
      </c>
      <c r="K68" s="3">
        <v>0</v>
      </c>
      <c r="L68" s="3">
        <f t="shared" si="19"/>
        <v>9.8598173880143669</v>
      </c>
      <c r="M68">
        <f t="shared" si="20"/>
        <v>2.87</v>
      </c>
      <c r="N68">
        <f t="shared" si="21"/>
        <v>2.5</v>
      </c>
      <c r="O68">
        <f t="shared" si="22"/>
        <v>3.3</v>
      </c>
      <c r="P68" s="4">
        <f t="shared" si="23"/>
        <v>90.140182611985637</v>
      </c>
      <c r="Q68" s="4">
        <f t="shared" si="24"/>
        <v>114.78972608202155</v>
      </c>
      <c r="R68" s="4">
        <f t="shared" si="25"/>
        <v>90.140182611985637</v>
      </c>
      <c r="S68">
        <f t="shared" si="26"/>
        <v>1.9549184335585372</v>
      </c>
      <c r="T68">
        <f t="shared" si="26"/>
        <v>2.0599030195466717</v>
      </c>
      <c r="U68">
        <f t="shared" si="26"/>
        <v>1.9549184335585372</v>
      </c>
      <c r="V68" s="2">
        <f t="shared" si="27"/>
        <v>1.9812308213333445</v>
      </c>
      <c r="X68">
        <v>2</v>
      </c>
      <c r="Y68">
        <v>2</v>
      </c>
      <c r="Z68" s="5">
        <f t="shared" si="17"/>
        <v>90.140182611985637</v>
      </c>
      <c r="AA68" s="5">
        <f t="shared" si="28"/>
        <v>-9.8598173880143634</v>
      </c>
      <c r="AB68" s="5"/>
      <c r="AC68" s="5"/>
      <c r="AD68" s="5"/>
      <c r="AE68" s="5"/>
      <c r="AF68" s="5"/>
      <c r="AG68" s="5"/>
      <c r="AJ68" t="str">
        <f t="shared" si="18"/>
        <v>Rayo VallecanoReal Sociedad</v>
      </c>
      <c r="AK68">
        <f t="shared" si="29"/>
        <v>2.87</v>
      </c>
      <c r="AL68">
        <f t="shared" si="30"/>
        <v>3.3</v>
      </c>
      <c r="AM68">
        <f t="shared" si="31"/>
        <v>2.5</v>
      </c>
      <c r="AP68" t="s">
        <v>658</v>
      </c>
      <c r="AQ68">
        <v>2.14</v>
      </c>
      <c r="AR68">
        <v>3.5</v>
      </c>
      <c r="AS68">
        <v>3.3</v>
      </c>
    </row>
    <row r="69" spans="1:45">
      <c r="A69">
        <v>20</v>
      </c>
      <c r="B69" t="s">
        <v>352</v>
      </c>
      <c r="C69" t="s">
        <v>628</v>
      </c>
      <c r="D69">
        <v>0.376467738</v>
      </c>
      <c r="E69">
        <v>0.320609582</v>
      </c>
      <c r="F69">
        <v>0.30146084000000001</v>
      </c>
      <c r="G69">
        <v>0.34109046100000001</v>
      </c>
      <c r="H69">
        <v>0.41398886600000001</v>
      </c>
      <c r="I69" s="3">
        <v>0</v>
      </c>
      <c r="J69" s="3">
        <v>6.9050333990922299</v>
      </c>
      <c r="K69" s="3">
        <v>5.1319564854970174</v>
      </c>
      <c r="L69" s="3">
        <f t="shared" si="19"/>
        <v>12.036989884589246</v>
      </c>
      <c r="M69">
        <f t="shared" si="20"/>
        <v>2.1</v>
      </c>
      <c r="N69">
        <f t="shared" si="21"/>
        <v>3.5</v>
      </c>
      <c r="O69">
        <f t="shared" si="22"/>
        <v>3.5</v>
      </c>
      <c r="P69" s="4">
        <f t="shared" si="23"/>
        <v>87.963010115410754</v>
      </c>
      <c r="Q69" s="4">
        <f t="shared" si="24"/>
        <v>112.13062701223356</v>
      </c>
      <c r="R69" s="4">
        <f t="shared" si="25"/>
        <v>105.92485781465031</v>
      </c>
      <c r="S69">
        <f t="shared" si="26"/>
        <v>1.9443000826049064</v>
      </c>
      <c r="T69">
        <f t="shared" si="26"/>
        <v>2.0497242506478579</v>
      </c>
      <c r="U69">
        <f t="shared" si="26"/>
        <v>2.024997889710042</v>
      </c>
      <c r="V69" s="2">
        <f t="shared" si="27"/>
        <v>1.9995850541371718</v>
      </c>
      <c r="X69">
        <v>2</v>
      </c>
      <c r="Y69">
        <v>0</v>
      </c>
      <c r="Z69" s="5">
        <f t="shared" si="17"/>
        <v>87.963010115410754</v>
      </c>
      <c r="AA69" s="5">
        <f t="shared" si="28"/>
        <v>-12.036989884589246</v>
      </c>
      <c r="AB69" s="5"/>
      <c r="AC69" s="5"/>
      <c r="AD69" s="5"/>
      <c r="AE69" s="5"/>
      <c r="AF69" s="5"/>
      <c r="AG69" s="5"/>
      <c r="AJ69" t="str">
        <f t="shared" si="18"/>
        <v>LevanteValladolid</v>
      </c>
      <c r="AK69">
        <f t="shared" si="29"/>
        <v>2.1</v>
      </c>
      <c r="AL69">
        <f t="shared" si="30"/>
        <v>3.5</v>
      </c>
      <c r="AM69">
        <f t="shared" si="31"/>
        <v>3.5</v>
      </c>
      <c r="AP69" t="s">
        <v>659</v>
      </c>
      <c r="AQ69">
        <v>1.53</v>
      </c>
      <c r="AR69">
        <v>4</v>
      </c>
      <c r="AS69">
        <v>6.5</v>
      </c>
    </row>
    <row r="70" spans="1:45">
      <c r="A70">
        <v>20</v>
      </c>
      <c r="B70" t="s">
        <v>354</v>
      </c>
      <c r="C70" t="s">
        <v>366</v>
      </c>
      <c r="D70">
        <v>0.57788910000000004</v>
      </c>
      <c r="E70">
        <v>0.153553896</v>
      </c>
      <c r="F70">
        <v>0.14221995700000001</v>
      </c>
      <c r="G70">
        <v>0.74779382999999999</v>
      </c>
      <c r="H70">
        <v>0.67772991800000004</v>
      </c>
      <c r="I70" s="3">
        <v>0</v>
      </c>
      <c r="J70" s="3">
        <v>13.852070152673361</v>
      </c>
      <c r="K70" s="3">
        <v>7.5436147864880461</v>
      </c>
      <c r="L70" s="3">
        <f t="shared" si="19"/>
        <v>21.395684939161406</v>
      </c>
      <c r="M70">
        <f t="shared" si="20"/>
        <v>1.1200000000000001</v>
      </c>
      <c r="N70">
        <f t="shared" si="21"/>
        <v>21</v>
      </c>
      <c r="O70">
        <f t="shared" si="22"/>
        <v>9</v>
      </c>
      <c r="P70" s="4">
        <f t="shared" si="23"/>
        <v>78.604315060838587</v>
      </c>
      <c r="Q70" s="4">
        <f t="shared" si="24"/>
        <v>369.49778826697917</v>
      </c>
      <c r="R70" s="4">
        <f t="shared" si="25"/>
        <v>146.49684813923102</v>
      </c>
      <c r="S70">
        <f t="shared" si="26"/>
        <v>1.8954463877146319</v>
      </c>
      <c r="T70">
        <f t="shared" si="26"/>
        <v>2.5676118431467549</v>
      </c>
      <c r="U70">
        <f t="shared" si="26"/>
        <v>2.165828281000949</v>
      </c>
      <c r="V70" s="2">
        <f t="shared" si="27"/>
        <v>1.7976486140189236</v>
      </c>
      <c r="X70">
        <v>3</v>
      </c>
      <c r="Y70">
        <v>1</v>
      </c>
      <c r="Z70" s="5">
        <f t="shared" si="17"/>
        <v>78.604315060838587</v>
      </c>
      <c r="AA70" s="5">
        <f t="shared" si="28"/>
        <v>-21.395684939161413</v>
      </c>
      <c r="AB70" s="5"/>
      <c r="AC70" s="5"/>
      <c r="AD70" s="5"/>
      <c r="AE70" s="5"/>
      <c r="AF70" s="5"/>
      <c r="AG70" s="5"/>
      <c r="AJ70" t="str">
        <f t="shared" si="18"/>
        <v>BarcelonaLeganés</v>
      </c>
      <c r="AK70">
        <f t="shared" si="29"/>
        <v>1.1200000000000001</v>
      </c>
      <c r="AL70">
        <f t="shared" si="30"/>
        <v>9</v>
      </c>
      <c r="AM70">
        <f t="shared" si="31"/>
        <v>21</v>
      </c>
      <c r="AP70" t="s">
        <v>660</v>
      </c>
      <c r="AQ70">
        <v>2</v>
      </c>
      <c r="AR70">
        <v>3.5</v>
      </c>
      <c r="AS70">
        <v>3.8</v>
      </c>
    </row>
    <row r="71" spans="1:45">
      <c r="A71">
        <v>20</v>
      </c>
      <c r="B71" t="s">
        <v>372</v>
      </c>
      <c r="C71" t="s">
        <v>373</v>
      </c>
      <c r="D71">
        <v>0.53080066400000003</v>
      </c>
      <c r="E71">
        <v>0.23444938900000001</v>
      </c>
      <c r="F71">
        <v>0.21685120699999999</v>
      </c>
      <c r="G71">
        <v>0.60860278899999998</v>
      </c>
      <c r="H71">
        <v>0.60096934199999996</v>
      </c>
      <c r="I71" s="3">
        <v>15.562640987218078</v>
      </c>
      <c r="J71" s="3">
        <v>3.5247191475892374</v>
      </c>
      <c r="K71" s="3">
        <v>0</v>
      </c>
      <c r="L71" s="3">
        <f t="shared" si="19"/>
        <v>19.087360134807316</v>
      </c>
      <c r="M71">
        <f t="shared" si="20"/>
        <v>2.1</v>
      </c>
      <c r="N71">
        <f t="shared" si="21"/>
        <v>4</v>
      </c>
      <c r="O71">
        <f t="shared" si="22"/>
        <v>3.1</v>
      </c>
      <c r="P71" s="4">
        <f t="shared" si="23"/>
        <v>113.59418593835065</v>
      </c>
      <c r="Q71" s="4">
        <f t="shared" si="24"/>
        <v>95.011516455549639</v>
      </c>
      <c r="R71" s="4">
        <f t="shared" si="25"/>
        <v>80.912639865192688</v>
      </c>
      <c r="S71">
        <f t="shared" si="26"/>
        <v>2.0553561035624188</v>
      </c>
      <c r="T71">
        <f t="shared" si="26"/>
        <v>1.9777762498147766</v>
      </c>
      <c r="U71">
        <f t="shared" si="26"/>
        <v>1.9080163707459485</v>
      </c>
      <c r="V71" s="2">
        <f t="shared" si="27"/>
        <v>1.9684284708471891</v>
      </c>
      <c r="X71">
        <v>3</v>
      </c>
      <c r="Y71">
        <v>0</v>
      </c>
      <c r="Z71" s="5">
        <f t="shared" si="17"/>
        <v>113.59418593835065</v>
      </c>
      <c r="AA71" s="5">
        <f t="shared" si="28"/>
        <v>13.594185938350648</v>
      </c>
      <c r="AB71" s="5"/>
      <c r="AC71" s="5"/>
      <c r="AD71" s="5"/>
      <c r="AE71" s="5"/>
      <c r="AF71" s="5"/>
      <c r="AG71" s="5"/>
      <c r="AJ71" t="str">
        <f t="shared" si="18"/>
        <v>EibarEspanyol</v>
      </c>
      <c r="AK71">
        <f t="shared" si="29"/>
        <v>2.1</v>
      </c>
      <c r="AL71">
        <f t="shared" si="30"/>
        <v>3.1</v>
      </c>
      <c r="AM71">
        <f t="shared" si="31"/>
        <v>4</v>
      </c>
      <c r="AP71" t="s">
        <v>392</v>
      </c>
      <c r="AQ71">
        <v>2.04</v>
      </c>
      <c r="AR71">
        <v>3.4</v>
      </c>
      <c r="AS71">
        <v>3.8</v>
      </c>
    </row>
    <row r="72" spans="1:45">
      <c r="A72">
        <v>21</v>
      </c>
      <c r="B72" t="s">
        <v>360</v>
      </c>
      <c r="C72" t="s">
        <v>352</v>
      </c>
      <c r="D72">
        <v>0.35412384600000002</v>
      </c>
      <c r="E72">
        <v>0.39253333000000001</v>
      </c>
      <c r="F72">
        <v>0.24507201200000001</v>
      </c>
      <c r="G72">
        <v>0.55720611799999997</v>
      </c>
      <c r="H72">
        <v>0.58793508100000003</v>
      </c>
      <c r="I72" s="3">
        <v>0</v>
      </c>
      <c r="J72" s="3">
        <v>29.672407862828166</v>
      </c>
      <c r="K72" s="3">
        <v>10.640739227606311</v>
      </c>
      <c r="L72" s="3">
        <f t="shared" si="19"/>
        <v>40.313147090434477</v>
      </c>
      <c r="M72">
        <f t="shared" si="20"/>
        <v>1.53</v>
      </c>
      <c r="N72">
        <f t="shared" si="21"/>
        <v>6</v>
      </c>
      <c r="O72">
        <f t="shared" si="22"/>
        <v>4.33</v>
      </c>
      <c r="P72" s="4">
        <f t="shared" si="23"/>
        <v>59.686852909565523</v>
      </c>
      <c r="Q72" s="4">
        <f t="shared" si="24"/>
        <v>237.72130008653451</v>
      </c>
      <c r="R72" s="4">
        <f t="shared" si="25"/>
        <v>105.76125376510085</v>
      </c>
      <c r="S72">
        <f t="shared" si="26"/>
        <v>1.7758786805830533</v>
      </c>
      <c r="T72">
        <f t="shared" si="26"/>
        <v>2.3760680967286252</v>
      </c>
      <c r="U72">
        <f t="shared" si="26"/>
        <v>2.024326590591238</v>
      </c>
      <c r="V72" s="2">
        <f t="shared" si="27"/>
        <v>2.0576727012144209</v>
      </c>
      <c r="X72">
        <v>5</v>
      </c>
      <c r="Y72">
        <v>0</v>
      </c>
      <c r="Z72" s="5">
        <f t="shared" si="17"/>
        <v>59.686852909565523</v>
      </c>
      <c r="AA72" s="5">
        <f t="shared" si="28"/>
        <v>-40.313147090434477</v>
      </c>
      <c r="AB72" s="5"/>
      <c r="AC72" s="5"/>
      <c r="AD72" s="5"/>
      <c r="AE72" s="5"/>
      <c r="AF72" s="5"/>
      <c r="AG72" s="5"/>
      <c r="AJ72" t="str">
        <f t="shared" si="18"/>
        <v>SevillaLevante</v>
      </c>
      <c r="AK72">
        <f t="shared" si="29"/>
        <v>1.53</v>
      </c>
      <c r="AL72">
        <f t="shared" si="30"/>
        <v>4.33</v>
      </c>
      <c r="AM72">
        <f t="shared" si="31"/>
        <v>6</v>
      </c>
      <c r="AP72" t="s">
        <v>661</v>
      </c>
      <c r="AQ72">
        <v>9</v>
      </c>
      <c r="AR72">
        <v>4.75</v>
      </c>
      <c r="AS72">
        <v>1.36</v>
      </c>
    </row>
    <row r="73" spans="1:45">
      <c r="A73">
        <v>21</v>
      </c>
      <c r="B73" t="s">
        <v>357</v>
      </c>
      <c r="C73" t="s">
        <v>369</v>
      </c>
      <c r="D73">
        <v>0.31526727700000001</v>
      </c>
      <c r="E73">
        <v>0.41299020199999997</v>
      </c>
      <c r="F73">
        <v>0.26777391099999998</v>
      </c>
      <c r="G73">
        <v>0.454148887</v>
      </c>
      <c r="H73">
        <v>0.50471251299999997</v>
      </c>
      <c r="I73" s="3">
        <v>0</v>
      </c>
      <c r="J73" s="3">
        <v>34.762113475602725</v>
      </c>
      <c r="K73" s="3">
        <v>13.241128842850477</v>
      </c>
      <c r="L73" s="3">
        <f t="shared" si="19"/>
        <v>48.003242318453204</v>
      </c>
      <c r="M73">
        <f t="shared" si="20"/>
        <v>1.53</v>
      </c>
      <c r="N73">
        <f t="shared" si="21"/>
        <v>8</v>
      </c>
      <c r="O73">
        <f t="shared" si="22"/>
        <v>3.6</v>
      </c>
      <c r="P73" s="4">
        <f t="shared" si="23"/>
        <v>51.996757681546804</v>
      </c>
      <c r="Q73" s="4">
        <f t="shared" si="24"/>
        <v>330.09366548636865</v>
      </c>
      <c r="R73" s="4">
        <f t="shared" si="25"/>
        <v>99.664821515808512</v>
      </c>
      <c r="S73">
        <f t="shared" si="26"/>
        <v>1.7159762635402915</v>
      </c>
      <c r="T73">
        <f t="shared" si="26"/>
        <v>2.5186371902778673</v>
      </c>
      <c r="U73">
        <f t="shared" si="26"/>
        <v>1.9985418933413517</v>
      </c>
      <c r="V73" s="2">
        <f t="shared" si="27"/>
        <v>2.1163210250579096</v>
      </c>
      <c r="X73">
        <v>2</v>
      </c>
      <c r="Y73">
        <v>0</v>
      </c>
      <c r="Z73" s="5">
        <f t="shared" si="17"/>
        <v>51.996757681546804</v>
      </c>
      <c r="AA73" s="5">
        <f t="shared" si="28"/>
        <v>-48.003242318453196</v>
      </c>
      <c r="AB73" s="5"/>
      <c r="AC73" s="5"/>
      <c r="AD73" s="5"/>
      <c r="AE73" s="5"/>
      <c r="AF73" s="5"/>
      <c r="AG73" s="5"/>
      <c r="AJ73" t="str">
        <f t="shared" si="18"/>
        <v>Atlético MadridGetafe</v>
      </c>
      <c r="AK73">
        <f t="shared" si="29"/>
        <v>1.53</v>
      </c>
      <c r="AL73">
        <f t="shared" si="30"/>
        <v>3.6</v>
      </c>
      <c r="AM73">
        <f t="shared" si="31"/>
        <v>8</v>
      </c>
      <c r="AP73" t="s">
        <v>513</v>
      </c>
      <c r="AQ73">
        <v>1.72</v>
      </c>
      <c r="AR73">
        <v>3.6</v>
      </c>
      <c r="AS73">
        <v>5.25</v>
      </c>
    </row>
    <row r="74" spans="1:45">
      <c r="A74">
        <v>21</v>
      </c>
      <c r="B74" t="s">
        <v>366</v>
      </c>
      <c r="C74" t="s">
        <v>372</v>
      </c>
      <c r="D74">
        <v>0.58107722399999995</v>
      </c>
      <c r="E74">
        <v>0.123289676</v>
      </c>
      <c r="F74">
        <v>0.29349901299999998</v>
      </c>
      <c r="G74">
        <v>0.24509293900000001</v>
      </c>
      <c r="H74">
        <v>0.25193758799999999</v>
      </c>
      <c r="I74" s="3">
        <v>41.528966260695611</v>
      </c>
      <c r="J74" s="3">
        <v>0</v>
      </c>
      <c r="K74" s="3">
        <v>14.475985782022894</v>
      </c>
      <c r="L74" s="3">
        <f t="shared" si="19"/>
        <v>56.004952042718507</v>
      </c>
      <c r="M74">
        <f t="shared" si="20"/>
        <v>2.62</v>
      </c>
      <c r="N74">
        <f t="shared" si="21"/>
        <v>3</v>
      </c>
      <c r="O74">
        <f t="shared" si="22"/>
        <v>3</v>
      </c>
      <c r="P74" s="4">
        <f t="shared" si="23"/>
        <v>152.80093956030399</v>
      </c>
      <c r="Q74" s="4">
        <f t="shared" si="24"/>
        <v>43.995047957281493</v>
      </c>
      <c r="R74" s="4">
        <f t="shared" si="25"/>
        <v>87.423005303350166</v>
      </c>
      <c r="S74">
        <f t="shared" si="26"/>
        <v>2.1841260246886298</v>
      </c>
      <c r="T74">
        <f t="shared" si="26"/>
        <v>1.6434037954439245</v>
      </c>
      <c r="U74">
        <f t="shared" si="26"/>
        <v>1.9416257319663452</v>
      </c>
      <c r="V74" s="2">
        <f t="shared" si="27"/>
        <v>2.0416258447172009</v>
      </c>
      <c r="X74">
        <v>2</v>
      </c>
      <c r="Y74">
        <v>2</v>
      </c>
      <c r="Z74" s="5">
        <f t="shared" si="17"/>
        <v>87.423005303350166</v>
      </c>
      <c r="AA74" s="5">
        <f t="shared" si="28"/>
        <v>-12.576994696649834</v>
      </c>
      <c r="AB74" s="5"/>
      <c r="AC74" s="5"/>
      <c r="AD74" s="5"/>
      <c r="AE74" s="5"/>
      <c r="AF74" s="5"/>
      <c r="AG74" s="5"/>
      <c r="AJ74" t="str">
        <f t="shared" si="18"/>
        <v>LeganésEibar</v>
      </c>
      <c r="AK74">
        <f t="shared" si="29"/>
        <v>2.62</v>
      </c>
      <c r="AL74">
        <f t="shared" si="30"/>
        <v>3</v>
      </c>
      <c r="AM74">
        <f t="shared" si="31"/>
        <v>3</v>
      </c>
      <c r="AP74" t="s">
        <v>592</v>
      </c>
      <c r="AQ74">
        <v>2.1</v>
      </c>
      <c r="AR74">
        <v>3.2</v>
      </c>
      <c r="AS74">
        <v>3.8</v>
      </c>
    </row>
    <row r="75" spans="1:45">
      <c r="A75">
        <v>21</v>
      </c>
      <c r="B75" t="s">
        <v>370</v>
      </c>
      <c r="C75" t="s">
        <v>367</v>
      </c>
      <c r="D75">
        <v>0.37447294399999997</v>
      </c>
      <c r="E75">
        <v>0.32373121500000002</v>
      </c>
      <c r="F75">
        <v>0.30028779900000002</v>
      </c>
      <c r="G75">
        <v>0.345009018</v>
      </c>
      <c r="H75">
        <v>0.41749307200000002</v>
      </c>
      <c r="I75" s="3">
        <v>0</v>
      </c>
      <c r="J75" s="3">
        <v>15.685456588617789</v>
      </c>
      <c r="K75" s="3">
        <v>8.9102459051659704</v>
      </c>
      <c r="L75" s="3">
        <f t="shared" si="19"/>
        <v>24.595702493783762</v>
      </c>
      <c r="M75">
        <f t="shared" si="20"/>
        <v>1.83</v>
      </c>
      <c r="N75">
        <f t="shared" si="21"/>
        <v>4.5</v>
      </c>
      <c r="O75">
        <f t="shared" si="22"/>
        <v>3.6</v>
      </c>
      <c r="P75" s="4">
        <f t="shared" si="23"/>
        <v>75.404297506216238</v>
      </c>
      <c r="Q75" s="4">
        <f t="shared" si="24"/>
        <v>145.98885215499629</v>
      </c>
      <c r="R75" s="4">
        <f t="shared" si="25"/>
        <v>107.48118276481372</v>
      </c>
      <c r="S75">
        <f t="shared" si="26"/>
        <v>1.8773960982576969</v>
      </c>
      <c r="T75">
        <f t="shared" si="26"/>
        <v>2.164319693918586</v>
      </c>
      <c r="U75">
        <f t="shared" si="26"/>
        <v>2.0313324369331225</v>
      </c>
      <c r="V75" s="2">
        <f t="shared" si="27"/>
        <v>2.0136762346533188</v>
      </c>
      <c r="X75">
        <v>3</v>
      </c>
      <c r="Y75">
        <v>0</v>
      </c>
      <c r="Z75" s="5">
        <f t="shared" si="17"/>
        <v>75.404297506216238</v>
      </c>
      <c r="AA75" s="5">
        <f t="shared" si="28"/>
        <v>-24.595702493783762</v>
      </c>
      <c r="AB75" s="5"/>
      <c r="AC75" s="5"/>
      <c r="AD75" s="5"/>
      <c r="AE75" s="5"/>
      <c r="AF75" s="5"/>
      <c r="AG75" s="5"/>
      <c r="AJ75" t="str">
        <f t="shared" si="18"/>
        <v>ValenciaVillarreal</v>
      </c>
      <c r="AK75">
        <f t="shared" si="29"/>
        <v>1.83</v>
      </c>
      <c r="AL75">
        <f t="shared" si="30"/>
        <v>3.6</v>
      </c>
      <c r="AM75">
        <f t="shared" si="31"/>
        <v>4.5</v>
      </c>
      <c r="AP75" t="s">
        <v>662</v>
      </c>
      <c r="AQ75">
        <v>2</v>
      </c>
      <c r="AR75">
        <v>3.3</v>
      </c>
      <c r="AS75">
        <v>4</v>
      </c>
    </row>
    <row r="76" spans="1:45">
      <c r="A76">
        <v>21</v>
      </c>
      <c r="B76" t="s">
        <v>628</v>
      </c>
      <c r="C76" t="s">
        <v>355</v>
      </c>
      <c r="D76">
        <v>0.45162491100000002</v>
      </c>
      <c r="E76">
        <v>0.27248006499999999</v>
      </c>
      <c r="F76">
        <v>0.27238820499999999</v>
      </c>
      <c r="G76">
        <v>0.41954463400000003</v>
      </c>
      <c r="H76">
        <v>0.469461197</v>
      </c>
      <c r="I76" s="3">
        <v>6.647050374090794</v>
      </c>
      <c r="J76" s="3">
        <v>0</v>
      </c>
      <c r="K76" s="3">
        <v>0</v>
      </c>
      <c r="L76" s="3">
        <f t="shared" si="19"/>
        <v>6.647050374090794</v>
      </c>
      <c r="M76">
        <f t="shared" si="20"/>
        <v>2.4</v>
      </c>
      <c r="N76">
        <f t="shared" si="21"/>
        <v>3.1</v>
      </c>
      <c r="O76">
        <f t="shared" si="22"/>
        <v>3.2</v>
      </c>
      <c r="P76" s="4">
        <f t="shared" si="23"/>
        <v>109.30587052372711</v>
      </c>
      <c r="Q76" s="4">
        <f t="shared" si="24"/>
        <v>93.352949625909204</v>
      </c>
      <c r="R76" s="4">
        <f t="shared" si="25"/>
        <v>93.352949625909204</v>
      </c>
      <c r="S76">
        <f t="shared" si="26"/>
        <v>2.0386434873622825</v>
      </c>
      <c r="T76">
        <f t="shared" si="26"/>
        <v>1.9701280446848635</v>
      </c>
      <c r="U76">
        <f t="shared" si="26"/>
        <v>1.9701280446848635</v>
      </c>
      <c r="V76" s="2">
        <f t="shared" si="27"/>
        <v>1.9941624429266447</v>
      </c>
      <c r="X76">
        <v>2</v>
      </c>
      <c r="Y76">
        <v>1</v>
      </c>
      <c r="Z76" s="5">
        <f t="shared" si="17"/>
        <v>109.30587052372711</v>
      </c>
      <c r="AA76" s="5">
        <f t="shared" si="28"/>
        <v>9.3058705237271084</v>
      </c>
      <c r="AB76" s="5"/>
      <c r="AC76" s="5"/>
      <c r="AD76" s="5"/>
      <c r="AE76" s="5"/>
      <c r="AF76" s="5"/>
      <c r="AG76" s="5"/>
      <c r="AJ76" t="str">
        <f t="shared" si="18"/>
        <v>ValladolidCelta Vigo</v>
      </c>
      <c r="AK76">
        <f t="shared" si="29"/>
        <v>2.4</v>
      </c>
      <c r="AL76">
        <f t="shared" si="30"/>
        <v>3.2</v>
      </c>
      <c r="AM76">
        <f t="shared" si="31"/>
        <v>3.1</v>
      </c>
      <c r="AP76" t="s">
        <v>574</v>
      </c>
      <c r="AQ76">
        <v>1.44</v>
      </c>
      <c r="AR76">
        <v>4</v>
      </c>
      <c r="AS76">
        <v>9</v>
      </c>
    </row>
    <row r="77" spans="1:45">
      <c r="A77">
        <v>21</v>
      </c>
      <c r="B77" t="s">
        <v>378</v>
      </c>
      <c r="C77" t="s">
        <v>354</v>
      </c>
      <c r="D77">
        <v>0.15778128799999999</v>
      </c>
      <c r="E77">
        <v>0.59052242499999996</v>
      </c>
      <c r="F77">
        <v>0.24516492000000001</v>
      </c>
      <c r="G77">
        <v>0.40212488200000002</v>
      </c>
      <c r="H77">
        <v>0.39886004800000002</v>
      </c>
      <c r="I77" s="3">
        <v>7.5297502527870481</v>
      </c>
      <c r="J77" s="3">
        <v>0</v>
      </c>
      <c r="K77" s="3">
        <v>8.7077510821669541</v>
      </c>
      <c r="L77" s="3">
        <f t="shared" si="19"/>
        <v>16.237501334954004</v>
      </c>
      <c r="M77">
        <f t="shared" si="20"/>
        <v>10</v>
      </c>
      <c r="N77">
        <f t="shared" si="21"/>
        <v>1.33</v>
      </c>
      <c r="O77">
        <f t="shared" si="22"/>
        <v>5.25</v>
      </c>
      <c r="P77" s="4">
        <f t="shared" si="23"/>
        <v>159.06000119291645</v>
      </c>
      <c r="Q77" s="4">
        <f t="shared" si="24"/>
        <v>83.762498665045996</v>
      </c>
      <c r="R77" s="4">
        <f t="shared" si="25"/>
        <v>129.47819184642253</v>
      </c>
      <c r="S77">
        <f t="shared" si="26"/>
        <v>2.2015609813738539</v>
      </c>
      <c r="T77">
        <f t="shared" si="26"/>
        <v>1.923049624022459</v>
      </c>
      <c r="U77">
        <f t="shared" si="26"/>
        <v>2.1121966258818774</v>
      </c>
      <c r="V77" s="2">
        <f t="shared" si="27"/>
        <v>2.0008055714333919</v>
      </c>
      <c r="X77">
        <v>0</v>
      </c>
      <c r="Y77">
        <v>2</v>
      </c>
      <c r="Z77" s="5">
        <f t="shared" si="17"/>
        <v>83.762498665045996</v>
      </c>
      <c r="AA77" s="5">
        <f t="shared" si="28"/>
        <v>-16.237501334954004</v>
      </c>
      <c r="AB77" s="5"/>
      <c r="AC77" s="5"/>
      <c r="AD77" s="5"/>
      <c r="AE77" s="5"/>
      <c r="AF77" s="5"/>
      <c r="AG77" s="5"/>
      <c r="AJ77" t="str">
        <f t="shared" si="18"/>
        <v>GironaBarcelona</v>
      </c>
      <c r="AK77">
        <f t="shared" si="29"/>
        <v>10</v>
      </c>
      <c r="AL77">
        <f t="shared" si="30"/>
        <v>5.25</v>
      </c>
      <c r="AM77">
        <f t="shared" si="31"/>
        <v>1.33</v>
      </c>
      <c r="AP77" t="s">
        <v>477</v>
      </c>
      <c r="AQ77">
        <v>2.25</v>
      </c>
      <c r="AR77">
        <v>3.2</v>
      </c>
      <c r="AS77">
        <v>3.4</v>
      </c>
    </row>
    <row r="78" spans="1:45">
      <c r="A78">
        <v>21</v>
      </c>
      <c r="B78" t="s">
        <v>358</v>
      </c>
      <c r="C78" t="s">
        <v>625</v>
      </c>
      <c r="D78">
        <v>0.63854203200000004</v>
      </c>
      <c r="E78">
        <v>0.133170754</v>
      </c>
      <c r="F78">
        <v>0.216344119</v>
      </c>
      <c r="G78">
        <v>0.45687661000000002</v>
      </c>
      <c r="H78">
        <v>0.41661004800000001</v>
      </c>
      <c r="I78" s="3">
        <v>3.3623970492494433</v>
      </c>
      <c r="J78" s="3">
        <v>0</v>
      </c>
      <c r="K78" s="3">
        <v>0</v>
      </c>
      <c r="L78" s="3">
        <f t="shared" si="19"/>
        <v>3.3623970492494433</v>
      </c>
      <c r="M78">
        <f t="shared" si="20"/>
        <v>1.61</v>
      </c>
      <c r="N78">
        <f t="shared" si="21"/>
        <v>6</v>
      </c>
      <c r="O78">
        <f t="shared" si="22"/>
        <v>3.75</v>
      </c>
      <c r="P78" s="4">
        <f t="shared" si="23"/>
        <v>102.05106220004217</v>
      </c>
      <c r="Q78" s="4">
        <f t="shared" si="24"/>
        <v>96.637602950750562</v>
      </c>
      <c r="R78" s="4">
        <f t="shared" si="25"/>
        <v>96.637602950750562</v>
      </c>
      <c r="S78">
        <f t="shared" si="26"/>
        <v>2.0088175294363735</v>
      </c>
      <c r="T78">
        <f t="shared" si="26"/>
        <v>1.9851461489449702</v>
      </c>
      <c r="U78">
        <f t="shared" si="26"/>
        <v>1.9851461489449702</v>
      </c>
      <c r="V78" s="2">
        <f t="shared" si="27"/>
        <v>1.9765525312984622</v>
      </c>
      <c r="X78">
        <v>0</v>
      </c>
      <c r="Y78">
        <v>0</v>
      </c>
      <c r="Z78" s="5">
        <f t="shared" si="17"/>
        <v>96.637602950750562</v>
      </c>
      <c r="AA78" s="5">
        <f t="shared" si="28"/>
        <v>-3.3623970492494379</v>
      </c>
      <c r="AB78" s="5"/>
      <c r="AC78" s="5"/>
      <c r="AD78" s="5"/>
      <c r="AE78" s="5"/>
      <c r="AF78" s="5"/>
      <c r="AG78" s="5"/>
      <c r="AJ78" t="str">
        <f t="shared" si="18"/>
        <v>Real SociedadHuesca</v>
      </c>
      <c r="AK78">
        <f t="shared" si="29"/>
        <v>1.61</v>
      </c>
      <c r="AL78">
        <f t="shared" si="30"/>
        <v>3.75</v>
      </c>
      <c r="AM78">
        <f t="shared" si="31"/>
        <v>6</v>
      </c>
      <c r="AP78" t="s">
        <v>663</v>
      </c>
      <c r="AQ78">
        <v>1.53</v>
      </c>
      <c r="AR78">
        <v>4.33</v>
      </c>
      <c r="AS78">
        <v>6</v>
      </c>
    </row>
    <row r="79" spans="1:45">
      <c r="A79">
        <v>21</v>
      </c>
      <c r="B79" t="s">
        <v>363</v>
      </c>
      <c r="C79" t="s">
        <v>376</v>
      </c>
      <c r="D79">
        <v>0.37927071499999998</v>
      </c>
      <c r="E79">
        <v>0.29666164499999997</v>
      </c>
      <c r="F79">
        <v>0.323242523</v>
      </c>
      <c r="G79">
        <v>0.27897992399999999</v>
      </c>
      <c r="H79">
        <v>0.35867859800000002</v>
      </c>
      <c r="I79" s="3">
        <v>0</v>
      </c>
      <c r="J79" s="3">
        <v>3.0124941612738088</v>
      </c>
      <c r="K79" s="3">
        <v>4.2072658445100579</v>
      </c>
      <c r="L79" s="3">
        <f t="shared" si="19"/>
        <v>7.2197600057838667</v>
      </c>
      <c r="M79">
        <f t="shared" si="20"/>
        <v>2.1</v>
      </c>
      <c r="N79">
        <f t="shared" si="21"/>
        <v>3.5</v>
      </c>
      <c r="O79">
        <f t="shared" si="22"/>
        <v>3.3</v>
      </c>
      <c r="P79" s="4">
        <f t="shared" si="23"/>
        <v>92.780239994216132</v>
      </c>
      <c r="Q79" s="4">
        <f t="shared" si="24"/>
        <v>103.32396955867446</v>
      </c>
      <c r="R79" s="4">
        <f t="shared" si="25"/>
        <v>106.66421728109933</v>
      </c>
      <c r="S79">
        <f t="shared" si="26"/>
        <v>1.9674554915717142</v>
      </c>
      <c r="T79">
        <f t="shared" si="26"/>
        <v>2.0142010827927188</v>
      </c>
      <c r="U79">
        <f t="shared" si="26"/>
        <v>2.0280187507860283</v>
      </c>
      <c r="V79" s="2">
        <f t="shared" si="27"/>
        <v>1.9992763552965336</v>
      </c>
      <c r="X79">
        <v>1</v>
      </c>
      <c r="Y79">
        <v>0</v>
      </c>
      <c r="Z79" s="5">
        <f t="shared" si="17"/>
        <v>92.780239994216132</v>
      </c>
      <c r="AA79" s="5">
        <f t="shared" si="28"/>
        <v>-7.2197600057838685</v>
      </c>
      <c r="AB79" s="5"/>
      <c r="AC79" s="5"/>
      <c r="AD79" s="5"/>
      <c r="AE79" s="5"/>
      <c r="AF79" s="5"/>
      <c r="AG79" s="5"/>
      <c r="AJ79" t="str">
        <f t="shared" si="18"/>
        <v>Athletic BilbaoBetis</v>
      </c>
      <c r="AK79">
        <f t="shared" si="29"/>
        <v>2.1</v>
      </c>
      <c r="AL79">
        <f t="shared" si="30"/>
        <v>3.3</v>
      </c>
      <c r="AM79">
        <f t="shared" si="31"/>
        <v>3.5</v>
      </c>
      <c r="AP79" t="s">
        <v>664</v>
      </c>
      <c r="AQ79">
        <v>4.75</v>
      </c>
      <c r="AR79">
        <v>4.2</v>
      </c>
      <c r="AS79">
        <v>1.64</v>
      </c>
    </row>
    <row r="80" spans="1:45">
      <c r="A80">
        <v>21</v>
      </c>
      <c r="B80" t="s">
        <v>373</v>
      </c>
      <c r="C80" t="s">
        <v>364</v>
      </c>
      <c r="D80">
        <v>0.491379652</v>
      </c>
      <c r="E80">
        <v>0.25873635699999997</v>
      </c>
      <c r="F80">
        <v>0.24099235399999999</v>
      </c>
      <c r="G80">
        <v>0.52993321500000001</v>
      </c>
      <c r="H80">
        <v>0.55030117700000003</v>
      </c>
      <c r="I80" s="3">
        <v>37.350599586483348</v>
      </c>
      <c r="J80" s="3">
        <v>0</v>
      </c>
      <c r="K80" s="3">
        <v>12.257243601593579</v>
      </c>
      <c r="L80" s="3">
        <f t="shared" si="19"/>
        <v>49.607843188076927</v>
      </c>
      <c r="M80">
        <f t="shared" si="20"/>
        <v>4.2</v>
      </c>
      <c r="N80">
        <f t="shared" si="21"/>
        <v>1.8</v>
      </c>
      <c r="O80">
        <f t="shared" si="22"/>
        <v>4</v>
      </c>
      <c r="P80" s="4">
        <f t="shared" si="23"/>
        <v>207.26467507515312</v>
      </c>
      <c r="Q80" s="4">
        <f t="shared" si="24"/>
        <v>50.392156811923073</v>
      </c>
      <c r="R80" s="4">
        <f t="shared" si="25"/>
        <v>99.421131218297376</v>
      </c>
      <c r="S80">
        <f t="shared" si="26"/>
        <v>2.3165252899027884</v>
      </c>
      <c r="T80">
        <f t="shared" si="26"/>
        <v>1.7023629467953589</v>
      </c>
      <c r="U80">
        <f t="shared" si="26"/>
        <v>1.9974787002540912</v>
      </c>
      <c r="V80" s="2">
        <f t="shared" si="27"/>
        <v>2.0601336719863412</v>
      </c>
      <c r="X80">
        <v>2</v>
      </c>
      <c r="Y80">
        <v>4</v>
      </c>
      <c r="Z80" s="5">
        <f t="shared" si="17"/>
        <v>50.392156811923073</v>
      </c>
      <c r="AA80" s="5">
        <f t="shared" si="28"/>
        <v>-49.607843188076927</v>
      </c>
      <c r="AB80" s="5"/>
      <c r="AC80" s="5"/>
      <c r="AD80" s="5"/>
      <c r="AE80" s="5"/>
      <c r="AF80" s="5"/>
      <c r="AG80" s="5"/>
      <c r="AJ80" t="str">
        <f t="shared" si="18"/>
        <v>EspanyolReal Madrid</v>
      </c>
      <c r="AK80">
        <f t="shared" si="29"/>
        <v>4.2</v>
      </c>
      <c r="AL80">
        <f t="shared" si="30"/>
        <v>4</v>
      </c>
      <c r="AM80">
        <f t="shared" si="31"/>
        <v>1.8</v>
      </c>
      <c r="AP80" t="s">
        <v>665</v>
      </c>
      <c r="AQ80">
        <v>1.9</v>
      </c>
      <c r="AR80">
        <v>3.5</v>
      </c>
      <c r="AS80">
        <v>4.2</v>
      </c>
    </row>
    <row r="81" spans="1:45">
      <c r="A81">
        <v>21</v>
      </c>
      <c r="B81" t="s">
        <v>379</v>
      </c>
      <c r="C81" t="s">
        <v>623</v>
      </c>
      <c r="D81">
        <v>0.58107722399999995</v>
      </c>
      <c r="E81">
        <v>0.123289676</v>
      </c>
      <c r="F81">
        <v>0.29349901299999998</v>
      </c>
      <c r="G81">
        <v>0.24509293900000001</v>
      </c>
      <c r="H81">
        <v>0.25193758799999999</v>
      </c>
      <c r="I81" s="3">
        <v>33.147827971224856</v>
      </c>
      <c r="J81" s="3">
        <v>0</v>
      </c>
      <c r="K81" s="3">
        <v>12.320312028991424</v>
      </c>
      <c r="L81" s="3">
        <f t="shared" si="19"/>
        <v>45.46814000021628</v>
      </c>
      <c r="M81">
        <f t="shared" si="20"/>
        <v>2.15</v>
      </c>
      <c r="N81">
        <f t="shared" si="21"/>
        <v>3.5</v>
      </c>
      <c r="O81">
        <f t="shared" si="22"/>
        <v>3.3</v>
      </c>
      <c r="P81" s="4">
        <f t="shared" si="23"/>
        <v>125.79969013791717</v>
      </c>
      <c r="Q81" s="4">
        <f t="shared" si="24"/>
        <v>54.53185999978372</v>
      </c>
      <c r="R81" s="4">
        <f t="shared" si="25"/>
        <v>95.188889695455416</v>
      </c>
      <c r="S81">
        <f t="shared" si="26"/>
        <v>2.0996795713830303</v>
      </c>
      <c r="T81">
        <f t="shared" si="26"/>
        <v>1.736650311071491</v>
      </c>
      <c r="U81">
        <f t="shared" si="26"/>
        <v>1.9785862611414406</v>
      </c>
      <c r="V81" s="2">
        <f t="shared" si="27"/>
        <v>2.014900145586437</v>
      </c>
      <c r="X81">
        <v>0</v>
      </c>
      <c r="Y81">
        <v>1</v>
      </c>
      <c r="Z81" s="5">
        <f t="shared" si="17"/>
        <v>54.53185999978372</v>
      </c>
      <c r="AA81" s="5">
        <f t="shared" si="28"/>
        <v>-45.46814000021628</v>
      </c>
      <c r="AB81" s="5"/>
      <c r="AC81" s="5"/>
      <c r="AD81" s="5"/>
      <c r="AE81" s="5"/>
      <c r="AF81" s="5"/>
      <c r="AG81" s="5"/>
      <c r="AJ81" t="str">
        <f t="shared" si="18"/>
        <v>AlavésRayo Vallecano</v>
      </c>
      <c r="AK81">
        <f t="shared" si="29"/>
        <v>2.15</v>
      </c>
      <c r="AL81">
        <f t="shared" si="30"/>
        <v>3.3</v>
      </c>
      <c r="AM81">
        <f t="shared" si="31"/>
        <v>3.5</v>
      </c>
      <c r="AP81" t="s">
        <v>666</v>
      </c>
      <c r="AQ81">
        <v>1.66</v>
      </c>
      <c r="AR81">
        <v>4</v>
      </c>
      <c r="AS81">
        <v>5</v>
      </c>
    </row>
    <row r="82" spans="1:45">
      <c r="A82">
        <v>22</v>
      </c>
      <c r="B82" t="s">
        <v>625</v>
      </c>
      <c r="C82" t="s">
        <v>628</v>
      </c>
      <c r="D82">
        <v>0.33280999500000003</v>
      </c>
      <c r="E82">
        <v>0.229818197</v>
      </c>
      <c r="F82">
        <v>0.43730915199999998</v>
      </c>
      <c r="G82">
        <v>0.101055323</v>
      </c>
      <c r="H82">
        <v>0.177202523</v>
      </c>
      <c r="I82" s="3">
        <v>0</v>
      </c>
      <c r="J82" s="3">
        <v>0</v>
      </c>
      <c r="K82" s="3">
        <v>18.711316679552905</v>
      </c>
      <c r="L82" s="3">
        <f t="shared" si="19"/>
        <v>18.711316679552905</v>
      </c>
      <c r="M82">
        <f t="shared" si="20"/>
        <v>2.25</v>
      </c>
      <c r="N82">
        <f t="shared" si="21"/>
        <v>3.4</v>
      </c>
      <c r="O82">
        <f t="shared" si="22"/>
        <v>3.25</v>
      </c>
      <c r="P82" s="4">
        <f t="shared" si="23"/>
        <v>81.288683320447092</v>
      </c>
      <c r="Q82" s="4">
        <f t="shared" si="24"/>
        <v>81.288683320447092</v>
      </c>
      <c r="R82" s="4">
        <f t="shared" si="25"/>
        <v>142.10046252899403</v>
      </c>
      <c r="S82">
        <f t="shared" si="26"/>
        <v>1.9100300890925348</v>
      </c>
      <c r="T82">
        <f t="shared" si="26"/>
        <v>1.9100300890925348</v>
      </c>
      <c r="U82">
        <f t="shared" si="26"/>
        <v>2.1525954915338237</v>
      </c>
      <c r="V82" s="2">
        <f t="shared" si="27"/>
        <v>2.0159864846934115</v>
      </c>
      <c r="X82">
        <v>4</v>
      </c>
      <c r="Y82">
        <v>0</v>
      </c>
      <c r="Z82" s="5">
        <f t="shared" si="17"/>
        <v>81.288683320447092</v>
      </c>
      <c r="AA82" s="5">
        <f t="shared" si="28"/>
        <v>-18.711316679552908</v>
      </c>
      <c r="AB82" s="5"/>
      <c r="AC82" s="5"/>
      <c r="AD82" s="5"/>
      <c r="AE82" s="5"/>
      <c r="AF82" s="5"/>
      <c r="AG82" s="5"/>
      <c r="AJ82" t="str">
        <f t="shared" si="18"/>
        <v>HuescaValladolid</v>
      </c>
      <c r="AK82">
        <f t="shared" si="29"/>
        <v>2.25</v>
      </c>
      <c r="AL82">
        <f t="shared" si="30"/>
        <v>3.25</v>
      </c>
      <c r="AM82">
        <f t="shared" si="31"/>
        <v>3.4</v>
      </c>
      <c r="AP82" t="s">
        <v>667</v>
      </c>
      <c r="AQ82">
        <v>1.33</v>
      </c>
      <c r="AR82">
        <v>6</v>
      </c>
      <c r="AS82">
        <v>7.5</v>
      </c>
    </row>
    <row r="83" spans="1:45">
      <c r="A83">
        <v>22</v>
      </c>
      <c r="B83" t="s">
        <v>352</v>
      </c>
      <c r="C83" t="s">
        <v>369</v>
      </c>
      <c r="D83">
        <v>0.364893366</v>
      </c>
      <c r="E83">
        <v>0.364893366</v>
      </c>
      <c r="F83">
        <v>0.26604950700000002</v>
      </c>
      <c r="G83">
        <v>0.46841955699999999</v>
      </c>
      <c r="H83">
        <v>0.51909455000000004</v>
      </c>
      <c r="I83" s="3">
        <v>0</v>
      </c>
      <c r="J83" s="3">
        <v>6.5004662157270303</v>
      </c>
      <c r="K83" s="3">
        <v>0</v>
      </c>
      <c r="L83" s="3">
        <f t="shared" si="19"/>
        <v>6.5004662157270303</v>
      </c>
      <c r="M83">
        <f t="shared" si="20"/>
        <v>2.37</v>
      </c>
      <c r="N83">
        <f t="shared" si="21"/>
        <v>3.1</v>
      </c>
      <c r="O83">
        <f t="shared" si="22"/>
        <v>3.25</v>
      </c>
      <c r="P83" s="4">
        <f t="shared" si="23"/>
        <v>93.49953378427297</v>
      </c>
      <c r="Q83" s="4">
        <f t="shared" si="24"/>
        <v>113.65097905302676</v>
      </c>
      <c r="R83" s="4">
        <f t="shared" si="25"/>
        <v>93.49953378427297</v>
      </c>
      <c r="S83">
        <f t="shared" si="26"/>
        <v>1.9708094453599785</v>
      </c>
      <c r="T83">
        <f t="shared" si="26"/>
        <v>2.0555731813323979</v>
      </c>
      <c r="U83">
        <f t="shared" si="26"/>
        <v>1.9708094453599785</v>
      </c>
      <c r="V83" s="2">
        <f t="shared" si="27"/>
        <v>1.9935331907866685</v>
      </c>
      <c r="X83">
        <v>0</v>
      </c>
      <c r="Y83">
        <v>0</v>
      </c>
      <c r="Z83" s="5">
        <f t="shared" si="17"/>
        <v>93.49953378427297</v>
      </c>
      <c r="AA83" s="5">
        <f t="shared" si="28"/>
        <v>-6.5004662157270303</v>
      </c>
      <c r="AB83" s="5"/>
      <c r="AC83" s="5"/>
      <c r="AD83" s="5"/>
      <c r="AE83" s="5"/>
      <c r="AF83" s="5"/>
      <c r="AG83" s="5"/>
      <c r="AJ83" t="str">
        <f t="shared" si="18"/>
        <v>LevanteGetafe</v>
      </c>
      <c r="AK83">
        <f t="shared" si="29"/>
        <v>2.37</v>
      </c>
      <c r="AL83">
        <f t="shared" si="30"/>
        <v>3.25</v>
      </c>
      <c r="AM83">
        <f t="shared" si="31"/>
        <v>3.1</v>
      </c>
      <c r="AP83" t="s">
        <v>668</v>
      </c>
      <c r="AQ83">
        <v>1.1399999999999999</v>
      </c>
      <c r="AR83">
        <v>8.5</v>
      </c>
      <c r="AS83">
        <v>19</v>
      </c>
    </row>
    <row r="84" spans="1:45">
      <c r="A84">
        <v>22</v>
      </c>
      <c r="B84" t="s">
        <v>358</v>
      </c>
      <c r="C84" t="s">
        <v>363</v>
      </c>
      <c r="D84">
        <v>0.40799596500000002</v>
      </c>
      <c r="E84">
        <v>0.25233414100000001</v>
      </c>
      <c r="F84">
        <v>0.33906211200000003</v>
      </c>
      <c r="G84">
        <v>0.23450404799999999</v>
      </c>
      <c r="H84">
        <v>0.31197855800000002</v>
      </c>
      <c r="I84" s="3">
        <v>4.0567439092111801E-3</v>
      </c>
      <c r="J84" s="3">
        <v>0</v>
      </c>
      <c r="K84" s="3">
        <v>5.0955350971743085</v>
      </c>
      <c r="L84" s="3">
        <f t="shared" si="19"/>
        <v>5.0995918410835195</v>
      </c>
      <c r="M84">
        <f t="shared" si="20"/>
        <v>2.35</v>
      </c>
      <c r="N84">
        <f t="shared" si="21"/>
        <v>3.2</v>
      </c>
      <c r="O84">
        <f t="shared" si="22"/>
        <v>3.3</v>
      </c>
      <c r="P84" s="4">
        <f t="shared" si="23"/>
        <v>94.909941507103127</v>
      </c>
      <c r="Q84" s="4">
        <f t="shared" si="24"/>
        <v>94.900408158916477</v>
      </c>
      <c r="R84" s="4">
        <f t="shared" si="25"/>
        <v>111.71567397959168</v>
      </c>
      <c r="S84">
        <f t="shared" si="26"/>
        <v>1.9773117057417773</v>
      </c>
      <c r="T84">
        <f t="shared" si="26"/>
        <v>1.97726808029646</v>
      </c>
      <c r="U84">
        <f t="shared" si="26"/>
        <v>2.0481141099580071</v>
      </c>
      <c r="V84" s="2">
        <f t="shared" si="27"/>
        <v>2.0001053357976009</v>
      </c>
      <c r="X84">
        <v>2</v>
      </c>
      <c r="Y84">
        <v>1</v>
      </c>
      <c r="Z84" s="5">
        <f t="shared" si="17"/>
        <v>94.909941507103127</v>
      </c>
      <c r="AA84" s="5">
        <f t="shared" si="28"/>
        <v>-5.0900584928968726</v>
      </c>
      <c r="AB84" s="5"/>
      <c r="AC84" s="5"/>
      <c r="AD84" s="5"/>
      <c r="AE84" s="5"/>
      <c r="AF84" s="5"/>
      <c r="AG84" s="5"/>
      <c r="AJ84" t="str">
        <f t="shared" si="18"/>
        <v>Real SociedadAthletic Bilbao</v>
      </c>
      <c r="AK84">
        <f t="shared" si="29"/>
        <v>2.35</v>
      </c>
      <c r="AL84">
        <f t="shared" si="30"/>
        <v>3.3</v>
      </c>
      <c r="AM84">
        <f t="shared" si="31"/>
        <v>3.2</v>
      </c>
      <c r="AP84" t="s">
        <v>669</v>
      </c>
      <c r="AQ84">
        <v>1.5</v>
      </c>
      <c r="AR84">
        <v>4</v>
      </c>
      <c r="AS84">
        <v>7.5</v>
      </c>
    </row>
    <row r="85" spans="1:45">
      <c r="A85">
        <v>22</v>
      </c>
      <c r="B85" t="s">
        <v>354</v>
      </c>
      <c r="C85" t="s">
        <v>370</v>
      </c>
      <c r="D85">
        <v>0.45784247900000002</v>
      </c>
      <c r="E85">
        <v>0.303082454</v>
      </c>
      <c r="F85">
        <v>0.199575471</v>
      </c>
      <c r="G85">
        <v>0.73686268700000002</v>
      </c>
      <c r="H85">
        <v>0.71882107900000003</v>
      </c>
      <c r="I85" s="3">
        <v>0</v>
      </c>
      <c r="J85" s="3">
        <v>25.699083803987858</v>
      </c>
      <c r="K85" s="3">
        <v>9.4230291740433927</v>
      </c>
      <c r="L85" s="3">
        <f t="shared" si="19"/>
        <v>35.122112978031254</v>
      </c>
      <c r="M85">
        <f t="shared" si="20"/>
        <v>1.28</v>
      </c>
      <c r="N85">
        <f t="shared" si="21"/>
        <v>11</v>
      </c>
      <c r="O85">
        <f t="shared" si="22"/>
        <v>5.75</v>
      </c>
      <c r="P85" s="4">
        <f t="shared" si="23"/>
        <v>64.877887021968746</v>
      </c>
      <c r="Q85" s="4">
        <f t="shared" si="24"/>
        <v>347.56780886583522</v>
      </c>
      <c r="R85" s="4">
        <f t="shared" si="25"/>
        <v>119.06030477271824</v>
      </c>
      <c r="S85">
        <f t="shared" si="26"/>
        <v>1.8120966970964021</v>
      </c>
      <c r="T85">
        <f t="shared" si="26"/>
        <v>2.5410395460294026</v>
      </c>
      <c r="U85">
        <f t="shared" si="26"/>
        <v>2.0757669899320152</v>
      </c>
      <c r="V85" s="2">
        <f t="shared" si="27"/>
        <v>2.0140715200099004</v>
      </c>
      <c r="X85">
        <v>2</v>
      </c>
      <c r="Y85">
        <v>2</v>
      </c>
      <c r="Z85" s="5">
        <f t="shared" si="17"/>
        <v>119.06030477271824</v>
      </c>
      <c r="AA85" s="5">
        <f t="shared" si="28"/>
        <v>19.06030477271824</v>
      </c>
      <c r="AB85" s="5"/>
      <c r="AC85" s="5"/>
      <c r="AD85" s="5"/>
      <c r="AE85" s="5"/>
      <c r="AF85" s="5"/>
      <c r="AG85" s="5"/>
      <c r="AJ85" t="str">
        <f t="shared" si="18"/>
        <v>BarcelonaValencia</v>
      </c>
      <c r="AK85">
        <f t="shared" si="29"/>
        <v>1.28</v>
      </c>
      <c r="AL85">
        <f t="shared" si="30"/>
        <v>5.75</v>
      </c>
      <c r="AM85">
        <f t="shared" si="31"/>
        <v>11</v>
      </c>
      <c r="AP85" t="s">
        <v>530</v>
      </c>
      <c r="AQ85">
        <v>3.8</v>
      </c>
      <c r="AR85">
        <v>3.1</v>
      </c>
      <c r="AS85">
        <v>2.14</v>
      </c>
    </row>
    <row r="86" spans="1:45">
      <c r="A86">
        <v>22</v>
      </c>
      <c r="B86" t="s">
        <v>355</v>
      </c>
      <c r="C86" t="s">
        <v>360</v>
      </c>
      <c r="D86">
        <v>0.33950831300000001</v>
      </c>
      <c r="E86">
        <v>0.41758516200000001</v>
      </c>
      <c r="F86">
        <v>0.22812284199999999</v>
      </c>
      <c r="G86">
        <v>0.63091739199999997</v>
      </c>
      <c r="H86">
        <v>0.64304602399999999</v>
      </c>
      <c r="I86" s="3">
        <v>10.837900330434394</v>
      </c>
      <c r="J86" s="3">
        <v>0</v>
      </c>
      <c r="K86" s="3">
        <v>0</v>
      </c>
      <c r="L86" s="3">
        <f t="shared" si="19"/>
        <v>10.837900330434394</v>
      </c>
      <c r="M86">
        <f t="shared" si="20"/>
        <v>3.75</v>
      </c>
      <c r="N86">
        <f t="shared" si="21"/>
        <v>2</v>
      </c>
      <c r="O86">
        <f t="shared" si="22"/>
        <v>3.6</v>
      </c>
      <c r="P86" s="4">
        <f t="shared" si="23"/>
        <v>129.80422590869458</v>
      </c>
      <c r="Q86" s="4">
        <f t="shared" si="24"/>
        <v>89.162099669565606</v>
      </c>
      <c r="R86" s="4">
        <f t="shared" si="25"/>
        <v>89.162099669565606</v>
      </c>
      <c r="S86">
        <f t="shared" si="26"/>
        <v>2.11328883159341</v>
      </c>
      <c r="T86">
        <f t="shared" si="26"/>
        <v>1.9501802870869041</v>
      </c>
      <c r="U86">
        <f t="shared" si="26"/>
        <v>1.9501802870869041</v>
      </c>
      <c r="V86" s="2">
        <f t="shared" si="27"/>
        <v>1.9767261467110515</v>
      </c>
      <c r="X86">
        <v>1</v>
      </c>
      <c r="Y86">
        <v>0</v>
      </c>
      <c r="Z86" s="5">
        <f t="shared" si="17"/>
        <v>129.80422590869458</v>
      </c>
      <c r="AA86" s="5">
        <f t="shared" si="28"/>
        <v>29.804225908694576</v>
      </c>
      <c r="AB86" s="5"/>
      <c r="AC86" s="5"/>
      <c r="AD86" s="5"/>
      <c r="AE86" s="5"/>
      <c r="AF86" s="5"/>
      <c r="AG86" s="5"/>
      <c r="AJ86" t="str">
        <f t="shared" si="18"/>
        <v>Celta VigoSevilla</v>
      </c>
      <c r="AK86">
        <f t="shared" si="29"/>
        <v>3.75</v>
      </c>
      <c r="AL86">
        <f t="shared" si="30"/>
        <v>3.6</v>
      </c>
      <c r="AM86">
        <f t="shared" si="31"/>
        <v>2</v>
      </c>
      <c r="AP86" t="s">
        <v>670</v>
      </c>
      <c r="AQ86">
        <v>1.61</v>
      </c>
      <c r="AR86">
        <v>3.8</v>
      </c>
      <c r="AS86">
        <v>6</v>
      </c>
    </row>
    <row r="87" spans="1:45">
      <c r="A87">
        <v>22</v>
      </c>
      <c r="B87" t="s">
        <v>367</v>
      </c>
      <c r="C87" t="s">
        <v>373</v>
      </c>
      <c r="D87">
        <v>0.51204494599999995</v>
      </c>
      <c r="E87">
        <v>0.196232781</v>
      </c>
      <c r="F87">
        <v>0.28938815299999998</v>
      </c>
      <c r="G87">
        <v>0.31784880700000001</v>
      </c>
      <c r="H87">
        <v>0.36019189000000001</v>
      </c>
      <c r="I87" s="3">
        <v>0</v>
      </c>
      <c r="J87" s="3">
        <v>0</v>
      </c>
      <c r="K87" s="3">
        <v>3.1786598945789759</v>
      </c>
      <c r="L87" s="3">
        <f t="shared" si="19"/>
        <v>3.1786598945789759</v>
      </c>
      <c r="M87">
        <f t="shared" si="20"/>
        <v>1.8</v>
      </c>
      <c r="N87">
        <f t="shared" si="21"/>
        <v>4.5</v>
      </c>
      <c r="O87">
        <f t="shared" si="22"/>
        <v>3.75</v>
      </c>
      <c r="P87" s="4">
        <f t="shared" si="23"/>
        <v>96.821340105421029</v>
      </c>
      <c r="Q87" s="4">
        <f t="shared" si="24"/>
        <v>96.821340105421029</v>
      </c>
      <c r="R87" s="4">
        <f t="shared" si="25"/>
        <v>108.74131471009218</v>
      </c>
      <c r="S87">
        <f t="shared" si="26"/>
        <v>1.9859710894220137</v>
      </c>
      <c r="T87">
        <f t="shared" si="26"/>
        <v>1.9859710894220137</v>
      </c>
      <c r="U87">
        <f t="shared" si="26"/>
        <v>2.036394579427939</v>
      </c>
      <c r="V87" s="2">
        <f t="shared" si="27"/>
        <v>1.9959275552234006</v>
      </c>
      <c r="X87">
        <v>2</v>
      </c>
      <c r="Y87">
        <v>2</v>
      </c>
      <c r="Z87" s="5">
        <f t="shared" si="17"/>
        <v>108.74131471009218</v>
      </c>
      <c r="AA87" s="5">
        <f t="shared" si="28"/>
        <v>8.7413147100921833</v>
      </c>
      <c r="AB87" s="5"/>
      <c r="AC87" s="5"/>
      <c r="AD87" s="5"/>
      <c r="AE87" s="5"/>
      <c r="AF87" s="5"/>
      <c r="AG87" s="5"/>
      <c r="AJ87" t="str">
        <f t="shared" si="18"/>
        <v>VillarrealEspanyol</v>
      </c>
      <c r="AK87">
        <f t="shared" si="29"/>
        <v>1.8</v>
      </c>
      <c r="AL87">
        <f t="shared" si="30"/>
        <v>3.75</v>
      </c>
      <c r="AM87">
        <f t="shared" si="31"/>
        <v>4.5</v>
      </c>
      <c r="AP87" t="s">
        <v>671</v>
      </c>
      <c r="AQ87">
        <v>2.7</v>
      </c>
      <c r="AR87">
        <v>3.2</v>
      </c>
      <c r="AS87">
        <v>2.75</v>
      </c>
    </row>
    <row r="88" spans="1:45">
      <c r="A88">
        <v>22</v>
      </c>
      <c r="B88" t="s">
        <v>376</v>
      </c>
      <c r="C88" t="s">
        <v>357</v>
      </c>
      <c r="D88">
        <v>0.25611940900000002</v>
      </c>
      <c r="E88">
        <v>0.448677769</v>
      </c>
      <c r="F88">
        <v>0.293216429</v>
      </c>
      <c r="G88">
        <v>0.34530531399999997</v>
      </c>
      <c r="H88">
        <v>0.406083735</v>
      </c>
      <c r="I88" s="3">
        <v>0.82320141425084559</v>
      </c>
      <c r="J88" s="3">
        <v>0</v>
      </c>
      <c r="K88" s="3">
        <v>0</v>
      </c>
      <c r="L88" s="3">
        <f t="shared" si="19"/>
        <v>0.82320141425084559</v>
      </c>
      <c r="M88">
        <f t="shared" si="20"/>
        <v>4</v>
      </c>
      <c r="N88">
        <f t="shared" si="21"/>
        <v>2.0499999999999998</v>
      </c>
      <c r="O88">
        <f t="shared" si="22"/>
        <v>3.2</v>
      </c>
      <c r="P88" s="4">
        <f t="shared" si="23"/>
        <v>102.46960424275254</v>
      </c>
      <c r="Q88" s="4">
        <f t="shared" si="24"/>
        <v>99.176798585749154</v>
      </c>
      <c r="R88" s="4">
        <f t="shared" si="25"/>
        <v>99.176798585749154</v>
      </c>
      <c r="S88">
        <f t="shared" si="26"/>
        <v>2.0105950588812527</v>
      </c>
      <c r="T88">
        <f t="shared" si="26"/>
        <v>1.9964100852115596</v>
      </c>
      <c r="U88">
        <f t="shared" si="26"/>
        <v>1.9964100852115596</v>
      </c>
      <c r="V88" s="2">
        <f t="shared" si="27"/>
        <v>1.9960774772661281</v>
      </c>
      <c r="X88">
        <v>1</v>
      </c>
      <c r="Y88">
        <v>0</v>
      </c>
      <c r="Z88" s="5">
        <f t="shared" si="17"/>
        <v>102.46960424275254</v>
      </c>
      <c r="AA88" s="5">
        <f t="shared" si="28"/>
        <v>2.4696042427525384</v>
      </c>
      <c r="AB88" s="5"/>
      <c r="AC88" s="5"/>
      <c r="AD88" s="5"/>
      <c r="AE88" s="5"/>
      <c r="AF88" s="5"/>
      <c r="AG88" s="5"/>
      <c r="AJ88" t="str">
        <f t="shared" si="18"/>
        <v>BetisAtlético Madrid</v>
      </c>
      <c r="AK88">
        <f t="shared" si="29"/>
        <v>4</v>
      </c>
      <c r="AL88">
        <f t="shared" si="30"/>
        <v>3.2</v>
      </c>
      <c r="AM88">
        <f t="shared" si="31"/>
        <v>2.0499999999999998</v>
      </c>
      <c r="AP88" t="s">
        <v>672</v>
      </c>
      <c r="AQ88">
        <v>3.5</v>
      </c>
      <c r="AR88">
        <v>3.3</v>
      </c>
      <c r="AS88">
        <v>2.14</v>
      </c>
    </row>
    <row r="89" spans="1:45">
      <c r="A89">
        <v>22</v>
      </c>
      <c r="B89" t="s">
        <v>372</v>
      </c>
      <c r="C89" t="s">
        <v>378</v>
      </c>
      <c r="D89">
        <v>0.33097645599999997</v>
      </c>
      <c r="E89">
        <v>0.42491764799999998</v>
      </c>
      <c r="F89">
        <v>0.23066045499999999</v>
      </c>
      <c r="G89">
        <v>0.61677183800000002</v>
      </c>
      <c r="H89">
        <v>0.63145720100000002</v>
      </c>
      <c r="I89" s="3">
        <v>0</v>
      </c>
      <c r="J89" s="3">
        <v>30.805603219100661</v>
      </c>
      <c r="K89" s="3">
        <v>7.8579426350287633</v>
      </c>
      <c r="L89" s="3">
        <f t="shared" si="19"/>
        <v>38.663545854129424</v>
      </c>
      <c r="M89">
        <f t="shared" si="20"/>
        <v>1.66</v>
      </c>
      <c r="N89">
        <f t="shared" si="21"/>
        <v>5</v>
      </c>
      <c r="O89">
        <f t="shared" si="22"/>
        <v>4</v>
      </c>
      <c r="P89" s="4">
        <f t="shared" si="23"/>
        <v>61.336454145870576</v>
      </c>
      <c r="Q89" s="4">
        <f t="shared" si="24"/>
        <v>215.36447024137388</v>
      </c>
      <c r="R89" s="4">
        <f t="shared" si="25"/>
        <v>92.768224685985629</v>
      </c>
      <c r="S89">
        <f t="shared" si="26"/>
        <v>1.7877186658526418</v>
      </c>
      <c r="T89">
        <f t="shared" si="26"/>
        <v>2.3331740571288235</v>
      </c>
      <c r="U89">
        <f t="shared" si="26"/>
        <v>1.967399245543711</v>
      </c>
      <c r="V89" s="2">
        <f t="shared" si="27"/>
        <v>2.0369008262225217</v>
      </c>
      <c r="X89">
        <v>3</v>
      </c>
      <c r="Y89">
        <v>0</v>
      </c>
      <c r="Z89" s="5">
        <f t="shared" si="17"/>
        <v>61.336454145870576</v>
      </c>
      <c r="AA89" s="5">
        <f t="shared" si="28"/>
        <v>-38.663545854129424</v>
      </c>
      <c r="AB89" s="5"/>
      <c r="AC89" s="5"/>
      <c r="AD89" s="5"/>
      <c r="AE89" s="5"/>
      <c r="AF89" s="5"/>
      <c r="AG89" s="5"/>
      <c r="AJ89" t="str">
        <f t="shared" si="18"/>
        <v>EibarGirona</v>
      </c>
      <c r="AK89">
        <f t="shared" si="29"/>
        <v>1.66</v>
      </c>
      <c r="AL89">
        <f t="shared" si="30"/>
        <v>4</v>
      </c>
      <c r="AM89">
        <f t="shared" si="31"/>
        <v>5</v>
      </c>
      <c r="AP89" t="s">
        <v>673</v>
      </c>
      <c r="AQ89">
        <v>2.9</v>
      </c>
      <c r="AR89">
        <v>3.3</v>
      </c>
      <c r="AS89">
        <v>2.5</v>
      </c>
    </row>
    <row r="90" spans="1:45">
      <c r="A90">
        <v>22</v>
      </c>
      <c r="B90" t="s">
        <v>364</v>
      </c>
      <c r="C90" t="s">
        <v>379</v>
      </c>
      <c r="D90">
        <v>0.50997526599999998</v>
      </c>
      <c r="E90">
        <v>0.23040639399999999</v>
      </c>
      <c r="F90">
        <v>0.25367764900000001</v>
      </c>
      <c r="G90">
        <v>0.45631977200000001</v>
      </c>
      <c r="H90">
        <v>0.48369762900000002</v>
      </c>
      <c r="I90" s="3">
        <v>0</v>
      </c>
      <c r="J90" s="3">
        <v>18.745312010487645</v>
      </c>
      <c r="K90" s="3">
        <v>15.373885478292268</v>
      </c>
      <c r="L90" s="3">
        <f t="shared" si="19"/>
        <v>34.119197488779911</v>
      </c>
      <c r="M90">
        <f t="shared" si="20"/>
        <v>1.2</v>
      </c>
      <c r="N90">
        <f t="shared" si="21"/>
        <v>15</v>
      </c>
      <c r="O90">
        <f t="shared" si="22"/>
        <v>6.5</v>
      </c>
      <c r="P90" s="4">
        <f t="shared" si="23"/>
        <v>65.880802511220082</v>
      </c>
      <c r="Q90" s="4">
        <f t="shared" si="24"/>
        <v>347.0604826685348</v>
      </c>
      <c r="R90" s="4">
        <f t="shared" si="25"/>
        <v>165.81105812011984</v>
      </c>
      <c r="S90">
        <f t="shared" si="26"/>
        <v>1.8187588807841739</v>
      </c>
      <c r="T90">
        <f t="shared" si="26"/>
        <v>2.5404051664342329</v>
      </c>
      <c r="U90">
        <f t="shared" si="26"/>
        <v>2.2196134907522729</v>
      </c>
      <c r="V90" s="2">
        <f t="shared" si="27"/>
        <v>2.0759139697375728</v>
      </c>
      <c r="X90">
        <v>3</v>
      </c>
      <c r="Y90">
        <v>0</v>
      </c>
      <c r="Z90" s="5">
        <f t="shared" si="17"/>
        <v>65.880802511220082</v>
      </c>
      <c r="AA90" s="5">
        <f t="shared" si="28"/>
        <v>-34.119197488779918</v>
      </c>
      <c r="AB90" s="5"/>
      <c r="AC90" s="5"/>
      <c r="AD90" s="5"/>
      <c r="AE90" s="5"/>
      <c r="AF90" s="5"/>
      <c r="AG90" s="5"/>
      <c r="AJ90" t="str">
        <f t="shared" si="18"/>
        <v>Real MadridAlavés</v>
      </c>
      <c r="AK90">
        <f t="shared" si="29"/>
        <v>1.2</v>
      </c>
      <c r="AL90">
        <f t="shared" si="30"/>
        <v>6.5</v>
      </c>
      <c r="AM90">
        <f t="shared" si="31"/>
        <v>15</v>
      </c>
      <c r="AP90" t="s">
        <v>548</v>
      </c>
      <c r="AQ90">
        <v>1.72</v>
      </c>
      <c r="AR90">
        <v>3.75</v>
      </c>
      <c r="AS90">
        <v>5</v>
      </c>
    </row>
    <row r="91" spans="1:45">
      <c r="A91">
        <v>22</v>
      </c>
      <c r="B91" t="s">
        <v>623</v>
      </c>
      <c r="C91" t="s">
        <v>366</v>
      </c>
      <c r="D91">
        <v>0.59362785699999998</v>
      </c>
      <c r="E91">
        <v>0.17185658000000001</v>
      </c>
      <c r="F91">
        <v>0.22224354599999999</v>
      </c>
      <c r="G91">
        <v>0.50215885400000004</v>
      </c>
      <c r="H91">
        <v>0.48483763899999999</v>
      </c>
      <c r="I91" s="3">
        <v>32.842151860770514</v>
      </c>
      <c r="J91" s="3">
        <v>0</v>
      </c>
      <c r="K91" s="3">
        <v>2.5914057308029919</v>
      </c>
      <c r="L91" s="3">
        <f t="shared" si="19"/>
        <v>35.433557591573503</v>
      </c>
      <c r="M91">
        <f t="shared" si="20"/>
        <v>2.37</v>
      </c>
      <c r="N91">
        <f t="shared" si="21"/>
        <v>3.1</v>
      </c>
      <c r="O91">
        <f t="shared" si="22"/>
        <v>3.25</v>
      </c>
      <c r="P91" s="4">
        <f t="shared" si="23"/>
        <v>142.40234231845261</v>
      </c>
      <c r="Q91" s="4">
        <f t="shared" si="24"/>
        <v>64.566442408426497</v>
      </c>
      <c r="R91" s="4">
        <f t="shared" si="25"/>
        <v>72.988511033536213</v>
      </c>
      <c r="S91">
        <f t="shared" si="26"/>
        <v>2.1535171328936222</v>
      </c>
      <c r="T91">
        <f t="shared" si="26"/>
        <v>1.8100068575696286</v>
      </c>
      <c r="U91">
        <f t="shared" si="26"/>
        <v>1.8632545041284265</v>
      </c>
      <c r="V91" s="2">
        <f t="shared" si="27"/>
        <v>2.003545637028862</v>
      </c>
      <c r="X91">
        <v>1</v>
      </c>
      <c r="Y91">
        <v>2</v>
      </c>
      <c r="Z91" s="5">
        <f t="shared" si="17"/>
        <v>64.566442408426497</v>
      </c>
      <c r="AA91" s="5">
        <f t="shared" si="28"/>
        <v>-35.433557591573503</v>
      </c>
      <c r="AB91" s="5"/>
      <c r="AC91" s="5"/>
      <c r="AD91" s="5"/>
      <c r="AE91" s="5"/>
      <c r="AF91" s="5"/>
      <c r="AG91" s="5"/>
      <c r="AJ91" t="str">
        <f t="shared" si="18"/>
        <v>Rayo VallecanoLeganés</v>
      </c>
      <c r="AK91">
        <f t="shared" si="29"/>
        <v>2.37</v>
      </c>
      <c r="AL91">
        <f t="shared" si="30"/>
        <v>3.25</v>
      </c>
      <c r="AM91">
        <f t="shared" si="31"/>
        <v>3.1</v>
      </c>
      <c r="AP91" t="s">
        <v>674</v>
      </c>
      <c r="AQ91">
        <v>3.3</v>
      </c>
      <c r="AR91">
        <v>3.3</v>
      </c>
      <c r="AS91">
        <v>2.25</v>
      </c>
    </row>
    <row r="92" spans="1:45">
      <c r="A92">
        <v>23</v>
      </c>
      <c r="B92" t="s">
        <v>628</v>
      </c>
      <c r="C92" t="s">
        <v>367</v>
      </c>
      <c r="D92">
        <v>0.376588333</v>
      </c>
      <c r="E92">
        <v>0.238864993</v>
      </c>
      <c r="F92">
        <v>0.38433572100000002</v>
      </c>
      <c r="G92">
        <v>0.158542343</v>
      </c>
      <c r="H92">
        <v>0.238695303</v>
      </c>
      <c r="I92" s="3">
        <v>13.548852869809989</v>
      </c>
      <c r="J92" s="3">
        <v>0</v>
      </c>
      <c r="K92" s="3">
        <v>17.755418785116213</v>
      </c>
      <c r="L92" s="3">
        <f t="shared" si="19"/>
        <v>31.304271654926204</v>
      </c>
      <c r="M92">
        <f t="shared" si="20"/>
        <v>2.9</v>
      </c>
      <c r="N92">
        <f t="shared" si="21"/>
        <v>2.4</v>
      </c>
      <c r="O92">
        <f t="shared" si="22"/>
        <v>3.3</v>
      </c>
      <c r="P92" s="4">
        <f t="shared" si="23"/>
        <v>107.98740166752276</v>
      </c>
      <c r="Q92" s="4">
        <f t="shared" si="24"/>
        <v>68.695728345073803</v>
      </c>
      <c r="R92" s="4">
        <f t="shared" si="25"/>
        <v>127.28861033595729</v>
      </c>
      <c r="S92">
        <f t="shared" si="26"/>
        <v>2.0333730915478494</v>
      </c>
      <c r="T92">
        <f t="shared" si="26"/>
        <v>1.8369297324912719</v>
      </c>
      <c r="U92">
        <f t="shared" si="26"/>
        <v>2.104789545134091</v>
      </c>
      <c r="V92" s="2">
        <f t="shared" si="27"/>
        <v>2.0134685979884535</v>
      </c>
      <c r="X92">
        <v>0</v>
      </c>
      <c r="Y92">
        <v>0</v>
      </c>
      <c r="Z92" s="5">
        <f t="shared" si="17"/>
        <v>127.28861033595729</v>
      </c>
      <c r="AA92" s="5">
        <f t="shared" si="28"/>
        <v>27.288610335957287</v>
      </c>
      <c r="AB92" s="5"/>
      <c r="AC92" s="5"/>
      <c r="AD92" s="5"/>
      <c r="AE92" s="5"/>
      <c r="AF92" s="5"/>
      <c r="AG92" s="5"/>
      <c r="AJ92" t="str">
        <f t="shared" si="18"/>
        <v>ValladolidVillarreal</v>
      </c>
      <c r="AK92">
        <f t="shared" si="29"/>
        <v>2.9</v>
      </c>
      <c r="AL92">
        <f t="shared" si="30"/>
        <v>3.3</v>
      </c>
      <c r="AM92">
        <f t="shared" si="31"/>
        <v>2.4</v>
      </c>
      <c r="AP92" t="s">
        <v>675</v>
      </c>
      <c r="AQ92">
        <v>3.4</v>
      </c>
      <c r="AR92">
        <v>3.1</v>
      </c>
      <c r="AS92">
        <v>2.25</v>
      </c>
    </row>
    <row r="93" spans="1:45">
      <c r="A93">
        <v>23</v>
      </c>
      <c r="B93" t="s">
        <v>369</v>
      </c>
      <c r="C93" t="s">
        <v>355</v>
      </c>
      <c r="D93">
        <v>0.49335415300000002</v>
      </c>
      <c r="E93">
        <v>0.26913703700000002</v>
      </c>
      <c r="F93">
        <v>0.21949049000000001</v>
      </c>
      <c r="G93">
        <v>0.63076097600000003</v>
      </c>
      <c r="H93">
        <v>0.62988681999999996</v>
      </c>
      <c r="I93" s="3">
        <v>3.7302144595597123E-3</v>
      </c>
      <c r="J93" s="3">
        <v>5.9566968597361942</v>
      </c>
      <c r="K93" s="3">
        <v>0</v>
      </c>
      <c r="L93" s="3">
        <f t="shared" si="19"/>
        <v>5.9604270741957537</v>
      </c>
      <c r="M93">
        <f t="shared" si="20"/>
        <v>1.9</v>
      </c>
      <c r="N93">
        <f t="shared" si="21"/>
        <v>4.33</v>
      </c>
      <c r="O93">
        <f t="shared" si="22"/>
        <v>3.4</v>
      </c>
      <c r="P93" s="4">
        <f t="shared" si="23"/>
        <v>94.046660333277401</v>
      </c>
      <c r="Q93" s="4">
        <f t="shared" si="24"/>
        <v>119.83207032846197</v>
      </c>
      <c r="R93" s="4">
        <f t="shared" si="25"/>
        <v>94.039572925804237</v>
      </c>
      <c r="S93">
        <f t="shared" si="26"/>
        <v>1.9733433780407721</v>
      </c>
      <c r="T93">
        <f t="shared" si="26"/>
        <v>2.07857306265067</v>
      </c>
      <c r="U93">
        <f t="shared" si="26"/>
        <v>1.9733106481391232</v>
      </c>
      <c r="V93" s="2">
        <f t="shared" si="27"/>
        <v>1.9661010672035546</v>
      </c>
      <c r="X93">
        <v>3</v>
      </c>
      <c r="Y93">
        <v>1</v>
      </c>
      <c r="Z93" s="5">
        <f t="shared" si="17"/>
        <v>94.046660333277401</v>
      </c>
      <c r="AA93" s="5">
        <f t="shared" si="28"/>
        <v>-5.9533396667225986</v>
      </c>
      <c r="AB93" s="5"/>
      <c r="AC93" s="5"/>
      <c r="AD93" s="5"/>
      <c r="AE93" s="5"/>
      <c r="AF93" s="5"/>
      <c r="AG93" s="5"/>
      <c r="AJ93" t="str">
        <f t="shared" si="18"/>
        <v>GetafeCelta Vigo</v>
      </c>
      <c r="AK93">
        <f t="shared" si="29"/>
        <v>1.9</v>
      </c>
      <c r="AL93">
        <f t="shared" si="30"/>
        <v>3.4</v>
      </c>
      <c r="AM93">
        <f t="shared" si="31"/>
        <v>4.33</v>
      </c>
      <c r="AP93" t="s">
        <v>493</v>
      </c>
      <c r="AQ93">
        <v>2.5</v>
      </c>
      <c r="AR93">
        <v>3.3</v>
      </c>
      <c r="AS93">
        <v>2.87</v>
      </c>
    </row>
    <row r="94" spans="1:45">
      <c r="A94">
        <v>23</v>
      </c>
      <c r="B94" t="s">
        <v>357</v>
      </c>
      <c r="C94" t="s">
        <v>364</v>
      </c>
      <c r="D94">
        <v>0.46138431000000002</v>
      </c>
      <c r="E94">
        <v>0.29946446900000001</v>
      </c>
      <c r="F94">
        <v>0.198683003</v>
      </c>
      <c r="G94">
        <v>0.73823551300000001</v>
      </c>
      <c r="H94">
        <v>0.719255278</v>
      </c>
      <c r="I94" s="3">
        <v>13.279725442996346</v>
      </c>
      <c r="J94" s="3">
        <v>3.8683629164807907</v>
      </c>
      <c r="K94" s="3">
        <v>0</v>
      </c>
      <c r="L94" s="3">
        <f t="shared" si="19"/>
        <v>17.148088359477136</v>
      </c>
      <c r="M94">
        <f t="shared" si="20"/>
        <v>2.37</v>
      </c>
      <c r="N94">
        <f t="shared" si="21"/>
        <v>3.1</v>
      </c>
      <c r="O94">
        <f t="shared" si="22"/>
        <v>3.25</v>
      </c>
      <c r="P94" s="4">
        <f t="shared" si="23"/>
        <v>114.3248609404242</v>
      </c>
      <c r="Q94" s="4">
        <f t="shared" si="24"/>
        <v>94.843836681613311</v>
      </c>
      <c r="R94" s="4">
        <f t="shared" si="25"/>
        <v>82.851911640522857</v>
      </c>
      <c r="S94">
        <f t="shared" si="26"/>
        <v>2.0581406817969299</v>
      </c>
      <c r="T94">
        <f t="shared" si="26"/>
        <v>1.977009114010821</v>
      </c>
      <c r="U94">
        <f t="shared" si="26"/>
        <v>1.918302533338972</v>
      </c>
      <c r="V94" s="2">
        <f t="shared" si="27"/>
        <v>1.9227719108755117</v>
      </c>
      <c r="X94">
        <v>1</v>
      </c>
      <c r="Y94">
        <v>3</v>
      </c>
      <c r="Z94" s="5">
        <f t="shared" si="17"/>
        <v>94.843836681613311</v>
      </c>
      <c r="AA94" s="5">
        <f t="shared" si="28"/>
        <v>-5.1561633183866888</v>
      </c>
      <c r="AB94" s="5"/>
      <c r="AC94" s="5"/>
      <c r="AD94" s="5"/>
      <c r="AE94" s="5"/>
      <c r="AF94" s="5"/>
      <c r="AG94" s="5"/>
      <c r="AJ94" t="str">
        <f t="shared" si="18"/>
        <v>Atlético MadridReal Madrid</v>
      </c>
      <c r="AK94">
        <f t="shared" si="29"/>
        <v>2.37</v>
      </c>
      <c r="AL94">
        <f t="shared" si="30"/>
        <v>3.25</v>
      </c>
      <c r="AM94">
        <f t="shared" si="31"/>
        <v>3.1</v>
      </c>
      <c r="AP94" t="s">
        <v>359</v>
      </c>
      <c r="AQ94">
        <v>1.53</v>
      </c>
      <c r="AR94">
        <v>3.8</v>
      </c>
      <c r="AS94">
        <v>7.5</v>
      </c>
    </row>
    <row r="95" spans="1:45">
      <c r="A95">
        <v>23</v>
      </c>
      <c r="B95" t="s">
        <v>373</v>
      </c>
      <c r="C95" t="s">
        <v>623</v>
      </c>
      <c r="D95">
        <v>0.53949363699999997</v>
      </c>
      <c r="E95">
        <v>0.148157276</v>
      </c>
      <c r="F95">
        <v>0.31085800499999999</v>
      </c>
      <c r="G95">
        <v>0.234817157</v>
      </c>
      <c r="H95">
        <v>0.26488829699999999</v>
      </c>
      <c r="I95" s="3">
        <v>5.6357935247550953E-3</v>
      </c>
      <c r="J95" s="3">
        <v>0</v>
      </c>
      <c r="K95" s="3">
        <v>4.3136580857750815</v>
      </c>
      <c r="L95" s="3">
        <f t="shared" si="19"/>
        <v>4.3192938792998365</v>
      </c>
      <c r="M95">
        <f t="shared" si="20"/>
        <v>1.8</v>
      </c>
      <c r="N95">
        <f t="shared" si="21"/>
        <v>4.5</v>
      </c>
      <c r="O95">
        <f t="shared" si="22"/>
        <v>3.6</v>
      </c>
      <c r="P95" s="4">
        <f t="shared" si="23"/>
        <v>95.690850549044711</v>
      </c>
      <c r="Q95" s="4">
        <f t="shared" si="24"/>
        <v>95.680706120700165</v>
      </c>
      <c r="R95" s="4">
        <f t="shared" si="25"/>
        <v>111.20987522949045</v>
      </c>
      <c r="S95">
        <f t="shared" si="26"/>
        <v>1.980870414829911</v>
      </c>
      <c r="T95">
        <f t="shared" si="26"/>
        <v>1.9808243717362257</v>
      </c>
      <c r="U95">
        <f t="shared" si="26"/>
        <v>2.0461433534983118</v>
      </c>
      <c r="V95" s="2">
        <f t="shared" si="27"/>
        <v>1.998200568485633</v>
      </c>
      <c r="X95">
        <v>2</v>
      </c>
      <c r="Y95">
        <v>1</v>
      </c>
      <c r="Z95" s="5">
        <f t="shared" si="17"/>
        <v>95.690850549044711</v>
      </c>
      <c r="AA95" s="5">
        <f t="shared" si="28"/>
        <v>-4.3091494509552888</v>
      </c>
      <c r="AB95" s="5"/>
      <c r="AC95" s="5"/>
      <c r="AD95" s="5"/>
      <c r="AE95" s="5"/>
      <c r="AF95" s="5"/>
      <c r="AG95" s="5"/>
      <c r="AJ95" t="str">
        <f t="shared" si="18"/>
        <v>EspanyolRayo Vallecano</v>
      </c>
      <c r="AK95">
        <f t="shared" si="29"/>
        <v>1.8</v>
      </c>
      <c r="AL95">
        <f t="shared" si="30"/>
        <v>3.6</v>
      </c>
      <c r="AM95">
        <f t="shared" si="31"/>
        <v>4.5</v>
      </c>
      <c r="AP95" t="s">
        <v>483</v>
      </c>
      <c r="AQ95">
        <v>2.14</v>
      </c>
      <c r="AR95">
        <v>3.3</v>
      </c>
      <c r="AS95">
        <v>3.6</v>
      </c>
    </row>
    <row r="96" spans="1:45">
      <c r="A96">
        <v>23</v>
      </c>
      <c r="B96" t="s">
        <v>378</v>
      </c>
      <c r="C96" t="s">
        <v>625</v>
      </c>
      <c r="D96">
        <v>0.59891552100000001</v>
      </c>
      <c r="E96">
        <v>0.13790983100000001</v>
      </c>
      <c r="F96">
        <v>0.25862755300000001</v>
      </c>
      <c r="G96">
        <v>0.33735266600000002</v>
      </c>
      <c r="H96">
        <v>0.33342508100000001</v>
      </c>
      <c r="I96" s="3">
        <v>23.727902562086943</v>
      </c>
      <c r="J96" s="3">
        <v>0</v>
      </c>
      <c r="K96" s="3">
        <v>3.9747647975588358</v>
      </c>
      <c r="L96" s="3">
        <f t="shared" si="19"/>
        <v>27.70266735964578</v>
      </c>
      <c r="M96">
        <f t="shared" si="20"/>
        <v>2</v>
      </c>
      <c r="N96">
        <f t="shared" si="21"/>
        <v>4</v>
      </c>
      <c r="O96">
        <f t="shared" si="22"/>
        <v>3.3</v>
      </c>
      <c r="P96" s="4">
        <f t="shared" si="23"/>
        <v>119.75313776452811</v>
      </c>
      <c r="Q96" s="4">
        <f t="shared" si="24"/>
        <v>72.297332640354227</v>
      </c>
      <c r="R96" s="4">
        <f t="shared" si="25"/>
        <v>85.414056472298384</v>
      </c>
      <c r="S96">
        <f t="shared" si="26"/>
        <v>2.0782869015936325</v>
      </c>
      <c r="T96">
        <f t="shared" si="26"/>
        <v>1.8591222745982003</v>
      </c>
      <c r="U96">
        <f t="shared" si="26"/>
        <v>1.9315293478085591</v>
      </c>
      <c r="V96" s="2">
        <f t="shared" si="27"/>
        <v>2.000656229925013</v>
      </c>
      <c r="X96">
        <v>0</v>
      </c>
      <c r="Y96">
        <v>2</v>
      </c>
      <c r="Z96" s="5">
        <f t="shared" si="17"/>
        <v>72.297332640354227</v>
      </c>
      <c r="AA96" s="5">
        <f t="shared" si="28"/>
        <v>-27.702667359645773</v>
      </c>
      <c r="AB96" s="5"/>
      <c r="AC96" s="5"/>
      <c r="AD96" s="5"/>
      <c r="AE96" s="5"/>
      <c r="AF96" s="5"/>
      <c r="AG96" s="5"/>
      <c r="AJ96" t="str">
        <f t="shared" si="18"/>
        <v>GironaHuesca</v>
      </c>
      <c r="AK96">
        <f t="shared" si="29"/>
        <v>2</v>
      </c>
      <c r="AL96">
        <f t="shared" si="30"/>
        <v>3.3</v>
      </c>
      <c r="AM96">
        <f t="shared" si="31"/>
        <v>4</v>
      </c>
      <c r="AP96" t="s">
        <v>676</v>
      </c>
      <c r="AQ96">
        <v>1.85</v>
      </c>
      <c r="AR96">
        <v>3.5</v>
      </c>
      <c r="AS96">
        <v>4.5</v>
      </c>
    </row>
    <row r="97" spans="1:45">
      <c r="A97">
        <v>23</v>
      </c>
      <c r="B97" t="s">
        <v>366</v>
      </c>
      <c r="C97" t="s">
        <v>376</v>
      </c>
      <c r="D97">
        <v>0.39902053199999998</v>
      </c>
      <c r="E97">
        <v>0.279732178</v>
      </c>
      <c r="F97">
        <v>0.32032712299999999</v>
      </c>
      <c r="G97">
        <v>0.282447748</v>
      </c>
      <c r="H97">
        <v>0.35925012200000001</v>
      </c>
      <c r="I97" s="3">
        <v>0</v>
      </c>
      <c r="J97" s="3">
        <v>0.18322778399332607</v>
      </c>
      <c r="K97" s="3">
        <v>0</v>
      </c>
      <c r="L97" s="3">
        <f t="shared" si="19"/>
        <v>0.18322778399332607</v>
      </c>
      <c r="M97">
        <f t="shared" si="20"/>
        <v>2.25</v>
      </c>
      <c r="N97">
        <f t="shared" si="21"/>
        <v>3.6</v>
      </c>
      <c r="O97">
        <f t="shared" si="22"/>
        <v>3</v>
      </c>
      <c r="P97" s="4">
        <f t="shared" si="23"/>
        <v>99.816772216006669</v>
      </c>
      <c r="Q97" s="4">
        <f t="shared" si="24"/>
        <v>100.47639223838264</v>
      </c>
      <c r="R97" s="4">
        <f t="shared" si="25"/>
        <v>99.816772216006669</v>
      </c>
      <c r="S97">
        <f t="shared" si="26"/>
        <v>1.999203521937216</v>
      </c>
      <c r="T97">
        <f t="shared" si="26"/>
        <v>2.002064032652159</v>
      </c>
      <c r="U97">
        <f t="shared" si="26"/>
        <v>1.999203521937216</v>
      </c>
      <c r="V97" s="2">
        <f t="shared" si="27"/>
        <v>1.9981640977225288</v>
      </c>
      <c r="X97">
        <v>3</v>
      </c>
      <c r="Y97">
        <v>0</v>
      </c>
      <c r="Z97" s="5">
        <f t="shared" si="17"/>
        <v>99.816772216006669</v>
      </c>
      <c r="AA97" s="5">
        <f t="shared" si="28"/>
        <v>-0.18322778399333117</v>
      </c>
      <c r="AB97" s="5"/>
      <c r="AC97" s="5"/>
      <c r="AD97" s="5"/>
      <c r="AE97" s="5"/>
      <c r="AF97" s="5"/>
      <c r="AG97" s="5"/>
      <c r="AJ97" t="str">
        <f t="shared" si="18"/>
        <v>LeganésBetis</v>
      </c>
      <c r="AK97">
        <f t="shared" si="29"/>
        <v>2.25</v>
      </c>
      <c r="AL97">
        <f t="shared" si="30"/>
        <v>3</v>
      </c>
      <c r="AM97">
        <f t="shared" si="31"/>
        <v>3.6</v>
      </c>
      <c r="AP97" t="s">
        <v>400</v>
      </c>
      <c r="AQ97">
        <v>2.1</v>
      </c>
      <c r="AR97">
        <v>3.25</v>
      </c>
      <c r="AS97">
        <v>3.75</v>
      </c>
    </row>
    <row r="98" spans="1:45">
      <c r="A98">
        <v>23</v>
      </c>
      <c r="B98" t="s">
        <v>370</v>
      </c>
      <c r="C98" t="s">
        <v>358</v>
      </c>
      <c r="D98">
        <v>0.30499654599999998</v>
      </c>
      <c r="E98">
        <v>0.42776762299999999</v>
      </c>
      <c r="F98">
        <v>0.26256595100000002</v>
      </c>
      <c r="G98">
        <v>0.47070068599999998</v>
      </c>
      <c r="H98">
        <v>0.51611799999999997</v>
      </c>
      <c r="I98" s="3">
        <v>0</v>
      </c>
      <c r="J98" s="3">
        <v>29.158349117833335</v>
      </c>
      <c r="K98" s="3">
        <v>8.8974985435266145</v>
      </c>
      <c r="L98" s="3">
        <f t="shared" si="19"/>
        <v>38.055847661359948</v>
      </c>
      <c r="M98">
        <f t="shared" si="20"/>
        <v>1.83</v>
      </c>
      <c r="N98">
        <f t="shared" si="21"/>
        <v>4.5</v>
      </c>
      <c r="O98">
        <f t="shared" si="22"/>
        <v>3.5</v>
      </c>
      <c r="P98" s="4">
        <f t="shared" si="23"/>
        <v>61.944152338640045</v>
      </c>
      <c r="Q98" s="4">
        <f t="shared" si="24"/>
        <v>193.15672336889006</v>
      </c>
      <c r="R98" s="4">
        <f t="shared" si="25"/>
        <v>93.085397240983198</v>
      </c>
      <c r="S98">
        <f t="shared" si="26"/>
        <v>1.7920003143129042</v>
      </c>
      <c r="T98">
        <f t="shared" si="26"/>
        <v>2.285909829598054</v>
      </c>
      <c r="U98">
        <f t="shared" si="26"/>
        <v>1.9688815564370064</v>
      </c>
      <c r="V98" s="2">
        <f t="shared" si="27"/>
        <v>2.0413533787680875</v>
      </c>
      <c r="X98">
        <v>0</v>
      </c>
      <c r="Y98">
        <v>0</v>
      </c>
      <c r="Z98" s="5">
        <f t="shared" si="17"/>
        <v>93.085397240983198</v>
      </c>
      <c r="AA98" s="5">
        <f t="shared" si="28"/>
        <v>-6.9146027590168018</v>
      </c>
      <c r="AB98" s="5"/>
      <c r="AC98" s="5"/>
      <c r="AD98" s="5"/>
      <c r="AE98" s="5"/>
      <c r="AF98" s="5"/>
      <c r="AG98" s="5"/>
      <c r="AJ98" t="str">
        <f t="shared" si="18"/>
        <v>ValenciaReal Sociedad</v>
      </c>
      <c r="AK98">
        <f t="shared" si="29"/>
        <v>1.83</v>
      </c>
      <c r="AL98">
        <f t="shared" si="30"/>
        <v>3.5</v>
      </c>
      <c r="AM98">
        <f t="shared" si="31"/>
        <v>4.5</v>
      </c>
      <c r="AP98" t="s">
        <v>677</v>
      </c>
      <c r="AQ98">
        <v>3</v>
      </c>
      <c r="AR98">
        <v>3.2</v>
      </c>
      <c r="AS98">
        <v>2.5</v>
      </c>
    </row>
    <row r="99" spans="1:45">
      <c r="A99">
        <v>23</v>
      </c>
      <c r="B99" t="s">
        <v>360</v>
      </c>
      <c r="C99" t="s">
        <v>372</v>
      </c>
      <c r="D99">
        <v>0.63367510999999999</v>
      </c>
      <c r="E99">
        <v>0.14506081700000001</v>
      </c>
      <c r="F99">
        <v>0.20356406199999999</v>
      </c>
      <c r="G99">
        <v>0.52667514100000001</v>
      </c>
      <c r="H99">
        <v>0.480827281</v>
      </c>
      <c r="I99" s="3">
        <v>9.9498453904976216</v>
      </c>
      <c r="J99" s="3">
        <v>0</v>
      </c>
      <c r="K99" s="3">
        <v>0</v>
      </c>
      <c r="L99" s="3">
        <f t="shared" si="19"/>
        <v>9.9498453904976216</v>
      </c>
      <c r="M99">
        <f t="shared" si="20"/>
        <v>1.66</v>
      </c>
      <c r="N99">
        <f t="shared" si="21"/>
        <v>5</v>
      </c>
      <c r="O99">
        <f t="shared" si="22"/>
        <v>4</v>
      </c>
      <c r="P99" s="4">
        <f t="shared" si="23"/>
        <v>106.56689795772843</v>
      </c>
      <c r="Q99" s="4">
        <f t="shared" si="24"/>
        <v>90.050154609502385</v>
      </c>
      <c r="R99" s="4">
        <f t="shared" si="25"/>
        <v>90.050154609502385</v>
      </c>
      <c r="S99">
        <f t="shared" si="26"/>
        <v>2.027622324138727</v>
      </c>
      <c r="T99">
        <f t="shared" si="26"/>
        <v>1.9544844628079241</v>
      </c>
      <c r="U99">
        <f t="shared" si="26"/>
        <v>1.9544844628079241</v>
      </c>
      <c r="V99" s="2">
        <f t="shared" si="27"/>
        <v>1.966235708640856</v>
      </c>
      <c r="X99">
        <v>2</v>
      </c>
      <c r="Y99">
        <v>2</v>
      </c>
      <c r="Z99" s="5">
        <f t="shared" si="17"/>
        <v>90.050154609502385</v>
      </c>
      <c r="AA99" s="5">
        <f t="shared" si="28"/>
        <v>-9.9498453904976145</v>
      </c>
      <c r="AB99" s="5"/>
      <c r="AC99" s="5"/>
      <c r="AD99" s="5"/>
      <c r="AE99" s="5"/>
      <c r="AF99" s="5"/>
      <c r="AG99" s="5"/>
      <c r="AJ99" t="str">
        <f t="shared" si="18"/>
        <v>SevillaEibar</v>
      </c>
      <c r="AK99">
        <f t="shared" si="29"/>
        <v>1.66</v>
      </c>
      <c r="AL99">
        <f t="shared" si="30"/>
        <v>4</v>
      </c>
      <c r="AM99">
        <f t="shared" si="31"/>
        <v>5</v>
      </c>
      <c r="AP99" t="s">
        <v>595</v>
      </c>
      <c r="AQ99">
        <v>1.95</v>
      </c>
      <c r="AR99">
        <v>3.8</v>
      </c>
      <c r="AS99">
        <v>3.6</v>
      </c>
    </row>
    <row r="100" spans="1:45">
      <c r="A100">
        <v>23</v>
      </c>
      <c r="B100" t="s">
        <v>363</v>
      </c>
      <c r="C100" t="s">
        <v>354</v>
      </c>
      <c r="D100">
        <v>0.14371117799999999</v>
      </c>
      <c r="E100">
        <v>0.59951800399999999</v>
      </c>
      <c r="F100">
        <v>0.25133246799999998</v>
      </c>
      <c r="G100">
        <v>0.36463559699999998</v>
      </c>
      <c r="H100">
        <v>0.35888795099999998</v>
      </c>
      <c r="I100" s="3">
        <v>0</v>
      </c>
      <c r="J100" s="3">
        <v>1.2733054434028872</v>
      </c>
      <c r="K100" s="3">
        <v>0.33498583703770912</v>
      </c>
      <c r="L100" s="3">
        <f t="shared" si="19"/>
        <v>1.6082912804405964</v>
      </c>
      <c r="M100">
        <f t="shared" si="20"/>
        <v>4.75</v>
      </c>
      <c r="N100">
        <f t="shared" si="21"/>
        <v>1.7</v>
      </c>
      <c r="O100">
        <f t="shared" si="22"/>
        <v>4</v>
      </c>
      <c r="P100" s="4">
        <f t="shared" si="23"/>
        <v>98.391708719559404</v>
      </c>
      <c r="Q100" s="4">
        <f t="shared" si="24"/>
        <v>100.55632797334431</v>
      </c>
      <c r="R100" s="4">
        <f t="shared" si="25"/>
        <v>99.731652067710243</v>
      </c>
      <c r="S100">
        <f t="shared" si="26"/>
        <v>1.9929585028108368</v>
      </c>
      <c r="T100">
        <f t="shared" si="26"/>
        <v>2.0024094057873754</v>
      </c>
      <c r="U100">
        <f t="shared" si="26"/>
        <v>1.9988330132441128</v>
      </c>
      <c r="V100" s="2">
        <f t="shared" si="27"/>
        <v>1.9892625386310545</v>
      </c>
      <c r="X100">
        <v>0</v>
      </c>
      <c r="Y100">
        <v>0</v>
      </c>
      <c r="Z100" s="5">
        <f t="shared" si="17"/>
        <v>99.731652067710243</v>
      </c>
      <c r="AA100" s="5">
        <f t="shared" si="28"/>
        <v>-0.26834793228975684</v>
      </c>
      <c r="AB100" s="5"/>
      <c r="AC100" s="5"/>
      <c r="AD100" s="5"/>
      <c r="AE100" s="5"/>
      <c r="AF100" s="5"/>
      <c r="AG100" s="5"/>
      <c r="AJ100" t="str">
        <f t="shared" si="18"/>
        <v>Athletic BilbaoBarcelona</v>
      </c>
      <c r="AK100">
        <f t="shared" si="29"/>
        <v>4.75</v>
      </c>
      <c r="AL100">
        <f t="shared" si="30"/>
        <v>4</v>
      </c>
      <c r="AM100">
        <f t="shared" si="31"/>
        <v>1.7</v>
      </c>
      <c r="AP100" t="s">
        <v>540</v>
      </c>
      <c r="AQ100">
        <v>2.4</v>
      </c>
      <c r="AR100">
        <v>3.1</v>
      </c>
      <c r="AS100">
        <v>3.25</v>
      </c>
    </row>
    <row r="101" spans="1:45">
      <c r="A101">
        <v>23</v>
      </c>
      <c r="B101" t="s">
        <v>379</v>
      </c>
      <c r="C101" t="s">
        <v>352</v>
      </c>
      <c r="D101">
        <v>0.42179850400000002</v>
      </c>
      <c r="E101">
        <v>0.301149738</v>
      </c>
      <c r="F101">
        <v>0.27372398100000001</v>
      </c>
      <c r="G101">
        <v>0.42747033099999998</v>
      </c>
      <c r="H101">
        <v>0.48166620900000001</v>
      </c>
      <c r="I101" s="3">
        <v>0</v>
      </c>
      <c r="J101" s="3">
        <v>5.5433134800112782</v>
      </c>
      <c r="K101" s="3">
        <v>0</v>
      </c>
      <c r="L101" s="3">
        <f t="shared" si="19"/>
        <v>5.5433134800112782</v>
      </c>
      <c r="M101">
        <f t="shared" si="20"/>
        <v>2</v>
      </c>
      <c r="N101">
        <f t="shared" si="21"/>
        <v>3.8</v>
      </c>
      <c r="O101">
        <f t="shared" si="22"/>
        <v>3.4</v>
      </c>
      <c r="P101" s="4">
        <f t="shared" si="23"/>
        <v>94.456686519988722</v>
      </c>
      <c r="Q101" s="4">
        <f t="shared" si="24"/>
        <v>115.52127774403158</v>
      </c>
      <c r="R101" s="4">
        <f t="shared" si="25"/>
        <v>94.456686519988722</v>
      </c>
      <c r="S101">
        <f t="shared" si="26"/>
        <v>1.975232706735869</v>
      </c>
      <c r="T101">
        <f t="shared" si="26"/>
        <v>2.0626619838449658</v>
      </c>
      <c r="U101">
        <f t="shared" si="26"/>
        <v>1.975232706735869</v>
      </c>
      <c r="V101" s="2">
        <f t="shared" si="27"/>
        <v>1.9949888766596797</v>
      </c>
      <c r="X101">
        <v>2</v>
      </c>
      <c r="Y101">
        <v>0</v>
      </c>
      <c r="Z101" s="5">
        <f t="shared" si="17"/>
        <v>94.456686519988722</v>
      </c>
      <c r="AA101" s="5">
        <f t="shared" si="28"/>
        <v>-5.5433134800112782</v>
      </c>
      <c r="AB101" s="5"/>
      <c r="AC101" s="5"/>
      <c r="AD101" s="5"/>
      <c r="AE101" s="5"/>
      <c r="AF101" s="5"/>
      <c r="AG101" s="5"/>
      <c r="AJ101" t="str">
        <f t="shared" si="18"/>
        <v>AlavésLevante</v>
      </c>
      <c r="AK101">
        <f t="shared" si="29"/>
        <v>2</v>
      </c>
      <c r="AL101">
        <f t="shared" si="30"/>
        <v>3.4</v>
      </c>
      <c r="AM101">
        <f t="shared" si="31"/>
        <v>3.8</v>
      </c>
      <c r="AP101" t="s">
        <v>678</v>
      </c>
      <c r="AQ101">
        <v>1.22</v>
      </c>
      <c r="AR101">
        <v>6.5</v>
      </c>
      <c r="AS101">
        <v>13</v>
      </c>
    </row>
    <row r="102" spans="1:45">
      <c r="A102">
        <v>24</v>
      </c>
      <c r="B102" t="s">
        <v>372</v>
      </c>
      <c r="C102" t="s">
        <v>369</v>
      </c>
      <c r="D102">
        <v>0.36711692400000001</v>
      </c>
      <c r="E102">
        <v>0.36711692400000001</v>
      </c>
      <c r="F102">
        <v>0.26085131299999997</v>
      </c>
      <c r="G102">
        <v>0.48975908899999998</v>
      </c>
      <c r="H102">
        <v>0.53592836099999996</v>
      </c>
      <c r="I102" s="3">
        <v>0</v>
      </c>
      <c r="J102" s="3">
        <v>15.865886744710394</v>
      </c>
      <c r="K102" s="3">
        <v>8.4722213633709274E-3</v>
      </c>
      <c r="L102" s="3">
        <f t="shared" si="19"/>
        <v>15.874358966073766</v>
      </c>
      <c r="M102">
        <f t="shared" si="20"/>
        <v>2.0499999999999998</v>
      </c>
      <c r="N102">
        <f t="shared" si="21"/>
        <v>4</v>
      </c>
      <c r="O102">
        <f t="shared" si="22"/>
        <v>3.3</v>
      </c>
      <c r="P102" s="4">
        <f t="shared" si="23"/>
        <v>84.125641033926229</v>
      </c>
      <c r="Q102" s="4">
        <f t="shared" si="24"/>
        <v>147.58918801276781</v>
      </c>
      <c r="R102" s="4">
        <f t="shared" si="25"/>
        <v>84.153599364425361</v>
      </c>
      <c r="S102">
        <f t="shared" si="26"/>
        <v>1.9249283865507398</v>
      </c>
      <c r="T102">
        <f t="shared" si="26"/>
        <v>2.1690545434058426</v>
      </c>
      <c r="U102">
        <f t="shared" si="26"/>
        <v>1.9250726960774762</v>
      </c>
      <c r="V102" s="2">
        <f t="shared" si="27"/>
        <v>2.0051281605464277</v>
      </c>
      <c r="X102">
        <v>2</v>
      </c>
      <c r="Y102">
        <v>2</v>
      </c>
      <c r="Z102" s="5">
        <f t="shared" si="17"/>
        <v>84.153599364425361</v>
      </c>
      <c r="AA102" s="5">
        <f t="shared" si="28"/>
        <v>-15.846400635574639</v>
      </c>
      <c r="AB102" s="5"/>
      <c r="AC102" s="5"/>
      <c r="AD102" s="5"/>
      <c r="AE102" s="5"/>
      <c r="AF102" s="5"/>
      <c r="AG102" s="5"/>
      <c r="AJ102" t="str">
        <f t="shared" si="18"/>
        <v>EibarGetafe</v>
      </c>
      <c r="AK102">
        <f t="shared" si="29"/>
        <v>2.0499999999999998</v>
      </c>
      <c r="AL102">
        <f t="shared" si="30"/>
        <v>3.3</v>
      </c>
      <c r="AM102">
        <f t="shared" si="31"/>
        <v>4</v>
      </c>
      <c r="AP102" t="s">
        <v>679</v>
      </c>
      <c r="AQ102">
        <v>5.75</v>
      </c>
      <c r="AR102">
        <v>3.4</v>
      </c>
      <c r="AS102">
        <v>1.72</v>
      </c>
    </row>
    <row r="103" spans="1:45">
      <c r="A103">
        <v>24</v>
      </c>
      <c r="B103" t="s">
        <v>355</v>
      </c>
      <c r="C103" t="s">
        <v>352</v>
      </c>
      <c r="D103">
        <v>0.47614706099999998</v>
      </c>
      <c r="E103">
        <v>0.28188252400000002</v>
      </c>
      <c r="F103">
        <v>0.228104059</v>
      </c>
      <c r="G103">
        <v>0.60267567499999997</v>
      </c>
      <c r="H103">
        <v>0.61202578500000004</v>
      </c>
      <c r="I103" s="3">
        <v>0</v>
      </c>
      <c r="J103" s="3">
        <v>8.1480250378225705</v>
      </c>
      <c r="K103" s="3">
        <v>0</v>
      </c>
      <c r="L103" s="3">
        <f t="shared" si="19"/>
        <v>8.1480250378225705</v>
      </c>
      <c r="M103">
        <f t="shared" si="20"/>
        <v>1.8</v>
      </c>
      <c r="N103">
        <f t="shared" si="21"/>
        <v>4.5</v>
      </c>
      <c r="O103">
        <f t="shared" si="22"/>
        <v>3.8</v>
      </c>
      <c r="P103" s="4">
        <f t="shared" si="23"/>
        <v>91.851974962177422</v>
      </c>
      <c r="Q103" s="4">
        <f t="shared" si="24"/>
        <v>128.51808763237901</v>
      </c>
      <c r="R103" s="4">
        <f t="shared" si="25"/>
        <v>91.851974962177422</v>
      </c>
      <c r="S103">
        <f t="shared" si="26"/>
        <v>1.9630884987578254</v>
      </c>
      <c r="T103">
        <f t="shared" si="26"/>
        <v>2.1089642545632312</v>
      </c>
      <c r="U103">
        <f t="shared" si="26"/>
        <v>1.9630884987578254</v>
      </c>
      <c r="V103" s="2">
        <f t="shared" si="27"/>
        <v>1.9769874410113792</v>
      </c>
      <c r="X103">
        <v>1</v>
      </c>
      <c r="Y103">
        <v>4</v>
      </c>
      <c r="Z103" s="5">
        <f t="shared" si="17"/>
        <v>128.51808763237901</v>
      </c>
      <c r="AA103" s="5">
        <f t="shared" si="28"/>
        <v>28.518087632379007</v>
      </c>
      <c r="AB103" s="5"/>
      <c r="AC103" s="5"/>
      <c r="AD103" s="5"/>
      <c r="AE103" s="5"/>
      <c r="AF103" s="5"/>
      <c r="AG103" s="5"/>
      <c r="AJ103" t="str">
        <f t="shared" si="18"/>
        <v>Celta VigoLevante</v>
      </c>
      <c r="AK103">
        <f t="shared" si="29"/>
        <v>1.8</v>
      </c>
      <c r="AL103">
        <f t="shared" si="30"/>
        <v>3.8</v>
      </c>
      <c r="AM103">
        <f t="shared" si="31"/>
        <v>4.5</v>
      </c>
      <c r="AP103" t="s">
        <v>680</v>
      </c>
      <c r="AQ103">
        <v>1.1599999999999999</v>
      </c>
      <c r="AR103">
        <v>8</v>
      </c>
      <c r="AS103">
        <v>15</v>
      </c>
    </row>
    <row r="104" spans="1:45">
      <c r="A104">
        <v>24</v>
      </c>
      <c r="B104" t="s">
        <v>623</v>
      </c>
      <c r="C104" t="s">
        <v>357</v>
      </c>
      <c r="D104">
        <v>0.28752150999999998</v>
      </c>
      <c r="E104">
        <v>0.43681640300000002</v>
      </c>
      <c r="F104">
        <v>0.27215377000000002</v>
      </c>
      <c r="G104">
        <v>0.42765631500000001</v>
      </c>
      <c r="H104">
        <v>0.47928649899999998</v>
      </c>
      <c r="I104" s="3">
        <v>15.492312580159192</v>
      </c>
      <c r="J104" s="3">
        <v>0</v>
      </c>
      <c r="K104" s="3">
        <v>4.0468402100762662</v>
      </c>
      <c r="L104" s="3">
        <f t="shared" si="19"/>
        <v>19.539152790235459</v>
      </c>
      <c r="M104">
        <f t="shared" si="20"/>
        <v>6</v>
      </c>
      <c r="N104">
        <f t="shared" si="21"/>
        <v>1.65</v>
      </c>
      <c r="O104">
        <f t="shared" si="22"/>
        <v>3.5</v>
      </c>
      <c r="P104" s="4">
        <f t="shared" si="23"/>
        <v>173.41472269071971</v>
      </c>
      <c r="Q104" s="4">
        <f t="shared" si="24"/>
        <v>80.460847209764538</v>
      </c>
      <c r="R104" s="4">
        <f t="shared" si="25"/>
        <v>94.624787945031471</v>
      </c>
      <c r="S104">
        <f t="shared" si="26"/>
        <v>2.239085965757897</v>
      </c>
      <c r="T104">
        <f t="shared" si="26"/>
        <v>1.9055846011483504</v>
      </c>
      <c r="U104">
        <f t="shared" si="26"/>
        <v>1.9760049192515281</v>
      </c>
      <c r="V104" s="2">
        <f t="shared" si="27"/>
        <v>2.01395317729318</v>
      </c>
      <c r="X104">
        <v>0</v>
      </c>
      <c r="Y104">
        <v>1</v>
      </c>
      <c r="Z104" s="5">
        <f t="shared" si="17"/>
        <v>80.460847209764538</v>
      </c>
      <c r="AA104" s="5">
        <f t="shared" si="28"/>
        <v>-19.539152790235462</v>
      </c>
      <c r="AB104" s="5"/>
      <c r="AC104" s="5"/>
      <c r="AD104" s="5"/>
      <c r="AE104" s="5"/>
      <c r="AF104" s="5"/>
      <c r="AG104" s="5"/>
      <c r="AJ104" t="str">
        <f t="shared" si="18"/>
        <v>Rayo VallecanoAtlético Madrid</v>
      </c>
      <c r="AK104">
        <f t="shared" si="29"/>
        <v>6</v>
      </c>
      <c r="AL104">
        <f t="shared" si="30"/>
        <v>3.5</v>
      </c>
      <c r="AM104">
        <f t="shared" si="31"/>
        <v>1.65</v>
      </c>
      <c r="AP104" t="s">
        <v>413</v>
      </c>
      <c r="AQ104">
        <v>1.5</v>
      </c>
      <c r="AR104">
        <v>4</v>
      </c>
      <c r="AS104">
        <v>7.5</v>
      </c>
    </row>
    <row r="105" spans="1:45">
      <c r="A105">
        <v>24</v>
      </c>
      <c r="B105" t="s">
        <v>358</v>
      </c>
      <c r="C105" t="s">
        <v>366</v>
      </c>
      <c r="D105">
        <v>0.47500932899999998</v>
      </c>
      <c r="E105">
        <v>0.20385277099999999</v>
      </c>
      <c r="F105">
        <v>0.32002662700000001</v>
      </c>
      <c r="G105">
        <v>0.25313575700000002</v>
      </c>
      <c r="H105">
        <v>0.31181842199999998</v>
      </c>
      <c r="I105" s="3">
        <v>0</v>
      </c>
      <c r="J105" s="3">
        <v>0</v>
      </c>
      <c r="K105" s="3">
        <v>0</v>
      </c>
      <c r="L105" s="3">
        <f t="shared" si="19"/>
        <v>0</v>
      </c>
      <c r="M105">
        <f t="shared" si="20"/>
        <v>2.0499999999999998</v>
      </c>
      <c r="N105">
        <f t="shared" si="21"/>
        <v>4.2</v>
      </c>
      <c r="O105">
        <f t="shared" si="22"/>
        <v>3.1</v>
      </c>
      <c r="P105" s="4">
        <f t="shared" si="23"/>
        <v>100</v>
      </c>
      <c r="Q105" s="4">
        <f t="shared" si="24"/>
        <v>100</v>
      </c>
      <c r="R105" s="4">
        <f t="shared" si="25"/>
        <v>100</v>
      </c>
      <c r="S105">
        <f t="shared" si="26"/>
        <v>2</v>
      </c>
      <c r="T105">
        <f t="shared" si="26"/>
        <v>2</v>
      </c>
      <c r="U105">
        <f t="shared" si="26"/>
        <v>2</v>
      </c>
      <c r="V105" s="2">
        <f t="shared" si="27"/>
        <v>1.997777454</v>
      </c>
      <c r="X105">
        <v>3</v>
      </c>
      <c r="Y105">
        <v>0</v>
      </c>
      <c r="Z105" s="5">
        <f t="shared" si="17"/>
        <v>100</v>
      </c>
      <c r="AA105" s="5">
        <f t="shared" si="28"/>
        <v>0</v>
      </c>
      <c r="AB105" s="5"/>
      <c r="AC105" s="5"/>
      <c r="AD105" s="5"/>
      <c r="AE105" s="5"/>
      <c r="AF105" s="5"/>
      <c r="AG105" s="5"/>
      <c r="AJ105" t="str">
        <f t="shared" si="18"/>
        <v>Real SociedadLeganés</v>
      </c>
      <c r="AK105">
        <f t="shared" si="29"/>
        <v>2.0499999999999998</v>
      </c>
      <c r="AL105">
        <f t="shared" si="30"/>
        <v>3.1</v>
      </c>
      <c r="AM105">
        <f t="shared" si="31"/>
        <v>4.2</v>
      </c>
      <c r="AP105" t="s">
        <v>681</v>
      </c>
      <c r="AQ105">
        <v>9.5</v>
      </c>
      <c r="AR105">
        <v>6</v>
      </c>
      <c r="AS105">
        <v>1.28</v>
      </c>
    </row>
    <row r="106" spans="1:45">
      <c r="A106">
        <v>24</v>
      </c>
      <c r="B106" t="s">
        <v>354</v>
      </c>
      <c r="C106" t="s">
        <v>628</v>
      </c>
      <c r="D106">
        <v>0.56984534200000003</v>
      </c>
      <c r="E106">
        <v>0.19592843300000001</v>
      </c>
      <c r="F106">
        <v>0.17409408700000001</v>
      </c>
      <c r="G106">
        <v>0.72960648500000003</v>
      </c>
      <c r="H106">
        <v>0.67896849400000003</v>
      </c>
      <c r="I106" s="3">
        <v>0</v>
      </c>
      <c r="J106" s="3">
        <v>15.936391481626499</v>
      </c>
      <c r="K106" s="3">
        <v>10.329052832222949</v>
      </c>
      <c r="L106" s="3">
        <f t="shared" si="19"/>
        <v>26.26544431384945</v>
      </c>
      <c r="M106">
        <f t="shared" si="20"/>
        <v>1.1399999999999999</v>
      </c>
      <c r="N106">
        <f t="shared" si="21"/>
        <v>15</v>
      </c>
      <c r="O106">
        <f t="shared" si="22"/>
        <v>9</v>
      </c>
      <c r="P106" s="4">
        <f t="shared" si="23"/>
        <v>73.734555686150543</v>
      </c>
      <c r="Q106" s="4">
        <f t="shared" si="24"/>
        <v>312.78042791054804</v>
      </c>
      <c r="R106" s="4">
        <f t="shared" si="25"/>
        <v>166.69603117615711</v>
      </c>
      <c r="S106">
        <f t="shared" si="26"/>
        <v>1.8676710675967665</v>
      </c>
      <c r="T106">
        <f t="shared" si="26"/>
        <v>2.4952395694633025</v>
      </c>
      <c r="U106">
        <f t="shared" si="26"/>
        <v>2.2219252599431027</v>
      </c>
      <c r="V106" s="2">
        <f t="shared" si="27"/>
        <v>1.9399960865747561</v>
      </c>
      <c r="X106">
        <v>1</v>
      </c>
      <c r="Y106">
        <v>0</v>
      </c>
      <c r="Z106" s="5">
        <f t="shared" si="17"/>
        <v>73.734555686150543</v>
      </c>
      <c r="AA106" s="5">
        <f t="shared" si="28"/>
        <v>-26.265444313849457</v>
      </c>
      <c r="AB106" s="5"/>
      <c r="AC106" s="5"/>
      <c r="AD106" s="5"/>
      <c r="AE106" s="5"/>
      <c r="AF106" s="5"/>
      <c r="AG106" s="5"/>
      <c r="AJ106" t="str">
        <f t="shared" si="18"/>
        <v>BarcelonaValladolid</v>
      </c>
      <c r="AK106">
        <f t="shared" si="29"/>
        <v>1.1399999999999999</v>
      </c>
      <c r="AL106">
        <f t="shared" si="30"/>
        <v>9</v>
      </c>
      <c r="AM106">
        <f t="shared" si="31"/>
        <v>15</v>
      </c>
      <c r="AP106" t="s">
        <v>682</v>
      </c>
      <c r="AQ106">
        <v>1.8</v>
      </c>
      <c r="AR106">
        <v>3.8</v>
      </c>
      <c r="AS106">
        <v>4.5</v>
      </c>
    </row>
    <row r="107" spans="1:45">
      <c r="A107">
        <v>24</v>
      </c>
      <c r="B107" t="s">
        <v>364</v>
      </c>
      <c r="C107" t="s">
        <v>378</v>
      </c>
      <c r="D107">
        <v>0.39307686200000003</v>
      </c>
      <c r="E107">
        <v>0.35239891400000001</v>
      </c>
      <c r="F107">
        <v>0.24669593200000001</v>
      </c>
      <c r="G107">
        <v>0.54975401800000001</v>
      </c>
      <c r="H107">
        <v>0.58213107900000005</v>
      </c>
      <c r="I107" s="3">
        <v>0</v>
      </c>
      <c r="J107" s="3">
        <v>0</v>
      </c>
      <c r="K107" s="3">
        <v>0</v>
      </c>
      <c r="L107" s="3">
        <f t="shared" si="19"/>
        <v>0</v>
      </c>
      <c r="M107">
        <f t="shared" si="20"/>
        <v>1.1599999999999999</v>
      </c>
      <c r="N107">
        <f t="shared" si="21"/>
        <v>15</v>
      </c>
      <c r="O107">
        <f t="shared" si="22"/>
        <v>8</v>
      </c>
      <c r="P107" s="4">
        <f t="shared" si="23"/>
        <v>100</v>
      </c>
      <c r="Q107" s="4">
        <f t="shared" si="24"/>
        <v>100</v>
      </c>
      <c r="R107" s="4">
        <f t="shared" si="25"/>
        <v>100</v>
      </c>
      <c r="S107">
        <f t="shared" si="26"/>
        <v>2</v>
      </c>
      <c r="T107">
        <f t="shared" si="26"/>
        <v>2</v>
      </c>
      <c r="U107">
        <f t="shared" si="26"/>
        <v>2</v>
      </c>
      <c r="V107" s="2">
        <f t="shared" si="27"/>
        <v>1.9843434160000002</v>
      </c>
      <c r="X107">
        <v>1</v>
      </c>
      <c r="Y107">
        <v>2</v>
      </c>
      <c r="Z107" s="5">
        <f t="shared" si="17"/>
        <v>100</v>
      </c>
      <c r="AA107" s="5">
        <f t="shared" si="28"/>
        <v>0</v>
      </c>
      <c r="AB107" s="5"/>
      <c r="AC107" s="5"/>
      <c r="AD107" s="5"/>
      <c r="AE107" s="5"/>
      <c r="AF107" s="5"/>
      <c r="AG107" s="5"/>
      <c r="AJ107" t="str">
        <f t="shared" si="18"/>
        <v>Real MadridGirona</v>
      </c>
      <c r="AK107">
        <f t="shared" si="29"/>
        <v>1.1599999999999999</v>
      </c>
      <c r="AL107">
        <f t="shared" si="30"/>
        <v>8</v>
      </c>
      <c r="AM107">
        <f t="shared" si="31"/>
        <v>15</v>
      </c>
      <c r="AP107" t="s">
        <v>558</v>
      </c>
      <c r="AQ107">
        <v>2.04</v>
      </c>
      <c r="AR107">
        <v>3.3</v>
      </c>
      <c r="AS107">
        <v>3.9</v>
      </c>
    </row>
    <row r="108" spans="1:45">
      <c r="A108">
        <v>24</v>
      </c>
      <c r="B108" t="s">
        <v>370</v>
      </c>
      <c r="C108" t="s">
        <v>373</v>
      </c>
      <c r="D108">
        <v>0.52655919600000001</v>
      </c>
      <c r="E108">
        <v>0.214764171</v>
      </c>
      <c r="F108">
        <v>0.25266601799999999</v>
      </c>
      <c r="G108">
        <v>0.44506311599999998</v>
      </c>
      <c r="H108">
        <v>0.46794299700000003</v>
      </c>
      <c r="I108" s="3">
        <v>0</v>
      </c>
      <c r="J108" s="3">
        <v>0.97596943721468843</v>
      </c>
      <c r="K108" s="3">
        <v>0</v>
      </c>
      <c r="L108" s="3">
        <f t="shared" si="19"/>
        <v>0.97596943721468843</v>
      </c>
      <c r="M108">
        <f t="shared" si="20"/>
        <v>1.72</v>
      </c>
      <c r="N108">
        <f t="shared" si="21"/>
        <v>4.8</v>
      </c>
      <c r="O108">
        <f t="shared" si="22"/>
        <v>3.7</v>
      </c>
      <c r="P108" s="4">
        <f t="shared" si="23"/>
        <v>99.024030562785313</v>
      </c>
      <c r="Q108" s="4">
        <f t="shared" si="24"/>
        <v>103.70868386141582</v>
      </c>
      <c r="R108" s="4">
        <f t="shared" si="25"/>
        <v>99.024030562785313</v>
      </c>
      <c r="S108">
        <f t="shared" si="26"/>
        <v>1.9957405993894457</v>
      </c>
      <c r="T108">
        <f t="shared" si="26"/>
        <v>2.0158151227843768</v>
      </c>
      <c r="U108">
        <f t="shared" si="26"/>
        <v>1.9957405993894457</v>
      </c>
      <c r="V108" s="2">
        <f t="shared" si="27"/>
        <v>1.988056259381779</v>
      </c>
      <c r="X108">
        <v>0</v>
      </c>
      <c r="Y108">
        <v>0</v>
      </c>
      <c r="Z108" s="5">
        <f t="shared" si="17"/>
        <v>99.024030562785313</v>
      </c>
      <c r="AA108" s="5">
        <f t="shared" si="28"/>
        <v>-0.97596943721468676</v>
      </c>
      <c r="AB108" s="5"/>
      <c r="AC108" s="5"/>
      <c r="AD108" s="5"/>
      <c r="AE108" s="5"/>
      <c r="AF108" s="5"/>
      <c r="AG108" s="5"/>
      <c r="AJ108" t="str">
        <f t="shared" si="18"/>
        <v>ValenciaEspanyol</v>
      </c>
      <c r="AK108">
        <f t="shared" si="29"/>
        <v>1.72</v>
      </c>
      <c r="AL108">
        <f t="shared" si="30"/>
        <v>3.7</v>
      </c>
      <c r="AM108">
        <f t="shared" si="31"/>
        <v>4.8</v>
      </c>
      <c r="AP108" t="s">
        <v>683</v>
      </c>
      <c r="AQ108">
        <v>3.6</v>
      </c>
      <c r="AR108">
        <v>3.3</v>
      </c>
      <c r="AS108">
        <v>2.1</v>
      </c>
    </row>
    <row r="109" spans="1:45">
      <c r="A109">
        <v>24</v>
      </c>
      <c r="B109" t="s">
        <v>367</v>
      </c>
      <c r="C109" t="s">
        <v>360</v>
      </c>
      <c r="D109">
        <v>0.341607675</v>
      </c>
      <c r="E109">
        <v>0.373869534</v>
      </c>
      <c r="F109">
        <v>0.281967574</v>
      </c>
      <c r="G109">
        <v>0.40695513700000002</v>
      </c>
      <c r="H109">
        <v>0.46941236600000003</v>
      </c>
      <c r="I109" s="3">
        <v>0</v>
      </c>
      <c r="J109" s="3">
        <v>2.7500452954149681</v>
      </c>
      <c r="K109" s="3">
        <v>0</v>
      </c>
      <c r="L109" s="3">
        <f t="shared" si="19"/>
        <v>2.7500452954149681</v>
      </c>
      <c r="M109">
        <f t="shared" si="20"/>
        <v>2.5</v>
      </c>
      <c r="N109">
        <f t="shared" si="21"/>
        <v>2.8</v>
      </c>
      <c r="O109">
        <f t="shared" si="22"/>
        <v>3.4</v>
      </c>
      <c r="P109" s="4">
        <f t="shared" si="23"/>
        <v>97.249954704585036</v>
      </c>
      <c r="Q109" s="4">
        <f t="shared" si="24"/>
        <v>104.95008153174695</v>
      </c>
      <c r="R109" s="4">
        <f t="shared" si="25"/>
        <v>97.249954704585036</v>
      </c>
      <c r="S109">
        <f t="shared" si="26"/>
        <v>1.9878894077195617</v>
      </c>
      <c r="T109">
        <f t="shared" si="26"/>
        <v>2.0209827803054994</v>
      </c>
      <c r="U109">
        <f t="shared" si="26"/>
        <v>1.9878894077195617</v>
      </c>
      <c r="V109" s="2">
        <f t="shared" si="27"/>
        <v>1.9951825226980295</v>
      </c>
      <c r="X109">
        <v>3</v>
      </c>
      <c r="Y109">
        <v>0</v>
      </c>
      <c r="Z109" s="5">
        <f t="shared" si="17"/>
        <v>97.249954704585036</v>
      </c>
      <c r="AA109" s="5">
        <f t="shared" si="28"/>
        <v>-2.7500452954149637</v>
      </c>
      <c r="AB109" s="5"/>
      <c r="AC109" s="5"/>
      <c r="AD109" s="5"/>
      <c r="AE109" s="5"/>
      <c r="AF109" s="5"/>
      <c r="AG109" s="5"/>
      <c r="AJ109" t="str">
        <f t="shared" si="18"/>
        <v>VillarrealSevilla</v>
      </c>
      <c r="AK109">
        <f t="shared" si="29"/>
        <v>2.5</v>
      </c>
      <c r="AL109">
        <f t="shared" si="30"/>
        <v>3.4</v>
      </c>
      <c r="AM109">
        <f t="shared" si="31"/>
        <v>2.8</v>
      </c>
      <c r="AP109" t="s">
        <v>402</v>
      </c>
      <c r="AQ109">
        <v>2.75</v>
      </c>
      <c r="AR109">
        <v>3.5</v>
      </c>
      <c r="AS109">
        <v>2.4500000000000002</v>
      </c>
    </row>
    <row r="110" spans="1:45">
      <c r="A110">
        <v>24</v>
      </c>
      <c r="B110" t="s">
        <v>376</v>
      </c>
      <c r="C110" t="s">
        <v>379</v>
      </c>
      <c r="D110">
        <v>0.535815983</v>
      </c>
      <c r="E110">
        <v>0.19607775999999999</v>
      </c>
      <c r="F110">
        <v>0.26369451900000002</v>
      </c>
      <c r="G110">
        <v>0.38984358400000002</v>
      </c>
      <c r="H110">
        <v>0.41586574799999998</v>
      </c>
      <c r="I110" s="3">
        <v>0</v>
      </c>
      <c r="J110" s="3">
        <v>0.79983047902546456</v>
      </c>
      <c r="K110" s="3">
        <v>0</v>
      </c>
      <c r="L110" s="3">
        <f t="shared" si="19"/>
        <v>0.79983047902546456</v>
      </c>
      <c r="M110">
        <f t="shared" si="20"/>
        <v>1.72</v>
      </c>
      <c r="N110">
        <f t="shared" si="21"/>
        <v>5.25</v>
      </c>
      <c r="O110">
        <f t="shared" si="22"/>
        <v>3.5</v>
      </c>
      <c r="P110" s="4">
        <f t="shared" si="23"/>
        <v>99.200169520974541</v>
      </c>
      <c r="Q110" s="4">
        <f t="shared" si="24"/>
        <v>103.39927953585823</v>
      </c>
      <c r="R110" s="4">
        <f t="shared" si="25"/>
        <v>99.200169520974541</v>
      </c>
      <c r="S110">
        <f t="shared" si="26"/>
        <v>1.9965124143110426</v>
      </c>
      <c r="T110">
        <f t="shared" si="26"/>
        <v>2.0145175126970796</v>
      </c>
      <c r="U110">
        <f t="shared" si="26"/>
        <v>1.9965124143110426</v>
      </c>
      <c r="V110" s="2">
        <f t="shared" si="27"/>
        <v>1.9912347239854689</v>
      </c>
      <c r="X110">
        <v>1</v>
      </c>
      <c r="Y110">
        <v>1</v>
      </c>
      <c r="Z110" s="5">
        <f t="shared" si="17"/>
        <v>99.200169520974541</v>
      </c>
      <c r="AA110" s="5">
        <f t="shared" si="28"/>
        <v>-0.79983047902545934</v>
      </c>
      <c r="AB110" s="5"/>
      <c r="AC110" s="5"/>
      <c r="AD110" s="5"/>
      <c r="AE110" s="5"/>
      <c r="AF110" s="5"/>
      <c r="AG110" s="5"/>
      <c r="AJ110" t="str">
        <f t="shared" si="18"/>
        <v>BetisAlavés</v>
      </c>
      <c r="AK110">
        <f t="shared" si="29"/>
        <v>1.72</v>
      </c>
      <c r="AL110">
        <f t="shared" si="30"/>
        <v>3.5</v>
      </c>
      <c r="AM110">
        <f t="shared" si="31"/>
        <v>5.25</v>
      </c>
      <c r="AP110" t="s">
        <v>434</v>
      </c>
      <c r="AQ110">
        <v>1.55</v>
      </c>
      <c r="AR110">
        <v>4</v>
      </c>
      <c r="AS110">
        <v>6</v>
      </c>
    </row>
    <row r="111" spans="1:45">
      <c r="A111">
        <v>24</v>
      </c>
      <c r="B111" t="s">
        <v>625</v>
      </c>
      <c r="C111" t="s">
        <v>363</v>
      </c>
      <c r="D111">
        <v>0.44250868999999998</v>
      </c>
      <c r="E111">
        <v>0.25235558299999999</v>
      </c>
      <c r="F111">
        <v>0.30362251299999998</v>
      </c>
      <c r="G111">
        <v>0.31502275200000002</v>
      </c>
      <c r="H111">
        <v>0.38037561399999997</v>
      </c>
      <c r="I111" s="3">
        <v>21.492568831416126</v>
      </c>
      <c r="J111" s="3">
        <v>0</v>
      </c>
      <c r="K111" s="3">
        <v>7.5416009262377628</v>
      </c>
      <c r="L111" s="3">
        <f t="shared" si="19"/>
        <v>29.034169757653888</v>
      </c>
      <c r="M111">
        <f t="shared" si="20"/>
        <v>3.1</v>
      </c>
      <c r="N111">
        <f t="shared" si="21"/>
        <v>2.5</v>
      </c>
      <c r="O111">
        <f t="shared" si="22"/>
        <v>3.1</v>
      </c>
      <c r="P111" s="4">
        <f t="shared" si="23"/>
        <v>137.59279361973609</v>
      </c>
      <c r="Q111" s="4">
        <f t="shared" si="24"/>
        <v>70.965830242346115</v>
      </c>
      <c r="R111" s="4">
        <f t="shared" si="25"/>
        <v>94.344793113683181</v>
      </c>
      <c r="S111">
        <f t="shared" si="26"/>
        <v>2.1385956884551613</v>
      </c>
      <c r="T111">
        <f t="shared" si="26"/>
        <v>1.8510492880252691</v>
      </c>
      <c r="U111">
        <f t="shared" si="26"/>
        <v>1.9747179364628442</v>
      </c>
      <c r="V111" s="2">
        <f t="shared" si="27"/>
        <v>2.0130386211143163</v>
      </c>
      <c r="X111">
        <v>0</v>
      </c>
      <c r="Y111">
        <v>1</v>
      </c>
      <c r="Z111" s="5">
        <f t="shared" si="17"/>
        <v>70.965830242346115</v>
      </c>
      <c r="AA111" s="5">
        <f t="shared" si="28"/>
        <v>-29.034169757653885</v>
      </c>
      <c r="AB111" s="5"/>
      <c r="AC111" s="5"/>
      <c r="AD111" s="5"/>
      <c r="AE111" s="5"/>
      <c r="AF111" s="5"/>
      <c r="AG111" s="5"/>
      <c r="AJ111" t="str">
        <f t="shared" si="18"/>
        <v>HuescaAthletic Bilbao</v>
      </c>
      <c r="AK111">
        <f t="shared" si="29"/>
        <v>3.1</v>
      </c>
      <c r="AL111">
        <f t="shared" si="30"/>
        <v>3.1</v>
      </c>
      <c r="AM111">
        <f t="shared" si="31"/>
        <v>2.5</v>
      </c>
      <c r="AP111" t="s">
        <v>426</v>
      </c>
      <c r="AQ111">
        <v>2</v>
      </c>
      <c r="AR111">
        <v>3.3</v>
      </c>
      <c r="AS111">
        <v>4</v>
      </c>
    </row>
    <row r="112" spans="1:45">
      <c r="A112">
        <v>25</v>
      </c>
      <c r="B112" t="s">
        <v>373</v>
      </c>
      <c r="C112" t="s">
        <v>625</v>
      </c>
      <c r="D112">
        <v>0.59881119999999999</v>
      </c>
      <c r="E112">
        <v>0.166933414</v>
      </c>
      <c r="F112">
        <v>0.222215201</v>
      </c>
      <c r="G112">
        <v>0.49448652300000001</v>
      </c>
      <c r="H112">
        <v>0.47532007700000001</v>
      </c>
      <c r="I112" s="3">
        <v>5.973071075295497</v>
      </c>
      <c r="J112" s="3">
        <v>0</v>
      </c>
      <c r="K112" s="3">
        <v>0</v>
      </c>
      <c r="L112" s="3">
        <f t="shared" si="19"/>
        <v>5.973071075295497</v>
      </c>
      <c r="M112">
        <f t="shared" si="20"/>
        <v>1.72</v>
      </c>
      <c r="N112">
        <f t="shared" si="21"/>
        <v>5</v>
      </c>
      <c r="O112">
        <f t="shared" si="22"/>
        <v>3.6</v>
      </c>
      <c r="P112" s="4">
        <f t="shared" si="23"/>
        <v>104.30061117421276</v>
      </c>
      <c r="Q112" s="4">
        <f t="shared" si="24"/>
        <v>94.026928924704507</v>
      </c>
      <c r="R112" s="4">
        <f t="shared" si="25"/>
        <v>94.026928924704507</v>
      </c>
      <c r="S112">
        <f t="shared" si="26"/>
        <v>2.0182868532856912</v>
      </c>
      <c r="T112">
        <f t="shared" si="26"/>
        <v>1.9732522515627946</v>
      </c>
      <c r="U112">
        <f t="shared" si="26"/>
        <v>1.9732522515627946</v>
      </c>
      <c r="V112" s="2">
        <f t="shared" si="27"/>
        <v>1.9764611533015217</v>
      </c>
      <c r="X112">
        <v>1</v>
      </c>
      <c r="Y112">
        <v>1</v>
      </c>
      <c r="Z112" s="5">
        <f t="shared" si="17"/>
        <v>94.026928924704507</v>
      </c>
      <c r="AA112" s="5">
        <f t="shared" si="28"/>
        <v>-5.9730710752954934</v>
      </c>
      <c r="AB112" s="5"/>
      <c r="AC112" s="5"/>
      <c r="AD112" s="5"/>
      <c r="AE112" s="5"/>
      <c r="AF112" s="5"/>
      <c r="AG112" s="5"/>
      <c r="AJ112" t="str">
        <f t="shared" si="18"/>
        <v>EspanyolHuesca</v>
      </c>
      <c r="AK112">
        <f t="shared" si="29"/>
        <v>1.72</v>
      </c>
      <c r="AL112">
        <f t="shared" si="30"/>
        <v>3.6</v>
      </c>
      <c r="AM112">
        <f t="shared" si="31"/>
        <v>5</v>
      </c>
      <c r="AP112" t="s">
        <v>684</v>
      </c>
      <c r="AQ112">
        <v>2.62</v>
      </c>
      <c r="AR112">
        <v>3.4</v>
      </c>
      <c r="AS112">
        <v>2.62</v>
      </c>
    </row>
    <row r="113" spans="1:45">
      <c r="A113">
        <v>25</v>
      </c>
      <c r="B113" t="s">
        <v>369</v>
      </c>
      <c r="C113" t="s">
        <v>623</v>
      </c>
      <c r="D113">
        <v>0.57335917199999997</v>
      </c>
      <c r="E113">
        <v>0.152690311</v>
      </c>
      <c r="F113">
        <v>0.27035810500000002</v>
      </c>
      <c r="G113">
        <v>0.32519907999999997</v>
      </c>
      <c r="H113">
        <v>0.33718604200000002</v>
      </c>
      <c r="I113" s="3">
        <v>0</v>
      </c>
      <c r="J113" s="3">
        <v>0</v>
      </c>
      <c r="K113" s="3">
        <v>0</v>
      </c>
      <c r="L113" s="3">
        <f t="shared" si="19"/>
        <v>0</v>
      </c>
      <c r="M113">
        <f t="shared" si="20"/>
        <v>1.7</v>
      </c>
      <c r="N113">
        <f t="shared" si="21"/>
        <v>5.5</v>
      </c>
      <c r="O113">
        <f t="shared" si="22"/>
        <v>3.6</v>
      </c>
      <c r="P113" s="4">
        <f t="shared" si="23"/>
        <v>100</v>
      </c>
      <c r="Q113" s="4">
        <f t="shared" si="24"/>
        <v>100</v>
      </c>
      <c r="R113" s="4">
        <f t="shared" si="25"/>
        <v>100</v>
      </c>
      <c r="S113">
        <f t="shared" si="26"/>
        <v>2</v>
      </c>
      <c r="T113">
        <f t="shared" si="26"/>
        <v>2</v>
      </c>
      <c r="U113">
        <f t="shared" si="26"/>
        <v>2</v>
      </c>
      <c r="V113" s="2">
        <f t="shared" si="27"/>
        <v>1.9928151759999999</v>
      </c>
      <c r="X113">
        <v>2</v>
      </c>
      <c r="Y113">
        <v>1</v>
      </c>
      <c r="Z113" s="5">
        <f t="shared" si="17"/>
        <v>100</v>
      </c>
      <c r="AA113" s="5">
        <f t="shared" si="28"/>
        <v>0</v>
      </c>
      <c r="AB113" s="5"/>
      <c r="AC113" s="5"/>
      <c r="AD113" s="5"/>
      <c r="AE113" s="5"/>
      <c r="AF113" s="5"/>
      <c r="AG113" s="5"/>
      <c r="AJ113" t="str">
        <f t="shared" si="18"/>
        <v>GetafeRayo Vallecano</v>
      </c>
      <c r="AK113">
        <f t="shared" si="29"/>
        <v>1.7</v>
      </c>
      <c r="AL113">
        <f t="shared" si="30"/>
        <v>3.6</v>
      </c>
      <c r="AM113">
        <f t="shared" si="31"/>
        <v>5.5</v>
      </c>
      <c r="AP113" t="s">
        <v>475</v>
      </c>
      <c r="AQ113">
        <v>1.44</v>
      </c>
      <c r="AR113">
        <v>4</v>
      </c>
      <c r="AS113">
        <v>9</v>
      </c>
    </row>
    <row r="114" spans="1:45">
      <c r="A114">
        <v>25</v>
      </c>
      <c r="B114" t="s">
        <v>360</v>
      </c>
      <c r="C114" t="s">
        <v>354</v>
      </c>
      <c r="D114">
        <v>0.130723803</v>
      </c>
      <c r="E114">
        <v>0.65912487099999995</v>
      </c>
      <c r="F114">
        <v>0.17821837500000001</v>
      </c>
      <c r="G114">
        <v>0.59660092899999995</v>
      </c>
      <c r="H114">
        <v>0.52062664400000003</v>
      </c>
      <c r="I114" s="3">
        <v>0</v>
      </c>
      <c r="J114" s="3">
        <v>37.83865181129557</v>
      </c>
      <c r="K114" s="3">
        <v>3.1567239501216418</v>
      </c>
      <c r="L114" s="3">
        <f t="shared" si="19"/>
        <v>40.995375761417215</v>
      </c>
      <c r="M114">
        <f t="shared" si="20"/>
        <v>3.5</v>
      </c>
      <c r="N114">
        <f t="shared" si="21"/>
        <v>1.95</v>
      </c>
      <c r="O114">
        <f t="shared" si="22"/>
        <v>4</v>
      </c>
      <c r="P114" s="4">
        <f t="shared" si="23"/>
        <v>59.004624238582785</v>
      </c>
      <c r="Q114" s="4">
        <f t="shared" si="24"/>
        <v>132.78999527060915</v>
      </c>
      <c r="R114" s="4">
        <f t="shared" si="25"/>
        <v>71.631520039069358</v>
      </c>
      <c r="S114">
        <f t="shared" si="26"/>
        <v>1.7708860489743843</v>
      </c>
      <c r="T114">
        <f t="shared" si="26"/>
        <v>2.1231653554352761</v>
      </c>
      <c r="U114">
        <f t="shared" si="26"/>
        <v>1.8551041670957409</v>
      </c>
      <c r="V114" s="2">
        <f t="shared" si="27"/>
        <v>1.9615417001300526</v>
      </c>
      <c r="X114">
        <v>2</v>
      </c>
      <c r="Y114">
        <v>4</v>
      </c>
      <c r="Z114" s="5">
        <f t="shared" si="17"/>
        <v>132.78999527060915</v>
      </c>
      <c r="AA114" s="5">
        <f t="shared" si="28"/>
        <v>32.789995270609154</v>
      </c>
      <c r="AB114" s="5"/>
      <c r="AC114" s="5"/>
      <c r="AD114" s="5"/>
      <c r="AE114" s="5"/>
      <c r="AF114" s="5"/>
      <c r="AG114" s="5"/>
      <c r="AJ114" t="str">
        <f t="shared" si="18"/>
        <v>SevillaBarcelona</v>
      </c>
      <c r="AK114">
        <f t="shared" si="29"/>
        <v>3.5</v>
      </c>
      <c r="AL114">
        <f t="shared" si="30"/>
        <v>4</v>
      </c>
      <c r="AM114">
        <f t="shared" si="31"/>
        <v>1.95</v>
      </c>
      <c r="AP114" t="s">
        <v>371</v>
      </c>
      <c r="AQ114">
        <v>2.75</v>
      </c>
      <c r="AR114">
        <v>3.1</v>
      </c>
      <c r="AS114">
        <v>2.75</v>
      </c>
    </row>
    <row r="115" spans="1:45">
      <c r="A115">
        <v>25</v>
      </c>
      <c r="B115" t="s">
        <v>379</v>
      </c>
      <c r="C115" t="s">
        <v>355</v>
      </c>
      <c r="D115">
        <v>0.50642860000000001</v>
      </c>
      <c r="E115">
        <v>0.25257623499999998</v>
      </c>
      <c r="F115">
        <v>0.22766937800000001</v>
      </c>
      <c r="G115">
        <v>0.58065433399999999</v>
      </c>
      <c r="H115">
        <v>0.58665268500000001</v>
      </c>
      <c r="I115" s="3">
        <v>14.010011683356778</v>
      </c>
      <c r="J115" s="3">
        <v>0</v>
      </c>
      <c r="K115" s="3">
        <v>0</v>
      </c>
      <c r="L115" s="3">
        <f t="shared" si="19"/>
        <v>14.010011683356778</v>
      </c>
      <c r="M115">
        <f t="shared" si="20"/>
        <v>2.2999999999999998</v>
      </c>
      <c r="N115">
        <f t="shared" si="21"/>
        <v>3.2</v>
      </c>
      <c r="O115">
        <f t="shared" si="22"/>
        <v>3.3</v>
      </c>
      <c r="P115" s="4">
        <f t="shared" si="23"/>
        <v>118.21301518836381</v>
      </c>
      <c r="Q115" s="4">
        <f t="shared" si="24"/>
        <v>85.98998831664322</v>
      </c>
      <c r="R115" s="4">
        <f t="shared" si="25"/>
        <v>85.98998831664322</v>
      </c>
      <c r="S115">
        <f t="shared" si="26"/>
        <v>2.072665294762762</v>
      </c>
      <c r="T115">
        <f t="shared" si="26"/>
        <v>1.9344478899419026</v>
      </c>
      <c r="U115">
        <f t="shared" si="26"/>
        <v>1.9344478899419026</v>
      </c>
      <c r="V115" s="2">
        <f t="shared" si="27"/>
        <v>1.9786670962169983</v>
      </c>
      <c r="X115">
        <v>0</v>
      </c>
      <c r="Y115">
        <v>0</v>
      </c>
      <c r="Z115" s="5">
        <f t="shared" si="17"/>
        <v>85.98998831664322</v>
      </c>
      <c r="AA115" s="5">
        <f t="shared" si="28"/>
        <v>-14.01001168335678</v>
      </c>
      <c r="AB115" s="5"/>
      <c r="AC115" s="5"/>
      <c r="AD115" s="5"/>
      <c r="AE115" s="5"/>
      <c r="AF115" s="5"/>
      <c r="AG115" s="5"/>
      <c r="AJ115" t="str">
        <f t="shared" si="18"/>
        <v>AlavésCelta Vigo</v>
      </c>
      <c r="AK115">
        <f t="shared" si="29"/>
        <v>2.2999999999999998</v>
      </c>
      <c r="AL115">
        <f t="shared" si="30"/>
        <v>3.3</v>
      </c>
      <c r="AM115">
        <f t="shared" si="31"/>
        <v>3.2</v>
      </c>
      <c r="AP115" t="s">
        <v>470</v>
      </c>
      <c r="AQ115">
        <v>2.04</v>
      </c>
      <c r="AR115">
        <v>3.2</v>
      </c>
      <c r="AS115">
        <v>3.75</v>
      </c>
    </row>
    <row r="116" spans="1:45">
      <c r="A116">
        <v>25</v>
      </c>
      <c r="B116" t="s">
        <v>363</v>
      </c>
      <c r="C116" t="s">
        <v>372</v>
      </c>
      <c r="D116">
        <v>0.51448647999999997</v>
      </c>
      <c r="E116">
        <v>0.17550901899999999</v>
      </c>
      <c r="F116">
        <v>0.308478684</v>
      </c>
      <c r="G116">
        <v>0.25921390700000002</v>
      </c>
      <c r="H116">
        <v>0.30215923300000003</v>
      </c>
      <c r="I116" s="3">
        <v>11.775799164523093</v>
      </c>
      <c r="J116" s="3">
        <v>0</v>
      </c>
      <c r="K116" s="3">
        <v>5.3028337240086314</v>
      </c>
      <c r="L116" s="3">
        <f t="shared" si="19"/>
        <v>17.078632888531725</v>
      </c>
      <c r="M116">
        <f t="shared" si="20"/>
        <v>2.1</v>
      </c>
      <c r="N116">
        <f t="shared" si="21"/>
        <v>3.8</v>
      </c>
      <c r="O116">
        <f t="shared" si="22"/>
        <v>3.25</v>
      </c>
      <c r="P116" s="4">
        <f t="shared" si="23"/>
        <v>107.65054535696676</v>
      </c>
      <c r="Q116" s="4">
        <f t="shared" si="24"/>
        <v>82.921367111468271</v>
      </c>
      <c r="R116" s="4">
        <f t="shared" si="25"/>
        <v>100.15557671449632</v>
      </c>
      <c r="S116">
        <f t="shared" si="26"/>
        <v>2.0320162342981165</v>
      </c>
      <c r="T116">
        <f t="shared" si="26"/>
        <v>1.9186664536253017</v>
      </c>
      <c r="U116">
        <f t="shared" si="26"/>
        <v>2.000675136045015</v>
      </c>
      <c r="V116" s="2">
        <f t="shared" si="27"/>
        <v>1.999353779829566</v>
      </c>
      <c r="X116">
        <v>1</v>
      </c>
      <c r="Y116">
        <v>0</v>
      </c>
      <c r="Z116" s="5">
        <f t="shared" si="17"/>
        <v>107.65054535696676</v>
      </c>
      <c r="AA116" s="5">
        <f t="shared" si="28"/>
        <v>7.6505453569667594</v>
      </c>
      <c r="AB116" s="5"/>
      <c r="AC116" s="5"/>
      <c r="AD116" s="5"/>
      <c r="AE116" s="5"/>
      <c r="AF116" s="5"/>
      <c r="AG116" s="5"/>
      <c r="AJ116" t="str">
        <f t="shared" si="18"/>
        <v>Athletic BilbaoEibar</v>
      </c>
      <c r="AK116">
        <f t="shared" si="29"/>
        <v>2.1</v>
      </c>
      <c r="AL116">
        <f t="shared" si="30"/>
        <v>3.25</v>
      </c>
      <c r="AM116">
        <f t="shared" si="31"/>
        <v>3.8</v>
      </c>
      <c r="AP116" t="s">
        <v>685</v>
      </c>
      <c r="AQ116">
        <v>2.2999999999999998</v>
      </c>
      <c r="AR116">
        <v>3.3</v>
      </c>
      <c r="AS116">
        <v>3.25</v>
      </c>
    </row>
    <row r="117" spans="1:45">
      <c r="A117">
        <v>25</v>
      </c>
      <c r="B117" t="s">
        <v>366</v>
      </c>
      <c r="C117" t="s">
        <v>370</v>
      </c>
      <c r="D117">
        <v>0.38400745400000003</v>
      </c>
      <c r="E117">
        <v>0.29354277699999998</v>
      </c>
      <c r="F117">
        <v>0.321582653</v>
      </c>
      <c r="G117">
        <v>0.28243317899999998</v>
      </c>
      <c r="H117">
        <v>0.36129924899999999</v>
      </c>
      <c r="I117" s="3">
        <v>5.6486321239110868</v>
      </c>
      <c r="J117" s="3">
        <v>0</v>
      </c>
      <c r="K117" s="3">
        <v>2.5420360657692105</v>
      </c>
      <c r="L117" s="3">
        <f t="shared" si="19"/>
        <v>8.1906681896802969</v>
      </c>
      <c r="M117">
        <f t="shared" si="20"/>
        <v>2.8</v>
      </c>
      <c r="N117">
        <f t="shared" si="21"/>
        <v>2.7</v>
      </c>
      <c r="O117">
        <f t="shared" si="22"/>
        <v>3.1</v>
      </c>
      <c r="P117" s="4">
        <f t="shared" si="23"/>
        <v>107.62550175727074</v>
      </c>
      <c r="Q117" s="4">
        <f t="shared" si="24"/>
        <v>91.809331810319705</v>
      </c>
      <c r="R117" s="4">
        <f t="shared" si="25"/>
        <v>99.689643614204257</v>
      </c>
      <c r="S117">
        <f t="shared" si="26"/>
        <v>2.0319151891762846</v>
      </c>
      <c r="T117">
        <f t="shared" si="26"/>
        <v>1.9628868266016046</v>
      </c>
      <c r="U117">
        <f t="shared" si="26"/>
        <v>1.9986500434187648</v>
      </c>
      <c r="V117" s="2">
        <f t="shared" si="27"/>
        <v>1.9991930119380377</v>
      </c>
      <c r="X117">
        <v>1</v>
      </c>
      <c r="Y117">
        <v>1</v>
      </c>
      <c r="Z117" s="5">
        <f t="shared" si="17"/>
        <v>99.689643614204257</v>
      </c>
      <c r="AA117" s="5">
        <f t="shared" si="28"/>
        <v>-0.31035638579574254</v>
      </c>
      <c r="AB117" s="5"/>
      <c r="AC117" s="5"/>
      <c r="AD117" s="5"/>
      <c r="AE117" s="5"/>
      <c r="AF117" s="5"/>
      <c r="AG117" s="5"/>
      <c r="AJ117" t="str">
        <f t="shared" si="18"/>
        <v>LeganésValencia</v>
      </c>
      <c r="AK117">
        <f t="shared" si="29"/>
        <v>2.8</v>
      </c>
      <c r="AL117">
        <f t="shared" si="30"/>
        <v>3.1</v>
      </c>
      <c r="AM117">
        <f t="shared" si="31"/>
        <v>2.7</v>
      </c>
      <c r="AP117" t="s">
        <v>686</v>
      </c>
      <c r="AQ117">
        <v>1.8</v>
      </c>
      <c r="AR117">
        <v>3.6</v>
      </c>
      <c r="AS117">
        <v>4.33</v>
      </c>
    </row>
    <row r="118" spans="1:45">
      <c r="A118">
        <v>25</v>
      </c>
      <c r="B118" t="s">
        <v>357</v>
      </c>
      <c r="C118" t="s">
        <v>367</v>
      </c>
      <c r="D118">
        <v>0.46065720799999998</v>
      </c>
      <c r="E118">
        <v>0.26873046699999997</v>
      </c>
      <c r="F118">
        <v>0.26643844300000002</v>
      </c>
      <c r="G118">
        <v>0.43849058800000001</v>
      </c>
      <c r="H118">
        <v>0.483245129</v>
      </c>
      <c r="I118" s="3">
        <v>0</v>
      </c>
      <c r="J118" s="3">
        <v>16.140972590864781</v>
      </c>
      <c r="K118" s="3">
        <v>5.749116395313985</v>
      </c>
      <c r="L118" s="3">
        <f t="shared" si="19"/>
        <v>21.890088986178768</v>
      </c>
      <c r="M118">
        <f t="shared" si="20"/>
        <v>1.57</v>
      </c>
      <c r="N118">
        <f t="shared" si="21"/>
        <v>7</v>
      </c>
      <c r="O118">
        <f t="shared" si="22"/>
        <v>3.75</v>
      </c>
      <c r="P118" s="4">
        <f t="shared" si="23"/>
        <v>78.109911013821232</v>
      </c>
      <c r="Q118" s="4">
        <f t="shared" si="24"/>
        <v>191.0967191498747</v>
      </c>
      <c r="R118" s="4">
        <f t="shared" si="25"/>
        <v>99.669097496248682</v>
      </c>
      <c r="S118">
        <f t="shared" si="26"/>
        <v>1.8927061430389467</v>
      </c>
      <c r="T118">
        <f t="shared" si="26"/>
        <v>2.2812532309203366</v>
      </c>
      <c r="U118">
        <f t="shared" si="26"/>
        <v>1.9985605257418924</v>
      </c>
      <c r="V118" s="2">
        <f t="shared" si="27"/>
        <v>2.017424328227182</v>
      </c>
      <c r="X118">
        <v>2</v>
      </c>
      <c r="Y118">
        <v>0</v>
      </c>
      <c r="Z118" s="5">
        <f t="shared" si="17"/>
        <v>78.109911013821232</v>
      </c>
      <c r="AA118" s="5">
        <f t="shared" si="28"/>
        <v>-21.890088986178768</v>
      </c>
      <c r="AB118" s="5"/>
      <c r="AC118" s="5"/>
      <c r="AD118" s="5"/>
      <c r="AE118" s="5"/>
      <c r="AF118" s="5"/>
      <c r="AG118" s="5"/>
      <c r="AJ118" t="str">
        <f t="shared" si="18"/>
        <v>Atlético MadridVillarreal</v>
      </c>
      <c r="AK118">
        <f t="shared" si="29"/>
        <v>1.57</v>
      </c>
      <c r="AL118">
        <f t="shared" si="30"/>
        <v>3.75</v>
      </c>
      <c r="AM118">
        <f t="shared" si="31"/>
        <v>7</v>
      </c>
      <c r="AP118" t="s">
        <v>687</v>
      </c>
      <c r="AQ118">
        <v>1.18</v>
      </c>
      <c r="AR118">
        <v>7</v>
      </c>
      <c r="AS118">
        <v>13</v>
      </c>
    </row>
    <row r="119" spans="1:45">
      <c r="A119">
        <v>25</v>
      </c>
      <c r="B119" t="s">
        <v>628</v>
      </c>
      <c r="C119" t="s">
        <v>376</v>
      </c>
      <c r="D119">
        <v>0.41027438599999999</v>
      </c>
      <c r="E119">
        <v>0.22523811199999999</v>
      </c>
      <c r="F119">
        <v>0.36412330500000001</v>
      </c>
      <c r="G119">
        <v>0.18405844499999999</v>
      </c>
      <c r="H119">
        <v>0.25956351900000002</v>
      </c>
      <c r="I119" s="3">
        <v>14.895509566872626</v>
      </c>
      <c r="J119" s="3">
        <v>0</v>
      </c>
      <c r="K119" s="3">
        <v>14.331350425933289</v>
      </c>
      <c r="L119" s="3">
        <f t="shared" si="19"/>
        <v>29.226859992805913</v>
      </c>
      <c r="M119">
        <f t="shared" si="20"/>
        <v>2.7</v>
      </c>
      <c r="N119">
        <f t="shared" si="21"/>
        <v>2.75</v>
      </c>
      <c r="O119">
        <f t="shared" si="22"/>
        <v>3.2</v>
      </c>
      <c r="P119" s="4">
        <f t="shared" si="23"/>
        <v>110.99101583775017</v>
      </c>
      <c r="Q119" s="4">
        <f t="shared" si="24"/>
        <v>70.773140007194087</v>
      </c>
      <c r="R119" s="4">
        <f t="shared" si="25"/>
        <v>116.63346137018061</v>
      </c>
      <c r="S119">
        <f t="shared" si="26"/>
        <v>2.0452878262641372</v>
      </c>
      <c r="T119">
        <f t="shared" si="26"/>
        <v>1.8498684644698271</v>
      </c>
      <c r="U119">
        <f t="shared" si="26"/>
        <v>2.0668231645194521</v>
      </c>
      <c r="V119" s="2">
        <f t="shared" si="27"/>
        <v>2.008368569014698</v>
      </c>
      <c r="X119">
        <v>0</v>
      </c>
      <c r="Y119">
        <v>2</v>
      </c>
      <c r="Z119" s="5">
        <f t="shared" si="17"/>
        <v>70.773140007194087</v>
      </c>
      <c r="AA119" s="5">
        <f t="shared" si="28"/>
        <v>-29.226859992805913</v>
      </c>
      <c r="AB119" s="5"/>
      <c r="AC119" s="5"/>
      <c r="AD119" s="5"/>
      <c r="AE119" s="5"/>
      <c r="AF119" s="5"/>
      <c r="AG119" s="5"/>
      <c r="AJ119" t="str">
        <f t="shared" si="18"/>
        <v>ValladolidBetis</v>
      </c>
      <c r="AK119">
        <f t="shared" si="29"/>
        <v>2.7</v>
      </c>
      <c r="AL119">
        <f t="shared" si="30"/>
        <v>3.2</v>
      </c>
      <c r="AM119">
        <f t="shared" si="31"/>
        <v>2.75</v>
      </c>
      <c r="AP119" t="s">
        <v>416</v>
      </c>
      <c r="AQ119">
        <v>5</v>
      </c>
      <c r="AR119">
        <v>4.5</v>
      </c>
      <c r="AS119">
        <v>1.55</v>
      </c>
    </row>
    <row r="120" spans="1:45">
      <c r="A120">
        <v>25</v>
      </c>
      <c r="B120" t="s">
        <v>352</v>
      </c>
      <c r="C120" t="s">
        <v>364</v>
      </c>
      <c r="D120">
        <v>0.42500110499999999</v>
      </c>
      <c r="E120">
        <v>0.33648435199999999</v>
      </c>
      <c r="F120">
        <v>0.20893070899999999</v>
      </c>
      <c r="G120">
        <v>0.714220195</v>
      </c>
      <c r="H120">
        <v>0.70593008899999998</v>
      </c>
      <c r="I120" s="3">
        <v>32.83705607807623</v>
      </c>
      <c r="J120" s="3">
        <v>0</v>
      </c>
      <c r="K120" s="3">
        <v>8.7733632177987548</v>
      </c>
      <c r="L120" s="3">
        <f t="shared" si="19"/>
        <v>41.610419295874983</v>
      </c>
      <c r="M120">
        <f t="shared" si="20"/>
        <v>5.25</v>
      </c>
      <c r="N120">
        <f t="shared" si="21"/>
        <v>1.53</v>
      </c>
      <c r="O120">
        <f t="shared" si="22"/>
        <v>4.75</v>
      </c>
      <c r="P120" s="4">
        <f t="shared" si="23"/>
        <v>230.78412511402524</v>
      </c>
      <c r="Q120" s="4">
        <f t="shared" si="24"/>
        <v>58.389580704125017</v>
      </c>
      <c r="R120" s="4">
        <f t="shared" si="25"/>
        <v>100.06305598866909</v>
      </c>
      <c r="S120">
        <f t="shared" si="26"/>
        <v>2.3632059318125713</v>
      </c>
      <c r="T120">
        <f t="shared" si="26"/>
        <v>1.7663353565916091</v>
      </c>
      <c r="U120">
        <f t="shared" si="26"/>
        <v>2.0002737623765809</v>
      </c>
      <c r="V120" s="2">
        <f t="shared" si="27"/>
        <v>2.0166279556077509</v>
      </c>
      <c r="X120">
        <v>1</v>
      </c>
      <c r="Y120">
        <v>2</v>
      </c>
      <c r="Z120" s="5">
        <f t="shared" si="17"/>
        <v>58.389580704125017</v>
      </c>
      <c r="AA120" s="5">
        <f t="shared" si="28"/>
        <v>-41.610419295874983</v>
      </c>
      <c r="AB120" s="5"/>
      <c r="AC120" s="5"/>
      <c r="AD120" s="5"/>
      <c r="AE120" s="5"/>
      <c r="AF120" s="5"/>
      <c r="AG120" s="5"/>
      <c r="AJ120" t="str">
        <f t="shared" si="18"/>
        <v>LevanteReal Madrid</v>
      </c>
      <c r="AK120">
        <f t="shared" si="29"/>
        <v>5.25</v>
      </c>
      <c r="AL120">
        <f t="shared" si="30"/>
        <v>4.75</v>
      </c>
      <c r="AM120">
        <f t="shared" si="31"/>
        <v>1.53</v>
      </c>
      <c r="AP120" t="s">
        <v>688</v>
      </c>
      <c r="AQ120">
        <v>1.75</v>
      </c>
      <c r="AR120">
        <v>3.6</v>
      </c>
      <c r="AS120">
        <v>4.5</v>
      </c>
    </row>
    <row r="121" spans="1:45">
      <c r="A121">
        <v>25</v>
      </c>
      <c r="B121" t="s">
        <v>378</v>
      </c>
      <c r="C121" t="s">
        <v>358</v>
      </c>
      <c r="D121">
        <v>0.27373265800000002</v>
      </c>
      <c r="E121">
        <v>0.365886563</v>
      </c>
      <c r="F121">
        <v>0.36004544900000002</v>
      </c>
      <c r="G121">
        <v>0.20051370399999999</v>
      </c>
      <c r="H121">
        <v>0.284845236</v>
      </c>
      <c r="I121" s="3">
        <v>0</v>
      </c>
      <c r="J121" s="3">
        <v>10.911647075514763</v>
      </c>
      <c r="K121" s="3">
        <v>11.925754865231173</v>
      </c>
      <c r="L121" s="3">
        <f t="shared" si="19"/>
        <v>22.837401940745934</v>
      </c>
      <c r="M121">
        <f t="shared" si="20"/>
        <v>2.37</v>
      </c>
      <c r="N121">
        <f t="shared" si="21"/>
        <v>3</v>
      </c>
      <c r="O121">
        <f t="shared" si="22"/>
        <v>3.2</v>
      </c>
      <c r="P121" s="4">
        <f t="shared" si="23"/>
        <v>77.162598059254066</v>
      </c>
      <c r="Q121" s="4">
        <f t="shared" si="24"/>
        <v>109.89753928579836</v>
      </c>
      <c r="R121" s="4">
        <f t="shared" si="25"/>
        <v>115.32501362799381</v>
      </c>
      <c r="S121">
        <f t="shared" si="26"/>
        <v>1.8874068418827101</v>
      </c>
      <c r="T121">
        <f t="shared" si="26"/>
        <v>2.0409879682509375</v>
      </c>
      <c r="U121">
        <f t="shared" si="26"/>
        <v>2.0619235146010255</v>
      </c>
      <c r="V121" s="2">
        <f t="shared" si="27"/>
        <v>2.0058011420018129</v>
      </c>
      <c r="X121">
        <v>0</v>
      </c>
      <c r="Y121">
        <v>0</v>
      </c>
      <c r="Z121" s="5">
        <f t="shared" si="17"/>
        <v>115.32501362799381</v>
      </c>
      <c r="AA121" s="5">
        <f t="shared" si="28"/>
        <v>15.325013627993812</v>
      </c>
      <c r="AB121" s="5"/>
      <c r="AC121" s="5"/>
      <c r="AD121" s="5"/>
      <c r="AE121" s="5"/>
      <c r="AF121" s="5"/>
      <c r="AG121" s="5"/>
      <c r="AJ121" t="str">
        <f t="shared" si="18"/>
        <v>GironaReal Sociedad</v>
      </c>
      <c r="AK121">
        <f t="shared" si="29"/>
        <v>2.37</v>
      </c>
      <c r="AL121">
        <f t="shared" si="30"/>
        <v>3.2</v>
      </c>
      <c r="AM121">
        <f t="shared" si="31"/>
        <v>3</v>
      </c>
      <c r="AP121" t="s">
        <v>689</v>
      </c>
      <c r="AQ121">
        <v>3.1</v>
      </c>
      <c r="AR121">
        <v>3.4</v>
      </c>
      <c r="AS121">
        <v>2.25</v>
      </c>
    </row>
    <row r="122" spans="1:45">
      <c r="A122">
        <v>26</v>
      </c>
      <c r="B122" t="s">
        <v>623</v>
      </c>
      <c r="C122" t="s">
        <v>378</v>
      </c>
      <c r="D122">
        <v>0.370959553</v>
      </c>
      <c r="E122">
        <v>0.370959553</v>
      </c>
      <c r="F122">
        <v>0.25138116399999999</v>
      </c>
      <c r="G122">
        <v>0.53036249599999996</v>
      </c>
      <c r="H122">
        <v>0.56762375200000004</v>
      </c>
      <c r="I122" s="3">
        <v>0</v>
      </c>
      <c r="J122" s="3">
        <v>8.8321733621848395</v>
      </c>
      <c r="K122" s="3">
        <v>0</v>
      </c>
      <c r="L122" s="3">
        <f t="shared" si="19"/>
        <v>8.8321733621848395</v>
      </c>
      <c r="M122">
        <f t="shared" si="20"/>
        <v>2.25</v>
      </c>
      <c r="N122">
        <f t="shared" si="21"/>
        <v>3.2</v>
      </c>
      <c r="O122">
        <f t="shared" si="22"/>
        <v>3.4</v>
      </c>
      <c r="P122" s="4">
        <f t="shared" si="23"/>
        <v>91.167826637815153</v>
      </c>
      <c r="Q122" s="4">
        <f t="shared" si="24"/>
        <v>119.43078139680665</v>
      </c>
      <c r="R122" s="4">
        <f t="shared" si="25"/>
        <v>91.167826637815153</v>
      </c>
      <c r="S122">
        <f t="shared" si="26"/>
        <v>1.959841601717949</v>
      </c>
      <c r="T122">
        <f t="shared" si="26"/>
        <v>2.0771162737607742</v>
      </c>
      <c r="U122">
        <f t="shared" si="26"/>
        <v>1.959841601717949</v>
      </c>
      <c r="V122" s="2">
        <f t="shared" si="27"/>
        <v>1.9902153520628993</v>
      </c>
      <c r="X122">
        <v>0</v>
      </c>
      <c r="Y122">
        <v>2</v>
      </c>
      <c r="Z122" s="5">
        <f t="shared" si="17"/>
        <v>119.43078139680665</v>
      </c>
      <c r="AA122" s="5">
        <f t="shared" si="28"/>
        <v>19.430781396806651</v>
      </c>
      <c r="AB122" s="5"/>
      <c r="AC122" s="5"/>
      <c r="AD122" s="5"/>
      <c r="AE122" s="5"/>
      <c r="AF122" s="5"/>
      <c r="AG122" s="5"/>
      <c r="AJ122" t="str">
        <f t="shared" si="18"/>
        <v>Rayo VallecanoGirona</v>
      </c>
      <c r="AK122">
        <f t="shared" si="29"/>
        <v>2.25</v>
      </c>
      <c r="AL122">
        <f t="shared" si="30"/>
        <v>3.4</v>
      </c>
      <c r="AM122">
        <f t="shared" si="31"/>
        <v>3.2</v>
      </c>
      <c r="AP122" t="s">
        <v>690</v>
      </c>
      <c r="AQ122">
        <v>2.2000000000000002</v>
      </c>
      <c r="AR122">
        <v>3.1</v>
      </c>
      <c r="AS122">
        <v>3.6</v>
      </c>
    </row>
    <row r="123" spans="1:45">
      <c r="A123">
        <v>26</v>
      </c>
      <c r="B123" t="s">
        <v>373</v>
      </c>
      <c r="C123" t="s">
        <v>628</v>
      </c>
      <c r="D123">
        <v>0.48223447800000002</v>
      </c>
      <c r="E123">
        <v>0.19435277500000001</v>
      </c>
      <c r="F123">
        <v>0.32233652600000001</v>
      </c>
      <c r="G123">
        <v>0.243434239</v>
      </c>
      <c r="H123">
        <v>0.29943627</v>
      </c>
      <c r="I123" s="3">
        <v>0</v>
      </c>
      <c r="J123" s="3">
        <v>0</v>
      </c>
      <c r="K123" s="3">
        <v>6.2114988818420231</v>
      </c>
      <c r="L123" s="3">
        <f t="shared" si="19"/>
        <v>6.2114988818420231</v>
      </c>
      <c r="M123">
        <f t="shared" si="20"/>
        <v>1.8</v>
      </c>
      <c r="N123">
        <f t="shared" si="21"/>
        <v>4.75</v>
      </c>
      <c r="O123">
        <f t="shared" si="22"/>
        <v>3.6</v>
      </c>
      <c r="P123" s="4">
        <f t="shared" si="23"/>
        <v>93.788501118157981</v>
      </c>
      <c r="Q123" s="4">
        <f t="shared" si="24"/>
        <v>93.788501118157981</v>
      </c>
      <c r="R123" s="4">
        <f t="shared" si="25"/>
        <v>116.14989709278926</v>
      </c>
      <c r="S123">
        <f t="shared" si="26"/>
        <v>1.9721495952334716</v>
      </c>
      <c r="T123">
        <f t="shared" si="26"/>
        <v>1.9721495952334716</v>
      </c>
      <c r="U123">
        <f t="shared" si="26"/>
        <v>2.0650188293574891</v>
      </c>
      <c r="V123" s="2">
        <f t="shared" si="27"/>
        <v>1.9999622727237565</v>
      </c>
      <c r="X123">
        <v>3</v>
      </c>
      <c r="Y123">
        <v>1</v>
      </c>
      <c r="Z123" s="5">
        <f t="shared" si="17"/>
        <v>93.788501118157981</v>
      </c>
      <c r="AA123" s="5">
        <f t="shared" si="28"/>
        <v>-6.2114988818420187</v>
      </c>
      <c r="AB123" s="5"/>
      <c r="AC123" s="5"/>
      <c r="AD123" s="5"/>
      <c r="AE123" s="5"/>
      <c r="AF123" s="5"/>
      <c r="AG123" s="5"/>
      <c r="AJ123" t="str">
        <f t="shared" si="18"/>
        <v>EspanyolValladolid</v>
      </c>
      <c r="AK123">
        <f t="shared" si="29"/>
        <v>1.8</v>
      </c>
      <c r="AL123">
        <f t="shared" si="30"/>
        <v>3.6</v>
      </c>
      <c r="AM123">
        <f t="shared" si="31"/>
        <v>4.75</v>
      </c>
      <c r="AP123" t="s">
        <v>691</v>
      </c>
      <c r="AQ123">
        <v>3</v>
      </c>
      <c r="AR123">
        <v>3.3</v>
      </c>
      <c r="AS123">
        <v>2.37</v>
      </c>
    </row>
    <row r="124" spans="1:45">
      <c r="A124">
        <v>26</v>
      </c>
      <c r="B124" t="s">
        <v>367</v>
      </c>
      <c r="C124" t="s">
        <v>379</v>
      </c>
      <c r="D124">
        <v>0.52001763499999998</v>
      </c>
      <c r="E124">
        <v>0.20432059399999999</v>
      </c>
      <c r="F124">
        <v>0.27208233199999998</v>
      </c>
      <c r="G124">
        <v>0.37213865200000001</v>
      </c>
      <c r="H124">
        <v>0.40673737199999999</v>
      </c>
      <c r="I124" s="3">
        <v>0</v>
      </c>
      <c r="J124" s="3">
        <v>3.2637059433433122</v>
      </c>
      <c r="K124" s="3">
        <v>2.0682894901947586</v>
      </c>
      <c r="L124" s="3">
        <f t="shared" si="19"/>
        <v>5.3319954335380704</v>
      </c>
      <c r="M124">
        <f t="shared" si="20"/>
        <v>1.66</v>
      </c>
      <c r="N124">
        <f t="shared" si="21"/>
        <v>5.5</v>
      </c>
      <c r="O124">
        <f t="shared" si="22"/>
        <v>3.75</v>
      </c>
      <c r="P124" s="4">
        <f t="shared" si="23"/>
        <v>94.668004566461931</v>
      </c>
      <c r="Q124" s="4">
        <f t="shared" si="24"/>
        <v>112.61838725485015</v>
      </c>
      <c r="R124" s="4">
        <f t="shared" si="25"/>
        <v>102.42409015469228</v>
      </c>
      <c r="S124">
        <f t="shared" si="26"/>
        <v>1.9762032230568745</v>
      </c>
      <c r="T124">
        <f t="shared" si="26"/>
        <v>2.0516093037603236</v>
      </c>
      <c r="U124">
        <f t="shared" si="26"/>
        <v>2.0104021147530631</v>
      </c>
      <c r="V124" s="2">
        <f t="shared" si="27"/>
        <v>1.9938414535733939</v>
      </c>
      <c r="X124">
        <v>1</v>
      </c>
      <c r="Y124">
        <v>2</v>
      </c>
      <c r="Z124" s="5">
        <f t="shared" si="17"/>
        <v>112.61838725485015</v>
      </c>
      <c r="AA124" s="5">
        <f t="shared" si="28"/>
        <v>12.618387254850148</v>
      </c>
      <c r="AB124" s="5"/>
      <c r="AC124" s="5"/>
      <c r="AD124" s="5"/>
      <c r="AE124" s="5"/>
      <c r="AF124" s="5"/>
      <c r="AG124" s="5"/>
      <c r="AJ124" t="str">
        <f t="shared" si="18"/>
        <v>VillarrealAlavés</v>
      </c>
      <c r="AK124">
        <f t="shared" si="29"/>
        <v>1.66</v>
      </c>
      <c r="AL124">
        <f t="shared" si="30"/>
        <v>3.75</v>
      </c>
      <c r="AM124">
        <f t="shared" si="31"/>
        <v>5.5</v>
      </c>
      <c r="AP124" t="s">
        <v>512</v>
      </c>
      <c r="AQ124">
        <v>6</v>
      </c>
      <c r="AR124">
        <v>4.33</v>
      </c>
      <c r="AS124">
        <v>1.53</v>
      </c>
    </row>
    <row r="125" spans="1:45">
      <c r="A125">
        <v>26</v>
      </c>
      <c r="B125" t="s">
        <v>625</v>
      </c>
      <c r="C125" t="s">
        <v>360</v>
      </c>
      <c r="D125">
        <v>0.38307106000000002</v>
      </c>
      <c r="E125">
        <v>0.32516822000000001</v>
      </c>
      <c r="F125">
        <v>0.28971704999999998</v>
      </c>
      <c r="G125">
        <v>0.378474109</v>
      </c>
      <c r="H125">
        <v>0.44525743800000001</v>
      </c>
      <c r="I125" s="3">
        <v>19.756678031145018</v>
      </c>
      <c r="J125" s="3">
        <v>0</v>
      </c>
      <c r="K125" s="3">
        <v>9.2165035251897756</v>
      </c>
      <c r="L125" s="3">
        <f t="shared" si="19"/>
        <v>28.973181556334794</v>
      </c>
      <c r="M125">
        <f t="shared" si="20"/>
        <v>3.8</v>
      </c>
      <c r="N125">
        <f t="shared" si="21"/>
        <v>1.95</v>
      </c>
      <c r="O125">
        <f t="shared" si="22"/>
        <v>3.6</v>
      </c>
      <c r="P125" s="4">
        <f t="shared" si="23"/>
        <v>146.10219496201628</v>
      </c>
      <c r="Q125" s="4">
        <f t="shared" si="24"/>
        <v>71.026818443665206</v>
      </c>
      <c r="R125" s="4">
        <f t="shared" si="25"/>
        <v>104.2062311343484</v>
      </c>
      <c r="S125">
        <f t="shared" si="26"/>
        <v>2.1646567405936463</v>
      </c>
      <c r="T125">
        <f t="shared" si="26"/>
        <v>1.8514223614367167</v>
      </c>
      <c r="U125">
        <f t="shared" si="26"/>
        <v>2.0178936888901204</v>
      </c>
      <c r="V125" s="2">
        <f t="shared" si="27"/>
        <v>2.0158592726507907</v>
      </c>
      <c r="X125">
        <v>2</v>
      </c>
      <c r="Y125">
        <v>1</v>
      </c>
      <c r="Z125" s="5">
        <f t="shared" si="17"/>
        <v>146.10219496201628</v>
      </c>
      <c r="AA125" s="5">
        <f t="shared" si="28"/>
        <v>46.102194962016284</v>
      </c>
      <c r="AB125" s="5"/>
      <c r="AC125" s="5"/>
      <c r="AD125" s="5"/>
      <c r="AE125" s="5"/>
      <c r="AF125" s="5"/>
      <c r="AG125" s="5"/>
      <c r="AJ125" t="str">
        <f t="shared" si="18"/>
        <v>HuescaSevilla</v>
      </c>
      <c r="AK125">
        <f t="shared" si="29"/>
        <v>3.8</v>
      </c>
      <c r="AL125">
        <f t="shared" si="30"/>
        <v>3.6</v>
      </c>
      <c r="AM125">
        <f t="shared" si="31"/>
        <v>1.95</v>
      </c>
      <c r="AP125" t="s">
        <v>692</v>
      </c>
      <c r="AQ125">
        <v>2.25</v>
      </c>
      <c r="AR125">
        <v>3.4</v>
      </c>
      <c r="AS125">
        <v>3.25</v>
      </c>
    </row>
    <row r="126" spans="1:45">
      <c r="A126">
        <v>26</v>
      </c>
      <c r="B126" t="s">
        <v>364</v>
      </c>
      <c r="C126" t="s">
        <v>354</v>
      </c>
      <c r="D126">
        <v>0.13773740500000001</v>
      </c>
      <c r="E126">
        <v>0.64995624600000002</v>
      </c>
      <c r="F126">
        <v>0.18132430899999999</v>
      </c>
      <c r="G126">
        <v>0.59991229999999995</v>
      </c>
      <c r="H126">
        <v>0.53042274300000003</v>
      </c>
      <c r="I126" s="3">
        <v>0</v>
      </c>
      <c r="J126" s="3">
        <v>49.866066468554536</v>
      </c>
      <c r="K126" s="3">
        <v>7.077932402978349</v>
      </c>
      <c r="L126" s="3">
        <f t="shared" si="19"/>
        <v>56.943998871532884</v>
      </c>
      <c r="M126">
        <f t="shared" si="20"/>
        <v>2.75</v>
      </c>
      <c r="N126">
        <f t="shared" si="21"/>
        <v>2.4500000000000002</v>
      </c>
      <c r="O126">
        <f t="shared" si="22"/>
        <v>3.7</v>
      </c>
      <c r="P126" s="4">
        <f t="shared" si="23"/>
        <v>43.056001128467116</v>
      </c>
      <c r="Q126" s="4">
        <f t="shared" si="24"/>
        <v>165.22786397642574</v>
      </c>
      <c r="R126" s="4">
        <f t="shared" si="25"/>
        <v>69.244351019487013</v>
      </c>
      <c r="S126">
        <f t="shared" si="26"/>
        <v>1.6340336918022285</v>
      </c>
      <c r="T126">
        <f t="shared" si="26"/>
        <v>2.2180832884491291</v>
      </c>
      <c r="U126">
        <f t="shared" si="26"/>
        <v>1.840384349272459</v>
      </c>
      <c r="V126" s="2">
        <f t="shared" si="27"/>
        <v>2.0004310682933832</v>
      </c>
      <c r="X126">
        <v>0</v>
      </c>
      <c r="Y126">
        <v>1</v>
      </c>
      <c r="Z126" s="5">
        <f t="shared" si="17"/>
        <v>165.22786397642574</v>
      </c>
      <c r="AA126" s="5">
        <f t="shared" si="28"/>
        <v>65.227863976425738</v>
      </c>
      <c r="AB126" s="5"/>
      <c r="AC126" s="5"/>
      <c r="AD126" s="5"/>
      <c r="AE126" s="5"/>
      <c r="AF126" s="5"/>
      <c r="AG126" s="5"/>
      <c r="AJ126" t="str">
        <f t="shared" si="18"/>
        <v>Real MadridBarcelona</v>
      </c>
      <c r="AK126">
        <f t="shared" si="29"/>
        <v>2.75</v>
      </c>
      <c r="AL126">
        <f t="shared" si="30"/>
        <v>3.7</v>
      </c>
      <c r="AM126">
        <f t="shared" si="31"/>
        <v>2.4500000000000002</v>
      </c>
      <c r="AP126" t="s">
        <v>693</v>
      </c>
      <c r="AQ126">
        <v>1.44</v>
      </c>
      <c r="AR126">
        <v>4.5</v>
      </c>
      <c r="AS126">
        <v>7.5</v>
      </c>
    </row>
    <row r="127" spans="1:45">
      <c r="A127">
        <v>26</v>
      </c>
      <c r="B127" t="s">
        <v>372</v>
      </c>
      <c r="C127" t="s">
        <v>355</v>
      </c>
      <c r="D127">
        <v>0.51072510800000004</v>
      </c>
      <c r="E127">
        <v>0.23699487499999999</v>
      </c>
      <c r="F127">
        <v>0.17420693800000001</v>
      </c>
      <c r="G127">
        <v>0.76873213500000004</v>
      </c>
      <c r="H127">
        <v>0.72896289999999997</v>
      </c>
      <c r="I127" s="3">
        <v>1.4538189458082345</v>
      </c>
      <c r="J127" s="3">
        <v>6.2342440869024012</v>
      </c>
      <c r="K127" s="3">
        <v>0</v>
      </c>
      <c r="L127" s="3">
        <f t="shared" si="19"/>
        <v>7.6880630327106356</v>
      </c>
      <c r="M127">
        <f t="shared" si="20"/>
        <v>1.72</v>
      </c>
      <c r="N127">
        <f t="shared" si="21"/>
        <v>4.75</v>
      </c>
      <c r="O127">
        <f t="shared" si="22"/>
        <v>3.8</v>
      </c>
      <c r="P127" s="4">
        <f t="shared" si="23"/>
        <v>94.812505554079522</v>
      </c>
      <c r="Q127" s="4">
        <f t="shared" si="24"/>
        <v>121.92459638007577</v>
      </c>
      <c r="R127" s="4">
        <f t="shared" si="25"/>
        <v>92.311936967289355</v>
      </c>
      <c r="S127">
        <f t="shared" si="26"/>
        <v>1.9768656235716076</v>
      </c>
      <c r="T127">
        <f t="shared" si="26"/>
        <v>2.0860913265748935</v>
      </c>
      <c r="U127">
        <f t="shared" si="26"/>
        <v>1.9652578637975813</v>
      </c>
      <c r="V127" s="2">
        <f t="shared" si="27"/>
        <v>1.8463894171128952</v>
      </c>
      <c r="X127">
        <v>1</v>
      </c>
      <c r="Y127">
        <v>0</v>
      </c>
      <c r="Z127" s="5">
        <f t="shared" si="17"/>
        <v>94.812505554079522</v>
      </c>
      <c r="AA127" s="5">
        <f t="shared" si="28"/>
        <v>-5.1874944459204784</v>
      </c>
      <c r="AB127" s="5"/>
      <c r="AC127" s="5"/>
      <c r="AD127" s="5"/>
      <c r="AE127" s="5"/>
      <c r="AF127" s="5"/>
      <c r="AG127" s="5"/>
      <c r="AJ127" t="str">
        <f t="shared" si="18"/>
        <v>EibarCelta Vigo</v>
      </c>
      <c r="AK127">
        <f t="shared" si="29"/>
        <v>1.72</v>
      </c>
      <c r="AL127">
        <f t="shared" si="30"/>
        <v>3.8</v>
      </c>
      <c r="AM127">
        <f t="shared" si="31"/>
        <v>4.75</v>
      </c>
      <c r="AP127" t="s">
        <v>694</v>
      </c>
      <c r="AQ127">
        <v>2.04</v>
      </c>
      <c r="AR127">
        <v>3.3</v>
      </c>
      <c r="AS127">
        <v>3.9</v>
      </c>
    </row>
    <row r="128" spans="1:45">
      <c r="A128">
        <v>26</v>
      </c>
      <c r="B128" t="s">
        <v>376</v>
      </c>
      <c r="C128" t="s">
        <v>369</v>
      </c>
      <c r="D128">
        <v>0.34373879200000002</v>
      </c>
      <c r="E128">
        <v>0.34373879200000002</v>
      </c>
      <c r="F128">
        <v>0.31142615600000001</v>
      </c>
      <c r="G128">
        <v>0.31386751200000002</v>
      </c>
      <c r="H128">
        <v>0.39168402000000002</v>
      </c>
      <c r="I128" s="3">
        <v>0</v>
      </c>
      <c r="J128" s="3">
        <v>7.3213620926386396</v>
      </c>
      <c r="K128" s="3">
        <v>0.44279191488134972</v>
      </c>
      <c r="L128" s="3">
        <f t="shared" si="19"/>
        <v>7.7641540075199895</v>
      </c>
      <c r="M128">
        <f t="shared" si="20"/>
        <v>2.2999999999999998</v>
      </c>
      <c r="N128">
        <f t="shared" si="21"/>
        <v>3.4</v>
      </c>
      <c r="O128">
        <f t="shared" si="22"/>
        <v>3</v>
      </c>
      <c r="P128" s="4">
        <f t="shared" si="23"/>
        <v>92.235845992480009</v>
      </c>
      <c r="Q128" s="4">
        <f t="shared" si="24"/>
        <v>117.12847710745137</v>
      </c>
      <c r="R128" s="4">
        <f t="shared" si="25"/>
        <v>93.564221737124058</v>
      </c>
      <c r="S128">
        <f t="shared" si="26"/>
        <v>1.9648997354925435</v>
      </c>
      <c r="T128">
        <f t="shared" si="26"/>
        <v>2.0686624966699174</v>
      </c>
      <c r="U128">
        <f t="shared" si="26"/>
        <v>1.9711098095006467</v>
      </c>
      <c r="V128" s="2">
        <f t="shared" si="27"/>
        <v>2.0003469601670267</v>
      </c>
      <c r="X128">
        <v>1</v>
      </c>
      <c r="Y128">
        <v>2</v>
      </c>
      <c r="Z128" s="5">
        <f t="shared" si="17"/>
        <v>117.12847710745137</v>
      </c>
      <c r="AA128" s="5">
        <f t="shared" si="28"/>
        <v>17.128477107451374</v>
      </c>
      <c r="AB128" s="5"/>
      <c r="AC128" s="5"/>
      <c r="AD128" s="5"/>
      <c r="AE128" s="5"/>
      <c r="AF128" s="5"/>
      <c r="AG128" s="5"/>
      <c r="AJ128" t="str">
        <f t="shared" si="18"/>
        <v>BetisGetafe</v>
      </c>
      <c r="AK128">
        <f t="shared" si="29"/>
        <v>2.2999999999999998</v>
      </c>
      <c r="AL128">
        <f t="shared" si="30"/>
        <v>3</v>
      </c>
      <c r="AM128">
        <f t="shared" si="31"/>
        <v>3.4</v>
      </c>
      <c r="AP128" t="s">
        <v>390</v>
      </c>
      <c r="AQ128">
        <v>1.66</v>
      </c>
      <c r="AR128">
        <v>3.6</v>
      </c>
      <c r="AS128">
        <v>5.75</v>
      </c>
    </row>
    <row r="129" spans="1:45">
      <c r="A129">
        <v>26</v>
      </c>
      <c r="B129" t="s">
        <v>358</v>
      </c>
      <c r="C129" t="s">
        <v>357</v>
      </c>
      <c r="D129">
        <v>0.25434330199999999</v>
      </c>
      <c r="E129">
        <v>0.41321013899999998</v>
      </c>
      <c r="F129">
        <v>0.33171893499999999</v>
      </c>
      <c r="G129">
        <v>0.24991698200000001</v>
      </c>
      <c r="H129">
        <v>0.32596415299999998</v>
      </c>
      <c r="I129" s="3">
        <v>2.1453333794104057</v>
      </c>
      <c r="J129" s="3">
        <v>0</v>
      </c>
      <c r="K129" s="3">
        <v>4.3777746874826091</v>
      </c>
      <c r="L129" s="3">
        <f t="shared" si="19"/>
        <v>6.5231080668930144</v>
      </c>
      <c r="M129">
        <f t="shared" si="20"/>
        <v>4</v>
      </c>
      <c r="N129">
        <f t="shared" si="21"/>
        <v>2.0499999999999998</v>
      </c>
      <c r="O129">
        <f t="shared" si="22"/>
        <v>3.25</v>
      </c>
      <c r="P129" s="4">
        <f t="shared" si="23"/>
        <v>102.05822545074861</v>
      </c>
      <c r="Q129" s="4">
        <f t="shared" si="24"/>
        <v>93.476891933106984</v>
      </c>
      <c r="R129" s="4">
        <f t="shared" si="25"/>
        <v>107.70465966742546</v>
      </c>
      <c r="S129">
        <f t="shared" si="26"/>
        <v>2.0088480127161046</v>
      </c>
      <c r="T129">
        <f t="shared" si="26"/>
        <v>1.9707042638534671</v>
      </c>
      <c r="U129">
        <f t="shared" si="26"/>
        <v>2.0322344927508542</v>
      </c>
      <c r="V129" s="2">
        <f t="shared" si="27"/>
        <v>1.9993826811707143</v>
      </c>
      <c r="X129">
        <v>0</v>
      </c>
      <c r="Y129">
        <v>2</v>
      </c>
      <c r="Z129" s="5">
        <f t="shared" si="17"/>
        <v>93.476891933106984</v>
      </c>
      <c r="AA129" s="5">
        <f t="shared" si="28"/>
        <v>-6.5231080668930161</v>
      </c>
      <c r="AB129" s="5"/>
      <c r="AC129" s="5"/>
      <c r="AD129" s="5"/>
      <c r="AE129" s="5"/>
      <c r="AF129" s="5"/>
      <c r="AG129" s="5"/>
      <c r="AJ129" t="str">
        <f t="shared" si="18"/>
        <v>Real SociedadAtlético Madrid</v>
      </c>
      <c r="AK129">
        <f t="shared" si="29"/>
        <v>4</v>
      </c>
      <c r="AL129">
        <f t="shared" si="30"/>
        <v>3.25</v>
      </c>
      <c r="AM129">
        <f t="shared" si="31"/>
        <v>2.0499999999999998</v>
      </c>
      <c r="AP129" t="s">
        <v>695</v>
      </c>
      <c r="AQ129">
        <v>1.4</v>
      </c>
      <c r="AR129">
        <v>4.75</v>
      </c>
      <c r="AS129">
        <v>8</v>
      </c>
    </row>
    <row r="130" spans="1:45">
      <c r="A130">
        <v>26</v>
      </c>
      <c r="B130" t="s">
        <v>370</v>
      </c>
      <c r="C130" t="s">
        <v>363</v>
      </c>
      <c r="D130">
        <v>0.42068533400000002</v>
      </c>
      <c r="E130">
        <v>0.272913185</v>
      </c>
      <c r="F130">
        <v>0.30499436699999999</v>
      </c>
      <c r="G130">
        <v>0.31947801300000001</v>
      </c>
      <c r="H130">
        <v>0.38915808499999999</v>
      </c>
      <c r="I130" s="3">
        <v>0</v>
      </c>
      <c r="J130" s="3">
        <v>3.679912979528186</v>
      </c>
      <c r="K130" s="3">
        <v>2.0565719610544972</v>
      </c>
      <c r="L130" s="3">
        <f t="shared" si="19"/>
        <v>5.7364849405826828</v>
      </c>
      <c r="M130">
        <f t="shared" si="20"/>
        <v>2</v>
      </c>
      <c r="N130">
        <f t="shared" si="21"/>
        <v>4</v>
      </c>
      <c r="O130">
        <f t="shared" si="22"/>
        <v>3.3</v>
      </c>
      <c r="P130" s="4">
        <f t="shared" si="23"/>
        <v>94.263515059417315</v>
      </c>
      <c r="Q130" s="4">
        <f t="shared" si="24"/>
        <v>108.98316697753006</v>
      </c>
      <c r="R130" s="4">
        <f t="shared" si="25"/>
        <v>101.05020253089717</v>
      </c>
      <c r="S130">
        <f t="shared" si="26"/>
        <v>1.9743436304421345</v>
      </c>
      <c r="T130">
        <f t="shared" si="26"/>
        <v>2.0373594240569992</v>
      </c>
      <c r="U130">
        <f t="shared" si="26"/>
        <v>2.0045371882913319</v>
      </c>
      <c r="V130" s="2">
        <f t="shared" si="27"/>
        <v>1.9979722098833577</v>
      </c>
      <c r="X130">
        <v>2</v>
      </c>
      <c r="Y130">
        <v>0</v>
      </c>
      <c r="Z130" s="5">
        <f t="shared" ref="Z130:Z193" si="32">IF(X130=Y130,R130,IF(X130&gt;Y130,P130,Q130))</f>
        <v>94.263515059417315</v>
      </c>
      <c r="AA130" s="5">
        <f t="shared" si="28"/>
        <v>-5.7364849405826845</v>
      </c>
      <c r="AB130" s="5"/>
      <c r="AC130" s="5"/>
      <c r="AD130" s="5"/>
      <c r="AE130" s="5"/>
      <c r="AF130" s="5"/>
      <c r="AG130" s="5"/>
      <c r="AJ130" t="str">
        <f t="shared" ref="AJ130:AJ193" si="33">_xlfn.CONCAT(B130,C130)</f>
        <v>ValenciaAthletic Bilbao</v>
      </c>
      <c r="AK130">
        <f t="shared" si="29"/>
        <v>2</v>
      </c>
      <c r="AL130">
        <f t="shared" si="30"/>
        <v>3.3</v>
      </c>
      <c r="AM130">
        <f t="shared" si="31"/>
        <v>4</v>
      </c>
      <c r="AP130" t="s">
        <v>696</v>
      </c>
      <c r="AQ130">
        <v>2.14</v>
      </c>
      <c r="AR130">
        <v>3.4</v>
      </c>
      <c r="AS130">
        <v>3.4</v>
      </c>
    </row>
    <row r="131" spans="1:45">
      <c r="A131">
        <v>26</v>
      </c>
      <c r="B131" t="s">
        <v>366</v>
      </c>
      <c r="C131" t="s">
        <v>352</v>
      </c>
      <c r="D131">
        <v>0.41600051300000002</v>
      </c>
      <c r="E131">
        <v>0.33156939499999999</v>
      </c>
      <c r="F131">
        <v>0.24386232999999999</v>
      </c>
      <c r="G131">
        <v>0.55778211200000005</v>
      </c>
      <c r="H131">
        <v>0.58667530400000001</v>
      </c>
      <c r="I131" s="3">
        <v>0</v>
      </c>
      <c r="J131" s="3">
        <v>12.65985283995677</v>
      </c>
      <c r="K131" s="3">
        <v>0</v>
      </c>
      <c r="L131" s="3">
        <f t="shared" ref="L131:L194" si="34">SUM(I131:K131)</f>
        <v>12.65985283995677</v>
      </c>
      <c r="M131">
        <f t="shared" ref="M131:M194" si="35">AK131</f>
        <v>1.95</v>
      </c>
      <c r="N131">
        <f t="shared" ref="N131:N194" si="36">AM131</f>
        <v>4.2</v>
      </c>
      <c r="O131">
        <f t="shared" ref="O131:O194" si="37">AL131</f>
        <v>3.4</v>
      </c>
      <c r="P131" s="4">
        <f t="shared" ref="P131:P194" si="38">100+(I131*M131-I131)-J131-K131</f>
        <v>87.34014716004323</v>
      </c>
      <c r="Q131" s="4">
        <f t="shared" ref="Q131:Q194" si="39">100+(J131*N131-J131)-I131-K131</f>
        <v>140.51152908786167</v>
      </c>
      <c r="R131" s="4">
        <f t="shared" ref="R131:R194" si="40">100+(K131*O131-K131)-I131-J131</f>
        <v>87.34014716004323</v>
      </c>
      <c r="S131">
        <f t="shared" ref="S131:U194" si="41">LOG(P131)</f>
        <v>1.9412139193318394</v>
      </c>
      <c r="T131">
        <f t="shared" si="41"/>
        <v>2.1477119599266437</v>
      </c>
      <c r="U131">
        <f t="shared" si="41"/>
        <v>1.9412139193318394</v>
      </c>
      <c r="V131" s="2">
        <f t="shared" ref="V131:V194" si="42">(D131*S131)+(E131*T131)+(F131*U131)</f>
        <v>1.9930504908686215</v>
      </c>
      <c r="X131">
        <v>1</v>
      </c>
      <c r="Y131">
        <v>0</v>
      </c>
      <c r="Z131" s="5">
        <f t="shared" si="32"/>
        <v>87.34014716004323</v>
      </c>
      <c r="AA131" s="5">
        <f t="shared" ref="AA131:AA194" si="43">Z131-100</f>
        <v>-12.65985283995677</v>
      </c>
      <c r="AB131" s="5"/>
      <c r="AC131" s="5"/>
      <c r="AD131" s="5"/>
      <c r="AE131" s="5"/>
      <c r="AF131" s="5"/>
      <c r="AG131" s="5"/>
      <c r="AJ131" t="str">
        <f t="shared" si="33"/>
        <v>LeganésLevante</v>
      </c>
      <c r="AK131">
        <f t="shared" ref="AK131:AK194" si="44">VLOOKUP(AJ131,$AP$2:$AS$381,2,FALSE)</f>
        <v>1.95</v>
      </c>
      <c r="AL131">
        <f t="shared" ref="AL131:AL194" si="45">VLOOKUP(AJ131,$AP$2:$AS$381,3,FALSE)</f>
        <v>3.4</v>
      </c>
      <c r="AM131">
        <f t="shared" ref="AM131:AM194" si="46">VLOOKUP(AJ131,$AP$2:$AS$381,4,FALSE)</f>
        <v>4.2</v>
      </c>
      <c r="AP131" t="s">
        <v>438</v>
      </c>
      <c r="AQ131">
        <v>1.85</v>
      </c>
      <c r="AR131">
        <v>3.75</v>
      </c>
      <c r="AS131">
        <v>4.2</v>
      </c>
    </row>
    <row r="132" spans="1:45">
      <c r="A132">
        <v>27</v>
      </c>
      <c r="B132" t="s">
        <v>363</v>
      </c>
      <c r="C132" t="s">
        <v>373</v>
      </c>
      <c r="D132">
        <v>0.47396774000000003</v>
      </c>
      <c r="E132">
        <v>0.21016627199999999</v>
      </c>
      <c r="F132">
        <v>0.31461947200000001</v>
      </c>
      <c r="G132">
        <v>0.26784046500000003</v>
      </c>
      <c r="H132">
        <v>0.326683848</v>
      </c>
      <c r="I132" s="3">
        <v>0</v>
      </c>
      <c r="J132" s="3">
        <v>6.7251410047967157</v>
      </c>
      <c r="K132" s="3">
        <v>7.7934863149398668</v>
      </c>
      <c r="L132" s="3">
        <f t="shared" si="34"/>
        <v>14.518627319736582</v>
      </c>
      <c r="M132">
        <f t="shared" si="35"/>
        <v>1.66</v>
      </c>
      <c r="N132">
        <f t="shared" si="36"/>
        <v>6</v>
      </c>
      <c r="O132">
        <f t="shared" si="37"/>
        <v>3.6</v>
      </c>
      <c r="P132" s="4">
        <f t="shared" si="38"/>
        <v>85.481372680263419</v>
      </c>
      <c r="Q132" s="4">
        <f t="shared" si="39"/>
        <v>125.83221870904372</v>
      </c>
      <c r="R132" s="4">
        <f t="shared" si="40"/>
        <v>113.53792341404694</v>
      </c>
      <c r="S132">
        <f t="shared" si="41"/>
        <v>1.9318714875523646</v>
      </c>
      <c r="T132">
        <f t="shared" si="41"/>
        <v>2.0997918542734464</v>
      </c>
      <c r="U132">
        <f t="shared" si="41"/>
        <v>2.0551409468026591</v>
      </c>
      <c r="V132" s="2">
        <f t="shared" si="42"/>
        <v>2.0035375484828828</v>
      </c>
      <c r="X132">
        <v>1</v>
      </c>
      <c r="Y132">
        <v>1</v>
      </c>
      <c r="Z132" s="5">
        <f t="shared" si="32"/>
        <v>113.53792341404694</v>
      </c>
      <c r="AA132" s="5">
        <f t="shared" si="43"/>
        <v>13.537923414046944</v>
      </c>
      <c r="AB132" s="5"/>
      <c r="AC132" s="5"/>
      <c r="AD132" s="5"/>
      <c r="AE132" s="5"/>
      <c r="AF132" s="5"/>
      <c r="AG132" s="5"/>
      <c r="AJ132" t="str">
        <f t="shared" si="33"/>
        <v>Athletic BilbaoEspanyol</v>
      </c>
      <c r="AK132">
        <f t="shared" si="44"/>
        <v>1.66</v>
      </c>
      <c r="AL132">
        <f t="shared" si="45"/>
        <v>3.6</v>
      </c>
      <c r="AM132">
        <f t="shared" si="46"/>
        <v>6</v>
      </c>
      <c r="AP132" t="s">
        <v>697</v>
      </c>
      <c r="AQ132">
        <v>3.1</v>
      </c>
      <c r="AR132">
        <v>3.3</v>
      </c>
      <c r="AS132">
        <v>2.2999999999999998</v>
      </c>
    </row>
    <row r="133" spans="1:45">
      <c r="A133">
        <v>27</v>
      </c>
      <c r="B133" t="s">
        <v>379</v>
      </c>
      <c r="C133" t="s">
        <v>372</v>
      </c>
      <c r="D133">
        <v>0.53589724299999997</v>
      </c>
      <c r="E133">
        <v>0.167334177</v>
      </c>
      <c r="F133">
        <v>0.29467472700000003</v>
      </c>
      <c r="G133">
        <v>0.282138534</v>
      </c>
      <c r="H133">
        <v>0.31504769399999999</v>
      </c>
      <c r="I133" s="3">
        <v>36.846815273248623</v>
      </c>
      <c r="J133" s="3">
        <v>0</v>
      </c>
      <c r="K133" s="3">
        <v>14.190753820390503</v>
      </c>
      <c r="L133" s="3">
        <f t="shared" si="34"/>
        <v>51.037569093639128</v>
      </c>
      <c r="M133">
        <f t="shared" si="35"/>
        <v>2.9</v>
      </c>
      <c r="N133">
        <f t="shared" si="36"/>
        <v>2.5499999999999998</v>
      </c>
      <c r="O133">
        <f t="shared" si="37"/>
        <v>3.2</v>
      </c>
      <c r="P133" s="4">
        <f t="shared" si="38"/>
        <v>155.81819519878186</v>
      </c>
      <c r="Q133" s="4">
        <f t="shared" si="39"/>
        <v>48.962430906360872</v>
      </c>
      <c r="R133" s="4">
        <f t="shared" si="40"/>
        <v>94.37284313161048</v>
      </c>
      <c r="S133">
        <f t="shared" si="41"/>
        <v>2.1926181697231932</v>
      </c>
      <c r="T133">
        <f t="shared" si="41"/>
        <v>1.6898629716989935</v>
      </c>
      <c r="U133">
        <f t="shared" si="41"/>
        <v>1.9748470390558526</v>
      </c>
      <c r="V133" s="2">
        <f t="shared" si="42"/>
        <v>2.0397273738189323</v>
      </c>
      <c r="X133">
        <v>1</v>
      </c>
      <c r="Y133">
        <v>1</v>
      </c>
      <c r="Z133" s="5">
        <f t="shared" si="32"/>
        <v>94.37284313161048</v>
      </c>
      <c r="AA133" s="5">
        <f t="shared" si="43"/>
        <v>-5.6271568683895197</v>
      </c>
      <c r="AB133" s="5"/>
      <c r="AC133" s="5"/>
      <c r="AD133" s="5"/>
      <c r="AE133" s="5"/>
      <c r="AF133" s="5"/>
      <c r="AG133" s="5"/>
      <c r="AJ133" t="str">
        <f t="shared" si="33"/>
        <v>AlavésEibar</v>
      </c>
      <c r="AK133">
        <f t="shared" si="44"/>
        <v>2.9</v>
      </c>
      <c r="AL133">
        <f t="shared" si="45"/>
        <v>3.2</v>
      </c>
      <c r="AM133">
        <f t="shared" si="46"/>
        <v>2.5499999999999998</v>
      </c>
      <c r="AP133" t="s">
        <v>698</v>
      </c>
      <c r="AQ133">
        <v>1.64</v>
      </c>
      <c r="AR133">
        <v>4</v>
      </c>
      <c r="AS133">
        <v>5</v>
      </c>
    </row>
    <row r="134" spans="1:45">
      <c r="A134">
        <v>27</v>
      </c>
      <c r="B134" t="s">
        <v>357</v>
      </c>
      <c r="C134" t="s">
        <v>366</v>
      </c>
      <c r="D134">
        <v>0.59267639100000002</v>
      </c>
      <c r="E134">
        <v>0.17385014700000001</v>
      </c>
      <c r="F134">
        <v>0.220510766</v>
      </c>
      <c r="G134">
        <v>0.51190057</v>
      </c>
      <c r="H134">
        <v>0.49365430100000002</v>
      </c>
      <c r="I134" s="3">
        <v>0</v>
      </c>
      <c r="J134" s="3">
        <v>8.528247158636006</v>
      </c>
      <c r="K134" s="3">
        <v>0.66437339360844894</v>
      </c>
      <c r="L134" s="3">
        <f t="shared" si="34"/>
        <v>9.1926205522444544</v>
      </c>
      <c r="M134">
        <f t="shared" si="35"/>
        <v>1.45</v>
      </c>
      <c r="N134">
        <f t="shared" si="36"/>
        <v>10</v>
      </c>
      <c r="O134">
        <f t="shared" si="37"/>
        <v>4.2</v>
      </c>
      <c r="P134" s="4">
        <f t="shared" si="38"/>
        <v>90.807379447755551</v>
      </c>
      <c r="Q134" s="4">
        <f t="shared" si="39"/>
        <v>176.08985103411561</v>
      </c>
      <c r="R134" s="4">
        <f t="shared" si="40"/>
        <v>93.597747700911029</v>
      </c>
      <c r="S134">
        <f t="shared" si="41"/>
        <v>1.958121142829623</v>
      </c>
      <c r="T134">
        <f t="shared" si="41"/>
        <v>2.2457343260587268</v>
      </c>
      <c r="U134">
        <f t="shared" si="41"/>
        <v>1.9712653981736299</v>
      </c>
      <c r="V134" s="2">
        <f t="shared" si="42"/>
        <v>1.9856386577218743</v>
      </c>
      <c r="X134">
        <v>1</v>
      </c>
      <c r="Y134">
        <v>0</v>
      </c>
      <c r="Z134" s="5">
        <f t="shared" si="32"/>
        <v>90.807379447755551</v>
      </c>
      <c r="AA134" s="5">
        <f t="shared" si="43"/>
        <v>-9.1926205522444491</v>
      </c>
      <c r="AB134" s="5"/>
      <c r="AC134" s="5"/>
      <c r="AD134" s="5"/>
      <c r="AE134" s="5"/>
      <c r="AF134" s="5"/>
      <c r="AG134" s="5"/>
      <c r="AJ134" t="str">
        <f t="shared" si="33"/>
        <v>Atlético MadridLeganés</v>
      </c>
      <c r="AK134">
        <f t="shared" si="44"/>
        <v>1.45</v>
      </c>
      <c r="AL134">
        <f t="shared" si="45"/>
        <v>4.2</v>
      </c>
      <c r="AM134">
        <f t="shared" si="46"/>
        <v>10</v>
      </c>
      <c r="AP134" t="s">
        <v>559</v>
      </c>
      <c r="AQ134">
        <v>2.4</v>
      </c>
      <c r="AR134">
        <v>2.87</v>
      </c>
      <c r="AS134">
        <v>3.4</v>
      </c>
    </row>
    <row r="135" spans="1:45">
      <c r="A135">
        <v>27</v>
      </c>
      <c r="B135" t="s">
        <v>354</v>
      </c>
      <c r="C135" t="s">
        <v>623</v>
      </c>
      <c r="D135">
        <v>0.63635534199999999</v>
      </c>
      <c r="E135">
        <v>0.12605915000000001</v>
      </c>
      <c r="F135">
        <v>0.140392778</v>
      </c>
      <c r="G135">
        <v>0.71949998100000001</v>
      </c>
      <c r="H135">
        <v>0.62569965100000002</v>
      </c>
      <c r="I135" s="3">
        <v>0</v>
      </c>
      <c r="J135" s="3">
        <v>7.9445738531588734</v>
      </c>
      <c r="K135" s="3">
        <v>4.6845960563091209</v>
      </c>
      <c r="L135" s="3">
        <f t="shared" si="34"/>
        <v>12.629169909467993</v>
      </c>
      <c r="M135">
        <f t="shared" si="35"/>
        <v>1.1599999999999999</v>
      </c>
      <c r="N135">
        <f t="shared" si="36"/>
        <v>15</v>
      </c>
      <c r="O135">
        <f t="shared" si="37"/>
        <v>8</v>
      </c>
      <c r="P135" s="4">
        <f t="shared" si="38"/>
        <v>87.37083009053201</v>
      </c>
      <c r="Q135" s="4">
        <f t="shared" si="39"/>
        <v>206.53943788791511</v>
      </c>
      <c r="R135" s="4">
        <f t="shared" si="40"/>
        <v>124.84759854100498</v>
      </c>
      <c r="S135">
        <f t="shared" si="41"/>
        <v>1.9413664618651889</v>
      </c>
      <c r="T135">
        <f t="shared" si="41"/>
        <v>2.3150029907225225</v>
      </c>
      <c r="U135">
        <f t="shared" si="41"/>
        <v>2.0963801930596491</v>
      </c>
      <c r="V135" s="2">
        <f t="shared" si="42"/>
        <v>1.8215428670933118</v>
      </c>
      <c r="X135">
        <v>3</v>
      </c>
      <c r="Y135">
        <v>1</v>
      </c>
      <c r="Z135" s="5">
        <f t="shared" si="32"/>
        <v>87.37083009053201</v>
      </c>
      <c r="AA135" s="5">
        <f t="shared" si="43"/>
        <v>-12.62916990946799</v>
      </c>
      <c r="AB135" s="5"/>
      <c r="AC135" s="5"/>
      <c r="AD135" s="5"/>
      <c r="AE135" s="5"/>
      <c r="AF135" s="5"/>
      <c r="AG135" s="5"/>
      <c r="AJ135" t="str">
        <f t="shared" si="33"/>
        <v>BarcelonaRayo Vallecano</v>
      </c>
      <c r="AK135">
        <f t="shared" si="44"/>
        <v>1.1599999999999999</v>
      </c>
      <c r="AL135">
        <f t="shared" si="45"/>
        <v>8</v>
      </c>
      <c r="AM135">
        <f t="shared" si="46"/>
        <v>15</v>
      </c>
      <c r="AP135" t="s">
        <v>699</v>
      </c>
      <c r="AQ135">
        <v>1.44</v>
      </c>
      <c r="AR135">
        <v>4.75</v>
      </c>
      <c r="AS135">
        <v>7</v>
      </c>
    </row>
    <row r="136" spans="1:45">
      <c r="A136">
        <v>27</v>
      </c>
      <c r="B136" t="s">
        <v>369</v>
      </c>
      <c r="C136" t="s">
        <v>625</v>
      </c>
      <c r="D136">
        <v>0.601231509</v>
      </c>
      <c r="E136">
        <v>0.172960207</v>
      </c>
      <c r="F136">
        <v>0.20706659399999999</v>
      </c>
      <c r="G136">
        <v>0.56374342499999996</v>
      </c>
      <c r="H136">
        <v>0.53235776300000004</v>
      </c>
      <c r="I136" s="3">
        <v>1.7483111813142691</v>
      </c>
      <c r="J136" s="3">
        <v>2.7896960136598929</v>
      </c>
      <c r="K136" s="3">
        <v>0</v>
      </c>
      <c r="L136" s="3">
        <f t="shared" si="34"/>
        <v>4.5380071949741616</v>
      </c>
      <c r="M136">
        <f t="shared" si="35"/>
        <v>1.61</v>
      </c>
      <c r="N136">
        <f t="shared" si="36"/>
        <v>6.5</v>
      </c>
      <c r="O136">
        <f t="shared" si="37"/>
        <v>3.6</v>
      </c>
      <c r="P136" s="4">
        <f t="shared" si="38"/>
        <v>98.276773806941819</v>
      </c>
      <c r="Q136" s="4">
        <f t="shared" si="39"/>
        <v>113.59501689381516</v>
      </c>
      <c r="R136" s="4">
        <f t="shared" si="40"/>
        <v>95.461992805025844</v>
      </c>
      <c r="S136">
        <f t="shared" si="41"/>
        <v>1.9924508911857381</v>
      </c>
      <c r="T136">
        <f t="shared" si="41"/>
        <v>2.0553592804684375</v>
      </c>
      <c r="U136">
        <f t="shared" si="41"/>
        <v>1.9798304961856068</v>
      </c>
      <c r="V136" s="2">
        <f t="shared" si="42"/>
        <v>1.9633763800676718</v>
      </c>
      <c r="X136">
        <v>2</v>
      </c>
      <c r="Y136">
        <v>1</v>
      </c>
      <c r="Z136" s="5">
        <f t="shared" si="32"/>
        <v>98.276773806941819</v>
      </c>
      <c r="AA136" s="5">
        <f t="shared" si="43"/>
        <v>-1.7232261930581814</v>
      </c>
      <c r="AB136" s="5"/>
      <c r="AC136" s="5"/>
      <c r="AD136" s="5"/>
      <c r="AE136" s="5"/>
      <c r="AF136" s="5"/>
      <c r="AG136" s="5"/>
      <c r="AJ136" t="str">
        <f t="shared" si="33"/>
        <v>GetafeHuesca</v>
      </c>
      <c r="AK136">
        <f t="shared" si="44"/>
        <v>1.61</v>
      </c>
      <c r="AL136">
        <f t="shared" si="45"/>
        <v>3.6</v>
      </c>
      <c r="AM136">
        <f t="shared" si="46"/>
        <v>6.5</v>
      </c>
      <c r="AP136" t="s">
        <v>700</v>
      </c>
      <c r="AQ136">
        <v>2.37</v>
      </c>
      <c r="AR136">
        <v>3.1</v>
      </c>
      <c r="AS136">
        <v>3.3</v>
      </c>
    </row>
    <row r="137" spans="1:45">
      <c r="A137">
        <v>27</v>
      </c>
      <c r="B137" t="s">
        <v>355</v>
      </c>
      <c r="C137" t="s">
        <v>376</v>
      </c>
      <c r="D137">
        <v>0.43791733100000002</v>
      </c>
      <c r="E137">
        <v>0.285762827</v>
      </c>
      <c r="F137">
        <v>0.272883708</v>
      </c>
      <c r="G137">
        <v>0.42428210100000002</v>
      </c>
      <c r="H137">
        <v>0.47626934799999998</v>
      </c>
      <c r="I137" s="3">
        <v>6.565506584926819</v>
      </c>
      <c r="J137" s="3">
        <v>0</v>
      </c>
      <c r="K137" s="3">
        <v>0</v>
      </c>
      <c r="L137" s="3">
        <f t="shared" si="34"/>
        <v>6.565506584926819</v>
      </c>
      <c r="M137">
        <f t="shared" si="35"/>
        <v>2.5</v>
      </c>
      <c r="N137">
        <f t="shared" si="36"/>
        <v>2.9</v>
      </c>
      <c r="O137">
        <f t="shared" si="37"/>
        <v>3.3</v>
      </c>
      <c r="P137" s="4">
        <f t="shared" si="38"/>
        <v>109.84825987739023</v>
      </c>
      <c r="Q137" s="4">
        <f t="shared" si="39"/>
        <v>93.434493415073177</v>
      </c>
      <c r="R137" s="4">
        <f t="shared" si="40"/>
        <v>93.434493415073177</v>
      </c>
      <c r="S137">
        <f t="shared" si="41"/>
        <v>2.0407931815875897</v>
      </c>
      <c r="T137">
        <f t="shared" si="41"/>
        <v>1.9705072352700614</v>
      </c>
      <c r="U137">
        <f t="shared" si="41"/>
        <v>1.9705072352700614</v>
      </c>
      <c r="V137" s="2">
        <f t="shared" si="42"/>
        <v>1.9945157423798854</v>
      </c>
      <c r="X137">
        <v>0</v>
      </c>
      <c r="Y137">
        <v>1</v>
      </c>
      <c r="Z137" s="5">
        <f t="shared" si="32"/>
        <v>93.434493415073177</v>
      </c>
      <c r="AA137" s="5">
        <f t="shared" si="43"/>
        <v>-6.5655065849268226</v>
      </c>
      <c r="AB137" s="5"/>
      <c r="AC137" s="5"/>
      <c r="AD137" s="5"/>
      <c r="AE137" s="5"/>
      <c r="AF137" s="5"/>
      <c r="AG137" s="5"/>
      <c r="AJ137" t="str">
        <f t="shared" si="33"/>
        <v>Celta VigoBetis</v>
      </c>
      <c r="AK137">
        <f t="shared" si="44"/>
        <v>2.5</v>
      </c>
      <c r="AL137">
        <f t="shared" si="45"/>
        <v>3.3</v>
      </c>
      <c r="AM137">
        <f t="shared" si="46"/>
        <v>2.9</v>
      </c>
      <c r="AP137" t="s">
        <v>425</v>
      </c>
      <c r="AQ137">
        <v>3.6</v>
      </c>
      <c r="AR137">
        <v>3.6</v>
      </c>
      <c r="AS137">
        <v>2</v>
      </c>
    </row>
    <row r="138" spans="1:45">
      <c r="A138">
        <v>27</v>
      </c>
      <c r="B138" t="s">
        <v>378</v>
      </c>
      <c r="C138" t="s">
        <v>370</v>
      </c>
      <c r="D138">
        <v>0.32214255400000003</v>
      </c>
      <c r="E138">
        <v>0.25873843099999999</v>
      </c>
      <c r="F138">
        <v>0.41903503800000003</v>
      </c>
      <c r="G138">
        <v>0.120271342</v>
      </c>
      <c r="H138">
        <v>0.201982994</v>
      </c>
      <c r="I138" s="3">
        <v>11.861053713006855</v>
      </c>
      <c r="J138" s="3">
        <v>0</v>
      </c>
      <c r="K138" s="3">
        <v>20.906279366793179</v>
      </c>
      <c r="L138" s="3">
        <f t="shared" si="34"/>
        <v>32.767333079800032</v>
      </c>
      <c r="M138">
        <f t="shared" si="35"/>
        <v>3.3</v>
      </c>
      <c r="N138">
        <f t="shared" si="36"/>
        <v>2.35</v>
      </c>
      <c r="O138">
        <f t="shared" si="37"/>
        <v>3.2</v>
      </c>
      <c r="P138" s="4">
        <f t="shared" si="38"/>
        <v>106.3741441731226</v>
      </c>
      <c r="Q138" s="4">
        <f t="shared" si="39"/>
        <v>67.232666920199961</v>
      </c>
      <c r="R138" s="4">
        <f t="shared" si="40"/>
        <v>134.13276089393813</v>
      </c>
      <c r="S138">
        <f t="shared" si="41"/>
        <v>2.026836079016165</v>
      </c>
      <c r="T138">
        <f t="shared" si="41"/>
        <v>1.827580338768549</v>
      </c>
      <c r="U138">
        <f t="shared" si="41"/>
        <v>2.127534863890328</v>
      </c>
      <c r="V138" s="2">
        <f t="shared" si="42"/>
        <v>2.0173070729496443</v>
      </c>
      <c r="X138">
        <v>2</v>
      </c>
      <c r="Y138">
        <v>3</v>
      </c>
      <c r="Z138" s="5">
        <f t="shared" si="32"/>
        <v>67.232666920199961</v>
      </c>
      <c r="AA138" s="5">
        <f t="shared" si="43"/>
        <v>-32.767333079800039</v>
      </c>
      <c r="AB138" s="5"/>
      <c r="AC138" s="5"/>
      <c r="AD138" s="5"/>
      <c r="AE138" s="5"/>
      <c r="AF138" s="5"/>
      <c r="AG138" s="5"/>
      <c r="AJ138" t="str">
        <f t="shared" si="33"/>
        <v>GironaValencia</v>
      </c>
      <c r="AK138">
        <f t="shared" si="44"/>
        <v>3.3</v>
      </c>
      <c r="AL138">
        <f t="shared" si="45"/>
        <v>3.2</v>
      </c>
      <c r="AM138">
        <f t="shared" si="46"/>
        <v>2.35</v>
      </c>
      <c r="AP138" t="s">
        <v>599</v>
      </c>
      <c r="AQ138">
        <v>1.25</v>
      </c>
      <c r="AR138">
        <v>6.5</v>
      </c>
      <c r="AS138">
        <v>11</v>
      </c>
    </row>
    <row r="139" spans="1:45">
      <c r="A139">
        <v>27</v>
      </c>
      <c r="B139" t="s">
        <v>360</v>
      </c>
      <c r="C139" t="s">
        <v>358</v>
      </c>
      <c r="D139">
        <v>0.30773365600000002</v>
      </c>
      <c r="E139">
        <v>0.43534643899999997</v>
      </c>
      <c r="F139">
        <v>0.24996750700000001</v>
      </c>
      <c r="G139">
        <v>0.52285613099999995</v>
      </c>
      <c r="H139">
        <v>0.55676398999999999</v>
      </c>
      <c r="I139" s="3">
        <v>0</v>
      </c>
      <c r="J139" s="3">
        <v>32.009945037976912</v>
      </c>
      <c r="K139" s="3">
        <v>11.721212020215065</v>
      </c>
      <c r="L139" s="3">
        <f t="shared" si="34"/>
        <v>43.731157058191975</v>
      </c>
      <c r="M139">
        <f t="shared" si="35"/>
        <v>1.66</v>
      </c>
      <c r="N139">
        <f t="shared" si="36"/>
        <v>4.75</v>
      </c>
      <c r="O139">
        <f t="shared" si="37"/>
        <v>4.2</v>
      </c>
      <c r="P139" s="4">
        <f t="shared" si="38"/>
        <v>56.268842941808032</v>
      </c>
      <c r="Q139" s="4">
        <f t="shared" si="39"/>
        <v>208.31608187219837</v>
      </c>
      <c r="R139" s="4">
        <f t="shared" si="40"/>
        <v>105.49793342671131</v>
      </c>
      <c r="S139">
        <f t="shared" si="41"/>
        <v>1.7502679848331382</v>
      </c>
      <c r="T139">
        <f t="shared" si="41"/>
        <v>2.3187227985063483</v>
      </c>
      <c r="U139">
        <f t="shared" si="41"/>
        <v>2.0232439524283454</v>
      </c>
      <c r="V139" s="2">
        <f t="shared" si="42"/>
        <v>2.0538093261516472</v>
      </c>
      <c r="X139">
        <v>5</v>
      </c>
      <c r="Y139">
        <v>2</v>
      </c>
      <c r="Z139" s="5">
        <f t="shared" si="32"/>
        <v>56.268842941808032</v>
      </c>
      <c r="AA139" s="5">
        <f t="shared" si="43"/>
        <v>-43.731157058191968</v>
      </c>
      <c r="AB139" s="5"/>
      <c r="AC139" s="5"/>
      <c r="AD139" s="5"/>
      <c r="AE139" s="5"/>
      <c r="AF139" s="5"/>
      <c r="AG139" s="5"/>
      <c r="AJ139" t="str">
        <f t="shared" si="33"/>
        <v>SevillaReal Sociedad</v>
      </c>
      <c r="AK139">
        <f t="shared" si="44"/>
        <v>1.66</v>
      </c>
      <c r="AL139">
        <f t="shared" si="45"/>
        <v>4.2</v>
      </c>
      <c r="AM139">
        <f t="shared" si="46"/>
        <v>4.75</v>
      </c>
      <c r="AP139" t="s">
        <v>499</v>
      </c>
      <c r="AQ139">
        <v>2.2000000000000002</v>
      </c>
      <c r="AR139">
        <v>3.3</v>
      </c>
      <c r="AS139">
        <v>3.4</v>
      </c>
    </row>
    <row r="140" spans="1:45">
      <c r="A140">
        <v>27</v>
      </c>
      <c r="B140" t="s">
        <v>352</v>
      </c>
      <c r="C140" t="s">
        <v>367</v>
      </c>
      <c r="D140">
        <v>0.49075673199999997</v>
      </c>
      <c r="E140">
        <v>0.23477652500000001</v>
      </c>
      <c r="F140">
        <v>0.27075486900000001</v>
      </c>
      <c r="G140">
        <v>0.401084355</v>
      </c>
      <c r="H140">
        <v>0.44297399300000001</v>
      </c>
      <c r="I140" s="3">
        <v>26.427596699653684</v>
      </c>
      <c r="J140" s="3">
        <v>0</v>
      </c>
      <c r="K140" s="3">
        <v>7.0561129019927185</v>
      </c>
      <c r="L140" s="3">
        <f t="shared" si="34"/>
        <v>33.483709601646403</v>
      </c>
      <c r="M140">
        <f t="shared" si="35"/>
        <v>2.9</v>
      </c>
      <c r="N140">
        <f t="shared" si="36"/>
        <v>2.5</v>
      </c>
      <c r="O140">
        <f t="shared" si="37"/>
        <v>3.3</v>
      </c>
      <c r="P140" s="4">
        <f t="shared" si="38"/>
        <v>143.15632082734928</v>
      </c>
      <c r="Q140" s="4">
        <f t="shared" si="39"/>
        <v>66.51629039835359</v>
      </c>
      <c r="R140" s="4">
        <f t="shared" si="40"/>
        <v>89.801462974929564</v>
      </c>
      <c r="S140">
        <f t="shared" si="41"/>
        <v>2.1558105283257301</v>
      </c>
      <c r="T140">
        <f t="shared" si="41"/>
        <v>1.822928020697083</v>
      </c>
      <c r="U140">
        <f t="shared" si="41"/>
        <v>1.9532834119096611</v>
      </c>
      <c r="V140" s="2">
        <f t="shared" si="42"/>
        <v>2.0148202300281914</v>
      </c>
      <c r="X140">
        <v>0</v>
      </c>
      <c r="Y140">
        <v>2</v>
      </c>
      <c r="Z140" s="5">
        <f t="shared" si="32"/>
        <v>66.51629039835359</v>
      </c>
      <c r="AA140" s="5">
        <f t="shared" si="43"/>
        <v>-33.48370960164641</v>
      </c>
      <c r="AB140" s="5"/>
      <c r="AC140" s="5"/>
      <c r="AD140" s="5"/>
      <c r="AE140" s="5"/>
      <c r="AF140" s="5"/>
      <c r="AG140" s="5"/>
      <c r="AJ140" t="str">
        <f t="shared" si="33"/>
        <v>LevanteVillarreal</v>
      </c>
      <c r="AK140">
        <f t="shared" si="44"/>
        <v>2.9</v>
      </c>
      <c r="AL140">
        <f t="shared" si="45"/>
        <v>3.3</v>
      </c>
      <c r="AM140">
        <f t="shared" si="46"/>
        <v>2.5</v>
      </c>
      <c r="AP140" t="s">
        <v>701</v>
      </c>
      <c r="AQ140">
        <v>5.5</v>
      </c>
      <c r="AR140">
        <v>3.4</v>
      </c>
      <c r="AS140">
        <v>1.75</v>
      </c>
    </row>
    <row r="141" spans="1:45">
      <c r="A141">
        <v>27</v>
      </c>
      <c r="B141" t="s">
        <v>628</v>
      </c>
      <c r="C141" t="s">
        <v>364</v>
      </c>
      <c r="D141">
        <v>0.37144146500000003</v>
      </c>
      <c r="E141">
        <v>0.328549333</v>
      </c>
      <c r="F141">
        <v>0.29842336899999999</v>
      </c>
      <c r="G141">
        <v>0.35124248299999999</v>
      </c>
      <c r="H141">
        <v>0.42300348799999998</v>
      </c>
      <c r="I141" s="3">
        <v>25.659969389095586</v>
      </c>
      <c r="J141" s="3">
        <v>0</v>
      </c>
      <c r="K141" s="3">
        <v>16.408342299963344</v>
      </c>
      <c r="L141" s="3">
        <f t="shared" si="34"/>
        <v>42.06831168905893</v>
      </c>
      <c r="M141">
        <f t="shared" si="35"/>
        <v>5</v>
      </c>
      <c r="N141">
        <f t="shared" si="36"/>
        <v>1.61</v>
      </c>
      <c r="O141">
        <f t="shared" si="37"/>
        <v>4.33</v>
      </c>
      <c r="P141" s="4">
        <f t="shared" si="38"/>
        <v>186.23153525641899</v>
      </c>
      <c r="Q141" s="4">
        <f t="shared" si="39"/>
        <v>57.931688310941077</v>
      </c>
      <c r="R141" s="4">
        <f t="shared" si="40"/>
        <v>128.97981046978236</v>
      </c>
      <c r="S141">
        <f t="shared" si="41"/>
        <v>2.2700532235208399</v>
      </c>
      <c r="T141">
        <f t="shared" si="41"/>
        <v>1.7629161853856636</v>
      </c>
      <c r="U141">
        <f t="shared" si="41"/>
        <v>2.1105217344249536</v>
      </c>
      <c r="V141" s="2">
        <f t="shared" si="42"/>
        <v>2.0522258381507354</v>
      </c>
      <c r="X141">
        <v>1</v>
      </c>
      <c r="Y141">
        <v>4</v>
      </c>
      <c r="Z141" s="5">
        <f t="shared" si="32"/>
        <v>57.931688310941077</v>
      </c>
      <c r="AA141" s="5">
        <f t="shared" si="43"/>
        <v>-42.068311689058923</v>
      </c>
      <c r="AB141" s="5"/>
      <c r="AC141" s="5"/>
      <c r="AD141" s="5"/>
      <c r="AE141" s="5"/>
      <c r="AF141" s="5"/>
      <c r="AG141" s="5"/>
      <c r="AJ141" t="str">
        <f t="shared" si="33"/>
        <v>ValladolidReal Madrid</v>
      </c>
      <c r="AK141">
        <f t="shared" si="44"/>
        <v>5</v>
      </c>
      <c r="AL141">
        <f t="shared" si="45"/>
        <v>4.33</v>
      </c>
      <c r="AM141">
        <f t="shared" si="46"/>
        <v>1.61</v>
      </c>
      <c r="AP141" t="s">
        <v>387</v>
      </c>
      <c r="AQ141">
        <v>2.75</v>
      </c>
      <c r="AR141">
        <v>3.4</v>
      </c>
      <c r="AS141">
        <v>2.54</v>
      </c>
    </row>
    <row r="142" spans="1:45">
      <c r="A142">
        <v>28</v>
      </c>
      <c r="B142" t="s">
        <v>358</v>
      </c>
      <c r="C142" t="s">
        <v>352</v>
      </c>
      <c r="D142">
        <v>0.41379579500000002</v>
      </c>
      <c r="E142">
        <v>0.31256963300000001</v>
      </c>
      <c r="F142">
        <v>0.26991602599999998</v>
      </c>
      <c r="G142">
        <v>0.44523313799999997</v>
      </c>
      <c r="H142">
        <v>0.49735858100000002</v>
      </c>
      <c r="I142" s="3">
        <v>0</v>
      </c>
      <c r="J142" s="3">
        <v>13.101386051518359</v>
      </c>
      <c r="K142" s="3">
        <v>5.666550173890081</v>
      </c>
      <c r="L142" s="3">
        <f t="shared" si="34"/>
        <v>18.767936225408441</v>
      </c>
      <c r="M142">
        <f t="shared" si="35"/>
        <v>1.8</v>
      </c>
      <c r="N142">
        <f t="shared" si="36"/>
        <v>4.5</v>
      </c>
      <c r="O142">
        <f t="shared" si="37"/>
        <v>3.75</v>
      </c>
      <c r="P142" s="4">
        <f t="shared" si="38"/>
        <v>81.232063774591552</v>
      </c>
      <c r="Q142" s="4">
        <f t="shared" si="39"/>
        <v>140.18830100642418</v>
      </c>
      <c r="R142" s="4">
        <f t="shared" si="40"/>
        <v>102.48162692667937</v>
      </c>
      <c r="S142">
        <f t="shared" si="41"/>
        <v>1.9097274870215097</v>
      </c>
      <c r="T142">
        <f t="shared" si="41"/>
        <v>2.1467117724013267</v>
      </c>
      <c r="U142">
        <f t="shared" si="41"/>
        <v>2.0106460113470006</v>
      </c>
      <c r="V142" s="2">
        <f t="shared" si="42"/>
        <v>2.0039396956572135</v>
      </c>
      <c r="X142">
        <v>1</v>
      </c>
      <c r="Y142">
        <v>1</v>
      </c>
      <c r="Z142" s="5">
        <f t="shared" si="32"/>
        <v>102.48162692667937</v>
      </c>
      <c r="AA142" s="5">
        <f t="shared" si="43"/>
        <v>2.4816269266793682</v>
      </c>
      <c r="AB142" s="5"/>
      <c r="AC142" s="5"/>
      <c r="AD142" s="5"/>
      <c r="AE142" s="5"/>
      <c r="AF142" s="5"/>
      <c r="AG142" s="5"/>
      <c r="AJ142" t="str">
        <f t="shared" si="33"/>
        <v>Real SociedadLevante</v>
      </c>
      <c r="AK142">
        <f t="shared" si="44"/>
        <v>1.8</v>
      </c>
      <c r="AL142">
        <f t="shared" si="45"/>
        <v>3.75</v>
      </c>
      <c r="AM142">
        <f t="shared" si="46"/>
        <v>4.5</v>
      </c>
      <c r="AP142" t="s">
        <v>702</v>
      </c>
      <c r="AQ142">
        <v>2.62</v>
      </c>
      <c r="AR142">
        <v>2.9</v>
      </c>
      <c r="AS142">
        <v>3</v>
      </c>
    </row>
    <row r="143" spans="1:45">
      <c r="A143">
        <v>28</v>
      </c>
      <c r="B143" t="s">
        <v>625</v>
      </c>
      <c r="C143" t="s">
        <v>379</v>
      </c>
      <c r="D143">
        <v>0.47522540899999999</v>
      </c>
      <c r="E143">
        <v>0.22580688900000001</v>
      </c>
      <c r="F143">
        <v>0.29709745100000001</v>
      </c>
      <c r="G143">
        <v>0.318271684</v>
      </c>
      <c r="H143">
        <v>0.37408305400000003</v>
      </c>
      <c r="I143" s="3">
        <v>14.407562945109225</v>
      </c>
      <c r="J143" s="3">
        <v>0</v>
      </c>
      <c r="K143" s="3">
        <v>4.1280219307307471</v>
      </c>
      <c r="L143" s="3">
        <f t="shared" si="34"/>
        <v>18.535584875839973</v>
      </c>
      <c r="M143">
        <f t="shared" si="35"/>
        <v>2.4500000000000002</v>
      </c>
      <c r="N143">
        <f t="shared" si="36"/>
        <v>3</v>
      </c>
      <c r="O143">
        <f t="shared" si="37"/>
        <v>3.2</v>
      </c>
      <c r="P143" s="4">
        <f t="shared" si="38"/>
        <v>116.76294433967762</v>
      </c>
      <c r="Q143" s="4">
        <f t="shared" si="39"/>
        <v>81.464415124160027</v>
      </c>
      <c r="R143" s="4">
        <f t="shared" si="40"/>
        <v>94.674085302498426</v>
      </c>
      <c r="S143">
        <f t="shared" si="41"/>
        <v>2.067305037792103</v>
      </c>
      <c r="T143">
        <f t="shared" si="41"/>
        <v>1.910967943831225</v>
      </c>
      <c r="U143">
        <f t="shared" si="41"/>
        <v>1.9762311178594438</v>
      </c>
      <c r="V143" s="2">
        <f t="shared" si="42"/>
        <v>2.0010788361906897</v>
      </c>
      <c r="X143">
        <v>1</v>
      </c>
      <c r="Y143">
        <v>3</v>
      </c>
      <c r="Z143" s="5">
        <f t="shared" si="32"/>
        <v>81.464415124160027</v>
      </c>
      <c r="AA143" s="5">
        <f t="shared" si="43"/>
        <v>-18.535584875839973</v>
      </c>
      <c r="AB143" s="5"/>
      <c r="AC143" s="5"/>
      <c r="AD143" s="5"/>
      <c r="AE143" s="5"/>
      <c r="AF143" s="5"/>
      <c r="AG143" s="5"/>
      <c r="AJ143" t="str">
        <f t="shared" si="33"/>
        <v>HuescaAlavés</v>
      </c>
      <c r="AK143">
        <f t="shared" si="44"/>
        <v>2.4500000000000002</v>
      </c>
      <c r="AL143">
        <f t="shared" si="45"/>
        <v>3.2</v>
      </c>
      <c r="AM143">
        <f t="shared" si="46"/>
        <v>3</v>
      </c>
      <c r="AP143" t="s">
        <v>393</v>
      </c>
      <c r="AQ143">
        <v>1.36</v>
      </c>
      <c r="AR143">
        <v>4.5</v>
      </c>
      <c r="AS143">
        <v>10</v>
      </c>
    </row>
    <row r="144" spans="1:45">
      <c r="A144">
        <v>28</v>
      </c>
      <c r="B144" t="s">
        <v>364</v>
      </c>
      <c r="C144" t="s">
        <v>355</v>
      </c>
      <c r="D144">
        <v>0.52542523600000002</v>
      </c>
      <c r="E144">
        <v>0.241187393</v>
      </c>
      <c r="F144">
        <v>0.21209028799999999</v>
      </c>
      <c r="G144">
        <v>0.63643711400000003</v>
      </c>
      <c r="H144">
        <v>0.62488178000000005</v>
      </c>
      <c r="I144" s="3">
        <v>0</v>
      </c>
      <c r="J144" s="3">
        <v>19.759511344086473</v>
      </c>
      <c r="K144" s="3">
        <v>12.772655044294874</v>
      </c>
      <c r="L144" s="3">
        <f t="shared" si="34"/>
        <v>32.532166388381349</v>
      </c>
      <c r="M144">
        <f t="shared" si="35"/>
        <v>1.18</v>
      </c>
      <c r="N144">
        <f t="shared" si="36"/>
        <v>13</v>
      </c>
      <c r="O144">
        <f t="shared" si="37"/>
        <v>7.5</v>
      </c>
      <c r="P144" s="4">
        <f t="shared" si="38"/>
        <v>67.467833611618644</v>
      </c>
      <c r="Q144" s="4">
        <f t="shared" si="39"/>
        <v>324.34148108474278</v>
      </c>
      <c r="R144" s="4">
        <f t="shared" si="40"/>
        <v>163.2627464438302</v>
      </c>
      <c r="S144">
        <f t="shared" si="41"/>
        <v>1.8290967652075423</v>
      </c>
      <c r="T144">
        <f t="shared" si="41"/>
        <v>2.5110024955559798</v>
      </c>
      <c r="U144">
        <f t="shared" si="41"/>
        <v>2.2128870980274695</v>
      </c>
      <c r="V144" s="2">
        <f t="shared" si="42"/>
        <v>2.0360076071777806</v>
      </c>
      <c r="X144">
        <v>2</v>
      </c>
      <c r="Y144">
        <v>0</v>
      </c>
      <c r="Z144" s="5">
        <f t="shared" si="32"/>
        <v>67.467833611618644</v>
      </c>
      <c r="AA144" s="5">
        <f t="shared" si="43"/>
        <v>-32.532166388381356</v>
      </c>
      <c r="AB144" s="5"/>
      <c r="AC144" s="5"/>
      <c r="AD144" s="5"/>
      <c r="AE144" s="5"/>
      <c r="AF144" s="5"/>
      <c r="AG144" s="5"/>
      <c r="AJ144" t="str">
        <f t="shared" si="33"/>
        <v>Real MadridCelta Vigo</v>
      </c>
      <c r="AK144">
        <f t="shared" si="44"/>
        <v>1.18</v>
      </c>
      <c r="AL144">
        <f t="shared" si="45"/>
        <v>7.5</v>
      </c>
      <c r="AM144">
        <f t="shared" si="46"/>
        <v>13</v>
      </c>
      <c r="AP144" t="s">
        <v>456</v>
      </c>
      <c r="AQ144">
        <v>6.5</v>
      </c>
      <c r="AR144">
        <v>4.33</v>
      </c>
      <c r="AS144">
        <v>1.5</v>
      </c>
    </row>
    <row r="145" spans="1:45">
      <c r="A145">
        <v>28</v>
      </c>
      <c r="B145" t="s">
        <v>363</v>
      </c>
      <c r="C145" t="s">
        <v>357</v>
      </c>
      <c r="D145">
        <v>0.216337794</v>
      </c>
      <c r="E145">
        <v>0.41018469499999999</v>
      </c>
      <c r="F145">
        <v>0.37317115099999998</v>
      </c>
      <c r="G145">
        <v>0.16875831599999999</v>
      </c>
      <c r="H145">
        <v>0.24282474700000001</v>
      </c>
      <c r="I145" s="3">
        <v>0</v>
      </c>
      <c r="J145" s="3">
        <v>0</v>
      </c>
      <c r="K145" s="3">
        <v>5.9816797370259085</v>
      </c>
      <c r="L145" s="3">
        <f t="shared" si="34"/>
        <v>5.9816797370259085</v>
      </c>
      <c r="M145">
        <f t="shared" si="35"/>
        <v>3.9</v>
      </c>
      <c r="N145">
        <f t="shared" si="36"/>
        <v>2.2000000000000002</v>
      </c>
      <c r="O145">
        <f t="shared" si="37"/>
        <v>3</v>
      </c>
      <c r="P145" s="4">
        <f t="shared" si="38"/>
        <v>94.018320262974086</v>
      </c>
      <c r="Q145" s="4">
        <f t="shared" si="39"/>
        <v>94.018320262974086</v>
      </c>
      <c r="R145" s="4">
        <f t="shared" si="40"/>
        <v>111.96335947405181</v>
      </c>
      <c r="S145">
        <f t="shared" si="41"/>
        <v>1.9732124877899277</v>
      </c>
      <c r="T145">
        <f t="shared" si="41"/>
        <v>1.9732124877899277</v>
      </c>
      <c r="U145">
        <f t="shared" si="41"/>
        <v>2.0490759210477316</v>
      </c>
      <c r="V145" s="2">
        <f t="shared" si="42"/>
        <v>2.0009180191197946</v>
      </c>
      <c r="X145">
        <v>2</v>
      </c>
      <c r="Y145">
        <v>0</v>
      </c>
      <c r="Z145" s="5">
        <f t="shared" si="32"/>
        <v>94.018320262974086</v>
      </c>
      <c r="AA145" s="5">
        <f t="shared" si="43"/>
        <v>-5.9816797370259138</v>
      </c>
      <c r="AB145" s="5"/>
      <c r="AC145" s="5"/>
      <c r="AD145" s="5"/>
      <c r="AE145" s="5"/>
      <c r="AF145" s="5"/>
      <c r="AG145" s="5"/>
      <c r="AJ145" t="str">
        <f t="shared" si="33"/>
        <v>Athletic BilbaoAtlético Madrid</v>
      </c>
      <c r="AK145">
        <f t="shared" si="44"/>
        <v>3.9</v>
      </c>
      <c r="AL145">
        <f t="shared" si="45"/>
        <v>3</v>
      </c>
      <c r="AM145">
        <f t="shared" si="46"/>
        <v>2.2000000000000002</v>
      </c>
      <c r="AP145" t="s">
        <v>703</v>
      </c>
      <c r="AQ145">
        <v>2.2000000000000002</v>
      </c>
      <c r="AR145">
        <v>3.5</v>
      </c>
      <c r="AS145">
        <v>3.2</v>
      </c>
    </row>
    <row r="146" spans="1:45">
      <c r="A146">
        <v>28</v>
      </c>
      <c r="B146" t="s">
        <v>366</v>
      </c>
      <c r="C146" t="s">
        <v>378</v>
      </c>
      <c r="D146">
        <v>0.32692364600000001</v>
      </c>
      <c r="E146">
        <v>0.38976993900000001</v>
      </c>
      <c r="F146">
        <v>0.28063401999999998</v>
      </c>
      <c r="G146">
        <v>0.409696795</v>
      </c>
      <c r="H146">
        <v>0.47070058599999998</v>
      </c>
      <c r="I146" s="3">
        <v>0</v>
      </c>
      <c r="J146" s="3">
        <v>17.738048463384882</v>
      </c>
      <c r="K146" s="3">
        <v>3.5784383406463598</v>
      </c>
      <c r="L146" s="3">
        <f t="shared" si="34"/>
        <v>21.316486804031243</v>
      </c>
      <c r="M146">
        <f t="shared" si="35"/>
        <v>2.15</v>
      </c>
      <c r="N146">
        <f t="shared" si="36"/>
        <v>3.7</v>
      </c>
      <c r="O146">
        <f t="shared" si="37"/>
        <v>3.2</v>
      </c>
      <c r="P146" s="4">
        <f t="shared" si="38"/>
        <v>78.683513195968757</v>
      </c>
      <c r="Q146" s="4">
        <f t="shared" si="39"/>
        <v>144.31429251049281</v>
      </c>
      <c r="R146" s="4">
        <f t="shared" si="40"/>
        <v>90.134515886037107</v>
      </c>
      <c r="S146">
        <f t="shared" si="41"/>
        <v>1.8958837428024613</v>
      </c>
      <c r="T146">
        <f t="shared" si="41"/>
        <v>2.1593093446143468</v>
      </c>
      <c r="U146">
        <f t="shared" si="41"/>
        <v>1.9548911304723999</v>
      </c>
      <c r="V146" s="2">
        <f t="shared" si="42"/>
        <v>2.0100520537283848</v>
      </c>
      <c r="X146">
        <v>0</v>
      </c>
      <c r="Y146">
        <v>2</v>
      </c>
      <c r="Z146" s="5">
        <f t="shared" si="32"/>
        <v>144.31429251049281</v>
      </c>
      <c r="AA146" s="5">
        <f t="shared" si="43"/>
        <v>44.314292510492805</v>
      </c>
      <c r="AB146" s="5"/>
      <c r="AC146" s="5"/>
      <c r="AD146" s="5"/>
      <c r="AE146" s="5"/>
      <c r="AF146" s="5"/>
      <c r="AG146" s="5"/>
      <c r="AJ146" t="str">
        <f t="shared" si="33"/>
        <v>LeganésGirona</v>
      </c>
      <c r="AK146">
        <f t="shared" si="44"/>
        <v>2.15</v>
      </c>
      <c r="AL146">
        <f t="shared" si="45"/>
        <v>3.2</v>
      </c>
      <c r="AM146">
        <f t="shared" si="46"/>
        <v>3.7</v>
      </c>
      <c r="AP146" t="s">
        <v>583</v>
      </c>
      <c r="AQ146">
        <v>1.72</v>
      </c>
      <c r="AR146">
        <v>3.8</v>
      </c>
      <c r="AS146">
        <v>4.75</v>
      </c>
    </row>
    <row r="147" spans="1:45">
      <c r="A147">
        <v>28</v>
      </c>
      <c r="B147" t="s">
        <v>372</v>
      </c>
      <c r="C147" t="s">
        <v>628</v>
      </c>
      <c r="D147">
        <v>0.57208922699999998</v>
      </c>
      <c r="E147">
        <v>0.18509615900000001</v>
      </c>
      <c r="F147">
        <v>0.23325406000000001</v>
      </c>
      <c r="G147">
        <v>0.48028272900000002</v>
      </c>
      <c r="H147">
        <v>0.47761806800000001</v>
      </c>
      <c r="I147" s="3">
        <v>0</v>
      </c>
      <c r="J147" s="3">
        <v>0.67943595262446754</v>
      </c>
      <c r="K147" s="3">
        <v>0</v>
      </c>
      <c r="L147" s="3">
        <f t="shared" si="34"/>
        <v>0.67943595262446754</v>
      </c>
      <c r="M147">
        <f t="shared" si="35"/>
        <v>1.66</v>
      </c>
      <c r="N147">
        <f t="shared" si="36"/>
        <v>5.5</v>
      </c>
      <c r="O147">
        <f t="shared" si="37"/>
        <v>3.8</v>
      </c>
      <c r="P147" s="4">
        <f t="shared" si="38"/>
        <v>99.320564047375527</v>
      </c>
      <c r="Q147" s="4">
        <f t="shared" si="39"/>
        <v>103.05746178681011</v>
      </c>
      <c r="R147" s="4">
        <f t="shared" si="40"/>
        <v>99.320564047375527</v>
      </c>
      <c r="S147">
        <f t="shared" si="41"/>
        <v>1.9970391772736578</v>
      </c>
      <c r="T147">
        <f t="shared" si="41"/>
        <v>2.0130794419717777</v>
      </c>
      <c r="U147">
        <f t="shared" si="41"/>
        <v>1.9970391772736578</v>
      </c>
      <c r="V147" s="2">
        <f t="shared" si="42"/>
        <v>1.9809153677641829</v>
      </c>
      <c r="X147">
        <v>1</v>
      </c>
      <c r="Y147">
        <v>2</v>
      </c>
      <c r="Z147" s="5">
        <f t="shared" si="32"/>
        <v>103.05746178681011</v>
      </c>
      <c r="AA147" s="5">
        <f t="shared" si="43"/>
        <v>3.0574617868101086</v>
      </c>
      <c r="AB147" s="5"/>
      <c r="AC147" s="5"/>
      <c r="AD147" s="5"/>
      <c r="AE147" s="5"/>
      <c r="AF147" s="5"/>
      <c r="AG147" s="5"/>
      <c r="AJ147" t="str">
        <f t="shared" si="33"/>
        <v>EibarValladolid</v>
      </c>
      <c r="AK147">
        <f t="shared" si="44"/>
        <v>1.66</v>
      </c>
      <c r="AL147">
        <f t="shared" si="45"/>
        <v>3.8</v>
      </c>
      <c r="AM147">
        <f t="shared" si="46"/>
        <v>5.5</v>
      </c>
      <c r="AP147" t="s">
        <v>704</v>
      </c>
      <c r="AQ147">
        <v>1.53</v>
      </c>
      <c r="AR147">
        <v>4.33</v>
      </c>
      <c r="AS147">
        <v>6</v>
      </c>
    </row>
    <row r="148" spans="1:45">
      <c r="A148">
        <v>28</v>
      </c>
      <c r="B148" t="s">
        <v>373</v>
      </c>
      <c r="C148" t="s">
        <v>360</v>
      </c>
      <c r="D148">
        <v>0.420132703</v>
      </c>
      <c r="E148">
        <v>0.327537195</v>
      </c>
      <c r="F148">
        <v>0.24373992899999999</v>
      </c>
      <c r="G148">
        <v>0.55708463100000005</v>
      </c>
      <c r="H148">
        <v>0.58569950100000001</v>
      </c>
      <c r="I148" s="3">
        <v>1.229821850255074</v>
      </c>
      <c r="J148" s="3">
        <v>0</v>
      </c>
      <c r="K148" s="3">
        <v>0</v>
      </c>
      <c r="L148" s="3">
        <f t="shared" si="34"/>
        <v>1.229821850255074</v>
      </c>
      <c r="M148">
        <f t="shared" si="35"/>
        <v>2.4</v>
      </c>
      <c r="N148">
        <f t="shared" si="36"/>
        <v>2.9</v>
      </c>
      <c r="O148">
        <f t="shared" si="37"/>
        <v>3.5</v>
      </c>
      <c r="P148" s="4">
        <f t="shared" si="38"/>
        <v>101.7217505903571</v>
      </c>
      <c r="Q148" s="4">
        <f t="shared" si="39"/>
        <v>98.770178149744922</v>
      </c>
      <c r="R148" s="4">
        <f t="shared" si="40"/>
        <v>98.770178149744922</v>
      </c>
      <c r="S148">
        <f t="shared" si="41"/>
        <v>2.0074138256010969</v>
      </c>
      <c r="T148">
        <f t="shared" si="41"/>
        <v>1.9946258370973624</v>
      </c>
      <c r="U148">
        <f t="shared" si="41"/>
        <v>1.9946258370973624</v>
      </c>
      <c r="V148" s="2">
        <f t="shared" si="42"/>
        <v>1.9828643082624331</v>
      </c>
      <c r="X148">
        <v>0</v>
      </c>
      <c r="Y148">
        <v>1</v>
      </c>
      <c r="Z148" s="5">
        <f t="shared" si="32"/>
        <v>98.770178149744922</v>
      </c>
      <c r="AA148" s="5">
        <f t="shared" si="43"/>
        <v>-1.2298218502550782</v>
      </c>
      <c r="AB148" s="5"/>
      <c r="AC148" s="5"/>
      <c r="AD148" s="5"/>
      <c r="AE148" s="5"/>
      <c r="AF148" s="5"/>
      <c r="AG148" s="5"/>
      <c r="AJ148" t="str">
        <f t="shared" si="33"/>
        <v>EspanyolSevilla</v>
      </c>
      <c r="AK148">
        <f t="shared" si="44"/>
        <v>2.4</v>
      </c>
      <c r="AL148">
        <f t="shared" si="45"/>
        <v>3.5</v>
      </c>
      <c r="AM148">
        <f t="shared" si="46"/>
        <v>2.9</v>
      </c>
      <c r="AP148" t="s">
        <v>705</v>
      </c>
      <c r="AQ148">
        <v>1.75</v>
      </c>
      <c r="AR148">
        <v>3.8</v>
      </c>
      <c r="AS148">
        <v>4.5</v>
      </c>
    </row>
    <row r="149" spans="1:45">
      <c r="A149">
        <v>28</v>
      </c>
      <c r="B149" t="s">
        <v>367</v>
      </c>
      <c r="C149" t="s">
        <v>623</v>
      </c>
      <c r="D149">
        <v>0.57050573599999999</v>
      </c>
      <c r="E149">
        <v>0.15177847799999999</v>
      </c>
      <c r="F149">
        <v>0.274441296</v>
      </c>
      <c r="G149">
        <v>0.31414048500000002</v>
      </c>
      <c r="H149">
        <v>0.32814075300000001</v>
      </c>
      <c r="I149" s="3">
        <v>0</v>
      </c>
      <c r="J149" s="3">
        <v>0</v>
      </c>
      <c r="K149" s="3">
        <v>4.8843438978545768</v>
      </c>
      <c r="L149" s="3">
        <f t="shared" si="34"/>
        <v>4.8843438978545768</v>
      </c>
      <c r="M149">
        <f t="shared" si="35"/>
        <v>1.6</v>
      </c>
      <c r="N149">
        <f t="shared" si="36"/>
        <v>5.5</v>
      </c>
      <c r="O149">
        <f t="shared" si="37"/>
        <v>4.2</v>
      </c>
      <c r="P149" s="4">
        <f t="shared" si="38"/>
        <v>95.115656102145422</v>
      </c>
      <c r="Q149" s="4">
        <f t="shared" si="39"/>
        <v>95.115656102145422</v>
      </c>
      <c r="R149" s="4">
        <f t="shared" si="40"/>
        <v>115.62990047313465</v>
      </c>
      <c r="S149">
        <f t="shared" si="41"/>
        <v>1.9782520079905119</v>
      </c>
      <c r="T149">
        <f t="shared" si="41"/>
        <v>1.9782520079905119</v>
      </c>
      <c r="U149">
        <f t="shared" si="41"/>
        <v>2.0630701518300483</v>
      </c>
      <c r="V149" s="2">
        <f t="shared" si="42"/>
        <v>1.9950518428925039</v>
      </c>
      <c r="X149">
        <v>3</v>
      </c>
      <c r="Y149">
        <v>1</v>
      </c>
      <c r="Z149" s="5">
        <f t="shared" si="32"/>
        <v>95.115656102145422</v>
      </c>
      <c r="AA149" s="5">
        <f t="shared" si="43"/>
        <v>-4.8843438978545777</v>
      </c>
      <c r="AB149" s="5"/>
      <c r="AC149" s="5"/>
      <c r="AD149" s="5"/>
      <c r="AE149" s="5"/>
      <c r="AF149" s="5"/>
      <c r="AG149" s="5"/>
      <c r="AJ149" t="str">
        <f t="shared" si="33"/>
        <v>VillarrealRayo Vallecano</v>
      </c>
      <c r="AK149">
        <f t="shared" si="44"/>
        <v>1.6</v>
      </c>
      <c r="AL149">
        <f t="shared" si="45"/>
        <v>4.2</v>
      </c>
      <c r="AM149">
        <f t="shared" si="46"/>
        <v>5.5</v>
      </c>
      <c r="AP149" t="s">
        <v>706</v>
      </c>
      <c r="AQ149">
        <v>10</v>
      </c>
      <c r="AR149">
        <v>5.5</v>
      </c>
      <c r="AS149">
        <v>1.3</v>
      </c>
    </row>
    <row r="150" spans="1:45">
      <c r="A150">
        <v>28</v>
      </c>
      <c r="B150" t="s">
        <v>370</v>
      </c>
      <c r="C150" t="s">
        <v>369</v>
      </c>
      <c r="D150">
        <v>0.32803718799999998</v>
      </c>
      <c r="E150">
        <v>0.35928011999999998</v>
      </c>
      <c r="F150">
        <v>0.311586688</v>
      </c>
      <c r="G150">
        <v>0.312865275</v>
      </c>
      <c r="H150">
        <v>0.39048775099999999</v>
      </c>
      <c r="I150" s="3">
        <v>0</v>
      </c>
      <c r="J150" s="3">
        <v>17.470454976050799</v>
      </c>
      <c r="K150" s="3">
        <v>8.8116770656743526</v>
      </c>
      <c r="L150" s="3">
        <f t="shared" si="34"/>
        <v>26.282132041725152</v>
      </c>
      <c r="M150">
        <f t="shared" si="35"/>
        <v>2</v>
      </c>
      <c r="N150">
        <f t="shared" si="36"/>
        <v>4</v>
      </c>
      <c r="O150">
        <f t="shared" si="37"/>
        <v>3.3</v>
      </c>
      <c r="P150" s="4">
        <f t="shared" si="38"/>
        <v>73.717867958274837</v>
      </c>
      <c r="Q150" s="4">
        <f t="shared" si="39"/>
        <v>143.59968786247805</v>
      </c>
      <c r="R150" s="4">
        <f t="shared" si="40"/>
        <v>102.7964022750002</v>
      </c>
      <c r="S150">
        <f t="shared" si="41"/>
        <v>1.8675727662194987</v>
      </c>
      <c r="T150">
        <f t="shared" si="41"/>
        <v>2.1571534958968757</v>
      </c>
      <c r="U150">
        <f t="shared" si="41"/>
        <v>2.0119779152482002</v>
      </c>
      <c r="V150" s="2">
        <f t="shared" si="42"/>
        <v>2.0145612204216063</v>
      </c>
      <c r="X150">
        <v>0</v>
      </c>
      <c r="Y150">
        <v>0</v>
      </c>
      <c r="Z150" s="5">
        <f t="shared" si="32"/>
        <v>102.7964022750002</v>
      </c>
      <c r="AA150" s="5">
        <f t="shared" si="43"/>
        <v>2.7964022750002044</v>
      </c>
      <c r="AB150" s="5"/>
      <c r="AC150" s="5"/>
      <c r="AD150" s="5"/>
      <c r="AE150" s="5"/>
      <c r="AF150" s="5"/>
      <c r="AG150" s="5"/>
      <c r="AJ150" t="str">
        <f t="shared" si="33"/>
        <v>ValenciaGetafe</v>
      </c>
      <c r="AK150">
        <f t="shared" si="44"/>
        <v>2</v>
      </c>
      <c r="AL150">
        <f t="shared" si="45"/>
        <v>3.3</v>
      </c>
      <c r="AM150">
        <f t="shared" si="46"/>
        <v>4</v>
      </c>
      <c r="AP150" t="s">
        <v>707</v>
      </c>
      <c r="AQ150">
        <v>1.61</v>
      </c>
      <c r="AR150">
        <v>3.6</v>
      </c>
      <c r="AS150">
        <v>6.5</v>
      </c>
    </row>
    <row r="151" spans="1:45">
      <c r="A151">
        <v>28</v>
      </c>
      <c r="B151" t="s">
        <v>376</v>
      </c>
      <c r="C151" t="s">
        <v>354</v>
      </c>
      <c r="D151">
        <v>0.14098517699999999</v>
      </c>
      <c r="E151">
        <v>0.62629133999999997</v>
      </c>
      <c r="F151">
        <v>0.221889119</v>
      </c>
      <c r="G151">
        <v>0.452026965</v>
      </c>
      <c r="H151">
        <v>0.42092942</v>
      </c>
      <c r="I151" s="3">
        <v>0.4023238761683483</v>
      </c>
      <c r="J151" s="3">
        <v>0</v>
      </c>
      <c r="K151" s="3">
        <v>2.9974228367556917</v>
      </c>
      <c r="L151" s="3">
        <f t="shared" si="34"/>
        <v>3.3997467129240402</v>
      </c>
      <c r="M151">
        <f t="shared" si="35"/>
        <v>7</v>
      </c>
      <c r="N151">
        <f t="shared" si="36"/>
        <v>1.4</v>
      </c>
      <c r="O151">
        <f t="shared" si="37"/>
        <v>5</v>
      </c>
      <c r="P151" s="4">
        <f t="shared" si="38"/>
        <v>99.4165204202544</v>
      </c>
      <c r="Q151" s="4">
        <f t="shared" si="39"/>
        <v>96.600253287075958</v>
      </c>
      <c r="R151" s="4">
        <f t="shared" si="40"/>
        <v>111.58736747085442</v>
      </c>
      <c r="S151">
        <f t="shared" si="41"/>
        <v>1.9974585587554257</v>
      </c>
      <c r="T151">
        <f t="shared" si="41"/>
        <v>1.984978265142566</v>
      </c>
      <c r="U151">
        <f t="shared" si="41"/>
        <v>2.0476150319830082</v>
      </c>
      <c r="V151" s="2">
        <f t="shared" si="42"/>
        <v>1.9791302415011778</v>
      </c>
      <c r="X151">
        <v>1</v>
      </c>
      <c r="Y151">
        <v>4</v>
      </c>
      <c r="Z151" s="5">
        <f t="shared" si="32"/>
        <v>96.600253287075958</v>
      </c>
      <c r="AA151" s="5">
        <f t="shared" si="43"/>
        <v>-3.399746712924042</v>
      </c>
      <c r="AB151" s="5"/>
      <c r="AC151" s="5"/>
      <c r="AD151" s="5"/>
      <c r="AE151" s="5"/>
      <c r="AF151" s="5"/>
      <c r="AG151" s="5"/>
      <c r="AJ151" t="str">
        <f t="shared" si="33"/>
        <v>BetisBarcelona</v>
      </c>
      <c r="AK151">
        <f t="shared" si="44"/>
        <v>7</v>
      </c>
      <c r="AL151">
        <f t="shared" si="45"/>
        <v>5</v>
      </c>
      <c r="AM151">
        <f t="shared" si="46"/>
        <v>1.4</v>
      </c>
      <c r="AP151" t="s">
        <v>708</v>
      </c>
      <c r="AQ151">
        <v>1.95</v>
      </c>
      <c r="AR151">
        <v>3.4</v>
      </c>
      <c r="AS151">
        <v>4</v>
      </c>
    </row>
    <row r="152" spans="1:45">
      <c r="A152">
        <v>29</v>
      </c>
      <c r="B152" t="s">
        <v>378</v>
      </c>
      <c r="C152" t="s">
        <v>363</v>
      </c>
      <c r="D152">
        <v>0.409285489</v>
      </c>
      <c r="E152">
        <v>0.23289429</v>
      </c>
      <c r="F152">
        <v>0.35740585600000002</v>
      </c>
      <c r="G152">
        <v>0.196561662</v>
      </c>
      <c r="H152">
        <v>0.27310462699999999</v>
      </c>
      <c r="I152" s="3">
        <v>14.589449962215303</v>
      </c>
      <c r="J152" s="3">
        <v>0</v>
      </c>
      <c r="K152" s="3">
        <v>9.6192839165295982</v>
      </c>
      <c r="L152" s="3">
        <f t="shared" si="34"/>
        <v>24.208733878744901</v>
      </c>
      <c r="M152">
        <f t="shared" si="35"/>
        <v>2.87</v>
      </c>
      <c r="N152">
        <f t="shared" si="36"/>
        <v>2.7</v>
      </c>
      <c r="O152">
        <f t="shared" si="37"/>
        <v>2.9</v>
      </c>
      <c r="P152" s="4">
        <f t="shared" si="38"/>
        <v>117.66298751281302</v>
      </c>
      <c r="Q152" s="4">
        <f t="shared" si="39"/>
        <v>75.791266121255106</v>
      </c>
      <c r="R152" s="4">
        <f t="shared" si="40"/>
        <v>103.68718947919095</v>
      </c>
      <c r="S152">
        <f t="shared" si="41"/>
        <v>2.0706398711112408</v>
      </c>
      <c r="T152">
        <f t="shared" si="41"/>
        <v>1.8796191621771003</v>
      </c>
      <c r="U152">
        <f t="shared" si="41"/>
        <v>2.0157251027519121</v>
      </c>
      <c r="V152" s="2">
        <f t="shared" si="42"/>
        <v>2.0056673782460273</v>
      </c>
      <c r="X152">
        <v>1</v>
      </c>
      <c r="Y152">
        <v>2</v>
      </c>
      <c r="Z152" s="5">
        <f t="shared" si="32"/>
        <v>75.791266121255106</v>
      </c>
      <c r="AA152" s="5">
        <f t="shared" si="43"/>
        <v>-24.208733878744894</v>
      </c>
      <c r="AB152" s="5"/>
      <c r="AC152" s="5"/>
      <c r="AD152" s="5"/>
      <c r="AE152" s="5"/>
      <c r="AF152" s="5"/>
      <c r="AG152" s="5"/>
      <c r="AJ152" t="str">
        <f t="shared" si="33"/>
        <v>GironaAthletic Bilbao</v>
      </c>
      <c r="AK152">
        <f t="shared" si="44"/>
        <v>2.87</v>
      </c>
      <c r="AL152">
        <f t="shared" si="45"/>
        <v>2.9</v>
      </c>
      <c r="AM152">
        <f t="shared" si="46"/>
        <v>2.7</v>
      </c>
      <c r="AP152" t="s">
        <v>709</v>
      </c>
      <c r="AQ152">
        <v>1.85</v>
      </c>
      <c r="AR152">
        <v>3.5</v>
      </c>
      <c r="AS152">
        <v>4.33</v>
      </c>
    </row>
    <row r="153" spans="1:45">
      <c r="A153">
        <v>29</v>
      </c>
      <c r="B153" t="s">
        <v>369</v>
      </c>
      <c r="C153" t="s">
        <v>366</v>
      </c>
      <c r="D153">
        <v>0.58896951600000003</v>
      </c>
      <c r="E153">
        <v>0.167110596</v>
      </c>
      <c r="F153">
        <v>0.23535514599999999</v>
      </c>
      <c r="G153">
        <v>0.44748395600000002</v>
      </c>
      <c r="H153">
        <v>0.44017482899999999</v>
      </c>
      <c r="I153" s="3">
        <v>16.624100241301239</v>
      </c>
      <c r="J153" s="3">
        <v>0</v>
      </c>
      <c r="K153" s="3">
        <v>0</v>
      </c>
      <c r="L153" s="3">
        <f t="shared" si="34"/>
        <v>16.624100241301239</v>
      </c>
      <c r="M153">
        <f t="shared" si="35"/>
        <v>1.95</v>
      </c>
      <c r="N153">
        <f t="shared" si="36"/>
        <v>4.5</v>
      </c>
      <c r="O153">
        <f t="shared" si="37"/>
        <v>3.2</v>
      </c>
      <c r="P153" s="4">
        <f t="shared" si="38"/>
        <v>115.79289522923618</v>
      </c>
      <c r="Q153" s="4">
        <f t="shared" si="39"/>
        <v>83.375899758698765</v>
      </c>
      <c r="R153" s="4">
        <f t="shared" si="40"/>
        <v>83.375899758698765</v>
      </c>
      <c r="S153">
        <f t="shared" si="41"/>
        <v>2.0636819129544803</v>
      </c>
      <c r="T153">
        <f t="shared" si="41"/>
        <v>1.9210405336787817</v>
      </c>
      <c r="U153">
        <f t="shared" si="41"/>
        <v>1.9210405336787817</v>
      </c>
      <c r="V153" s="2">
        <f t="shared" si="42"/>
        <v>1.9885987412498614</v>
      </c>
      <c r="X153">
        <v>0</v>
      </c>
      <c r="Y153">
        <v>2</v>
      </c>
      <c r="Z153" s="5">
        <f t="shared" si="32"/>
        <v>83.375899758698765</v>
      </c>
      <c r="AA153" s="5">
        <f t="shared" si="43"/>
        <v>-16.624100241301235</v>
      </c>
      <c r="AB153" s="5"/>
      <c r="AC153" s="5"/>
      <c r="AD153" s="5"/>
      <c r="AE153" s="5"/>
      <c r="AF153" s="5"/>
      <c r="AG153" s="5"/>
      <c r="AJ153" t="str">
        <f t="shared" si="33"/>
        <v>GetafeLeganés</v>
      </c>
      <c r="AK153">
        <f t="shared" si="44"/>
        <v>1.95</v>
      </c>
      <c r="AL153">
        <f t="shared" si="45"/>
        <v>3.2</v>
      </c>
      <c r="AM153">
        <f t="shared" si="46"/>
        <v>4.5</v>
      </c>
      <c r="AP153" t="s">
        <v>394</v>
      </c>
      <c r="AQ153">
        <v>2.7</v>
      </c>
      <c r="AR153">
        <v>3.2</v>
      </c>
      <c r="AS153">
        <v>2.7</v>
      </c>
    </row>
    <row r="154" spans="1:45">
      <c r="A154">
        <v>29</v>
      </c>
      <c r="B154" t="s">
        <v>354</v>
      </c>
      <c r="C154" t="s">
        <v>373</v>
      </c>
      <c r="D154">
        <v>0.52273961700000005</v>
      </c>
      <c r="E154">
        <v>0.189960719</v>
      </c>
      <c r="F154">
        <v>0.15008253699999999</v>
      </c>
      <c r="G154">
        <v>0.76337325499999997</v>
      </c>
      <c r="H154">
        <v>0.71208584100000005</v>
      </c>
      <c r="I154" s="3">
        <v>0</v>
      </c>
      <c r="J154" s="3">
        <v>17.315019126284948</v>
      </c>
      <c r="K154" s="3">
        <v>9.1819279754750287</v>
      </c>
      <c r="L154" s="3">
        <f t="shared" si="34"/>
        <v>26.496947101759979</v>
      </c>
      <c r="M154">
        <f t="shared" si="35"/>
        <v>1.1399999999999999</v>
      </c>
      <c r="N154">
        <f t="shared" si="36"/>
        <v>15</v>
      </c>
      <c r="O154">
        <f t="shared" si="37"/>
        <v>9</v>
      </c>
      <c r="P154" s="4">
        <f t="shared" si="38"/>
        <v>73.503052898240014</v>
      </c>
      <c r="Q154" s="4">
        <f t="shared" si="39"/>
        <v>333.22833979251425</v>
      </c>
      <c r="R154" s="4">
        <f t="shared" si="40"/>
        <v>156.14040467751528</v>
      </c>
      <c r="S154">
        <f t="shared" si="41"/>
        <v>1.8663053775784098</v>
      </c>
      <c r="T154">
        <f t="shared" si="41"/>
        <v>2.5227419293857887</v>
      </c>
      <c r="U154">
        <f t="shared" si="41"/>
        <v>2.1935153006145796</v>
      </c>
      <c r="V154" s="2">
        <f t="shared" si="42"/>
        <v>1.7840219703025038</v>
      </c>
      <c r="X154">
        <v>2</v>
      </c>
      <c r="Y154">
        <v>0</v>
      </c>
      <c r="Z154" s="5">
        <f t="shared" si="32"/>
        <v>73.503052898240014</v>
      </c>
      <c r="AA154" s="5">
        <f t="shared" si="43"/>
        <v>-26.496947101759986</v>
      </c>
      <c r="AB154" s="5"/>
      <c r="AC154" s="5"/>
      <c r="AD154" s="5"/>
      <c r="AE154" s="5"/>
      <c r="AF154" s="5"/>
      <c r="AG154" s="5"/>
      <c r="AJ154" t="str">
        <f t="shared" si="33"/>
        <v>BarcelonaEspanyol</v>
      </c>
      <c r="AK154">
        <f t="shared" si="44"/>
        <v>1.1399999999999999</v>
      </c>
      <c r="AL154">
        <f t="shared" si="45"/>
        <v>9</v>
      </c>
      <c r="AM154">
        <f t="shared" si="46"/>
        <v>15</v>
      </c>
      <c r="AP154" t="s">
        <v>710</v>
      </c>
      <c r="AQ154">
        <v>2.25</v>
      </c>
      <c r="AR154">
        <v>3.1</v>
      </c>
      <c r="AS154">
        <v>3.5</v>
      </c>
    </row>
    <row r="155" spans="1:45">
      <c r="A155">
        <v>29</v>
      </c>
      <c r="B155" t="s">
        <v>355</v>
      </c>
      <c r="C155" t="s">
        <v>367</v>
      </c>
      <c r="D155">
        <v>0.42628262300000003</v>
      </c>
      <c r="E155">
        <v>0.27499268199999999</v>
      </c>
      <c r="F155">
        <v>0.29697823600000001</v>
      </c>
      <c r="G155">
        <v>0.34259169699999997</v>
      </c>
      <c r="H155">
        <v>0.40861835899999999</v>
      </c>
      <c r="I155" s="3">
        <v>5.5011989898512166</v>
      </c>
      <c r="J155" s="3">
        <v>0</v>
      </c>
      <c r="K155" s="3">
        <v>1.5113045137137582</v>
      </c>
      <c r="L155" s="3">
        <f t="shared" si="34"/>
        <v>7.0125035035649752</v>
      </c>
      <c r="M155">
        <f t="shared" si="35"/>
        <v>2.5</v>
      </c>
      <c r="N155">
        <f t="shared" si="36"/>
        <v>2.75</v>
      </c>
      <c r="O155">
        <f t="shared" si="37"/>
        <v>3.3</v>
      </c>
      <c r="P155" s="4">
        <f t="shared" si="38"/>
        <v>106.74049397106307</v>
      </c>
      <c r="Q155" s="4">
        <f t="shared" si="39"/>
        <v>92.987496496435028</v>
      </c>
      <c r="R155" s="4">
        <f t="shared" si="40"/>
        <v>97.97480139169042</v>
      </c>
      <c r="S155">
        <f t="shared" si="41"/>
        <v>2.0283292082896645</v>
      </c>
      <c r="T155">
        <f t="shared" si="41"/>
        <v>1.968424555353175</v>
      </c>
      <c r="U155">
        <f t="shared" si="41"/>
        <v>1.9911143917767762</v>
      </c>
      <c r="V155" s="2">
        <f t="shared" si="42"/>
        <v>1.9972614827525383</v>
      </c>
      <c r="X155">
        <v>3</v>
      </c>
      <c r="Y155">
        <v>2</v>
      </c>
      <c r="Z155" s="5">
        <f t="shared" si="32"/>
        <v>106.74049397106307</v>
      </c>
      <c r="AA155" s="5">
        <f t="shared" si="43"/>
        <v>6.7404939710630742</v>
      </c>
      <c r="AB155" s="5"/>
      <c r="AC155" s="5"/>
      <c r="AD155" s="5"/>
      <c r="AE155" s="5"/>
      <c r="AF155" s="5"/>
      <c r="AG155" s="5"/>
      <c r="AJ155" t="str">
        <f t="shared" si="33"/>
        <v>Celta VigoVillarreal</v>
      </c>
      <c r="AK155">
        <f t="shared" si="44"/>
        <v>2.5</v>
      </c>
      <c r="AL155">
        <f t="shared" si="45"/>
        <v>3.3</v>
      </c>
      <c r="AM155">
        <f t="shared" si="46"/>
        <v>2.75</v>
      </c>
      <c r="AP155" t="s">
        <v>711</v>
      </c>
      <c r="AQ155">
        <v>1.1399999999999999</v>
      </c>
      <c r="AR155">
        <v>9</v>
      </c>
      <c r="AS155">
        <v>15</v>
      </c>
    </row>
    <row r="156" spans="1:45">
      <c r="A156">
        <v>29</v>
      </c>
      <c r="B156" t="s">
        <v>379</v>
      </c>
      <c r="C156" t="s">
        <v>357</v>
      </c>
      <c r="D156">
        <v>0.25671036800000002</v>
      </c>
      <c r="E156">
        <v>0.38342722699999998</v>
      </c>
      <c r="F156">
        <v>0.35950315399999999</v>
      </c>
      <c r="G156">
        <v>0.19859455600000001</v>
      </c>
      <c r="H156">
        <v>0.280350088</v>
      </c>
      <c r="I156" s="3">
        <v>12.186549638126882</v>
      </c>
      <c r="J156" s="3">
        <v>0</v>
      </c>
      <c r="K156" s="3">
        <v>14.521076935219256</v>
      </c>
      <c r="L156" s="3">
        <f t="shared" si="34"/>
        <v>26.70762657334614</v>
      </c>
      <c r="M156">
        <f t="shared" si="35"/>
        <v>5.5</v>
      </c>
      <c r="N156">
        <f t="shared" si="36"/>
        <v>1.75</v>
      </c>
      <c r="O156">
        <f t="shared" si="37"/>
        <v>3.4</v>
      </c>
      <c r="P156" s="4">
        <f t="shared" si="38"/>
        <v>140.31839643635169</v>
      </c>
      <c r="Q156" s="4">
        <f t="shared" si="39"/>
        <v>73.292373426653867</v>
      </c>
      <c r="R156" s="4">
        <f t="shared" si="40"/>
        <v>122.66403500639933</v>
      </c>
      <c r="S156">
        <f t="shared" si="41"/>
        <v>2.1471146129174672</v>
      </c>
      <c r="T156">
        <f t="shared" si="41"/>
        <v>1.8650587856773964</v>
      </c>
      <c r="U156">
        <f t="shared" si="41"/>
        <v>2.0887172466077213</v>
      </c>
      <c r="V156" s="2">
        <f t="shared" si="42"/>
        <v>2.0172013387741634</v>
      </c>
      <c r="X156">
        <v>0</v>
      </c>
      <c r="Y156">
        <v>4</v>
      </c>
      <c r="Z156" s="5">
        <f t="shared" si="32"/>
        <v>73.292373426653867</v>
      </c>
      <c r="AA156" s="5">
        <f t="shared" si="43"/>
        <v>-26.707626573346133</v>
      </c>
      <c r="AB156" s="5"/>
      <c r="AC156" s="5"/>
      <c r="AD156" s="5"/>
      <c r="AE156" s="5"/>
      <c r="AF156" s="5"/>
      <c r="AG156" s="5"/>
      <c r="AJ156" t="str">
        <f t="shared" si="33"/>
        <v>AlavésAtlético Madrid</v>
      </c>
      <c r="AK156">
        <f t="shared" si="44"/>
        <v>5.5</v>
      </c>
      <c r="AL156">
        <f t="shared" si="45"/>
        <v>3.4</v>
      </c>
      <c r="AM156">
        <f t="shared" si="46"/>
        <v>1.75</v>
      </c>
      <c r="AP156" t="s">
        <v>712</v>
      </c>
      <c r="AQ156">
        <v>5.75</v>
      </c>
      <c r="AR156">
        <v>3.4</v>
      </c>
      <c r="AS156">
        <v>1.72</v>
      </c>
    </row>
    <row r="157" spans="1:45">
      <c r="A157">
        <v>29</v>
      </c>
      <c r="B157" t="s">
        <v>352</v>
      </c>
      <c r="C157" t="s">
        <v>372</v>
      </c>
      <c r="D157">
        <v>0.56658392499999999</v>
      </c>
      <c r="E157">
        <v>0.17695881999999999</v>
      </c>
      <c r="F157">
        <v>0.25045847599999999</v>
      </c>
      <c r="G157">
        <v>0.410346714</v>
      </c>
      <c r="H157">
        <v>0.41943406700000002</v>
      </c>
      <c r="I157" s="3">
        <v>38.597163446767588</v>
      </c>
      <c r="J157" s="3">
        <v>0</v>
      </c>
      <c r="K157" s="3">
        <v>11.034854476123968</v>
      </c>
      <c r="L157" s="3">
        <f t="shared" si="34"/>
        <v>49.632017922891556</v>
      </c>
      <c r="M157">
        <f t="shared" si="35"/>
        <v>2.8</v>
      </c>
      <c r="N157">
        <f t="shared" si="36"/>
        <v>2.4500000000000002</v>
      </c>
      <c r="O157">
        <f t="shared" si="37"/>
        <v>3.5</v>
      </c>
      <c r="P157" s="4">
        <f t="shared" si="38"/>
        <v>158.44003972805768</v>
      </c>
      <c r="Q157" s="4">
        <f t="shared" si="39"/>
        <v>50.367982077108444</v>
      </c>
      <c r="R157" s="4">
        <f t="shared" si="40"/>
        <v>88.989972743542324</v>
      </c>
      <c r="S157">
        <f t="shared" si="41"/>
        <v>2.1998649426294659</v>
      </c>
      <c r="T157">
        <f t="shared" si="41"/>
        <v>1.7021545518040722</v>
      </c>
      <c r="U157">
        <f t="shared" si="41"/>
        <v>1.9493410737518326</v>
      </c>
      <c r="V157" s="2">
        <f t="shared" si="42"/>
        <v>2.0358483691458673</v>
      </c>
      <c r="X157">
        <v>2</v>
      </c>
      <c r="Y157">
        <v>2</v>
      </c>
      <c r="Z157" s="5">
        <f t="shared" si="32"/>
        <v>88.989972743542324</v>
      </c>
      <c r="AA157" s="5">
        <f t="shared" si="43"/>
        <v>-11.010027256457676</v>
      </c>
      <c r="AB157" s="5"/>
      <c r="AC157" s="5"/>
      <c r="AD157" s="5"/>
      <c r="AE157" s="5"/>
      <c r="AF157" s="5"/>
      <c r="AG157" s="5"/>
      <c r="AJ157" t="str">
        <f t="shared" si="33"/>
        <v>LevanteEibar</v>
      </c>
      <c r="AK157">
        <f t="shared" si="44"/>
        <v>2.8</v>
      </c>
      <c r="AL157">
        <f t="shared" si="45"/>
        <v>3.5</v>
      </c>
      <c r="AM157">
        <f t="shared" si="46"/>
        <v>2.4500000000000002</v>
      </c>
      <c r="AP157" t="s">
        <v>713</v>
      </c>
      <c r="AQ157">
        <v>2.4</v>
      </c>
      <c r="AR157">
        <v>3.3</v>
      </c>
      <c r="AS157">
        <v>3</v>
      </c>
    </row>
    <row r="158" spans="1:45">
      <c r="A158">
        <v>29</v>
      </c>
      <c r="B158" t="s">
        <v>623</v>
      </c>
      <c r="C158" t="s">
        <v>376</v>
      </c>
      <c r="D158">
        <v>0.409763459</v>
      </c>
      <c r="E158">
        <v>0.30254281</v>
      </c>
      <c r="F158">
        <v>0.285334647</v>
      </c>
      <c r="G158">
        <v>0.38787457400000003</v>
      </c>
      <c r="H158">
        <v>0.45034417100000002</v>
      </c>
      <c r="I158" s="3">
        <v>9.6404179707810354</v>
      </c>
      <c r="J158" s="3">
        <v>0</v>
      </c>
      <c r="K158" s="3">
        <v>4.0671517859304265</v>
      </c>
      <c r="L158" s="3">
        <f t="shared" si="34"/>
        <v>13.707569756711461</v>
      </c>
      <c r="M158">
        <f t="shared" si="35"/>
        <v>2.75</v>
      </c>
      <c r="N158">
        <f t="shared" si="36"/>
        <v>2.4500000000000002</v>
      </c>
      <c r="O158">
        <f t="shared" si="37"/>
        <v>3.5</v>
      </c>
      <c r="P158" s="4">
        <f t="shared" si="38"/>
        <v>112.8035796629364</v>
      </c>
      <c r="Q158" s="4">
        <f t="shared" si="39"/>
        <v>86.29243024328855</v>
      </c>
      <c r="R158" s="4">
        <f t="shared" si="40"/>
        <v>100.52746149404503</v>
      </c>
      <c r="S158">
        <f t="shared" si="41"/>
        <v>2.0523228815905248</v>
      </c>
      <c r="T158">
        <f t="shared" si="41"/>
        <v>1.9359727001444293</v>
      </c>
      <c r="U158">
        <f t="shared" si="41"/>
        <v>2.0022847159474737</v>
      </c>
      <c r="V158" s="2">
        <f t="shared" si="42"/>
        <v>1.9980027463487318</v>
      </c>
      <c r="X158">
        <v>1</v>
      </c>
      <c r="Y158">
        <v>1</v>
      </c>
      <c r="Z158" s="5">
        <f t="shared" si="32"/>
        <v>100.52746149404503</v>
      </c>
      <c r="AA158" s="5">
        <f t="shared" si="43"/>
        <v>0.52746149404502773</v>
      </c>
      <c r="AB158" s="5"/>
      <c r="AC158" s="5"/>
      <c r="AD158" s="5"/>
      <c r="AE158" s="5"/>
      <c r="AF158" s="5"/>
      <c r="AG158" s="5"/>
      <c r="AJ158" t="str">
        <f t="shared" si="33"/>
        <v>Rayo VallecanoBetis</v>
      </c>
      <c r="AK158">
        <f t="shared" si="44"/>
        <v>2.75</v>
      </c>
      <c r="AL158">
        <f t="shared" si="45"/>
        <v>3.5</v>
      </c>
      <c r="AM158">
        <f t="shared" si="46"/>
        <v>2.4500000000000002</v>
      </c>
      <c r="AP158" t="s">
        <v>714</v>
      </c>
      <c r="AQ158">
        <v>3.5</v>
      </c>
      <c r="AR158">
        <v>3.2</v>
      </c>
      <c r="AS158">
        <v>2.14</v>
      </c>
    </row>
    <row r="159" spans="1:45">
      <c r="A159">
        <v>29</v>
      </c>
      <c r="B159" t="s">
        <v>360</v>
      </c>
      <c r="C159" t="s">
        <v>370</v>
      </c>
      <c r="D159">
        <v>0.39913900299999999</v>
      </c>
      <c r="E159">
        <v>0.35412247200000002</v>
      </c>
      <c r="F159">
        <v>0.23508161799999999</v>
      </c>
      <c r="G159">
        <v>0.60239452800000004</v>
      </c>
      <c r="H159">
        <v>0.62245177299999999</v>
      </c>
      <c r="I159" s="3">
        <v>0</v>
      </c>
      <c r="J159" s="3">
        <v>11.149092557583456</v>
      </c>
      <c r="K159" s="3">
        <v>0</v>
      </c>
      <c r="L159" s="3">
        <f t="shared" si="34"/>
        <v>11.149092557583456</v>
      </c>
      <c r="M159">
        <f t="shared" si="35"/>
        <v>2.0499999999999998</v>
      </c>
      <c r="N159">
        <f t="shared" si="36"/>
        <v>3.6</v>
      </c>
      <c r="O159">
        <f t="shared" si="37"/>
        <v>3.5</v>
      </c>
      <c r="P159" s="4">
        <f t="shared" si="38"/>
        <v>88.850907442416542</v>
      </c>
      <c r="Q159" s="4">
        <f t="shared" si="39"/>
        <v>128.98764064971698</v>
      </c>
      <c r="R159" s="4">
        <f t="shared" si="40"/>
        <v>88.850907442416542</v>
      </c>
      <c r="S159">
        <f t="shared" si="41"/>
        <v>1.9486618676531005</v>
      </c>
      <c r="T159">
        <f t="shared" si="41"/>
        <v>2.1105480990219148</v>
      </c>
      <c r="U159">
        <f t="shared" si="41"/>
        <v>1.9486618676531005</v>
      </c>
      <c r="V159" s="2">
        <f t="shared" si="42"/>
        <v>1.9832740499225106</v>
      </c>
      <c r="X159">
        <v>0</v>
      </c>
      <c r="Y159">
        <v>1</v>
      </c>
      <c r="Z159" s="5">
        <f t="shared" si="32"/>
        <v>128.98764064971698</v>
      </c>
      <c r="AA159" s="5">
        <f t="shared" si="43"/>
        <v>28.98764064971698</v>
      </c>
      <c r="AB159" s="5"/>
      <c r="AC159" s="5"/>
      <c r="AD159" s="5"/>
      <c r="AE159" s="5"/>
      <c r="AF159" s="5"/>
      <c r="AG159" s="5"/>
      <c r="AJ159" t="str">
        <f t="shared" si="33"/>
        <v>SevillaValencia</v>
      </c>
      <c r="AK159">
        <f t="shared" si="44"/>
        <v>2.0499999999999998</v>
      </c>
      <c r="AL159">
        <f t="shared" si="45"/>
        <v>3.5</v>
      </c>
      <c r="AM159">
        <f t="shared" si="46"/>
        <v>3.6</v>
      </c>
      <c r="AP159" t="s">
        <v>610</v>
      </c>
      <c r="AQ159">
        <v>9</v>
      </c>
      <c r="AR159">
        <v>6.5</v>
      </c>
      <c r="AS159">
        <v>1.25</v>
      </c>
    </row>
    <row r="160" spans="1:45">
      <c r="A160">
        <v>29</v>
      </c>
      <c r="B160" t="s">
        <v>628</v>
      </c>
      <c r="C160" t="s">
        <v>358</v>
      </c>
      <c r="D160">
        <v>0.31950275900000003</v>
      </c>
      <c r="E160">
        <v>0.31950275900000003</v>
      </c>
      <c r="F160">
        <v>0.36068696099999997</v>
      </c>
      <c r="G160">
        <v>0.202615973</v>
      </c>
      <c r="H160">
        <v>0.28981548000000001</v>
      </c>
      <c r="I160" s="3">
        <v>0</v>
      </c>
      <c r="J160" s="3">
        <v>0</v>
      </c>
      <c r="K160" s="3">
        <v>4.1195042483052493</v>
      </c>
      <c r="L160" s="3">
        <f t="shared" si="34"/>
        <v>4.1195042483052493</v>
      </c>
      <c r="M160">
        <f t="shared" si="35"/>
        <v>2.6</v>
      </c>
      <c r="N160">
        <f t="shared" si="36"/>
        <v>3</v>
      </c>
      <c r="O160">
        <f t="shared" si="37"/>
        <v>3</v>
      </c>
      <c r="P160" s="4">
        <f t="shared" si="38"/>
        <v>95.880495751694752</v>
      </c>
      <c r="Q160" s="4">
        <f t="shared" si="39"/>
        <v>95.880495751694752</v>
      </c>
      <c r="R160" s="4">
        <f t="shared" si="40"/>
        <v>108.2390084966105</v>
      </c>
      <c r="S160">
        <f t="shared" si="41"/>
        <v>1.9817302708942488</v>
      </c>
      <c r="T160">
        <f t="shared" si="41"/>
        <v>1.9817302708942488</v>
      </c>
      <c r="U160">
        <f t="shared" si="41"/>
        <v>2.0343838053336252</v>
      </c>
      <c r="V160" s="2">
        <f t="shared" si="42"/>
        <v>2.0001122905424609</v>
      </c>
      <c r="X160">
        <v>1</v>
      </c>
      <c r="Y160">
        <v>1</v>
      </c>
      <c r="Z160" s="5">
        <f t="shared" si="32"/>
        <v>108.2390084966105</v>
      </c>
      <c r="AA160" s="5">
        <f t="shared" si="43"/>
        <v>8.2390084966104951</v>
      </c>
      <c r="AB160" s="5"/>
      <c r="AC160" s="5"/>
      <c r="AD160" s="5"/>
      <c r="AE160" s="5"/>
      <c r="AF160" s="5"/>
      <c r="AG160" s="5"/>
      <c r="AJ160" t="str">
        <f t="shared" si="33"/>
        <v>ValladolidReal Sociedad</v>
      </c>
      <c r="AK160">
        <f t="shared" si="44"/>
        <v>2.6</v>
      </c>
      <c r="AL160">
        <f t="shared" si="45"/>
        <v>3</v>
      </c>
      <c r="AM160">
        <f t="shared" si="46"/>
        <v>3</v>
      </c>
      <c r="AP160" t="s">
        <v>467</v>
      </c>
      <c r="AQ160">
        <v>1.44</v>
      </c>
      <c r="AR160">
        <v>4.5</v>
      </c>
      <c r="AS160">
        <v>7</v>
      </c>
    </row>
    <row r="161" spans="1:45">
      <c r="A161">
        <v>29</v>
      </c>
      <c r="B161" t="s">
        <v>364</v>
      </c>
      <c r="C161" t="s">
        <v>625</v>
      </c>
      <c r="D161">
        <v>0.60115104399999997</v>
      </c>
      <c r="E161">
        <v>0.17338398199999999</v>
      </c>
      <c r="F161">
        <v>0.20623303700000001</v>
      </c>
      <c r="G161">
        <v>0.56785269599999999</v>
      </c>
      <c r="H161">
        <v>0.53581044200000005</v>
      </c>
      <c r="I161" s="3">
        <v>0</v>
      </c>
      <c r="J161" s="3">
        <v>0</v>
      </c>
      <c r="K161" s="3">
        <v>0</v>
      </c>
      <c r="L161" s="3">
        <f t="shared" si="34"/>
        <v>0</v>
      </c>
      <c r="M161">
        <f t="shared" si="35"/>
        <v>1.1100000000000001</v>
      </c>
      <c r="N161">
        <f t="shared" si="36"/>
        <v>19</v>
      </c>
      <c r="O161">
        <f t="shared" si="37"/>
        <v>10</v>
      </c>
      <c r="P161" s="4">
        <f t="shared" si="38"/>
        <v>100</v>
      </c>
      <c r="Q161" s="4">
        <f t="shared" si="39"/>
        <v>100</v>
      </c>
      <c r="R161" s="4">
        <f t="shared" si="40"/>
        <v>100</v>
      </c>
      <c r="S161">
        <f t="shared" si="41"/>
        <v>2</v>
      </c>
      <c r="T161">
        <f t="shared" si="41"/>
        <v>2</v>
      </c>
      <c r="U161">
        <f t="shared" si="41"/>
        <v>2</v>
      </c>
      <c r="V161" s="2">
        <f t="shared" si="42"/>
        <v>1.9615361259999999</v>
      </c>
      <c r="X161">
        <v>3</v>
      </c>
      <c r="Y161">
        <v>2</v>
      </c>
      <c r="Z161" s="5">
        <f t="shared" si="32"/>
        <v>100</v>
      </c>
      <c r="AA161" s="5">
        <f t="shared" si="43"/>
        <v>0</v>
      </c>
      <c r="AB161" s="5"/>
      <c r="AC161" s="5"/>
      <c r="AD161" s="5"/>
      <c r="AE161" s="5"/>
      <c r="AF161" s="5"/>
      <c r="AG161" s="5"/>
      <c r="AJ161" t="str">
        <f t="shared" si="33"/>
        <v>Real MadridHuesca</v>
      </c>
      <c r="AK161">
        <f t="shared" si="44"/>
        <v>1.1100000000000001</v>
      </c>
      <c r="AL161">
        <f t="shared" si="45"/>
        <v>10</v>
      </c>
      <c r="AM161">
        <f t="shared" si="46"/>
        <v>19</v>
      </c>
      <c r="AP161" t="s">
        <v>601</v>
      </c>
      <c r="AQ161">
        <v>3</v>
      </c>
      <c r="AR161">
        <v>3.2</v>
      </c>
      <c r="AS161">
        <v>2.5</v>
      </c>
    </row>
    <row r="162" spans="1:45">
      <c r="A162">
        <v>30</v>
      </c>
      <c r="B162" t="s">
        <v>357</v>
      </c>
      <c r="C162" t="s">
        <v>378</v>
      </c>
      <c r="D162">
        <v>0.30751438800000003</v>
      </c>
      <c r="E162">
        <v>0.439210989</v>
      </c>
      <c r="F162">
        <v>0.245148802</v>
      </c>
      <c r="G162">
        <v>0.54321319000000001</v>
      </c>
      <c r="H162">
        <v>0.57227945300000005</v>
      </c>
      <c r="I162" s="3">
        <v>0</v>
      </c>
      <c r="J162" s="3">
        <v>40.356437973014842</v>
      </c>
      <c r="K162" s="3">
        <v>15.434092230639317</v>
      </c>
      <c r="L162" s="3">
        <f t="shared" si="34"/>
        <v>55.790530203654157</v>
      </c>
      <c r="M162">
        <f t="shared" si="35"/>
        <v>1.36</v>
      </c>
      <c r="N162">
        <f t="shared" si="36"/>
        <v>10</v>
      </c>
      <c r="O162">
        <f t="shared" si="37"/>
        <v>4.5</v>
      </c>
      <c r="P162" s="4">
        <f t="shared" si="38"/>
        <v>44.209469796345843</v>
      </c>
      <c r="Q162" s="4">
        <f t="shared" si="39"/>
        <v>447.77384952649425</v>
      </c>
      <c r="R162" s="4">
        <f t="shared" si="40"/>
        <v>113.66288483422278</v>
      </c>
      <c r="S162">
        <f t="shared" si="41"/>
        <v>1.6455153064484649</v>
      </c>
      <c r="T162">
        <f t="shared" si="41"/>
        <v>2.6510587267196373</v>
      </c>
      <c r="U162">
        <f t="shared" si="41"/>
        <v>2.0556186745107943</v>
      </c>
      <c r="V162" s="2">
        <f t="shared" si="42"/>
        <v>2.1743262130918941</v>
      </c>
      <c r="X162">
        <v>2</v>
      </c>
      <c r="Y162">
        <v>0</v>
      </c>
      <c r="Z162" s="5">
        <f t="shared" si="32"/>
        <v>44.209469796345843</v>
      </c>
      <c r="AA162" s="5">
        <f t="shared" si="43"/>
        <v>-55.790530203654157</v>
      </c>
      <c r="AB162" s="5"/>
      <c r="AC162" s="5"/>
      <c r="AD162" s="5"/>
      <c r="AE162" s="5"/>
      <c r="AF162" s="5"/>
      <c r="AG162" s="5"/>
      <c r="AJ162" t="str">
        <f t="shared" si="33"/>
        <v>Atlético MadridGirona</v>
      </c>
      <c r="AK162">
        <f t="shared" si="44"/>
        <v>1.36</v>
      </c>
      <c r="AL162">
        <f t="shared" si="45"/>
        <v>4.5</v>
      </c>
      <c r="AM162">
        <f t="shared" si="46"/>
        <v>10</v>
      </c>
      <c r="AP162" t="s">
        <v>397</v>
      </c>
      <c r="AQ162">
        <v>2.62</v>
      </c>
      <c r="AR162">
        <v>3</v>
      </c>
      <c r="AS162">
        <v>2.9</v>
      </c>
    </row>
    <row r="163" spans="1:45">
      <c r="A163">
        <v>30</v>
      </c>
      <c r="B163" t="s">
        <v>373</v>
      </c>
      <c r="C163" t="s">
        <v>369</v>
      </c>
      <c r="D163">
        <v>0.32779276600000001</v>
      </c>
      <c r="E163">
        <v>0.35898351099999998</v>
      </c>
      <c r="F163">
        <v>0.31214430199999998</v>
      </c>
      <c r="G163">
        <v>0.311315972</v>
      </c>
      <c r="H163">
        <v>0.38914409999999999</v>
      </c>
      <c r="I163" s="3">
        <v>0</v>
      </c>
      <c r="J163" s="3">
        <v>6.8347724739782647</v>
      </c>
      <c r="K163" s="3">
        <v>7.2917489039334607E-2</v>
      </c>
      <c r="L163" s="3">
        <f t="shared" si="34"/>
        <v>6.9076899630175994</v>
      </c>
      <c r="M163">
        <f t="shared" si="35"/>
        <v>2.4</v>
      </c>
      <c r="N163">
        <f t="shared" si="36"/>
        <v>3.2</v>
      </c>
      <c r="O163">
        <f t="shared" si="37"/>
        <v>3.1</v>
      </c>
      <c r="P163" s="4">
        <f t="shared" si="38"/>
        <v>93.092310036982397</v>
      </c>
      <c r="Q163" s="4">
        <f t="shared" si="39"/>
        <v>114.96358195371285</v>
      </c>
      <c r="R163" s="4">
        <f t="shared" si="40"/>
        <v>93.318354253004344</v>
      </c>
      <c r="S163">
        <f t="shared" si="41"/>
        <v>1.9689138072279548</v>
      </c>
      <c r="T163">
        <f t="shared" si="41"/>
        <v>2.0605602867762838</v>
      </c>
      <c r="U163">
        <f t="shared" si="41"/>
        <v>1.9699670710439043</v>
      </c>
      <c r="V163" s="2">
        <f t="shared" si="42"/>
        <v>2.0000168656149433</v>
      </c>
      <c r="X163">
        <v>1</v>
      </c>
      <c r="Y163">
        <v>1</v>
      </c>
      <c r="Z163" s="5">
        <f t="shared" si="32"/>
        <v>93.318354253004344</v>
      </c>
      <c r="AA163" s="5">
        <f t="shared" si="43"/>
        <v>-6.6816457469956561</v>
      </c>
      <c r="AB163" s="5"/>
      <c r="AC163" s="5"/>
      <c r="AD163" s="5"/>
      <c r="AE163" s="5"/>
      <c r="AF163" s="5"/>
      <c r="AG163" s="5"/>
      <c r="AJ163" t="str">
        <f t="shared" si="33"/>
        <v>EspanyolGetafe</v>
      </c>
      <c r="AK163">
        <f t="shared" si="44"/>
        <v>2.4</v>
      </c>
      <c r="AL163">
        <f t="shared" si="45"/>
        <v>3.1</v>
      </c>
      <c r="AM163">
        <f t="shared" si="46"/>
        <v>3.2</v>
      </c>
      <c r="AP163" t="s">
        <v>508</v>
      </c>
      <c r="AQ163">
        <v>1.75</v>
      </c>
      <c r="AR163">
        <v>3.5</v>
      </c>
      <c r="AS163">
        <v>5</v>
      </c>
    </row>
    <row r="164" spans="1:45">
      <c r="A164">
        <v>30</v>
      </c>
      <c r="B164" t="s">
        <v>367</v>
      </c>
      <c r="C164" t="s">
        <v>354</v>
      </c>
      <c r="D164">
        <v>0.12887008899999999</v>
      </c>
      <c r="E164">
        <v>0.65639040400000004</v>
      </c>
      <c r="F164">
        <v>0.19453155</v>
      </c>
      <c r="G164">
        <v>0.52781446600000004</v>
      </c>
      <c r="H164">
        <v>0.46513249699999998</v>
      </c>
      <c r="I164" s="3">
        <v>0</v>
      </c>
      <c r="J164" s="3">
        <v>13.045672402511629</v>
      </c>
      <c r="K164" s="3">
        <v>0</v>
      </c>
      <c r="L164" s="3">
        <f t="shared" si="34"/>
        <v>13.045672402511629</v>
      </c>
      <c r="M164">
        <f t="shared" si="35"/>
        <v>5.25</v>
      </c>
      <c r="N164">
        <f t="shared" si="36"/>
        <v>1.61</v>
      </c>
      <c r="O164">
        <f t="shared" si="37"/>
        <v>4.2</v>
      </c>
      <c r="P164" s="4">
        <f t="shared" si="38"/>
        <v>86.954327597488373</v>
      </c>
      <c r="Q164" s="4">
        <f t="shared" si="39"/>
        <v>107.9578601655321</v>
      </c>
      <c r="R164" s="4">
        <f t="shared" si="40"/>
        <v>86.954327597488373</v>
      </c>
      <c r="S164">
        <f t="shared" si="41"/>
        <v>1.9392912011166434</v>
      </c>
      <c r="T164">
        <f t="shared" si="41"/>
        <v>2.0332542678119379</v>
      </c>
      <c r="U164">
        <f t="shared" si="41"/>
        <v>1.9392912011166434</v>
      </c>
      <c r="V164" s="2">
        <f t="shared" si="42"/>
        <v>1.9617785432232031</v>
      </c>
      <c r="X164">
        <v>4</v>
      </c>
      <c r="Y164">
        <v>4</v>
      </c>
      <c r="Z164" s="5">
        <f t="shared" si="32"/>
        <v>86.954327597488373</v>
      </c>
      <c r="AA164" s="5">
        <f t="shared" si="43"/>
        <v>-13.045672402511627</v>
      </c>
      <c r="AB164" s="5"/>
      <c r="AC164" s="5"/>
      <c r="AD164" s="5"/>
      <c r="AE164" s="5"/>
      <c r="AF164" s="5"/>
      <c r="AG164" s="5"/>
      <c r="AJ164" t="str">
        <f t="shared" si="33"/>
        <v>VillarrealBarcelona</v>
      </c>
      <c r="AK164">
        <f t="shared" si="44"/>
        <v>5.25</v>
      </c>
      <c r="AL164">
        <f t="shared" si="45"/>
        <v>4.2</v>
      </c>
      <c r="AM164">
        <f t="shared" si="46"/>
        <v>1.61</v>
      </c>
      <c r="AP164" t="s">
        <v>715</v>
      </c>
      <c r="AQ164">
        <v>1.75</v>
      </c>
      <c r="AR164">
        <v>3.4</v>
      </c>
      <c r="AS164">
        <v>5</v>
      </c>
    </row>
    <row r="165" spans="1:45">
      <c r="A165">
        <v>30</v>
      </c>
      <c r="B165" t="s">
        <v>363</v>
      </c>
      <c r="C165" t="s">
        <v>352</v>
      </c>
      <c r="D165">
        <v>0.40315032299999998</v>
      </c>
      <c r="E165">
        <v>0.31026593200000002</v>
      </c>
      <c r="F165">
        <v>0.28415529899999997</v>
      </c>
      <c r="G165">
        <v>0.393928736</v>
      </c>
      <c r="H165">
        <v>0.45627421000000001</v>
      </c>
      <c r="I165" s="3">
        <v>0</v>
      </c>
      <c r="J165" s="3">
        <v>18.112356279513953</v>
      </c>
      <c r="K165" s="3">
        <v>10.734025824377776</v>
      </c>
      <c r="L165" s="3">
        <f t="shared" si="34"/>
        <v>28.846382103891727</v>
      </c>
      <c r="M165">
        <f t="shared" si="35"/>
        <v>1.61</v>
      </c>
      <c r="N165">
        <f t="shared" si="36"/>
        <v>5.5</v>
      </c>
      <c r="O165">
        <f t="shared" si="37"/>
        <v>4</v>
      </c>
      <c r="P165" s="4">
        <f t="shared" si="38"/>
        <v>71.153617896108258</v>
      </c>
      <c r="Q165" s="4">
        <f t="shared" si="39"/>
        <v>170.77157743343503</v>
      </c>
      <c r="R165" s="4">
        <f t="shared" si="40"/>
        <v>114.08972119361937</v>
      </c>
      <c r="S165">
        <f t="shared" si="41"/>
        <v>1.8521969872364603</v>
      </c>
      <c r="T165">
        <f t="shared" si="41"/>
        <v>2.2324155900591451</v>
      </c>
      <c r="U165">
        <f t="shared" si="41"/>
        <v>2.057246518826831</v>
      </c>
      <c r="V165" s="2">
        <f t="shared" si="42"/>
        <v>2.0239338169989836</v>
      </c>
      <c r="X165">
        <v>3</v>
      </c>
      <c r="Y165">
        <v>2</v>
      </c>
      <c r="Z165" s="5">
        <f t="shared" si="32"/>
        <v>71.153617896108258</v>
      </c>
      <c r="AA165" s="5">
        <f t="shared" si="43"/>
        <v>-28.846382103891742</v>
      </c>
      <c r="AB165" s="5"/>
      <c r="AC165" s="5"/>
      <c r="AD165" s="5"/>
      <c r="AE165" s="5"/>
      <c r="AF165" s="5"/>
      <c r="AG165" s="5"/>
      <c r="AJ165" t="str">
        <f t="shared" si="33"/>
        <v>Athletic BilbaoLevante</v>
      </c>
      <c r="AK165">
        <f t="shared" si="44"/>
        <v>1.61</v>
      </c>
      <c r="AL165">
        <f t="shared" si="45"/>
        <v>4</v>
      </c>
      <c r="AM165">
        <f t="shared" si="46"/>
        <v>5.5</v>
      </c>
      <c r="AP165" t="s">
        <v>594</v>
      </c>
      <c r="AQ165">
        <v>1.4</v>
      </c>
      <c r="AR165">
        <v>4</v>
      </c>
      <c r="AS165">
        <v>10</v>
      </c>
    </row>
    <row r="166" spans="1:45">
      <c r="A166">
        <v>30</v>
      </c>
      <c r="B166" t="s">
        <v>372</v>
      </c>
      <c r="C166" t="s">
        <v>623</v>
      </c>
      <c r="D166">
        <v>0.64708443800000004</v>
      </c>
      <c r="E166">
        <v>0.13783933900000001</v>
      </c>
      <c r="F166">
        <v>0.192087961</v>
      </c>
      <c r="G166">
        <v>0.55687463500000001</v>
      </c>
      <c r="H166">
        <v>0.49685995900000002</v>
      </c>
      <c r="I166" s="3">
        <v>10.277036043530744</v>
      </c>
      <c r="J166" s="3">
        <v>0</v>
      </c>
      <c r="K166" s="3">
        <v>0</v>
      </c>
      <c r="L166" s="3">
        <f t="shared" si="34"/>
        <v>10.277036043530744</v>
      </c>
      <c r="M166">
        <f t="shared" si="35"/>
        <v>1.61</v>
      </c>
      <c r="N166">
        <f t="shared" si="36"/>
        <v>5.5</v>
      </c>
      <c r="O166">
        <f t="shared" si="37"/>
        <v>4</v>
      </c>
      <c r="P166" s="4">
        <f t="shared" si="38"/>
        <v>106.26899198655376</v>
      </c>
      <c r="Q166" s="4">
        <f t="shared" si="39"/>
        <v>89.722963956469258</v>
      </c>
      <c r="R166" s="4">
        <f t="shared" si="40"/>
        <v>89.722963956469258</v>
      </c>
      <c r="S166">
        <f t="shared" si="41"/>
        <v>2.026406561102406</v>
      </c>
      <c r="T166">
        <f t="shared" si="41"/>
        <v>1.9529036118645351</v>
      </c>
      <c r="U166">
        <f t="shared" si="41"/>
        <v>1.9529036118645351</v>
      </c>
      <c r="V166" s="2">
        <f t="shared" si="42"/>
        <v>1.9555723665731772</v>
      </c>
      <c r="X166">
        <v>2</v>
      </c>
      <c r="Y166">
        <v>1</v>
      </c>
      <c r="Z166" s="5">
        <f t="shared" si="32"/>
        <v>106.26899198655376</v>
      </c>
      <c r="AA166" s="5">
        <f t="shared" si="43"/>
        <v>6.2689919865537576</v>
      </c>
      <c r="AB166" s="5"/>
      <c r="AC166" s="5"/>
      <c r="AD166" s="5"/>
      <c r="AE166" s="5"/>
      <c r="AF166" s="5"/>
      <c r="AG166" s="5"/>
      <c r="AJ166" t="str">
        <f t="shared" si="33"/>
        <v>EibarRayo Vallecano</v>
      </c>
      <c r="AK166">
        <f t="shared" si="44"/>
        <v>1.61</v>
      </c>
      <c r="AL166">
        <f t="shared" si="45"/>
        <v>4</v>
      </c>
      <c r="AM166">
        <f t="shared" si="46"/>
        <v>5.5</v>
      </c>
      <c r="AP166" t="s">
        <v>362</v>
      </c>
      <c r="AQ166">
        <v>1.1200000000000001</v>
      </c>
      <c r="AR166">
        <v>9</v>
      </c>
      <c r="AS166">
        <v>21</v>
      </c>
    </row>
    <row r="167" spans="1:45">
      <c r="A167">
        <v>30</v>
      </c>
      <c r="B167" t="s">
        <v>625</v>
      </c>
      <c r="C167" t="s">
        <v>355</v>
      </c>
      <c r="D167">
        <v>0.51846093199999999</v>
      </c>
      <c r="E167">
        <v>0.226087908</v>
      </c>
      <c r="F167">
        <v>0.248636305</v>
      </c>
      <c r="G167">
        <v>0.47081287199999999</v>
      </c>
      <c r="H167">
        <v>0.49286107299999998</v>
      </c>
      <c r="I167" s="3">
        <v>26.161713416359628</v>
      </c>
      <c r="J167" s="3">
        <v>0</v>
      </c>
      <c r="K167" s="3">
        <v>5.0889843635087013</v>
      </c>
      <c r="L167" s="3">
        <f t="shared" si="34"/>
        <v>31.250697779868329</v>
      </c>
      <c r="M167">
        <f t="shared" si="35"/>
        <v>2.62</v>
      </c>
      <c r="N167">
        <f t="shared" si="36"/>
        <v>2.62</v>
      </c>
      <c r="O167">
        <f t="shared" si="37"/>
        <v>3.5</v>
      </c>
      <c r="P167" s="4">
        <f t="shared" si="38"/>
        <v>137.29299137099389</v>
      </c>
      <c r="Q167" s="4">
        <f t="shared" si="39"/>
        <v>68.749302220131668</v>
      </c>
      <c r="R167" s="4">
        <f t="shared" si="40"/>
        <v>86.560747492412119</v>
      </c>
      <c r="S167">
        <f t="shared" si="41"/>
        <v>2.1376483676330187</v>
      </c>
      <c r="T167">
        <f t="shared" si="41"/>
        <v>1.8372682945970744</v>
      </c>
      <c r="U167">
        <f t="shared" si="41"/>
        <v>1.9373209981140211</v>
      </c>
      <c r="V167" s="2">
        <f t="shared" si="42"/>
        <v>2.0053596447014561</v>
      </c>
      <c r="X167">
        <v>3</v>
      </c>
      <c r="Y167">
        <v>3</v>
      </c>
      <c r="Z167" s="5">
        <f t="shared" si="32"/>
        <v>86.560747492412119</v>
      </c>
      <c r="AA167" s="5">
        <f t="shared" si="43"/>
        <v>-13.439252507587881</v>
      </c>
      <c r="AB167" s="5"/>
      <c r="AC167" s="5"/>
      <c r="AD167" s="5"/>
      <c r="AE167" s="5"/>
      <c r="AF167" s="5"/>
      <c r="AG167" s="5"/>
      <c r="AJ167" t="str">
        <f t="shared" si="33"/>
        <v>HuescaCelta Vigo</v>
      </c>
      <c r="AK167">
        <f t="shared" si="44"/>
        <v>2.62</v>
      </c>
      <c r="AL167">
        <f t="shared" si="45"/>
        <v>3.5</v>
      </c>
      <c r="AM167">
        <f t="shared" si="46"/>
        <v>2.62</v>
      </c>
      <c r="AP167" t="s">
        <v>544</v>
      </c>
      <c r="AQ167">
        <v>1.8</v>
      </c>
      <c r="AR167">
        <v>3.75</v>
      </c>
      <c r="AS167">
        <v>4.5</v>
      </c>
    </row>
    <row r="168" spans="1:45">
      <c r="A168">
        <v>30</v>
      </c>
      <c r="B168" t="s">
        <v>370</v>
      </c>
      <c r="C168" t="s">
        <v>364</v>
      </c>
      <c r="D168">
        <v>0.363865255</v>
      </c>
      <c r="E168">
        <v>0.38740643600000002</v>
      </c>
      <c r="F168">
        <v>0.238275981</v>
      </c>
      <c r="G168">
        <v>0.588975523</v>
      </c>
      <c r="H168">
        <v>0.61261624400000003</v>
      </c>
      <c r="I168" s="3">
        <v>9.253128641212804</v>
      </c>
      <c r="J168" s="3">
        <v>0</v>
      </c>
      <c r="K168" s="3">
        <v>0</v>
      </c>
      <c r="L168" s="3">
        <f t="shared" si="34"/>
        <v>9.253128641212804</v>
      </c>
      <c r="M168">
        <f t="shared" si="35"/>
        <v>3.3</v>
      </c>
      <c r="N168">
        <f t="shared" si="36"/>
        <v>2.15</v>
      </c>
      <c r="O168">
        <f t="shared" si="37"/>
        <v>3.6</v>
      </c>
      <c r="P168" s="4">
        <f t="shared" si="38"/>
        <v>121.28219587478945</v>
      </c>
      <c r="Q168" s="4">
        <f t="shared" si="39"/>
        <v>90.746871358787189</v>
      </c>
      <c r="R168" s="4">
        <f t="shared" si="40"/>
        <v>90.746871358787189</v>
      </c>
      <c r="S168">
        <f t="shared" si="41"/>
        <v>2.0837970514778754</v>
      </c>
      <c r="T168">
        <f t="shared" si="41"/>
        <v>1.9578316609804711</v>
      </c>
      <c r="U168">
        <f t="shared" si="41"/>
        <v>1.9578316609804711</v>
      </c>
      <c r="V168" s="2">
        <f t="shared" si="42"/>
        <v>1.983202191225631</v>
      </c>
      <c r="X168">
        <v>2</v>
      </c>
      <c r="Y168">
        <v>1</v>
      </c>
      <c r="Z168" s="5">
        <f t="shared" si="32"/>
        <v>121.28219587478945</v>
      </c>
      <c r="AA168" s="5">
        <f t="shared" si="43"/>
        <v>21.282195874789451</v>
      </c>
      <c r="AB168" s="5"/>
      <c r="AC168" s="5"/>
      <c r="AD168" s="5"/>
      <c r="AE168" s="5"/>
      <c r="AF168" s="5"/>
      <c r="AG168" s="5"/>
      <c r="AJ168" t="str">
        <f t="shared" si="33"/>
        <v>ValenciaReal Madrid</v>
      </c>
      <c r="AK168">
        <f t="shared" si="44"/>
        <v>3.3</v>
      </c>
      <c r="AL168">
        <f t="shared" si="45"/>
        <v>3.6</v>
      </c>
      <c r="AM168">
        <f t="shared" si="46"/>
        <v>2.15</v>
      </c>
      <c r="AP168" t="s">
        <v>528</v>
      </c>
      <c r="AQ168">
        <v>3.4</v>
      </c>
      <c r="AR168">
        <v>3.2</v>
      </c>
      <c r="AS168">
        <v>2.25</v>
      </c>
    </row>
    <row r="169" spans="1:45">
      <c r="A169">
        <v>30</v>
      </c>
      <c r="B169" t="s">
        <v>360</v>
      </c>
      <c r="C169" t="s">
        <v>379</v>
      </c>
      <c r="D169">
        <v>0.494572817</v>
      </c>
      <c r="E169">
        <v>0.26891048699999998</v>
      </c>
      <c r="F169">
        <v>0.21682815799999999</v>
      </c>
      <c r="G169">
        <v>0.64221814899999996</v>
      </c>
      <c r="H169">
        <v>0.63852692099999997</v>
      </c>
      <c r="I169" s="3">
        <v>0</v>
      </c>
      <c r="J169" s="3">
        <v>14.768175025747389</v>
      </c>
      <c r="K169" s="3">
        <v>3.2361547476231451</v>
      </c>
      <c r="L169" s="3">
        <f t="shared" si="34"/>
        <v>18.004329773370536</v>
      </c>
      <c r="M169">
        <f t="shared" si="35"/>
        <v>1.5</v>
      </c>
      <c r="N169">
        <f t="shared" si="36"/>
        <v>6.5</v>
      </c>
      <c r="O169">
        <f t="shared" si="37"/>
        <v>4.33</v>
      </c>
      <c r="P169" s="4">
        <f t="shared" si="38"/>
        <v>81.995670226629471</v>
      </c>
      <c r="Q169" s="4">
        <f t="shared" si="39"/>
        <v>177.98880789398748</v>
      </c>
      <c r="R169" s="4">
        <f t="shared" si="40"/>
        <v>96.008220283837687</v>
      </c>
      <c r="S169">
        <f t="shared" si="41"/>
        <v>1.9137909201114127</v>
      </c>
      <c r="T169">
        <f t="shared" si="41"/>
        <v>2.2503926943161936</v>
      </c>
      <c r="U169">
        <f t="shared" si="41"/>
        <v>1.9823084191965703</v>
      </c>
      <c r="V169" s="2">
        <f t="shared" si="42"/>
        <v>1.9814834450006171</v>
      </c>
      <c r="X169">
        <v>2</v>
      </c>
      <c r="Y169">
        <v>0</v>
      </c>
      <c r="Z169" s="5">
        <f t="shared" si="32"/>
        <v>81.995670226629471</v>
      </c>
      <c r="AA169" s="5">
        <f t="shared" si="43"/>
        <v>-18.004329773370529</v>
      </c>
      <c r="AB169" s="5"/>
      <c r="AC169" s="5"/>
      <c r="AD169" s="5"/>
      <c r="AE169" s="5"/>
      <c r="AF169" s="5"/>
      <c r="AG169" s="5"/>
      <c r="AJ169" t="str">
        <f t="shared" si="33"/>
        <v>SevillaAlavés</v>
      </c>
      <c r="AK169">
        <f t="shared" si="44"/>
        <v>1.5</v>
      </c>
      <c r="AL169">
        <f t="shared" si="45"/>
        <v>4.33</v>
      </c>
      <c r="AM169">
        <f t="shared" si="46"/>
        <v>6.5</v>
      </c>
      <c r="AP169" t="s">
        <v>716</v>
      </c>
      <c r="AQ169">
        <v>1.4</v>
      </c>
      <c r="AR169">
        <v>4.75</v>
      </c>
      <c r="AS169">
        <v>8</v>
      </c>
    </row>
    <row r="170" spans="1:45">
      <c r="A170">
        <v>30</v>
      </c>
      <c r="B170" t="s">
        <v>366</v>
      </c>
      <c r="C170" t="s">
        <v>628</v>
      </c>
      <c r="D170">
        <v>0.47043784799999999</v>
      </c>
      <c r="E170">
        <v>0.209575185</v>
      </c>
      <c r="F170">
        <v>0.31885944799999999</v>
      </c>
      <c r="G170">
        <v>0.25854052399999999</v>
      </c>
      <c r="H170">
        <v>0.31875901400000001</v>
      </c>
      <c r="I170" s="3">
        <v>0</v>
      </c>
      <c r="J170" s="3">
        <v>0</v>
      </c>
      <c r="K170" s="3">
        <v>2.3395443589003491</v>
      </c>
      <c r="L170" s="3">
        <f t="shared" si="34"/>
        <v>2.3395443589003491</v>
      </c>
      <c r="M170">
        <f t="shared" si="35"/>
        <v>1.9</v>
      </c>
      <c r="N170">
        <f t="shared" si="36"/>
        <v>4.5</v>
      </c>
      <c r="O170">
        <f t="shared" si="37"/>
        <v>3.3</v>
      </c>
      <c r="P170" s="4">
        <f t="shared" si="38"/>
        <v>97.660455641099645</v>
      </c>
      <c r="Q170" s="4">
        <f t="shared" si="39"/>
        <v>97.660455641099645</v>
      </c>
      <c r="R170" s="4">
        <f t="shared" si="40"/>
        <v>105.3809520254708</v>
      </c>
      <c r="S170">
        <f t="shared" si="41"/>
        <v>1.9897187461815031</v>
      </c>
      <c r="T170">
        <f t="shared" si="41"/>
        <v>1.9897187461815031</v>
      </c>
      <c r="U170">
        <f t="shared" si="41"/>
        <v>2.022762117728333</v>
      </c>
      <c r="V170" s="2">
        <f t="shared" si="42"/>
        <v>1.9980114917020084</v>
      </c>
      <c r="X170">
        <v>1</v>
      </c>
      <c r="Y170">
        <v>0</v>
      </c>
      <c r="Z170" s="5">
        <f t="shared" si="32"/>
        <v>97.660455641099645</v>
      </c>
      <c r="AA170" s="5">
        <f t="shared" si="43"/>
        <v>-2.3395443589003548</v>
      </c>
      <c r="AB170" s="5"/>
      <c r="AC170" s="5"/>
      <c r="AD170" s="5"/>
      <c r="AE170" s="5"/>
      <c r="AF170" s="5"/>
      <c r="AG170" s="5"/>
      <c r="AJ170" t="str">
        <f t="shared" si="33"/>
        <v>LeganésValladolid</v>
      </c>
      <c r="AK170">
        <f t="shared" si="44"/>
        <v>1.9</v>
      </c>
      <c r="AL170">
        <f t="shared" si="45"/>
        <v>3.3</v>
      </c>
      <c r="AM170">
        <f t="shared" si="46"/>
        <v>4.5</v>
      </c>
      <c r="AP170" t="s">
        <v>717</v>
      </c>
      <c r="AQ170">
        <v>2.1</v>
      </c>
      <c r="AR170">
        <v>3.6</v>
      </c>
      <c r="AS170">
        <v>3.4</v>
      </c>
    </row>
    <row r="171" spans="1:45">
      <c r="A171">
        <v>30</v>
      </c>
      <c r="B171" t="s">
        <v>358</v>
      </c>
      <c r="C171" t="s">
        <v>376</v>
      </c>
      <c r="D171">
        <v>0.378862592</v>
      </c>
      <c r="E171">
        <v>0.29054941099999998</v>
      </c>
      <c r="F171">
        <v>0.329889035</v>
      </c>
      <c r="G171">
        <v>0.26245489900000002</v>
      </c>
      <c r="H171">
        <v>0.34344878000000001</v>
      </c>
      <c r="I171" s="3">
        <v>0</v>
      </c>
      <c r="J171" s="3">
        <v>0</v>
      </c>
      <c r="K171" s="3">
        <v>3.8541164863425021</v>
      </c>
      <c r="L171" s="3">
        <f t="shared" si="34"/>
        <v>3.8541164863425021</v>
      </c>
      <c r="M171">
        <f t="shared" si="35"/>
        <v>2.25</v>
      </c>
      <c r="N171">
        <f t="shared" si="36"/>
        <v>3.3</v>
      </c>
      <c r="O171">
        <f t="shared" si="37"/>
        <v>3.3</v>
      </c>
      <c r="P171" s="4">
        <f t="shared" si="38"/>
        <v>96.145883513657495</v>
      </c>
      <c r="Q171" s="4">
        <f t="shared" si="39"/>
        <v>96.145883513657495</v>
      </c>
      <c r="R171" s="4">
        <f t="shared" si="40"/>
        <v>108.86446791858775</v>
      </c>
      <c r="S171">
        <f t="shared" si="41"/>
        <v>1.9829306946527674</v>
      </c>
      <c r="T171">
        <f t="shared" si="41"/>
        <v>1.9829306946527674</v>
      </c>
      <c r="U171">
        <f t="shared" si="41"/>
        <v>2.0368861542743653</v>
      </c>
      <c r="V171" s="2">
        <f t="shared" si="42"/>
        <v>1.999344015956122</v>
      </c>
      <c r="X171">
        <v>2</v>
      </c>
      <c r="Y171">
        <v>1</v>
      </c>
      <c r="Z171" s="5">
        <f t="shared" si="32"/>
        <v>96.145883513657495</v>
      </c>
      <c r="AA171" s="5">
        <f t="shared" si="43"/>
        <v>-3.8541164863425053</v>
      </c>
      <c r="AB171" s="5"/>
      <c r="AC171" s="5"/>
      <c r="AD171" s="5"/>
      <c r="AE171" s="5"/>
      <c r="AF171" s="5"/>
      <c r="AG171" s="5"/>
      <c r="AJ171" t="str">
        <f t="shared" si="33"/>
        <v>Real SociedadBetis</v>
      </c>
      <c r="AK171">
        <f t="shared" si="44"/>
        <v>2.25</v>
      </c>
      <c r="AL171">
        <f t="shared" si="45"/>
        <v>3.3</v>
      </c>
      <c r="AM171">
        <f t="shared" si="46"/>
        <v>3.3</v>
      </c>
      <c r="AP171" t="s">
        <v>616</v>
      </c>
      <c r="AQ171">
        <v>3.8</v>
      </c>
      <c r="AR171">
        <v>3.8</v>
      </c>
      <c r="AS171">
        <v>1.85</v>
      </c>
    </row>
    <row r="172" spans="1:45">
      <c r="A172">
        <v>31</v>
      </c>
      <c r="B172" t="s">
        <v>378</v>
      </c>
      <c r="C172" t="s">
        <v>373</v>
      </c>
      <c r="D172">
        <v>0.46604351500000002</v>
      </c>
      <c r="E172">
        <v>0.19673201200000001</v>
      </c>
      <c r="F172">
        <v>0.33645123999999998</v>
      </c>
      <c r="G172">
        <v>0.21872414200000001</v>
      </c>
      <c r="H172">
        <v>0.279877657</v>
      </c>
      <c r="I172" s="3">
        <v>19.337239627241249</v>
      </c>
      <c r="J172" s="3">
        <v>0</v>
      </c>
      <c r="K172" s="3">
        <v>12.257541143476107</v>
      </c>
      <c r="L172" s="3">
        <f t="shared" si="34"/>
        <v>31.594780770717357</v>
      </c>
      <c r="M172">
        <f t="shared" si="35"/>
        <v>2.5</v>
      </c>
      <c r="N172">
        <f t="shared" si="36"/>
        <v>3</v>
      </c>
      <c r="O172">
        <f t="shared" si="37"/>
        <v>3.2</v>
      </c>
      <c r="P172" s="4">
        <f t="shared" si="38"/>
        <v>116.74831829738578</v>
      </c>
      <c r="Q172" s="4">
        <f t="shared" si="39"/>
        <v>68.40521922928265</v>
      </c>
      <c r="R172" s="4">
        <f t="shared" si="40"/>
        <v>107.62935088840619</v>
      </c>
      <c r="S172">
        <f t="shared" si="41"/>
        <v>2.0672506334828973</v>
      </c>
      <c r="T172">
        <f t="shared" si="41"/>
        <v>1.8350892390885749</v>
      </c>
      <c r="U172">
        <f t="shared" si="41"/>
        <v>2.0319307210576047</v>
      </c>
      <c r="V172" s="2">
        <f t="shared" si="42"/>
        <v>2.0080951605137156</v>
      </c>
      <c r="X172">
        <v>1</v>
      </c>
      <c r="Y172">
        <v>2</v>
      </c>
      <c r="Z172" s="5">
        <f t="shared" si="32"/>
        <v>68.40521922928265</v>
      </c>
      <c r="AA172" s="5">
        <f t="shared" si="43"/>
        <v>-31.59478077071735</v>
      </c>
      <c r="AB172" s="5"/>
      <c r="AC172" s="5"/>
      <c r="AD172" s="5"/>
      <c r="AE172" s="5"/>
      <c r="AF172" s="5"/>
      <c r="AG172" s="5"/>
      <c r="AJ172" t="str">
        <f t="shared" si="33"/>
        <v>GironaEspanyol</v>
      </c>
      <c r="AK172">
        <f t="shared" si="44"/>
        <v>2.5</v>
      </c>
      <c r="AL172">
        <f t="shared" si="45"/>
        <v>3.2</v>
      </c>
      <c r="AM172">
        <f t="shared" si="46"/>
        <v>3</v>
      </c>
      <c r="AP172" t="s">
        <v>718</v>
      </c>
      <c r="AQ172">
        <v>2</v>
      </c>
      <c r="AR172">
        <v>3.3</v>
      </c>
      <c r="AS172">
        <v>4.2</v>
      </c>
    </row>
    <row r="173" spans="1:45">
      <c r="A173">
        <v>31</v>
      </c>
      <c r="B173" t="s">
        <v>364</v>
      </c>
      <c r="C173" t="s">
        <v>372</v>
      </c>
      <c r="D173">
        <v>0.56886516499999995</v>
      </c>
      <c r="E173">
        <v>0.19309765800000001</v>
      </c>
      <c r="F173">
        <v>0.22612236899999999</v>
      </c>
      <c r="G173">
        <v>0.51841624399999997</v>
      </c>
      <c r="H173">
        <v>0.51148505600000005</v>
      </c>
      <c r="I173" s="3">
        <v>0</v>
      </c>
      <c r="J173" s="3">
        <v>11.258137721622271</v>
      </c>
      <c r="K173" s="3">
        <v>8.1749358576938267</v>
      </c>
      <c r="L173" s="3">
        <f t="shared" si="34"/>
        <v>19.433073579316098</v>
      </c>
      <c r="M173">
        <f t="shared" si="35"/>
        <v>1.3</v>
      </c>
      <c r="N173">
        <f t="shared" si="36"/>
        <v>9.5</v>
      </c>
      <c r="O173">
        <f t="shared" si="37"/>
        <v>5.5</v>
      </c>
      <c r="P173" s="4">
        <f t="shared" si="38"/>
        <v>80.566926420683899</v>
      </c>
      <c r="Q173" s="4">
        <f t="shared" si="39"/>
        <v>187.51923477609546</v>
      </c>
      <c r="R173" s="4">
        <f t="shared" si="40"/>
        <v>125.52907363799996</v>
      </c>
      <c r="S173">
        <f t="shared" si="41"/>
        <v>1.9061567958893262</v>
      </c>
      <c r="T173">
        <f t="shared" si="41"/>
        <v>2.2730458220833185</v>
      </c>
      <c r="U173">
        <f t="shared" si="41"/>
        <v>2.0987443238906245</v>
      </c>
      <c r="V173" s="2">
        <f t="shared" si="42"/>
        <v>1.9978390634238776</v>
      </c>
      <c r="X173">
        <v>2</v>
      </c>
      <c r="Y173">
        <v>1</v>
      </c>
      <c r="Z173" s="5">
        <f t="shared" si="32"/>
        <v>80.566926420683899</v>
      </c>
      <c r="AA173" s="5">
        <f t="shared" si="43"/>
        <v>-19.433073579316101</v>
      </c>
      <c r="AB173" s="5"/>
      <c r="AC173" s="5"/>
      <c r="AD173" s="5"/>
      <c r="AE173" s="5"/>
      <c r="AF173" s="5"/>
      <c r="AG173" s="5"/>
      <c r="AJ173" t="str">
        <f t="shared" si="33"/>
        <v>Real MadridEibar</v>
      </c>
      <c r="AK173">
        <f t="shared" si="44"/>
        <v>1.3</v>
      </c>
      <c r="AL173">
        <f t="shared" si="45"/>
        <v>5.5</v>
      </c>
      <c r="AM173">
        <f t="shared" si="46"/>
        <v>9.5</v>
      </c>
      <c r="AP173" t="s">
        <v>719</v>
      </c>
      <c r="AQ173">
        <v>2.15</v>
      </c>
      <c r="AR173">
        <v>3.5</v>
      </c>
      <c r="AS173">
        <v>3.3</v>
      </c>
    </row>
    <row r="174" spans="1:45">
      <c r="A174">
        <v>31</v>
      </c>
      <c r="B174" t="s">
        <v>623</v>
      </c>
      <c r="C174" t="s">
        <v>370</v>
      </c>
      <c r="D174">
        <v>0.34942764399999998</v>
      </c>
      <c r="E174">
        <v>0.34942764399999998</v>
      </c>
      <c r="F174">
        <v>0.29962079200000002</v>
      </c>
      <c r="G174">
        <v>0.34866186999999998</v>
      </c>
      <c r="H174">
        <v>0.42143660900000002</v>
      </c>
      <c r="I174" s="3">
        <v>17.500364074056552</v>
      </c>
      <c r="J174" s="3">
        <v>0</v>
      </c>
      <c r="K174" s="3">
        <v>9.1619562767899385</v>
      </c>
      <c r="L174" s="3">
        <f t="shared" si="34"/>
        <v>26.662320350846493</v>
      </c>
      <c r="M174">
        <f t="shared" si="35"/>
        <v>4.2</v>
      </c>
      <c r="N174">
        <f t="shared" si="36"/>
        <v>1.9</v>
      </c>
      <c r="O174">
        <f t="shared" si="37"/>
        <v>3.5</v>
      </c>
      <c r="P174" s="4">
        <f t="shared" si="38"/>
        <v>146.83920876019104</v>
      </c>
      <c r="Q174" s="4">
        <f t="shared" si="39"/>
        <v>73.337679649153515</v>
      </c>
      <c r="R174" s="4">
        <f t="shared" si="40"/>
        <v>105.40452661791831</v>
      </c>
      <c r="S174">
        <f t="shared" si="41"/>
        <v>2.1668420356521021</v>
      </c>
      <c r="T174">
        <f t="shared" si="41"/>
        <v>1.8653271650804029</v>
      </c>
      <c r="U174">
        <f t="shared" si="41"/>
        <v>2.0228592621381059</v>
      </c>
      <c r="V174" s="2">
        <f t="shared" si="42"/>
        <v>2.0150420782476774</v>
      </c>
      <c r="X174">
        <v>2</v>
      </c>
      <c r="Y174">
        <v>0</v>
      </c>
      <c r="Z174" s="5">
        <f t="shared" si="32"/>
        <v>146.83920876019104</v>
      </c>
      <c r="AA174" s="5">
        <f t="shared" si="43"/>
        <v>46.839208760191042</v>
      </c>
      <c r="AB174" s="5"/>
      <c r="AC174" s="5"/>
      <c r="AD174" s="5"/>
      <c r="AE174" s="5"/>
      <c r="AF174" s="5"/>
      <c r="AG174" s="5"/>
      <c r="AJ174" t="str">
        <f t="shared" si="33"/>
        <v>Rayo VallecanoValencia</v>
      </c>
      <c r="AK174">
        <f t="shared" si="44"/>
        <v>4.2</v>
      </c>
      <c r="AL174">
        <f t="shared" si="45"/>
        <v>3.5</v>
      </c>
      <c r="AM174">
        <f t="shared" si="46"/>
        <v>1.9</v>
      </c>
      <c r="AP174" t="s">
        <v>720</v>
      </c>
      <c r="AQ174">
        <v>3.1</v>
      </c>
      <c r="AR174">
        <v>3.1</v>
      </c>
      <c r="AS174">
        <v>2.4</v>
      </c>
    </row>
    <row r="175" spans="1:45">
      <c r="A175">
        <v>31</v>
      </c>
      <c r="B175" t="s">
        <v>354</v>
      </c>
      <c r="C175" t="s">
        <v>357</v>
      </c>
      <c r="D175">
        <v>0.21090836299999999</v>
      </c>
      <c r="E175">
        <v>0.54864711399999999</v>
      </c>
      <c r="F175">
        <v>0.17429113500000001</v>
      </c>
      <c r="G175">
        <v>0.74619808799999998</v>
      </c>
      <c r="H175">
        <v>0.70005280999999997</v>
      </c>
      <c r="I175" s="3">
        <v>0</v>
      </c>
      <c r="J175" s="3">
        <v>49.992182301042845</v>
      </c>
      <c r="K175" s="3">
        <v>6.8373873842677604</v>
      </c>
      <c r="L175" s="3">
        <f t="shared" si="34"/>
        <v>56.829569685310602</v>
      </c>
      <c r="M175">
        <f t="shared" si="35"/>
        <v>1.75</v>
      </c>
      <c r="N175">
        <f t="shared" si="36"/>
        <v>5</v>
      </c>
      <c r="O175">
        <f t="shared" si="37"/>
        <v>3.6</v>
      </c>
      <c r="P175" s="4">
        <f t="shared" si="38"/>
        <v>43.170430314689398</v>
      </c>
      <c r="Q175" s="4">
        <f t="shared" si="39"/>
        <v>293.13134181990364</v>
      </c>
      <c r="R175" s="4">
        <f t="shared" si="40"/>
        <v>67.785024898053337</v>
      </c>
      <c r="S175">
        <f t="shared" si="41"/>
        <v>1.6351863776431492</v>
      </c>
      <c r="T175">
        <f t="shared" si="41"/>
        <v>2.4670622560083126</v>
      </c>
      <c r="U175">
        <f t="shared" si="41"/>
        <v>1.8311337599072073</v>
      </c>
      <c r="V175" s="2">
        <f t="shared" si="42"/>
        <v>2.0175714502769506</v>
      </c>
      <c r="X175">
        <v>2</v>
      </c>
      <c r="Y175">
        <v>0</v>
      </c>
      <c r="Z175" s="5">
        <f t="shared" si="32"/>
        <v>43.170430314689398</v>
      </c>
      <c r="AA175" s="5">
        <f t="shared" si="43"/>
        <v>-56.829569685310602</v>
      </c>
      <c r="AB175" s="5"/>
      <c r="AC175" s="5"/>
      <c r="AD175" s="5"/>
      <c r="AE175" s="5"/>
      <c r="AF175" s="5"/>
      <c r="AG175" s="5"/>
      <c r="AJ175" t="str">
        <f t="shared" si="33"/>
        <v>BarcelonaAtlético Madrid</v>
      </c>
      <c r="AK175">
        <f t="shared" si="44"/>
        <v>1.75</v>
      </c>
      <c r="AL175">
        <f t="shared" si="45"/>
        <v>3.6</v>
      </c>
      <c r="AM175">
        <f t="shared" si="46"/>
        <v>5</v>
      </c>
      <c r="AP175" t="s">
        <v>721</v>
      </c>
      <c r="AQ175">
        <v>3.2</v>
      </c>
      <c r="AR175">
        <v>3.5</v>
      </c>
      <c r="AS175">
        <v>2.2000000000000002</v>
      </c>
    </row>
    <row r="176" spans="1:45">
      <c r="A176">
        <v>31</v>
      </c>
      <c r="B176" t="s">
        <v>379</v>
      </c>
      <c r="C176" t="s">
        <v>366</v>
      </c>
      <c r="D176">
        <v>0.46151555799999999</v>
      </c>
      <c r="E176">
        <v>0.19743491399999999</v>
      </c>
      <c r="F176">
        <v>0.340343746</v>
      </c>
      <c r="G176">
        <v>0.21236407400000001</v>
      </c>
      <c r="H176">
        <v>0.27477320900000002</v>
      </c>
      <c r="I176" s="3">
        <v>13.185020929906962</v>
      </c>
      <c r="J176" s="3">
        <v>0</v>
      </c>
      <c r="K176" s="3">
        <v>4.1752419934592355</v>
      </c>
      <c r="L176" s="3">
        <f t="shared" si="34"/>
        <v>17.360262923366196</v>
      </c>
      <c r="M176">
        <f t="shared" si="35"/>
        <v>2.5</v>
      </c>
      <c r="N176">
        <f t="shared" si="36"/>
        <v>3.1</v>
      </c>
      <c r="O176">
        <f t="shared" si="37"/>
        <v>3</v>
      </c>
      <c r="P176" s="4">
        <f t="shared" si="38"/>
        <v>115.60228940140119</v>
      </c>
      <c r="Q176" s="4">
        <f t="shared" si="39"/>
        <v>82.639737076633807</v>
      </c>
      <c r="R176" s="4">
        <f t="shared" si="40"/>
        <v>95.165463057011522</v>
      </c>
      <c r="S176">
        <f t="shared" si="41"/>
        <v>2.0629664349889216</v>
      </c>
      <c r="T176">
        <f t="shared" si="41"/>
        <v>1.9171889267793674</v>
      </c>
      <c r="U176">
        <f t="shared" si="41"/>
        <v>1.9784793651371204</v>
      </c>
      <c r="V176" s="2">
        <f t="shared" si="42"/>
        <v>2.0039742147740891</v>
      </c>
      <c r="X176">
        <v>1</v>
      </c>
      <c r="Y176">
        <v>1</v>
      </c>
      <c r="Z176" s="5">
        <f t="shared" si="32"/>
        <v>95.165463057011522</v>
      </c>
      <c r="AA176" s="5">
        <f t="shared" si="43"/>
        <v>-4.8345369429884784</v>
      </c>
      <c r="AB176" s="5"/>
      <c r="AC176" s="5"/>
      <c r="AD176" s="5"/>
      <c r="AE176" s="5"/>
      <c r="AF176" s="5"/>
      <c r="AG176" s="5"/>
      <c r="AJ176" t="str">
        <f t="shared" si="33"/>
        <v>AlavésLeganés</v>
      </c>
      <c r="AK176">
        <f t="shared" si="44"/>
        <v>2.5</v>
      </c>
      <c r="AL176">
        <f t="shared" si="45"/>
        <v>3</v>
      </c>
      <c r="AM176">
        <f t="shared" si="46"/>
        <v>3.1</v>
      </c>
      <c r="AP176" t="s">
        <v>722</v>
      </c>
      <c r="AQ176">
        <v>2.1</v>
      </c>
      <c r="AR176">
        <v>3.4</v>
      </c>
      <c r="AS176">
        <v>3.6</v>
      </c>
    </row>
    <row r="177" spans="1:45">
      <c r="A177">
        <v>31</v>
      </c>
      <c r="B177" t="s">
        <v>369</v>
      </c>
      <c r="C177" t="s">
        <v>363</v>
      </c>
      <c r="D177">
        <v>0.44702577900000001</v>
      </c>
      <c r="E177">
        <v>0.27561656800000001</v>
      </c>
      <c r="F177">
        <v>0.27401740800000002</v>
      </c>
      <c r="G177">
        <v>0.41551497599999998</v>
      </c>
      <c r="H177">
        <v>0.46708049299999999</v>
      </c>
      <c r="I177" s="3">
        <v>1.9954854016085692</v>
      </c>
      <c r="J177" s="3">
        <v>0</v>
      </c>
      <c r="K177" s="3">
        <v>0</v>
      </c>
      <c r="L177" s="3">
        <f t="shared" si="34"/>
        <v>1.9954854016085692</v>
      </c>
      <c r="M177">
        <f t="shared" si="35"/>
        <v>2.2999999999999998</v>
      </c>
      <c r="N177">
        <f t="shared" si="36"/>
        <v>3.5</v>
      </c>
      <c r="O177">
        <f t="shared" si="37"/>
        <v>3</v>
      </c>
      <c r="P177" s="4">
        <f t="shared" si="38"/>
        <v>102.59413102209113</v>
      </c>
      <c r="Q177" s="4">
        <f t="shared" si="39"/>
        <v>98.004514598391424</v>
      </c>
      <c r="R177" s="4">
        <f t="shared" si="40"/>
        <v>98.004514598391424</v>
      </c>
      <c r="S177">
        <f t="shared" si="41"/>
        <v>2.0111225173291722</v>
      </c>
      <c r="T177">
        <f t="shared" si="41"/>
        <v>1.9912460820191222</v>
      </c>
      <c r="U177">
        <f t="shared" si="41"/>
        <v>1.9912460820191222</v>
      </c>
      <c r="V177" s="2">
        <f t="shared" si="42"/>
        <v>1.9934801112281066</v>
      </c>
      <c r="X177">
        <v>1</v>
      </c>
      <c r="Y177">
        <v>0</v>
      </c>
      <c r="Z177" s="5">
        <f t="shared" si="32"/>
        <v>102.59413102209113</v>
      </c>
      <c r="AA177" s="5">
        <f t="shared" si="43"/>
        <v>2.5941310220911333</v>
      </c>
      <c r="AB177" s="5"/>
      <c r="AC177" s="5"/>
      <c r="AD177" s="5"/>
      <c r="AE177" s="5"/>
      <c r="AF177" s="5"/>
      <c r="AG177" s="5"/>
      <c r="AJ177" t="str">
        <f t="shared" si="33"/>
        <v>GetafeAthletic Bilbao</v>
      </c>
      <c r="AK177">
        <f t="shared" si="44"/>
        <v>2.2999999999999998</v>
      </c>
      <c r="AL177">
        <f t="shared" si="45"/>
        <v>3</v>
      </c>
      <c r="AM177">
        <f t="shared" si="46"/>
        <v>3.5</v>
      </c>
      <c r="AP177" t="s">
        <v>495</v>
      </c>
      <c r="AQ177">
        <v>2.1</v>
      </c>
      <c r="AR177">
        <v>3.25</v>
      </c>
      <c r="AS177">
        <v>3.5</v>
      </c>
    </row>
    <row r="178" spans="1:45">
      <c r="A178">
        <v>31</v>
      </c>
      <c r="B178" t="s">
        <v>628</v>
      </c>
      <c r="C178" t="s">
        <v>360</v>
      </c>
      <c r="D178">
        <v>0.35083479299999998</v>
      </c>
      <c r="E178">
        <v>0.30604720200000002</v>
      </c>
      <c r="F178">
        <v>0.34262928599999998</v>
      </c>
      <c r="G178">
        <v>0.236875588</v>
      </c>
      <c r="H178">
        <v>0.32185404200000001</v>
      </c>
      <c r="I178" s="3">
        <v>14.278770580739959</v>
      </c>
      <c r="J178" s="3">
        <v>0</v>
      </c>
      <c r="K178" s="3">
        <v>12.89575623283184</v>
      </c>
      <c r="L178" s="3">
        <f t="shared" si="34"/>
        <v>27.174526813571799</v>
      </c>
      <c r="M178">
        <f t="shared" si="35"/>
        <v>3.5</v>
      </c>
      <c r="N178">
        <f t="shared" si="36"/>
        <v>2.0499999999999998</v>
      </c>
      <c r="O178">
        <f t="shared" si="37"/>
        <v>3.4</v>
      </c>
      <c r="P178" s="4">
        <f t="shared" si="38"/>
        <v>122.80117021901805</v>
      </c>
      <c r="Q178" s="4">
        <f t="shared" si="39"/>
        <v>72.825473186428198</v>
      </c>
      <c r="R178" s="4">
        <f t="shared" si="40"/>
        <v>116.67104437805646</v>
      </c>
      <c r="S178">
        <f t="shared" si="41"/>
        <v>2.0892025053820271</v>
      </c>
      <c r="T178">
        <f t="shared" si="41"/>
        <v>1.8622833151546592</v>
      </c>
      <c r="U178">
        <f t="shared" si="41"/>
        <v>2.0669630854611643</v>
      </c>
      <c r="V178" s="2">
        <f t="shared" si="42"/>
        <v>2.0111136126050679</v>
      </c>
      <c r="X178">
        <v>0</v>
      </c>
      <c r="Y178">
        <v>2</v>
      </c>
      <c r="Z178" s="5">
        <f t="shared" si="32"/>
        <v>72.825473186428198</v>
      </c>
      <c r="AA178" s="5">
        <f t="shared" si="43"/>
        <v>-27.174526813571802</v>
      </c>
      <c r="AB178" s="5"/>
      <c r="AC178" s="5"/>
      <c r="AD178" s="5"/>
      <c r="AE178" s="5"/>
      <c r="AF178" s="5"/>
      <c r="AG178" s="5"/>
      <c r="AJ178" t="str">
        <f t="shared" si="33"/>
        <v>ValladolidSevilla</v>
      </c>
      <c r="AK178">
        <f t="shared" si="44"/>
        <v>3.5</v>
      </c>
      <c r="AL178">
        <f t="shared" si="45"/>
        <v>3.4</v>
      </c>
      <c r="AM178">
        <f t="shared" si="46"/>
        <v>2.0499999999999998</v>
      </c>
      <c r="AP178" t="s">
        <v>723</v>
      </c>
      <c r="AQ178">
        <v>8</v>
      </c>
      <c r="AR178">
        <v>5.25</v>
      </c>
      <c r="AS178">
        <v>1.36</v>
      </c>
    </row>
    <row r="179" spans="1:45">
      <c r="A179">
        <v>31</v>
      </c>
      <c r="B179" t="s">
        <v>352</v>
      </c>
      <c r="C179" t="s">
        <v>625</v>
      </c>
      <c r="D179">
        <v>0.589110562</v>
      </c>
      <c r="E179">
        <v>0.18200897999999999</v>
      </c>
      <c r="F179">
        <v>0.21175673</v>
      </c>
      <c r="G179">
        <v>0.55946940999999994</v>
      </c>
      <c r="H179">
        <v>0.53545798600000005</v>
      </c>
      <c r="I179" s="3">
        <v>17.449428783491566</v>
      </c>
      <c r="J179" s="3">
        <v>0</v>
      </c>
      <c r="K179" s="3">
        <v>0</v>
      </c>
      <c r="L179" s="3">
        <f t="shared" si="34"/>
        <v>17.449428783491566</v>
      </c>
      <c r="M179">
        <f t="shared" si="35"/>
        <v>1.95</v>
      </c>
      <c r="N179">
        <f t="shared" si="36"/>
        <v>3.8</v>
      </c>
      <c r="O179">
        <f t="shared" si="37"/>
        <v>3.6</v>
      </c>
      <c r="P179" s="4">
        <f t="shared" si="38"/>
        <v>116.57695734431698</v>
      </c>
      <c r="Q179" s="4">
        <f t="shared" si="39"/>
        <v>82.55057121650843</v>
      </c>
      <c r="R179" s="4">
        <f t="shared" si="40"/>
        <v>82.55057121650843</v>
      </c>
      <c r="S179">
        <f t="shared" si="41"/>
        <v>2.0666127160561856</v>
      </c>
      <c r="T179">
        <f t="shared" si="41"/>
        <v>1.9167200827510751</v>
      </c>
      <c r="U179">
        <f t="shared" si="41"/>
        <v>1.9167200827510751</v>
      </c>
      <c r="V179" s="2">
        <f t="shared" si="42"/>
        <v>1.9722020228479418</v>
      </c>
      <c r="X179">
        <v>2</v>
      </c>
      <c r="Y179">
        <v>2</v>
      </c>
      <c r="Z179" s="5">
        <f t="shared" si="32"/>
        <v>82.55057121650843</v>
      </c>
      <c r="AA179" s="5">
        <f t="shared" si="43"/>
        <v>-17.44942878349157</v>
      </c>
      <c r="AB179" s="5"/>
      <c r="AC179" s="5"/>
      <c r="AD179" s="5"/>
      <c r="AE179" s="5"/>
      <c r="AF179" s="5"/>
      <c r="AG179" s="5"/>
      <c r="AJ179" t="str">
        <f t="shared" si="33"/>
        <v>LevanteHuesca</v>
      </c>
      <c r="AK179">
        <f t="shared" si="44"/>
        <v>1.95</v>
      </c>
      <c r="AL179">
        <f t="shared" si="45"/>
        <v>3.6</v>
      </c>
      <c r="AM179">
        <f t="shared" si="46"/>
        <v>3.8</v>
      </c>
      <c r="AP179" t="s">
        <v>463</v>
      </c>
      <c r="AQ179">
        <v>1.33</v>
      </c>
      <c r="AR179">
        <v>6</v>
      </c>
      <c r="AS179">
        <v>7.5</v>
      </c>
    </row>
    <row r="180" spans="1:45">
      <c r="A180">
        <v>31</v>
      </c>
      <c r="B180" t="s">
        <v>355</v>
      </c>
      <c r="C180" t="s">
        <v>358</v>
      </c>
      <c r="D180">
        <v>0.36581788900000001</v>
      </c>
      <c r="E180">
        <v>0.36581788900000001</v>
      </c>
      <c r="F180">
        <v>0.26390756599999998</v>
      </c>
      <c r="G180">
        <v>0.477126361</v>
      </c>
      <c r="H180">
        <v>0.52597918700000001</v>
      </c>
      <c r="I180" s="3">
        <v>0</v>
      </c>
      <c r="J180" s="3">
        <v>5.1751048822254893</v>
      </c>
      <c r="K180" s="3">
        <v>0</v>
      </c>
      <c r="L180" s="3">
        <f t="shared" si="34"/>
        <v>5.1751048822254893</v>
      </c>
      <c r="M180">
        <f t="shared" si="35"/>
        <v>2.4</v>
      </c>
      <c r="N180">
        <f t="shared" si="36"/>
        <v>3</v>
      </c>
      <c r="O180">
        <f t="shared" si="37"/>
        <v>3.3</v>
      </c>
      <c r="P180" s="4">
        <f t="shared" si="38"/>
        <v>94.824895117774517</v>
      </c>
      <c r="Q180" s="4">
        <f t="shared" si="39"/>
        <v>110.35020976445098</v>
      </c>
      <c r="R180" s="4">
        <f t="shared" si="40"/>
        <v>94.824895117774517</v>
      </c>
      <c r="S180">
        <f t="shared" si="41"/>
        <v>1.9769223710184141</v>
      </c>
      <c r="T180">
        <f t="shared" si="41"/>
        <v>2.042773163047805</v>
      </c>
      <c r="U180">
        <f t="shared" si="41"/>
        <v>1.9769223710184141</v>
      </c>
      <c r="V180" s="2">
        <f t="shared" si="42"/>
        <v>1.9922013058012504</v>
      </c>
      <c r="X180">
        <v>3</v>
      </c>
      <c r="Y180">
        <v>1</v>
      </c>
      <c r="Z180" s="5">
        <f t="shared" si="32"/>
        <v>94.824895117774517</v>
      </c>
      <c r="AA180" s="5">
        <f t="shared" si="43"/>
        <v>-5.175104882225483</v>
      </c>
      <c r="AB180" s="5"/>
      <c r="AC180" s="5"/>
      <c r="AD180" s="5"/>
      <c r="AE180" s="5"/>
      <c r="AF180" s="5"/>
      <c r="AG180" s="5"/>
      <c r="AJ180" t="str">
        <f t="shared" si="33"/>
        <v>Celta VigoReal Sociedad</v>
      </c>
      <c r="AK180">
        <f t="shared" si="44"/>
        <v>2.4</v>
      </c>
      <c r="AL180">
        <f t="shared" si="45"/>
        <v>3.3</v>
      </c>
      <c r="AM180">
        <f t="shared" si="46"/>
        <v>3</v>
      </c>
      <c r="AP180" t="s">
        <v>487</v>
      </c>
      <c r="AQ180">
        <v>2.8</v>
      </c>
      <c r="AR180">
        <v>3.1</v>
      </c>
      <c r="AS180">
        <v>2.7</v>
      </c>
    </row>
    <row r="181" spans="1:45">
      <c r="A181">
        <v>31</v>
      </c>
      <c r="B181" t="s">
        <v>376</v>
      </c>
      <c r="C181" t="s">
        <v>367</v>
      </c>
      <c r="D181">
        <v>0.43182137399999998</v>
      </c>
      <c r="E181">
        <v>0.27096334399999999</v>
      </c>
      <c r="F181">
        <v>0.29537997700000002</v>
      </c>
      <c r="G181">
        <v>0.34565048599999998</v>
      </c>
      <c r="H181">
        <v>0.410203239</v>
      </c>
      <c r="I181" s="3">
        <v>0</v>
      </c>
      <c r="J181" s="3">
        <v>0</v>
      </c>
      <c r="K181" s="3">
        <v>0.17869994646580775</v>
      </c>
      <c r="L181" s="3">
        <f t="shared" si="34"/>
        <v>0.17869994646580775</v>
      </c>
      <c r="M181">
        <f t="shared" si="35"/>
        <v>2.2000000000000002</v>
      </c>
      <c r="N181">
        <f t="shared" si="36"/>
        <v>3.3</v>
      </c>
      <c r="O181">
        <f t="shared" si="37"/>
        <v>3.4</v>
      </c>
      <c r="P181" s="4">
        <f t="shared" si="38"/>
        <v>99.821300053534188</v>
      </c>
      <c r="Q181" s="4">
        <f t="shared" si="39"/>
        <v>99.821300053534188</v>
      </c>
      <c r="R181" s="4">
        <f t="shared" si="40"/>
        <v>100.42887987151794</v>
      </c>
      <c r="S181">
        <f t="shared" si="41"/>
        <v>1.9992232217352668</v>
      </c>
      <c r="T181">
        <f t="shared" si="41"/>
        <v>1.9992232217352668</v>
      </c>
      <c r="U181">
        <f t="shared" si="41"/>
        <v>2.0018586188377827</v>
      </c>
      <c r="V181" s="2">
        <f t="shared" si="42"/>
        <v>1.9963324808958269</v>
      </c>
      <c r="X181">
        <v>2</v>
      </c>
      <c r="Y181">
        <v>1</v>
      </c>
      <c r="Z181" s="5">
        <f t="shared" si="32"/>
        <v>99.821300053534188</v>
      </c>
      <c r="AA181" s="5">
        <f t="shared" si="43"/>
        <v>-0.17869994646581233</v>
      </c>
      <c r="AB181" s="5"/>
      <c r="AC181" s="5"/>
      <c r="AD181" s="5"/>
      <c r="AE181" s="5"/>
      <c r="AF181" s="5"/>
      <c r="AG181" s="5"/>
      <c r="AJ181" t="str">
        <f t="shared" si="33"/>
        <v>BetisVillarreal</v>
      </c>
      <c r="AK181">
        <f t="shared" si="44"/>
        <v>2.2000000000000002</v>
      </c>
      <c r="AL181">
        <f t="shared" si="45"/>
        <v>3.4</v>
      </c>
      <c r="AM181">
        <f t="shared" si="46"/>
        <v>3.3</v>
      </c>
      <c r="AP181" t="s">
        <v>724</v>
      </c>
      <c r="AQ181">
        <v>2.4</v>
      </c>
      <c r="AR181">
        <v>3.3</v>
      </c>
      <c r="AS181">
        <v>3</v>
      </c>
    </row>
    <row r="182" spans="1:45">
      <c r="A182">
        <v>32</v>
      </c>
      <c r="B182" t="s">
        <v>373</v>
      </c>
      <c r="C182" t="s">
        <v>379</v>
      </c>
      <c r="D182">
        <v>0.478820947</v>
      </c>
      <c r="E182">
        <v>0.245496035</v>
      </c>
      <c r="F182">
        <v>0.27211439399999998</v>
      </c>
      <c r="G182">
        <v>0.40423256800000001</v>
      </c>
      <c r="H182">
        <v>0.44938635700000001</v>
      </c>
      <c r="I182" s="3">
        <v>0</v>
      </c>
      <c r="J182" s="3">
        <v>4.5382242206632784</v>
      </c>
      <c r="K182" s="3">
        <v>3.0588498050260239E-3</v>
      </c>
      <c r="L182" s="3">
        <f t="shared" si="34"/>
        <v>4.541283070468304</v>
      </c>
      <c r="M182">
        <f t="shared" si="35"/>
        <v>1.8</v>
      </c>
      <c r="N182">
        <f t="shared" si="36"/>
        <v>4.75</v>
      </c>
      <c r="O182">
        <f t="shared" si="37"/>
        <v>3.5</v>
      </c>
      <c r="P182" s="4">
        <f t="shared" si="38"/>
        <v>95.45871692953169</v>
      </c>
      <c r="Q182" s="4">
        <f t="shared" si="39"/>
        <v>117.01528197768226</v>
      </c>
      <c r="R182" s="4">
        <f t="shared" si="40"/>
        <v>95.469422903849278</v>
      </c>
      <c r="S182">
        <f t="shared" si="41"/>
        <v>1.9798155926724925</v>
      </c>
      <c r="T182">
        <f t="shared" si="41"/>
        <v>2.0682425834998295</v>
      </c>
      <c r="U182">
        <f t="shared" si="41"/>
        <v>1.9798642973378022</v>
      </c>
      <c r="V182" s="2">
        <f t="shared" si="42"/>
        <v>1.9944721041084856</v>
      </c>
      <c r="X182">
        <v>2</v>
      </c>
      <c r="Y182">
        <v>1</v>
      </c>
      <c r="Z182" s="5">
        <f t="shared" si="32"/>
        <v>95.45871692953169</v>
      </c>
      <c r="AA182" s="5">
        <f t="shared" si="43"/>
        <v>-4.5412830704683103</v>
      </c>
      <c r="AB182" s="5"/>
      <c r="AC182" s="5"/>
      <c r="AD182" s="5"/>
      <c r="AE182" s="5"/>
      <c r="AF182" s="5"/>
      <c r="AG182" s="5"/>
      <c r="AJ182" t="str">
        <f t="shared" si="33"/>
        <v>EspanyolAlavés</v>
      </c>
      <c r="AK182">
        <f t="shared" si="44"/>
        <v>1.8</v>
      </c>
      <c r="AL182">
        <f t="shared" si="45"/>
        <v>3.5</v>
      </c>
      <c r="AM182">
        <f t="shared" si="46"/>
        <v>4.75</v>
      </c>
      <c r="AP182" t="s">
        <v>725</v>
      </c>
      <c r="AQ182">
        <v>2.5</v>
      </c>
      <c r="AR182">
        <v>3.4</v>
      </c>
      <c r="AS182">
        <v>2.8</v>
      </c>
    </row>
    <row r="183" spans="1:45">
      <c r="A183">
        <v>32</v>
      </c>
      <c r="B183" t="s">
        <v>625</v>
      </c>
      <c r="C183" t="s">
        <v>354</v>
      </c>
      <c r="D183">
        <v>0.15957787100000001</v>
      </c>
      <c r="E183">
        <v>0.61338326099999996</v>
      </c>
      <c r="F183">
        <v>0.211563679</v>
      </c>
      <c r="G183">
        <v>0.52272167599999997</v>
      </c>
      <c r="H183">
        <v>0.49071218700000002</v>
      </c>
      <c r="I183" s="3">
        <v>0</v>
      </c>
      <c r="J183" s="3">
        <v>2.7624815838729178</v>
      </c>
      <c r="K183" s="3">
        <v>0</v>
      </c>
      <c r="L183" s="3">
        <f t="shared" si="34"/>
        <v>2.7624815838729178</v>
      </c>
      <c r="M183">
        <f t="shared" si="35"/>
        <v>4.75</v>
      </c>
      <c r="N183">
        <f t="shared" si="36"/>
        <v>1.65</v>
      </c>
      <c r="O183">
        <f t="shared" si="37"/>
        <v>4.2</v>
      </c>
      <c r="P183" s="4">
        <f t="shared" si="38"/>
        <v>97.237518416127088</v>
      </c>
      <c r="Q183" s="4">
        <f t="shared" si="39"/>
        <v>101.7956130295174</v>
      </c>
      <c r="R183" s="4">
        <f t="shared" si="40"/>
        <v>97.237518416127088</v>
      </c>
      <c r="S183">
        <f t="shared" si="41"/>
        <v>1.9878338667495101</v>
      </c>
      <c r="T183">
        <f t="shared" si="41"/>
        <v>2.0077290621055908</v>
      </c>
      <c r="U183">
        <f t="shared" si="41"/>
        <v>1.9878338667495101</v>
      </c>
      <c r="V183" s="2">
        <f t="shared" si="42"/>
        <v>1.9692751417667054</v>
      </c>
      <c r="X183">
        <v>0</v>
      </c>
      <c r="Y183">
        <v>0</v>
      </c>
      <c r="Z183" s="5">
        <f t="shared" si="32"/>
        <v>97.237518416127088</v>
      </c>
      <c r="AA183" s="5">
        <f t="shared" si="43"/>
        <v>-2.762481583872912</v>
      </c>
      <c r="AB183" s="5"/>
      <c r="AC183" s="5"/>
      <c r="AD183" s="5"/>
      <c r="AE183" s="5"/>
      <c r="AF183" s="5"/>
      <c r="AG183" s="5"/>
      <c r="AJ183" t="str">
        <f t="shared" si="33"/>
        <v>HuescaBarcelona</v>
      </c>
      <c r="AK183">
        <f t="shared" si="44"/>
        <v>4.75</v>
      </c>
      <c r="AL183">
        <f t="shared" si="45"/>
        <v>4.2</v>
      </c>
      <c r="AM183">
        <f t="shared" si="46"/>
        <v>1.65</v>
      </c>
      <c r="AP183" t="s">
        <v>380</v>
      </c>
      <c r="AQ183">
        <v>2.1</v>
      </c>
      <c r="AR183">
        <v>3.1</v>
      </c>
      <c r="AS183">
        <v>4</v>
      </c>
    </row>
    <row r="184" spans="1:45">
      <c r="A184">
        <v>32</v>
      </c>
      <c r="B184" t="s">
        <v>357</v>
      </c>
      <c r="C184" t="s">
        <v>355</v>
      </c>
      <c r="D184">
        <v>0.53375188699999998</v>
      </c>
      <c r="E184">
        <v>0.23466524999999999</v>
      </c>
      <c r="F184">
        <v>0.19545897400000001</v>
      </c>
      <c r="G184">
        <v>0.69875868500000005</v>
      </c>
      <c r="H184">
        <v>0.67064919700000003</v>
      </c>
      <c r="I184" s="3">
        <v>0</v>
      </c>
      <c r="J184" s="3">
        <v>15.065592613678904</v>
      </c>
      <c r="K184" s="3">
        <v>3.1889784112213095</v>
      </c>
      <c r="L184" s="3">
        <f t="shared" si="34"/>
        <v>18.254571024900212</v>
      </c>
      <c r="M184">
        <f t="shared" si="35"/>
        <v>1.36</v>
      </c>
      <c r="N184">
        <f t="shared" si="36"/>
        <v>9</v>
      </c>
      <c r="O184">
        <f t="shared" si="37"/>
        <v>4.75</v>
      </c>
      <c r="P184" s="4">
        <f t="shared" si="38"/>
        <v>81.745428975099784</v>
      </c>
      <c r="Q184" s="4">
        <f t="shared" si="39"/>
        <v>217.3357624982099</v>
      </c>
      <c r="R184" s="4">
        <f t="shared" si="40"/>
        <v>96.893076428401002</v>
      </c>
      <c r="S184">
        <f t="shared" si="41"/>
        <v>1.9124634772174249</v>
      </c>
      <c r="T184">
        <f t="shared" si="41"/>
        <v>2.3371311951549223</v>
      </c>
      <c r="U184">
        <f t="shared" si="41"/>
        <v>1.9862927453029113</v>
      </c>
      <c r="V184" s="2">
        <f t="shared" si="42"/>
        <v>1.957463208037761</v>
      </c>
      <c r="X184">
        <v>2</v>
      </c>
      <c r="Y184">
        <v>0</v>
      </c>
      <c r="Z184" s="5">
        <f t="shared" si="32"/>
        <v>81.745428975099784</v>
      </c>
      <c r="AA184" s="5">
        <f t="shared" si="43"/>
        <v>-18.254571024900216</v>
      </c>
      <c r="AB184" s="5"/>
      <c r="AC184" s="5"/>
      <c r="AD184" s="5"/>
      <c r="AE184" s="5"/>
      <c r="AF184" s="5"/>
      <c r="AG184" s="5"/>
      <c r="AJ184" t="str">
        <f t="shared" si="33"/>
        <v>Atlético MadridCelta Vigo</v>
      </c>
      <c r="AK184">
        <f t="shared" si="44"/>
        <v>1.36</v>
      </c>
      <c r="AL184">
        <f t="shared" si="45"/>
        <v>4.75</v>
      </c>
      <c r="AM184">
        <f t="shared" si="46"/>
        <v>9</v>
      </c>
      <c r="AP184" t="s">
        <v>726</v>
      </c>
      <c r="AQ184">
        <v>1.95</v>
      </c>
      <c r="AR184">
        <v>3.25</v>
      </c>
      <c r="AS184">
        <v>4.33</v>
      </c>
    </row>
    <row r="185" spans="1:45">
      <c r="A185">
        <v>32</v>
      </c>
      <c r="B185" t="s">
        <v>360</v>
      </c>
      <c r="C185" t="s">
        <v>376</v>
      </c>
      <c r="D185">
        <v>0.44445780000000001</v>
      </c>
      <c r="E185">
        <v>0.304426311</v>
      </c>
      <c r="F185">
        <v>0.24217746900000001</v>
      </c>
      <c r="G185">
        <v>0.55456424500000001</v>
      </c>
      <c r="H185">
        <v>0.580385547</v>
      </c>
      <c r="I185" s="3">
        <v>0</v>
      </c>
      <c r="J185" s="3">
        <v>14.453863371543001</v>
      </c>
      <c r="K185" s="3">
        <v>4.0318798442780492</v>
      </c>
      <c r="L185" s="3">
        <f t="shared" si="34"/>
        <v>18.485743215821049</v>
      </c>
      <c r="M185">
        <f t="shared" si="35"/>
        <v>1.66</v>
      </c>
      <c r="N185">
        <f t="shared" si="36"/>
        <v>5</v>
      </c>
      <c r="O185">
        <f t="shared" si="37"/>
        <v>4</v>
      </c>
      <c r="P185" s="4">
        <f t="shared" si="38"/>
        <v>81.51425678417894</v>
      </c>
      <c r="Q185" s="4">
        <f t="shared" si="39"/>
        <v>153.78357364189395</v>
      </c>
      <c r="R185" s="4">
        <f t="shared" si="40"/>
        <v>97.641776161291148</v>
      </c>
      <c r="S185">
        <f t="shared" si="41"/>
        <v>1.9112335731720027</v>
      </c>
      <c r="T185">
        <f t="shared" si="41"/>
        <v>2.1869099488745709</v>
      </c>
      <c r="U185">
        <f t="shared" si="41"/>
        <v>1.9896356708888603</v>
      </c>
      <c r="V185" s="2">
        <f t="shared" si="42"/>
        <v>1.9970605284512328</v>
      </c>
      <c r="X185">
        <v>3</v>
      </c>
      <c r="Y185">
        <v>2</v>
      </c>
      <c r="Z185" s="5">
        <f t="shared" si="32"/>
        <v>81.51425678417894</v>
      </c>
      <c r="AA185" s="5">
        <f t="shared" si="43"/>
        <v>-18.48574321582106</v>
      </c>
      <c r="AB185" s="5"/>
      <c r="AC185" s="5"/>
      <c r="AD185" s="5"/>
      <c r="AE185" s="5"/>
      <c r="AF185" s="5"/>
      <c r="AG185" s="5"/>
      <c r="AJ185" t="str">
        <f t="shared" si="33"/>
        <v>SevillaBetis</v>
      </c>
      <c r="AK185">
        <f t="shared" si="44"/>
        <v>1.66</v>
      </c>
      <c r="AL185">
        <f t="shared" si="45"/>
        <v>4</v>
      </c>
      <c r="AM185">
        <f t="shared" si="46"/>
        <v>5</v>
      </c>
      <c r="AP185" t="s">
        <v>727</v>
      </c>
      <c r="AQ185">
        <v>1.53</v>
      </c>
      <c r="AR185">
        <v>4</v>
      </c>
      <c r="AS185">
        <v>7</v>
      </c>
    </row>
    <row r="186" spans="1:45">
      <c r="A186">
        <v>32</v>
      </c>
      <c r="B186" t="s">
        <v>628</v>
      </c>
      <c r="C186" t="s">
        <v>369</v>
      </c>
      <c r="D186">
        <v>0.27411465699999998</v>
      </c>
      <c r="E186">
        <v>0.29524806799999997</v>
      </c>
      <c r="F186">
        <v>0.43057568600000001</v>
      </c>
      <c r="G186">
        <v>0.10943262300000001</v>
      </c>
      <c r="H186">
        <v>0.19062457699999999</v>
      </c>
      <c r="I186" s="3">
        <v>1.5359059940851256E-2</v>
      </c>
      <c r="J186" s="3">
        <v>0</v>
      </c>
      <c r="K186" s="3">
        <v>13.278741232546215</v>
      </c>
      <c r="L186" s="3">
        <f t="shared" si="34"/>
        <v>13.294100292487066</v>
      </c>
      <c r="M186">
        <f t="shared" si="35"/>
        <v>3.2</v>
      </c>
      <c r="N186">
        <f t="shared" si="36"/>
        <v>2.5499999999999998</v>
      </c>
      <c r="O186">
        <f t="shared" si="37"/>
        <v>2.9</v>
      </c>
      <c r="P186" s="4">
        <f t="shared" si="38"/>
        <v>86.755048699323666</v>
      </c>
      <c r="Q186" s="4">
        <f t="shared" si="39"/>
        <v>86.705899707512941</v>
      </c>
      <c r="R186" s="4">
        <f t="shared" si="40"/>
        <v>125.21424928189695</v>
      </c>
      <c r="S186">
        <f t="shared" si="41"/>
        <v>1.9382947579119734</v>
      </c>
      <c r="T186">
        <f t="shared" si="41"/>
        <v>1.9380486490707411</v>
      </c>
      <c r="U186">
        <f t="shared" si="41"/>
        <v>2.0976537540530766</v>
      </c>
      <c r="V186" s="2">
        <f t="shared" si="42"/>
        <v>2.0067188261999638</v>
      </c>
      <c r="X186">
        <v>2</v>
      </c>
      <c r="Y186">
        <v>2</v>
      </c>
      <c r="Z186" s="5">
        <f t="shared" si="32"/>
        <v>125.21424928189695</v>
      </c>
      <c r="AA186" s="5">
        <f t="shared" si="43"/>
        <v>25.214249281896954</v>
      </c>
      <c r="AB186" s="5"/>
      <c r="AC186" s="5"/>
      <c r="AD186" s="5"/>
      <c r="AE186" s="5"/>
      <c r="AF186" s="5"/>
      <c r="AG186" s="5"/>
      <c r="AJ186" t="str">
        <f t="shared" si="33"/>
        <v>ValladolidGetafe</v>
      </c>
      <c r="AK186">
        <f t="shared" si="44"/>
        <v>3.2</v>
      </c>
      <c r="AL186">
        <f t="shared" si="45"/>
        <v>2.9</v>
      </c>
      <c r="AM186">
        <f t="shared" si="46"/>
        <v>2.5499999999999998</v>
      </c>
      <c r="AP186" t="s">
        <v>489</v>
      </c>
      <c r="AQ186">
        <v>2.15</v>
      </c>
      <c r="AR186">
        <v>3.1</v>
      </c>
      <c r="AS186">
        <v>3.8</v>
      </c>
    </row>
    <row r="187" spans="1:45">
      <c r="A187">
        <v>32</v>
      </c>
      <c r="B187" t="s">
        <v>363</v>
      </c>
      <c r="C187" t="s">
        <v>623</v>
      </c>
      <c r="D187">
        <v>0.56822602099999997</v>
      </c>
      <c r="E187">
        <v>0.15120157400000001</v>
      </c>
      <c r="F187">
        <v>0.27751608</v>
      </c>
      <c r="G187">
        <v>0.30618714499999999</v>
      </c>
      <c r="H187">
        <v>0.321690052</v>
      </c>
      <c r="I187" s="3">
        <v>0</v>
      </c>
      <c r="J187" s="3">
        <v>0</v>
      </c>
      <c r="K187" s="3">
        <v>3.8321057900034368</v>
      </c>
      <c r="L187" s="3">
        <f t="shared" si="34"/>
        <v>3.8321057900034368</v>
      </c>
      <c r="M187">
        <f t="shared" si="35"/>
        <v>1.6</v>
      </c>
      <c r="N187">
        <f t="shared" si="36"/>
        <v>5.5</v>
      </c>
      <c r="O187">
        <f t="shared" si="37"/>
        <v>4</v>
      </c>
      <c r="P187" s="4">
        <f t="shared" si="38"/>
        <v>96.167894209996561</v>
      </c>
      <c r="Q187" s="4">
        <f t="shared" si="39"/>
        <v>96.167894209996561</v>
      </c>
      <c r="R187" s="4">
        <f t="shared" si="40"/>
        <v>111.4963173700103</v>
      </c>
      <c r="S187">
        <f t="shared" si="41"/>
        <v>1.9830301063966143</v>
      </c>
      <c r="T187">
        <f t="shared" si="41"/>
        <v>1.9830301063966143</v>
      </c>
      <c r="U187">
        <f t="shared" si="41"/>
        <v>2.0472605232380303</v>
      </c>
      <c r="V187" s="2">
        <f t="shared" si="42"/>
        <v>1.9947942954052773</v>
      </c>
      <c r="X187">
        <v>3</v>
      </c>
      <c r="Y187">
        <v>2</v>
      </c>
      <c r="Z187" s="5">
        <f t="shared" si="32"/>
        <v>96.167894209996561</v>
      </c>
      <c r="AA187" s="5">
        <f t="shared" si="43"/>
        <v>-3.832105790003439</v>
      </c>
      <c r="AB187" s="5"/>
      <c r="AC187" s="5"/>
      <c r="AD187" s="5"/>
      <c r="AE187" s="5"/>
      <c r="AF187" s="5"/>
      <c r="AG187" s="5"/>
      <c r="AJ187" t="str">
        <f t="shared" si="33"/>
        <v>Athletic BilbaoRayo Vallecano</v>
      </c>
      <c r="AK187">
        <f t="shared" si="44"/>
        <v>1.6</v>
      </c>
      <c r="AL187">
        <f t="shared" si="45"/>
        <v>4</v>
      </c>
      <c r="AM187">
        <f t="shared" si="46"/>
        <v>5.5</v>
      </c>
      <c r="AP187" t="s">
        <v>728</v>
      </c>
      <c r="AQ187">
        <v>2.75</v>
      </c>
      <c r="AR187">
        <v>3.2</v>
      </c>
      <c r="AS187">
        <v>2.7</v>
      </c>
    </row>
    <row r="188" spans="1:45">
      <c r="A188">
        <v>32</v>
      </c>
      <c r="B188" t="s">
        <v>358</v>
      </c>
      <c r="C188" t="s">
        <v>372</v>
      </c>
      <c r="D188">
        <v>0.52458507499999996</v>
      </c>
      <c r="E188">
        <v>0.19437342199999999</v>
      </c>
      <c r="F188">
        <v>0.27795519000000002</v>
      </c>
      <c r="G188">
        <v>0.34655675400000002</v>
      </c>
      <c r="H188">
        <v>0.38158563000000001</v>
      </c>
      <c r="I188" s="3">
        <v>17.134455188220734</v>
      </c>
      <c r="J188" s="3">
        <v>0</v>
      </c>
      <c r="K188" s="3">
        <v>5.0408416083188881</v>
      </c>
      <c r="L188" s="3">
        <f t="shared" si="34"/>
        <v>22.175296796539623</v>
      </c>
      <c r="M188">
        <f t="shared" si="35"/>
        <v>2.2000000000000002</v>
      </c>
      <c r="N188">
        <f t="shared" si="36"/>
        <v>3.25</v>
      </c>
      <c r="O188">
        <f t="shared" si="37"/>
        <v>3.5</v>
      </c>
      <c r="P188" s="4">
        <f t="shared" si="38"/>
        <v>115.520504617546</v>
      </c>
      <c r="Q188" s="4">
        <f t="shared" si="39"/>
        <v>77.824703203460388</v>
      </c>
      <c r="R188" s="4">
        <f t="shared" si="40"/>
        <v>95.467648832576486</v>
      </c>
      <c r="S188">
        <f t="shared" si="41"/>
        <v>2.062659077318163</v>
      </c>
      <c r="T188">
        <f t="shared" si="41"/>
        <v>1.8911174731085498</v>
      </c>
      <c r="U188">
        <f t="shared" si="41"/>
        <v>1.9798562269368341</v>
      </c>
      <c r="V188" s="2">
        <f t="shared" si="42"/>
        <v>1.9999344551573919</v>
      </c>
      <c r="X188">
        <v>1</v>
      </c>
      <c r="Y188">
        <v>1</v>
      </c>
      <c r="Z188" s="5">
        <f t="shared" si="32"/>
        <v>95.467648832576486</v>
      </c>
      <c r="AA188" s="5">
        <f t="shared" si="43"/>
        <v>-4.5323511674235135</v>
      </c>
      <c r="AB188" s="5"/>
      <c r="AC188" s="5"/>
      <c r="AD188" s="5"/>
      <c r="AE188" s="5"/>
      <c r="AF188" s="5"/>
      <c r="AG188" s="5"/>
      <c r="AJ188" t="str">
        <f t="shared" si="33"/>
        <v>Real SociedadEibar</v>
      </c>
      <c r="AK188">
        <f t="shared" si="44"/>
        <v>2.2000000000000002</v>
      </c>
      <c r="AL188">
        <f t="shared" si="45"/>
        <v>3.5</v>
      </c>
      <c r="AM188">
        <f t="shared" si="46"/>
        <v>3.25</v>
      </c>
      <c r="AP188" t="s">
        <v>557</v>
      </c>
      <c r="AQ188">
        <v>1.25</v>
      </c>
      <c r="AR188">
        <v>6</v>
      </c>
      <c r="AS188">
        <v>12</v>
      </c>
    </row>
    <row r="189" spans="1:45">
      <c r="A189">
        <v>32</v>
      </c>
      <c r="B189" t="s">
        <v>378</v>
      </c>
      <c r="C189" t="s">
        <v>367</v>
      </c>
      <c r="D189">
        <v>0.398305982</v>
      </c>
      <c r="E189">
        <v>0.248417888</v>
      </c>
      <c r="F189">
        <v>0.352839495</v>
      </c>
      <c r="G189">
        <v>0.20813009900000001</v>
      </c>
      <c r="H189">
        <v>0.28743796100000002</v>
      </c>
      <c r="I189" s="3">
        <v>2.9426848494289026</v>
      </c>
      <c r="J189" s="3">
        <v>0</v>
      </c>
      <c r="K189" s="3">
        <v>7.9301570716469643</v>
      </c>
      <c r="L189" s="3">
        <f t="shared" si="34"/>
        <v>10.872841921075867</v>
      </c>
      <c r="M189">
        <f t="shared" si="35"/>
        <v>2.5</v>
      </c>
      <c r="N189">
        <f t="shared" si="36"/>
        <v>2.8</v>
      </c>
      <c r="O189">
        <f t="shared" si="37"/>
        <v>3.25</v>
      </c>
      <c r="P189" s="4">
        <f t="shared" si="38"/>
        <v>96.483870202496391</v>
      </c>
      <c r="Q189" s="4">
        <f t="shared" si="39"/>
        <v>89.12715807892414</v>
      </c>
      <c r="R189" s="4">
        <f t="shared" si="40"/>
        <v>114.90016856177677</v>
      </c>
      <c r="S189">
        <f t="shared" si="41"/>
        <v>1.9844547157525121</v>
      </c>
      <c r="T189">
        <f t="shared" si="41"/>
        <v>1.9500100587692766</v>
      </c>
      <c r="U189">
        <f t="shared" si="41"/>
        <v>2.0603206658109641</v>
      </c>
      <c r="V189" s="2">
        <f t="shared" si="42"/>
        <v>2.0018000679333592</v>
      </c>
      <c r="X189">
        <v>0</v>
      </c>
      <c r="Y189">
        <v>1</v>
      </c>
      <c r="Z189" s="5">
        <f t="shared" si="32"/>
        <v>89.12715807892414</v>
      </c>
      <c r="AA189" s="5">
        <f t="shared" si="43"/>
        <v>-10.87284192107586</v>
      </c>
      <c r="AB189" s="5"/>
      <c r="AC189" s="5"/>
      <c r="AD189" s="5"/>
      <c r="AE189" s="5"/>
      <c r="AF189" s="5"/>
      <c r="AG189" s="5"/>
      <c r="AJ189" t="str">
        <f t="shared" si="33"/>
        <v>GironaVillarreal</v>
      </c>
      <c r="AK189">
        <f t="shared" si="44"/>
        <v>2.5</v>
      </c>
      <c r="AL189">
        <f t="shared" si="45"/>
        <v>3.25</v>
      </c>
      <c r="AM189">
        <f t="shared" si="46"/>
        <v>2.8</v>
      </c>
      <c r="AP189" t="s">
        <v>729</v>
      </c>
      <c r="AQ189">
        <v>1.1200000000000001</v>
      </c>
      <c r="AR189">
        <v>9</v>
      </c>
      <c r="AS189">
        <v>21</v>
      </c>
    </row>
    <row r="190" spans="1:45">
      <c r="A190">
        <v>32</v>
      </c>
      <c r="B190" t="s">
        <v>370</v>
      </c>
      <c r="C190" t="s">
        <v>352</v>
      </c>
      <c r="D190">
        <v>0.42602556000000003</v>
      </c>
      <c r="E190">
        <v>0.311746301</v>
      </c>
      <c r="F190">
        <v>0.25659763800000002</v>
      </c>
      <c r="G190">
        <v>0.49704872100000003</v>
      </c>
      <c r="H190">
        <v>0.53756515299999996</v>
      </c>
      <c r="I190" s="3">
        <v>0</v>
      </c>
      <c r="J190" s="3">
        <v>18.523853677655065</v>
      </c>
      <c r="K190" s="3">
        <v>10.933352889830388</v>
      </c>
      <c r="L190" s="3">
        <f t="shared" si="34"/>
        <v>29.457206567485454</v>
      </c>
      <c r="M190">
        <f t="shared" si="35"/>
        <v>1.5</v>
      </c>
      <c r="N190">
        <f t="shared" si="36"/>
        <v>5.5</v>
      </c>
      <c r="O190">
        <f t="shared" si="37"/>
        <v>4.75</v>
      </c>
      <c r="P190" s="4">
        <f t="shared" si="38"/>
        <v>70.542793432514543</v>
      </c>
      <c r="Q190" s="4">
        <f t="shared" si="39"/>
        <v>172.42398865961741</v>
      </c>
      <c r="R190" s="4">
        <f t="shared" si="40"/>
        <v>122.47621965920888</v>
      </c>
      <c r="S190">
        <f t="shared" si="41"/>
        <v>1.8484526533511199</v>
      </c>
      <c r="T190">
        <f t="shared" si="41"/>
        <v>2.2365976873457081</v>
      </c>
      <c r="U190">
        <f t="shared" si="41"/>
        <v>2.0880517729997852</v>
      </c>
      <c r="V190" s="2">
        <f t="shared" si="42"/>
        <v>2.0205282856060327</v>
      </c>
      <c r="X190">
        <v>3</v>
      </c>
      <c r="Y190">
        <v>1</v>
      </c>
      <c r="Z190" s="5">
        <f t="shared" si="32"/>
        <v>70.542793432514543</v>
      </c>
      <c r="AA190" s="5">
        <f t="shared" si="43"/>
        <v>-29.457206567485457</v>
      </c>
      <c r="AB190" s="5"/>
      <c r="AC190" s="5"/>
      <c r="AD190" s="5"/>
      <c r="AE190" s="5"/>
      <c r="AF190" s="5"/>
      <c r="AG190" s="5"/>
      <c r="AJ190" t="str">
        <f t="shared" si="33"/>
        <v>ValenciaLevante</v>
      </c>
      <c r="AK190">
        <f t="shared" si="44"/>
        <v>1.5</v>
      </c>
      <c r="AL190">
        <f t="shared" si="45"/>
        <v>4.75</v>
      </c>
      <c r="AM190">
        <f t="shared" si="46"/>
        <v>5.5</v>
      </c>
      <c r="AP190" t="s">
        <v>476</v>
      </c>
      <c r="AQ190">
        <v>3.25</v>
      </c>
      <c r="AR190">
        <v>3.75</v>
      </c>
      <c r="AS190">
        <v>2.1</v>
      </c>
    </row>
    <row r="191" spans="1:45">
      <c r="A191">
        <v>32</v>
      </c>
      <c r="B191" t="s">
        <v>366</v>
      </c>
      <c r="C191" t="s">
        <v>364</v>
      </c>
      <c r="D191">
        <v>0.37407779800000002</v>
      </c>
      <c r="E191">
        <v>0.37407779800000002</v>
      </c>
      <c r="F191">
        <v>0.242936975</v>
      </c>
      <c r="G191">
        <v>0.56814650099999997</v>
      </c>
      <c r="H191">
        <v>0.596798987</v>
      </c>
      <c r="I191" s="3">
        <v>25.045841300725588</v>
      </c>
      <c r="J191" s="3">
        <v>0</v>
      </c>
      <c r="K191" s="3">
        <v>8.4964143831983741</v>
      </c>
      <c r="L191" s="3">
        <f t="shared" si="34"/>
        <v>33.542255683923962</v>
      </c>
      <c r="M191">
        <f t="shared" si="35"/>
        <v>5.25</v>
      </c>
      <c r="N191">
        <f t="shared" si="36"/>
        <v>1.6</v>
      </c>
      <c r="O191">
        <f t="shared" si="37"/>
        <v>4.2</v>
      </c>
      <c r="P191" s="4">
        <f t="shared" si="38"/>
        <v>197.94841114488537</v>
      </c>
      <c r="Q191" s="4">
        <f t="shared" si="39"/>
        <v>66.457744316076045</v>
      </c>
      <c r="R191" s="4">
        <f t="shared" si="40"/>
        <v>102.14268472550921</v>
      </c>
      <c r="S191">
        <f t="shared" si="41"/>
        <v>2.2965520201888645</v>
      </c>
      <c r="T191">
        <f t="shared" si="41"/>
        <v>1.822545596531828</v>
      </c>
      <c r="U191">
        <f t="shared" si="41"/>
        <v>2.0092072686962479</v>
      </c>
      <c r="V191" s="2">
        <f t="shared" si="42"/>
        <v>2.0289737022150032</v>
      </c>
      <c r="X191">
        <v>1</v>
      </c>
      <c r="Y191">
        <v>1</v>
      </c>
      <c r="Z191" s="5">
        <f t="shared" si="32"/>
        <v>102.14268472550921</v>
      </c>
      <c r="AA191" s="5">
        <f t="shared" si="43"/>
        <v>2.1426847255092127</v>
      </c>
      <c r="AB191" s="5"/>
      <c r="AC191" s="5"/>
      <c r="AD191" s="5"/>
      <c r="AE191" s="5"/>
      <c r="AF191" s="5"/>
      <c r="AG191" s="5"/>
      <c r="AJ191" t="str">
        <f t="shared" si="33"/>
        <v>LeganésReal Madrid</v>
      </c>
      <c r="AK191">
        <f t="shared" si="44"/>
        <v>5.25</v>
      </c>
      <c r="AL191">
        <f t="shared" si="45"/>
        <v>4.2</v>
      </c>
      <c r="AM191">
        <f t="shared" si="46"/>
        <v>1.6</v>
      </c>
      <c r="AP191" t="s">
        <v>730</v>
      </c>
      <c r="AQ191">
        <v>2</v>
      </c>
      <c r="AR191">
        <v>3.3</v>
      </c>
      <c r="AS191">
        <v>4</v>
      </c>
    </row>
    <row r="192" spans="1:45">
      <c r="A192">
        <v>33</v>
      </c>
      <c r="B192" t="s">
        <v>379</v>
      </c>
      <c r="C192" t="s">
        <v>628</v>
      </c>
      <c r="D192">
        <v>0.43542504700000001</v>
      </c>
      <c r="E192">
        <v>0.19190506299999999</v>
      </c>
      <c r="F192">
        <v>0.37231943499999998</v>
      </c>
      <c r="G192">
        <v>0.16291197299999999</v>
      </c>
      <c r="H192">
        <v>0.22906881000000001</v>
      </c>
      <c r="I192" s="3">
        <v>5.8442018415579191E-3</v>
      </c>
      <c r="J192" s="3">
        <v>0</v>
      </c>
      <c r="K192" s="3">
        <v>8.7260134363873423</v>
      </c>
      <c r="L192" s="3">
        <f t="shared" si="34"/>
        <v>8.7318576382289006</v>
      </c>
      <c r="M192">
        <f t="shared" si="35"/>
        <v>2.1</v>
      </c>
      <c r="N192">
        <f t="shared" si="36"/>
        <v>3.75</v>
      </c>
      <c r="O192">
        <f t="shared" si="37"/>
        <v>3.2</v>
      </c>
      <c r="P192" s="4">
        <f t="shared" si="38"/>
        <v>91.280415185638361</v>
      </c>
      <c r="Q192" s="4">
        <f t="shared" si="39"/>
        <v>91.268142361771098</v>
      </c>
      <c r="R192" s="4">
        <f t="shared" si="40"/>
        <v>119.19138535821061</v>
      </c>
      <c r="S192">
        <f t="shared" si="41"/>
        <v>1.9603776067872576</v>
      </c>
      <c r="T192">
        <f t="shared" si="41"/>
        <v>1.9603192111498167</v>
      </c>
      <c r="U192">
        <f t="shared" si="41"/>
        <v>2.0762448675972403</v>
      </c>
      <c r="V192" s="2">
        <f t="shared" si="42"/>
        <v>2.0028190093143592</v>
      </c>
      <c r="X192">
        <v>2</v>
      </c>
      <c r="Y192">
        <v>2</v>
      </c>
      <c r="Z192" s="5">
        <f t="shared" si="32"/>
        <v>119.19138535821061</v>
      </c>
      <c r="AA192" s="5">
        <f t="shared" si="43"/>
        <v>19.19138535821061</v>
      </c>
      <c r="AB192" s="5"/>
      <c r="AC192" s="5"/>
      <c r="AD192" s="5"/>
      <c r="AE192" s="5"/>
      <c r="AF192" s="5"/>
      <c r="AG192" s="5"/>
      <c r="AJ192" t="str">
        <f t="shared" si="33"/>
        <v>AlavésValladolid</v>
      </c>
      <c r="AK192">
        <f t="shared" si="44"/>
        <v>2.1</v>
      </c>
      <c r="AL192">
        <f t="shared" si="45"/>
        <v>3.2</v>
      </c>
      <c r="AM192">
        <f t="shared" si="46"/>
        <v>3.75</v>
      </c>
      <c r="AP192" t="s">
        <v>731</v>
      </c>
      <c r="AQ192">
        <v>2</v>
      </c>
      <c r="AR192">
        <v>3.1</v>
      </c>
      <c r="AS192">
        <v>4.5</v>
      </c>
    </row>
    <row r="193" spans="1:45">
      <c r="A193">
        <v>33</v>
      </c>
      <c r="B193" t="s">
        <v>355</v>
      </c>
      <c r="C193" t="s">
        <v>378</v>
      </c>
      <c r="D193">
        <v>0.33822746599999998</v>
      </c>
      <c r="E193">
        <v>0.39917253499999999</v>
      </c>
      <c r="F193">
        <v>0.25704109600000002</v>
      </c>
      <c r="G193">
        <v>0.50280227099999997</v>
      </c>
      <c r="H193">
        <v>0.54500210000000004</v>
      </c>
      <c r="I193" s="3">
        <v>0</v>
      </c>
      <c r="J193" s="3">
        <v>18.374559315244301</v>
      </c>
      <c r="K193" s="3">
        <v>5.3785151009162213</v>
      </c>
      <c r="L193" s="3">
        <f t="shared" si="34"/>
        <v>23.753074416160523</v>
      </c>
      <c r="M193">
        <f t="shared" si="35"/>
        <v>2</v>
      </c>
      <c r="N193">
        <f t="shared" si="36"/>
        <v>3.5</v>
      </c>
      <c r="O193">
        <f t="shared" si="37"/>
        <v>3.75</v>
      </c>
      <c r="P193" s="4">
        <f t="shared" si="38"/>
        <v>76.246925583839484</v>
      </c>
      <c r="Q193" s="4">
        <f t="shared" si="39"/>
        <v>140.55788318719453</v>
      </c>
      <c r="R193" s="4">
        <f t="shared" si="40"/>
        <v>96.416357212275315</v>
      </c>
      <c r="S193">
        <f t="shared" si="41"/>
        <v>1.8822223368202382</v>
      </c>
      <c r="T193">
        <f t="shared" si="41"/>
        <v>2.1478552080273414</v>
      </c>
      <c r="U193">
        <f t="shared" si="41"/>
        <v>1.9841507190107774</v>
      </c>
      <c r="V193" s="2">
        <f t="shared" si="42"/>
        <v>2.0039923750762521</v>
      </c>
      <c r="X193">
        <v>2</v>
      </c>
      <c r="Y193">
        <v>1</v>
      </c>
      <c r="Z193" s="5">
        <f t="shared" si="32"/>
        <v>76.246925583839484</v>
      </c>
      <c r="AA193" s="5">
        <f t="shared" si="43"/>
        <v>-23.753074416160516</v>
      </c>
      <c r="AB193" s="5"/>
      <c r="AC193" s="5"/>
      <c r="AD193" s="5"/>
      <c r="AE193" s="5"/>
      <c r="AF193" s="5"/>
      <c r="AG193" s="5"/>
      <c r="AJ193" t="str">
        <f t="shared" si="33"/>
        <v>Celta VigoGirona</v>
      </c>
      <c r="AK193">
        <f t="shared" si="44"/>
        <v>2</v>
      </c>
      <c r="AL193">
        <f t="shared" si="45"/>
        <v>3.75</v>
      </c>
      <c r="AM193">
        <f t="shared" si="46"/>
        <v>3.5</v>
      </c>
      <c r="AP193" t="s">
        <v>572</v>
      </c>
      <c r="AQ193">
        <v>3.1</v>
      </c>
      <c r="AR193">
        <v>3.2</v>
      </c>
      <c r="AS193">
        <v>2.4</v>
      </c>
    </row>
    <row r="194" spans="1:45">
      <c r="A194">
        <v>33</v>
      </c>
      <c r="B194" t="s">
        <v>372</v>
      </c>
      <c r="C194" t="s">
        <v>357</v>
      </c>
      <c r="D194">
        <v>0.26527218000000002</v>
      </c>
      <c r="E194">
        <v>0.47750328800000003</v>
      </c>
      <c r="F194">
        <v>0.25053505399999998</v>
      </c>
      <c r="G194">
        <v>0.49636085400000002</v>
      </c>
      <c r="H194">
        <v>0.52678418000000005</v>
      </c>
      <c r="I194" s="3">
        <v>0</v>
      </c>
      <c r="J194" s="3">
        <v>10.850265330048018</v>
      </c>
      <c r="K194" s="3">
        <v>0</v>
      </c>
      <c r="L194" s="3">
        <f t="shared" si="34"/>
        <v>10.850265330048018</v>
      </c>
      <c r="M194">
        <f t="shared" si="35"/>
        <v>3.2</v>
      </c>
      <c r="N194">
        <f t="shared" si="36"/>
        <v>2.4</v>
      </c>
      <c r="O194">
        <f t="shared" si="37"/>
        <v>3.1</v>
      </c>
      <c r="P194" s="4">
        <f t="shared" si="38"/>
        <v>89.149734669951982</v>
      </c>
      <c r="Q194" s="4">
        <f t="shared" si="39"/>
        <v>115.19037146206722</v>
      </c>
      <c r="R194" s="4">
        <f t="shared" si="40"/>
        <v>89.149734669951982</v>
      </c>
      <c r="S194">
        <f t="shared" si="41"/>
        <v>1.9501200549533564</v>
      </c>
      <c r="T194">
        <f t="shared" si="41"/>
        <v>2.061416178777689</v>
      </c>
      <c r="U194">
        <f t="shared" si="41"/>
        <v>1.9501200549533564</v>
      </c>
      <c r="V194" s="2">
        <f t="shared" si="42"/>
        <v>1.9902190348161612</v>
      </c>
      <c r="X194">
        <v>0</v>
      </c>
      <c r="Y194">
        <v>1</v>
      </c>
      <c r="Z194" s="5">
        <f t="shared" ref="Z194:Z251" si="47">IF(X194=Y194,R194,IF(X194&gt;Y194,P194,Q194))</f>
        <v>115.19037146206722</v>
      </c>
      <c r="AA194" s="5">
        <f t="shared" si="43"/>
        <v>15.190371462067219</v>
      </c>
      <c r="AB194" s="5"/>
      <c r="AC194" s="5"/>
      <c r="AD194" s="5"/>
      <c r="AE194" s="5"/>
      <c r="AF194" s="5"/>
      <c r="AG194" s="5"/>
      <c r="AJ194" t="str">
        <f t="shared" ref="AJ194:AJ251" si="48">_xlfn.CONCAT(B194,C194)</f>
        <v>EibarAtlético Madrid</v>
      </c>
      <c r="AK194">
        <f t="shared" si="44"/>
        <v>3.2</v>
      </c>
      <c r="AL194">
        <f t="shared" si="45"/>
        <v>3.1</v>
      </c>
      <c r="AM194">
        <f t="shared" si="46"/>
        <v>2.4</v>
      </c>
      <c r="AP194" t="s">
        <v>732</v>
      </c>
      <c r="AQ194">
        <v>5.75</v>
      </c>
      <c r="AR194">
        <v>3.6</v>
      </c>
      <c r="AS194">
        <v>1.66</v>
      </c>
    </row>
    <row r="195" spans="1:45">
      <c r="A195">
        <v>33</v>
      </c>
      <c r="B195" t="s">
        <v>623</v>
      </c>
      <c r="C195" t="s">
        <v>625</v>
      </c>
      <c r="D195">
        <v>0.573991684</v>
      </c>
      <c r="E195">
        <v>0.19515917699999999</v>
      </c>
      <c r="F195">
        <v>0.21374659900000001</v>
      </c>
      <c r="G195">
        <v>0.57126593699999995</v>
      </c>
      <c r="H195">
        <v>0.55281920299999998</v>
      </c>
      <c r="I195" s="3">
        <v>19.037405233972947</v>
      </c>
      <c r="J195" s="3">
        <v>0</v>
      </c>
      <c r="K195" s="3">
        <v>0.31937940098125028</v>
      </c>
      <c r="L195" s="3">
        <f t="shared" ref="L195:L251" si="49">SUM(I195:K195)</f>
        <v>19.356784634954199</v>
      </c>
      <c r="M195">
        <f t="shared" ref="M195:M251" si="50">AK195</f>
        <v>2.0499999999999998</v>
      </c>
      <c r="N195">
        <f t="shared" ref="N195:N251" si="51">AM195</f>
        <v>3.4</v>
      </c>
      <c r="O195">
        <f t="shared" ref="O195:O251" si="52">AL195</f>
        <v>3.75</v>
      </c>
      <c r="P195" s="4">
        <f t="shared" ref="P195:P251" si="53">100+(I195*M195-I195)-J195-K195</f>
        <v>119.66989609469034</v>
      </c>
      <c r="Q195" s="4">
        <f t="shared" ref="Q195:Q251" si="54">100+(J195*N195-J195)-I195-K195</f>
        <v>80.643215365045805</v>
      </c>
      <c r="R195" s="4">
        <f t="shared" ref="R195:R251" si="55">100+(K195*O195-K195)-I195-J195</f>
        <v>81.840888118725488</v>
      </c>
      <c r="S195">
        <f t="shared" ref="S195:U251" si="56">LOG(P195)</f>
        <v>2.0779849139465054</v>
      </c>
      <c r="T195">
        <f t="shared" si="56"/>
        <v>1.9065678354141702</v>
      </c>
      <c r="U195">
        <f t="shared" si="56"/>
        <v>1.9129703335947312</v>
      </c>
      <c r="V195" s="2">
        <f t="shared" ref="V195:V251" si="57">(D195*S195)+(E195*T195)+(F195*U195)</f>
        <v>1.9737211725306198</v>
      </c>
      <c r="X195">
        <v>0</v>
      </c>
      <c r="Y195">
        <v>0</v>
      </c>
      <c r="Z195" s="5">
        <f t="shared" si="47"/>
        <v>81.840888118725488</v>
      </c>
      <c r="AA195" s="5">
        <f t="shared" ref="AA195:AA251" si="58">Z195-100</f>
        <v>-18.159111881274512</v>
      </c>
      <c r="AB195" s="5"/>
      <c r="AC195" s="5"/>
      <c r="AD195" s="5"/>
      <c r="AE195" s="5"/>
      <c r="AF195" s="5"/>
      <c r="AG195" s="5"/>
      <c r="AJ195" t="str">
        <f t="shared" si="48"/>
        <v>Rayo VallecanoHuesca</v>
      </c>
      <c r="AK195">
        <f t="shared" ref="AK195:AK251" si="59">VLOOKUP(AJ195,$AP$2:$AS$381,2,FALSE)</f>
        <v>2.0499999999999998</v>
      </c>
      <c r="AL195">
        <f t="shared" ref="AL195:AL251" si="60">VLOOKUP(AJ195,$AP$2:$AS$381,3,FALSE)</f>
        <v>3.75</v>
      </c>
      <c r="AM195">
        <f t="shared" ref="AM195:AM251" si="61">VLOOKUP(AJ195,$AP$2:$AS$381,4,FALSE)</f>
        <v>3.4</v>
      </c>
      <c r="AP195" t="s">
        <v>384</v>
      </c>
      <c r="AQ195">
        <v>1.7</v>
      </c>
      <c r="AR195">
        <v>4.2</v>
      </c>
      <c r="AS195">
        <v>4.5</v>
      </c>
    </row>
    <row r="196" spans="1:45">
      <c r="A196">
        <v>33</v>
      </c>
      <c r="B196" t="s">
        <v>354</v>
      </c>
      <c r="C196" t="s">
        <v>358</v>
      </c>
      <c r="D196">
        <v>0.39495181899999998</v>
      </c>
      <c r="E196">
        <v>0.32902896599999998</v>
      </c>
      <c r="F196">
        <v>0.17700347699999999</v>
      </c>
      <c r="G196">
        <v>0.79456656800000003</v>
      </c>
      <c r="H196">
        <v>0.76665388000000001</v>
      </c>
      <c r="I196" s="3">
        <v>0</v>
      </c>
      <c r="J196" s="3">
        <v>32.524592099726448</v>
      </c>
      <c r="K196" s="3">
        <v>11.716725513788095</v>
      </c>
      <c r="L196" s="3">
        <f t="shared" si="49"/>
        <v>44.241317613514539</v>
      </c>
      <c r="M196">
        <f t="shared" si="50"/>
        <v>1.22</v>
      </c>
      <c r="N196">
        <f t="shared" si="51"/>
        <v>13</v>
      </c>
      <c r="O196">
        <f t="shared" si="52"/>
        <v>6.5</v>
      </c>
      <c r="P196" s="4">
        <f t="shared" si="53"/>
        <v>55.758682386485461</v>
      </c>
      <c r="Q196" s="4">
        <f t="shared" si="54"/>
        <v>478.57837968292927</v>
      </c>
      <c r="R196" s="4">
        <f t="shared" si="55"/>
        <v>131.91739822610808</v>
      </c>
      <c r="S196">
        <f t="shared" si="56"/>
        <v>1.746312502553373</v>
      </c>
      <c r="T196">
        <f t="shared" si="56"/>
        <v>2.6799530749784419</v>
      </c>
      <c r="U196">
        <f t="shared" si="56"/>
        <v>2.1203020772393497</v>
      </c>
      <c r="V196" s="2">
        <f t="shared" si="57"/>
        <v>1.9467923285762614</v>
      </c>
      <c r="X196">
        <v>2</v>
      </c>
      <c r="Y196">
        <v>1</v>
      </c>
      <c r="Z196" s="5">
        <f t="shared" si="47"/>
        <v>55.758682386485461</v>
      </c>
      <c r="AA196" s="5">
        <f t="shared" si="58"/>
        <v>-44.241317613514539</v>
      </c>
      <c r="AB196" s="5"/>
      <c r="AC196" s="5"/>
      <c r="AD196" s="5"/>
      <c r="AE196" s="5"/>
      <c r="AF196" s="5"/>
      <c r="AG196" s="5"/>
      <c r="AJ196" t="str">
        <f t="shared" si="48"/>
        <v>BarcelonaReal Sociedad</v>
      </c>
      <c r="AK196">
        <f t="shared" si="59"/>
        <v>1.22</v>
      </c>
      <c r="AL196">
        <f t="shared" si="60"/>
        <v>6.5</v>
      </c>
      <c r="AM196">
        <f t="shared" si="61"/>
        <v>13</v>
      </c>
      <c r="AP196" t="s">
        <v>543</v>
      </c>
      <c r="AQ196">
        <v>1.1200000000000001</v>
      </c>
      <c r="AR196">
        <v>9</v>
      </c>
      <c r="AS196">
        <v>21</v>
      </c>
    </row>
    <row r="197" spans="1:45">
      <c r="A197">
        <v>33</v>
      </c>
      <c r="B197" t="s">
        <v>352</v>
      </c>
      <c r="C197" t="s">
        <v>373</v>
      </c>
      <c r="D197">
        <v>0.51622531500000002</v>
      </c>
      <c r="E197">
        <v>0.22606953599999999</v>
      </c>
      <c r="F197">
        <v>0.25139978099999999</v>
      </c>
      <c r="G197">
        <v>0.46061332500000002</v>
      </c>
      <c r="H197">
        <v>0.485087463</v>
      </c>
      <c r="I197" s="3">
        <v>16.356214524553284</v>
      </c>
      <c r="J197" s="3">
        <v>0</v>
      </c>
      <c r="K197" s="3">
        <v>1.7501401776111309</v>
      </c>
      <c r="L197" s="3">
        <f t="shared" si="49"/>
        <v>18.106354702164413</v>
      </c>
      <c r="M197">
        <f t="shared" si="50"/>
        <v>2.2999999999999998</v>
      </c>
      <c r="N197">
        <f t="shared" si="51"/>
        <v>3</v>
      </c>
      <c r="O197">
        <f t="shared" si="52"/>
        <v>3.5</v>
      </c>
      <c r="P197" s="4">
        <f t="shared" si="53"/>
        <v>119.51293870430814</v>
      </c>
      <c r="Q197" s="4">
        <f t="shared" si="54"/>
        <v>81.89364529783559</v>
      </c>
      <c r="R197" s="4">
        <f t="shared" si="55"/>
        <v>88.01913591947455</v>
      </c>
      <c r="S197">
        <f t="shared" si="56"/>
        <v>2.0774149253987995</v>
      </c>
      <c r="T197">
        <f t="shared" si="56"/>
        <v>1.9132502031138012</v>
      </c>
      <c r="U197">
        <f t="shared" si="56"/>
        <v>1.9445771007953643</v>
      </c>
      <c r="V197" s="2">
        <f t="shared" si="57"/>
        <v>1.9938080171971091</v>
      </c>
      <c r="X197">
        <v>2</v>
      </c>
      <c r="Y197">
        <v>2</v>
      </c>
      <c r="Z197" s="5">
        <f t="shared" si="47"/>
        <v>88.01913591947455</v>
      </c>
      <c r="AA197" s="5">
        <f t="shared" si="58"/>
        <v>-11.98086408052545</v>
      </c>
      <c r="AB197" s="5"/>
      <c r="AC197" s="5"/>
      <c r="AD197" s="5"/>
      <c r="AE197" s="5"/>
      <c r="AF197" s="5"/>
      <c r="AG197" s="5"/>
      <c r="AJ197" t="str">
        <f t="shared" si="48"/>
        <v>LevanteEspanyol</v>
      </c>
      <c r="AK197">
        <f t="shared" si="59"/>
        <v>2.2999999999999998</v>
      </c>
      <c r="AL197">
        <f t="shared" si="60"/>
        <v>3.5</v>
      </c>
      <c r="AM197">
        <f t="shared" si="61"/>
        <v>3</v>
      </c>
      <c r="AP197" t="s">
        <v>733</v>
      </c>
      <c r="AQ197">
        <v>1.61</v>
      </c>
      <c r="AR197">
        <v>3.75</v>
      </c>
      <c r="AS197">
        <v>6</v>
      </c>
    </row>
    <row r="198" spans="1:45">
      <c r="A198">
        <v>33</v>
      </c>
      <c r="B198" t="s">
        <v>369</v>
      </c>
      <c r="C198" t="s">
        <v>360</v>
      </c>
      <c r="D198">
        <v>0.367513378</v>
      </c>
      <c r="E198">
        <v>0.367513378</v>
      </c>
      <c r="F198">
        <v>0.25990637799999999</v>
      </c>
      <c r="G198">
        <v>0.49371354200000001</v>
      </c>
      <c r="H198">
        <v>0.53903356000000002</v>
      </c>
      <c r="I198" s="3">
        <v>6.8506873302284603</v>
      </c>
      <c r="J198" s="3">
        <v>0</v>
      </c>
      <c r="K198" s="3">
        <v>0</v>
      </c>
      <c r="L198" s="3">
        <f t="shared" si="49"/>
        <v>6.8506873302284603</v>
      </c>
      <c r="M198">
        <f t="shared" si="50"/>
        <v>3.1</v>
      </c>
      <c r="N198">
        <f t="shared" si="51"/>
        <v>2.2999999999999998</v>
      </c>
      <c r="O198">
        <f t="shared" si="52"/>
        <v>3.4</v>
      </c>
      <c r="P198" s="4">
        <f t="shared" si="53"/>
        <v>114.38644339347977</v>
      </c>
      <c r="Q198" s="4">
        <f t="shared" si="54"/>
        <v>93.149312669771547</v>
      </c>
      <c r="R198" s="4">
        <f t="shared" si="55"/>
        <v>93.149312669771547</v>
      </c>
      <c r="S198">
        <f t="shared" si="56"/>
        <v>2.0583745567273213</v>
      </c>
      <c r="T198">
        <f t="shared" si="56"/>
        <v>1.9691796546715876</v>
      </c>
      <c r="U198">
        <f t="shared" si="56"/>
        <v>1.9691796546715876</v>
      </c>
      <c r="V198" s="2">
        <f t="shared" si="57"/>
        <v>1.991982404986322</v>
      </c>
      <c r="X198">
        <v>3</v>
      </c>
      <c r="Y198">
        <v>0</v>
      </c>
      <c r="Z198" s="5">
        <f t="shared" si="47"/>
        <v>114.38644339347977</v>
      </c>
      <c r="AA198" s="5">
        <f t="shared" si="58"/>
        <v>14.386443393479766</v>
      </c>
      <c r="AB198" s="5"/>
      <c r="AC198" s="5"/>
      <c r="AD198" s="5"/>
      <c r="AE198" s="5"/>
      <c r="AF198" s="5"/>
      <c r="AG198" s="5"/>
      <c r="AJ198" t="str">
        <f t="shared" si="48"/>
        <v>GetafeSevilla</v>
      </c>
      <c r="AK198">
        <f t="shared" si="59"/>
        <v>3.1</v>
      </c>
      <c r="AL198">
        <f t="shared" si="60"/>
        <v>3.4</v>
      </c>
      <c r="AM198">
        <f t="shared" si="61"/>
        <v>2.2999999999999998</v>
      </c>
      <c r="AP198" t="s">
        <v>734</v>
      </c>
      <c r="AQ198">
        <v>2.1</v>
      </c>
      <c r="AR198">
        <v>3.5</v>
      </c>
      <c r="AS198">
        <v>3.5</v>
      </c>
    </row>
    <row r="199" spans="1:45">
      <c r="A199">
        <v>33</v>
      </c>
      <c r="B199" t="s">
        <v>364</v>
      </c>
      <c r="C199" t="s">
        <v>363</v>
      </c>
      <c r="D199">
        <v>0.47169093200000001</v>
      </c>
      <c r="E199">
        <v>0.26444109500000001</v>
      </c>
      <c r="F199">
        <v>0.25861670599999997</v>
      </c>
      <c r="G199">
        <v>0.46460210699999999</v>
      </c>
      <c r="H199">
        <v>0.50220527199999998</v>
      </c>
      <c r="I199" s="3">
        <v>0</v>
      </c>
      <c r="J199" s="3">
        <v>16.057537521371628</v>
      </c>
      <c r="K199" s="3">
        <v>8.5425117336945622</v>
      </c>
      <c r="L199" s="3">
        <f t="shared" si="49"/>
        <v>24.600049255066189</v>
      </c>
      <c r="M199">
        <f t="shared" si="50"/>
        <v>1.45</v>
      </c>
      <c r="N199">
        <f t="shared" si="51"/>
        <v>7</v>
      </c>
      <c r="O199">
        <f t="shared" si="52"/>
        <v>4.33</v>
      </c>
      <c r="P199" s="4">
        <f t="shared" si="53"/>
        <v>75.399950744933804</v>
      </c>
      <c r="Q199" s="4">
        <f t="shared" si="54"/>
        <v>187.8027133945352</v>
      </c>
      <c r="R199" s="4">
        <f t="shared" si="55"/>
        <v>112.38902655183126</v>
      </c>
      <c r="S199">
        <f t="shared" si="56"/>
        <v>1.8773710621667179</v>
      </c>
      <c r="T199">
        <f t="shared" si="56"/>
        <v>2.2737018627105017</v>
      </c>
      <c r="U199">
        <f t="shared" si="56"/>
        <v>2.0507239096259529</v>
      </c>
      <c r="V199" s="2">
        <f t="shared" si="57"/>
        <v>2.0171505787248591</v>
      </c>
      <c r="X199">
        <v>3</v>
      </c>
      <c r="Y199">
        <v>0</v>
      </c>
      <c r="Z199" s="5">
        <f t="shared" si="47"/>
        <v>75.399950744933804</v>
      </c>
      <c r="AA199" s="5">
        <f t="shared" si="58"/>
        <v>-24.600049255066196</v>
      </c>
      <c r="AB199" s="5"/>
      <c r="AC199" s="5"/>
      <c r="AD199" s="5"/>
      <c r="AE199" s="5"/>
      <c r="AF199" s="5"/>
      <c r="AG199" s="5"/>
      <c r="AJ199" t="str">
        <f t="shared" si="48"/>
        <v>Real MadridAthletic Bilbao</v>
      </c>
      <c r="AK199">
        <f t="shared" si="59"/>
        <v>1.45</v>
      </c>
      <c r="AL199">
        <f t="shared" si="60"/>
        <v>4.33</v>
      </c>
      <c r="AM199">
        <f t="shared" si="61"/>
        <v>7</v>
      </c>
      <c r="AP199" t="s">
        <v>735</v>
      </c>
      <c r="AQ199">
        <v>2.87</v>
      </c>
      <c r="AR199">
        <v>3.3</v>
      </c>
      <c r="AS199">
        <v>2.5</v>
      </c>
    </row>
    <row r="200" spans="1:45">
      <c r="A200">
        <v>33</v>
      </c>
      <c r="B200" t="s">
        <v>367</v>
      </c>
      <c r="C200" t="s">
        <v>366</v>
      </c>
      <c r="D200">
        <v>0.52380829900000003</v>
      </c>
      <c r="E200">
        <v>0.21229462199999999</v>
      </c>
      <c r="F200">
        <v>0.258818143</v>
      </c>
      <c r="G200">
        <v>0.42146904600000001</v>
      </c>
      <c r="H200">
        <v>0.44871171799999998</v>
      </c>
      <c r="I200" s="3">
        <v>0</v>
      </c>
      <c r="J200" s="3">
        <v>1.6715368788128007</v>
      </c>
      <c r="K200" s="3">
        <v>0</v>
      </c>
      <c r="L200" s="3">
        <f t="shared" si="49"/>
        <v>1.6715368788128007</v>
      </c>
      <c r="M200">
        <f t="shared" si="50"/>
        <v>1.72</v>
      </c>
      <c r="N200">
        <f t="shared" si="51"/>
        <v>5</v>
      </c>
      <c r="O200">
        <f t="shared" si="52"/>
        <v>3.5</v>
      </c>
      <c r="P200" s="4">
        <f t="shared" si="53"/>
        <v>98.328463121187198</v>
      </c>
      <c r="Q200" s="4">
        <f t="shared" si="54"/>
        <v>106.68614751525121</v>
      </c>
      <c r="R200" s="4">
        <f t="shared" si="55"/>
        <v>98.328463121187198</v>
      </c>
      <c r="S200">
        <f t="shared" si="56"/>
        <v>1.9926792511706306</v>
      </c>
      <c r="T200">
        <f t="shared" si="56"/>
        <v>2.0281080328430021</v>
      </c>
      <c r="U200">
        <f t="shared" si="56"/>
        <v>1.9926792511706306</v>
      </c>
      <c r="V200" s="2">
        <f t="shared" si="57"/>
        <v>1.990079900598464</v>
      </c>
      <c r="X200">
        <v>2</v>
      </c>
      <c r="Y200">
        <v>1</v>
      </c>
      <c r="Z200" s="5">
        <f t="shared" si="47"/>
        <v>98.328463121187198</v>
      </c>
      <c r="AA200" s="5">
        <f t="shared" si="58"/>
        <v>-1.6715368788128018</v>
      </c>
      <c r="AB200" s="5"/>
      <c r="AC200" s="5"/>
      <c r="AD200" s="5"/>
      <c r="AE200" s="5"/>
      <c r="AF200" s="5"/>
      <c r="AG200" s="5"/>
      <c r="AJ200" t="str">
        <f t="shared" si="48"/>
        <v>VillarrealLeganés</v>
      </c>
      <c r="AK200">
        <f t="shared" si="59"/>
        <v>1.72</v>
      </c>
      <c r="AL200">
        <f t="shared" si="60"/>
        <v>3.5</v>
      </c>
      <c r="AM200">
        <f t="shared" si="61"/>
        <v>5</v>
      </c>
      <c r="AP200" t="s">
        <v>550</v>
      </c>
      <c r="AQ200">
        <v>2.2000000000000002</v>
      </c>
      <c r="AR200">
        <v>3.3</v>
      </c>
      <c r="AS200">
        <v>3.4</v>
      </c>
    </row>
    <row r="201" spans="1:45">
      <c r="A201">
        <v>33</v>
      </c>
      <c r="B201" t="s">
        <v>376</v>
      </c>
      <c r="C201" t="s">
        <v>370</v>
      </c>
      <c r="D201">
        <v>0.37478729900000002</v>
      </c>
      <c r="E201">
        <v>0.31083905499999998</v>
      </c>
      <c r="F201">
        <v>0.31331394400000001</v>
      </c>
      <c r="G201">
        <v>0.30634674200000001</v>
      </c>
      <c r="H201">
        <v>0.38377043700000002</v>
      </c>
      <c r="I201" s="3">
        <v>8.7560539554325043</v>
      </c>
      <c r="J201" s="3">
        <v>0</v>
      </c>
      <c r="K201" s="3">
        <v>5.0724110019655626</v>
      </c>
      <c r="L201" s="3">
        <f t="shared" si="49"/>
        <v>13.828464957398067</v>
      </c>
      <c r="M201">
        <f t="shared" si="50"/>
        <v>3</v>
      </c>
      <c r="N201">
        <f t="shared" si="51"/>
        <v>2.4</v>
      </c>
      <c r="O201">
        <f t="shared" si="52"/>
        <v>3.3</v>
      </c>
      <c r="P201" s="4">
        <f t="shared" si="53"/>
        <v>112.43969690889945</v>
      </c>
      <c r="Q201" s="4">
        <f t="shared" si="54"/>
        <v>86.171535042601931</v>
      </c>
      <c r="R201" s="4">
        <f t="shared" si="55"/>
        <v>102.91049134908829</v>
      </c>
      <c r="S201">
        <f t="shared" si="56"/>
        <v>2.0509196662579763</v>
      </c>
      <c r="T201">
        <f t="shared" si="56"/>
        <v>1.9353638294500828</v>
      </c>
      <c r="U201">
        <f t="shared" si="56"/>
        <v>2.0124596517571658</v>
      </c>
      <c r="V201" s="2">
        <f t="shared" si="57"/>
        <v>2.0007769766431576</v>
      </c>
      <c r="X201">
        <v>1</v>
      </c>
      <c r="Y201">
        <v>2</v>
      </c>
      <c r="Z201" s="5">
        <f t="shared" si="47"/>
        <v>86.171535042601931</v>
      </c>
      <c r="AA201" s="5">
        <f t="shared" si="58"/>
        <v>-13.828464957398069</v>
      </c>
      <c r="AB201" s="5"/>
      <c r="AC201" s="5"/>
      <c r="AD201" s="5"/>
      <c r="AE201" s="5"/>
      <c r="AF201" s="5"/>
      <c r="AG201" s="5"/>
      <c r="AJ201" t="str">
        <f t="shared" si="48"/>
        <v>BetisValencia</v>
      </c>
      <c r="AK201">
        <f t="shared" si="59"/>
        <v>3</v>
      </c>
      <c r="AL201">
        <f t="shared" si="60"/>
        <v>3.3</v>
      </c>
      <c r="AM201">
        <f t="shared" si="61"/>
        <v>2.4</v>
      </c>
      <c r="AP201" t="s">
        <v>368</v>
      </c>
      <c r="AQ201">
        <v>2.1</v>
      </c>
      <c r="AR201">
        <v>3.1</v>
      </c>
      <c r="AS201">
        <v>4</v>
      </c>
    </row>
    <row r="202" spans="1:45">
      <c r="A202">
        <v>34</v>
      </c>
      <c r="B202" t="s">
        <v>625</v>
      </c>
      <c r="C202" t="s">
        <v>372</v>
      </c>
      <c r="D202">
        <v>0.50988876500000002</v>
      </c>
      <c r="E202">
        <v>0.200955408</v>
      </c>
      <c r="F202">
        <v>0.28666851700000001</v>
      </c>
      <c r="G202">
        <v>0.32852214699999999</v>
      </c>
      <c r="H202">
        <v>0.37103857600000001</v>
      </c>
      <c r="I202" s="3">
        <v>12.326240027309648</v>
      </c>
      <c r="J202" s="3">
        <v>0</v>
      </c>
      <c r="K202" s="3">
        <v>0.51504811064632627</v>
      </c>
      <c r="L202" s="3">
        <f t="shared" si="49"/>
        <v>12.841288137955974</v>
      </c>
      <c r="M202">
        <f t="shared" si="50"/>
        <v>2.25</v>
      </c>
      <c r="N202">
        <f t="shared" si="51"/>
        <v>3</v>
      </c>
      <c r="O202">
        <f t="shared" si="52"/>
        <v>3.5</v>
      </c>
      <c r="P202" s="4">
        <f t="shared" si="53"/>
        <v>114.89275192349074</v>
      </c>
      <c r="Q202" s="4">
        <f t="shared" si="54"/>
        <v>87.158711862044015</v>
      </c>
      <c r="R202" s="4">
        <f t="shared" si="55"/>
        <v>88.96138024930616</v>
      </c>
      <c r="S202">
        <f t="shared" si="56"/>
        <v>2.0602926318308379</v>
      </c>
      <c r="T202">
        <f t="shared" si="56"/>
        <v>1.9403108030870659</v>
      </c>
      <c r="U202">
        <f t="shared" si="56"/>
        <v>1.9492015124350048</v>
      </c>
      <c r="V202" s="2">
        <f t="shared" si="57"/>
        <v>1.9992107215678947</v>
      </c>
      <c r="X202">
        <v>2</v>
      </c>
      <c r="Y202">
        <v>0</v>
      </c>
      <c r="Z202" s="5">
        <f t="shared" si="47"/>
        <v>114.89275192349074</v>
      </c>
      <c r="AA202" s="5">
        <f t="shared" si="58"/>
        <v>14.892751923490735</v>
      </c>
      <c r="AB202" s="5"/>
      <c r="AC202" s="5"/>
      <c r="AD202" s="5"/>
      <c r="AE202" s="5"/>
      <c r="AF202" s="5"/>
      <c r="AG202" s="5"/>
      <c r="AJ202" t="str">
        <f t="shared" si="48"/>
        <v>HuescaEibar</v>
      </c>
      <c r="AK202">
        <f t="shared" si="59"/>
        <v>2.25</v>
      </c>
      <c r="AL202">
        <f t="shared" si="60"/>
        <v>3.5</v>
      </c>
      <c r="AM202">
        <f t="shared" si="61"/>
        <v>3</v>
      </c>
      <c r="AP202" t="s">
        <v>410</v>
      </c>
      <c r="AQ202">
        <v>1.53</v>
      </c>
      <c r="AR202">
        <v>3.6</v>
      </c>
      <c r="AS202">
        <v>8</v>
      </c>
    </row>
    <row r="203" spans="1:45">
      <c r="A203">
        <v>34</v>
      </c>
      <c r="B203" t="s">
        <v>628</v>
      </c>
      <c r="C203" t="s">
        <v>378</v>
      </c>
      <c r="D203">
        <v>0.307792173</v>
      </c>
      <c r="E203">
        <v>0.32843747899999998</v>
      </c>
      <c r="F203">
        <v>0.36348193200000001</v>
      </c>
      <c r="G203">
        <v>0.19751247499999999</v>
      </c>
      <c r="H203">
        <v>0.28466386500000002</v>
      </c>
      <c r="I203" s="3">
        <v>0</v>
      </c>
      <c r="J203" s="3">
        <v>8.5169709297649359</v>
      </c>
      <c r="K203" s="3">
        <v>12.380931038606269</v>
      </c>
      <c r="L203" s="3">
        <f t="shared" si="49"/>
        <v>20.897901968371205</v>
      </c>
      <c r="M203">
        <f t="shared" si="50"/>
        <v>2.2999999999999998</v>
      </c>
      <c r="N203">
        <f t="shared" si="51"/>
        <v>3.25</v>
      </c>
      <c r="O203">
        <f t="shared" si="52"/>
        <v>3.3</v>
      </c>
      <c r="P203" s="4">
        <f t="shared" si="53"/>
        <v>79.102098031628799</v>
      </c>
      <c r="Q203" s="4">
        <f t="shared" si="54"/>
        <v>106.78225355336484</v>
      </c>
      <c r="R203" s="4">
        <f t="shared" si="55"/>
        <v>119.95917045902948</v>
      </c>
      <c r="S203">
        <f t="shared" si="56"/>
        <v>1.8981880024796702</v>
      </c>
      <c r="T203">
        <f t="shared" si="56"/>
        <v>2.0284990820534836</v>
      </c>
      <c r="U203">
        <f t="shared" si="56"/>
        <v>2.0790334538671522</v>
      </c>
      <c r="V203" s="2">
        <f t="shared" si="57"/>
        <v>2.006173631213473</v>
      </c>
      <c r="X203">
        <v>1</v>
      </c>
      <c r="Y203">
        <v>0</v>
      </c>
      <c r="Z203" s="5">
        <f t="shared" si="47"/>
        <v>79.102098031628799</v>
      </c>
      <c r="AA203" s="5">
        <f t="shared" si="58"/>
        <v>-20.897901968371201</v>
      </c>
      <c r="AB203" s="5"/>
      <c r="AC203" s="5"/>
      <c r="AD203" s="5"/>
      <c r="AE203" s="5"/>
      <c r="AF203" s="5"/>
      <c r="AG203" s="5"/>
      <c r="AJ203" t="str">
        <f t="shared" si="48"/>
        <v>ValladolidGirona</v>
      </c>
      <c r="AK203">
        <f t="shared" si="59"/>
        <v>2.2999999999999998</v>
      </c>
      <c r="AL203">
        <f t="shared" si="60"/>
        <v>3.3</v>
      </c>
      <c r="AM203">
        <f t="shared" si="61"/>
        <v>3.25</v>
      </c>
      <c r="AP203" t="s">
        <v>461</v>
      </c>
      <c r="AQ203">
        <v>2.62</v>
      </c>
      <c r="AR203">
        <v>3</v>
      </c>
      <c r="AS203">
        <v>3</v>
      </c>
    </row>
    <row r="204" spans="1:45">
      <c r="A204">
        <v>34</v>
      </c>
      <c r="B204" t="s">
        <v>379</v>
      </c>
      <c r="C204" t="s">
        <v>354</v>
      </c>
      <c r="D204">
        <v>0.16468556200000001</v>
      </c>
      <c r="E204">
        <v>0.57560902000000003</v>
      </c>
      <c r="F204">
        <v>0.25439135000000002</v>
      </c>
      <c r="G204">
        <v>0.38304564600000002</v>
      </c>
      <c r="H204">
        <v>0.39000876899999998</v>
      </c>
      <c r="I204" s="3">
        <v>4.2114957847550185</v>
      </c>
      <c r="J204" s="3">
        <v>0</v>
      </c>
      <c r="K204" s="3">
        <v>9.0959637449455908</v>
      </c>
      <c r="L204" s="3">
        <f t="shared" si="49"/>
        <v>13.307459529700608</v>
      </c>
      <c r="M204">
        <f t="shared" si="50"/>
        <v>7</v>
      </c>
      <c r="N204">
        <f t="shared" si="51"/>
        <v>1.4</v>
      </c>
      <c r="O204">
        <f t="shared" si="52"/>
        <v>5.25</v>
      </c>
      <c r="P204" s="4">
        <f t="shared" si="53"/>
        <v>116.17301096358452</v>
      </c>
      <c r="Q204" s="4">
        <f t="shared" si="54"/>
        <v>86.692540470299392</v>
      </c>
      <c r="R204" s="4">
        <f t="shared" si="55"/>
        <v>134.44635013126373</v>
      </c>
      <c r="S204">
        <f t="shared" si="56"/>
        <v>2.0651052455155763</v>
      </c>
      <c r="T204">
        <f t="shared" si="56"/>
        <v>1.9379817298642037</v>
      </c>
      <c r="U204">
        <f t="shared" si="56"/>
        <v>2.128549016753686</v>
      </c>
      <c r="V204" s="2">
        <f t="shared" si="57"/>
        <v>1.9970972401650624</v>
      </c>
      <c r="X204">
        <v>0</v>
      </c>
      <c r="Y204">
        <v>2</v>
      </c>
      <c r="Z204" s="5">
        <f t="shared" si="47"/>
        <v>86.692540470299392</v>
      </c>
      <c r="AA204" s="5">
        <f t="shared" si="58"/>
        <v>-13.307459529700608</v>
      </c>
      <c r="AB204" s="5"/>
      <c r="AC204" s="5"/>
      <c r="AD204" s="5"/>
      <c r="AE204" s="5"/>
      <c r="AF204" s="5"/>
      <c r="AG204" s="5"/>
      <c r="AJ204" t="str">
        <f t="shared" si="48"/>
        <v>AlavésBarcelona</v>
      </c>
      <c r="AK204">
        <f t="shared" si="59"/>
        <v>7</v>
      </c>
      <c r="AL204">
        <f t="shared" si="60"/>
        <v>5.25</v>
      </c>
      <c r="AM204">
        <f t="shared" si="61"/>
        <v>1.4</v>
      </c>
      <c r="AP204" t="s">
        <v>391</v>
      </c>
      <c r="AQ204">
        <v>1.53</v>
      </c>
      <c r="AR204">
        <v>4.33</v>
      </c>
      <c r="AS204">
        <v>6</v>
      </c>
    </row>
    <row r="205" spans="1:45">
      <c r="A205">
        <v>34</v>
      </c>
      <c r="B205" t="s">
        <v>357</v>
      </c>
      <c r="C205" t="s">
        <v>370</v>
      </c>
      <c r="D205">
        <v>0.37950909700000002</v>
      </c>
      <c r="E205">
        <v>0.346095296</v>
      </c>
      <c r="F205">
        <v>0.27080504500000002</v>
      </c>
      <c r="G205">
        <v>0.44868806100000003</v>
      </c>
      <c r="H205">
        <v>0.50304746</v>
      </c>
      <c r="I205" s="3">
        <v>0</v>
      </c>
      <c r="J205" s="3">
        <v>19.658861368166665</v>
      </c>
      <c r="K205" s="3">
        <v>4.724357936974779</v>
      </c>
      <c r="L205" s="3">
        <f t="shared" si="49"/>
        <v>24.383219305141445</v>
      </c>
      <c r="M205">
        <f t="shared" si="50"/>
        <v>1.8</v>
      </c>
      <c r="N205">
        <f t="shared" si="51"/>
        <v>5</v>
      </c>
      <c r="O205">
        <f t="shared" si="52"/>
        <v>3.4</v>
      </c>
      <c r="P205" s="4">
        <f t="shared" si="53"/>
        <v>75.616780694858548</v>
      </c>
      <c r="Q205" s="4">
        <f t="shared" si="54"/>
        <v>173.91108753569191</v>
      </c>
      <c r="R205" s="4">
        <f t="shared" si="55"/>
        <v>91.679597680572797</v>
      </c>
      <c r="S205">
        <f t="shared" si="56"/>
        <v>1.8786181837879561</v>
      </c>
      <c r="T205">
        <f t="shared" si="56"/>
        <v>2.2403272709162811</v>
      </c>
      <c r="U205">
        <f t="shared" si="56"/>
        <v>1.962272698804264</v>
      </c>
      <c r="V205" s="2">
        <f t="shared" si="57"/>
        <v>2.01971276700375</v>
      </c>
      <c r="X205">
        <v>3</v>
      </c>
      <c r="Y205">
        <v>2</v>
      </c>
      <c r="Z205" s="5">
        <f t="shared" si="47"/>
        <v>75.616780694858548</v>
      </c>
      <c r="AA205" s="5">
        <f t="shared" si="58"/>
        <v>-24.383219305141452</v>
      </c>
      <c r="AB205" s="5"/>
      <c r="AC205" s="5"/>
      <c r="AD205" s="5"/>
      <c r="AE205" s="5"/>
      <c r="AF205" s="5"/>
      <c r="AG205" s="5"/>
      <c r="AJ205" t="str">
        <f t="shared" si="48"/>
        <v>Atlético MadridValencia</v>
      </c>
      <c r="AK205">
        <f t="shared" si="59"/>
        <v>1.8</v>
      </c>
      <c r="AL205">
        <f t="shared" si="60"/>
        <v>3.4</v>
      </c>
      <c r="AM205">
        <f t="shared" si="61"/>
        <v>5</v>
      </c>
      <c r="AP205" t="s">
        <v>409</v>
      </c>
      <c r="AQ205">
        <v>1.83</v>
      </c>
      <c r="AR205">
        <v>3.6</v>
      </c>
      <c r="AS205">
        <v>4.5</v>
      </c>
    </row>
    <row r="206" spans="1:45">
      <c r="A206">
        <v>34</v>
      </c>
      <c r="B206" t="s">
        <v>373</v>
      </c>
      <c r="C206" t="s">
        <v>355</v>
      </c>
      <c r="D206">
        <v>0.53885137800000005</v>
      </c>
      <c r="E206">
        <v>0.224656624</v>
      </c>
      <c r="F206">
        <v>0.221404464</v>
      </c>
      <c r="G206">
        <v>0.578012156</v>
      </c>
      <c r="H206">
        <v>0.57345750900000003</v>
      </c>
      <c r="I206" s="3">
        <v>19.871336410814024</v>
      </c>
      <c r="J206" s="3">
        <v>0</v>
      </c>
      <c r="K206" s="3">
        <v>0</v>
      </c>
      <c r="L206" s="3">
        <f t="shared" si="49"/>
        <v>19.871336410814024</v>
      </c>
      <c r="M206">
        <f t="shared" si="50"/>
        <v>2.2999999999999998</v>
      </c>
      <c r="N206">
        <f t="shared" si="51"/>
        <v>3.3</v>
      </c>
      <c r="O206">
        <f t="shared" si="52"/>
        <v>3.2</v>
      </c>
      <c r="P206" s="4">
        <f t="shared" si="53"/>
        <v>125.83273733405824</v>
      </c>
      <c r="Q206" s="4">
        <f t="shared" si="54"/>
        <v>80.128663589185976</v>
      </c>
      <c r="R206" s="4">
        <f t="shared" si="55"/>
        <v>80.128663589185976</v>
      </c>
      <c r="S206">
        <f t="shared" si="56"/>
        <v>2.099793644240437</v>
      </c>
      <c r="T206">
        <f t="shared" si="56"/>
        <v>1.9037878995027715</v>
      </c>
      <c r="U206">
        <f t="shared" si="56"/>
        <v>1.9037878995027715</v>
      </c>
      <c r="V206" s="2">
        <f t="shared" si="57"/>
        <v>1.9806824004880423</v>
      </c>
      <c r="X206">
        <v>1</v>
      </c>
      <c r="Y206">
        <v>1</v>
      </c>
      <c r="Z206" s="5">
        <f t="shared" si="47"/>
        <v>80.128663589185976</v>
      </c>
      <c r="AA206" s="5">
        <f t="shared" si="58"/>
        <v>-19.871336410814024</v>
      </c>
      <c r="AB206" s="5"/>
      <c r="AC206" s="5"/>
      <c r="AD206" s="5"/>
      <c r="AE206" s="5"/>
      <c r="AF206" s="5"/>
      <c r="AG206" s="5"/>
      <c r="AJ206" t="str">
        <f t="shared" si="48"/>
        <v>EspanyolCelta Vigo</v>
      </c>
      <c r="AK206">
        <f t="shared" si="59"/>
        <v>2.2999999999999998</v>
      </c>
      <c r="AL206">
        <f t="shared" si="60"/>
        <v>3.2</v>
      </c>
      <c r="AM206">
        <f t="shared" si="61"/>
        <v>3.3</v>
      </c>
      <c r="AP206" t="s">
        <v>590</v>
      </c>
      <c r="AQ206">
        <v>2.1</v>
      </c>
      <c r="AR206">
        <v>3.3</v>
      </c>
      <c r="AS206">
        <v>3.5</v>
      </c>
    </row>
    <row r="207" spans="1:45">
      <c r="A207">
        <v>34</v>
      </c>
      <c r="B207" t="s">
        <v>366</v>
      </c>
      <c r="C207" t="s">
        <v>363</v>
      </c>
      <c r="D207">
        <v>0.46569748300000002</v>
      </c>
      <c r="E207">
        <v>0.22412649900000001</v>
      </c>
      <c r="F207">
        <v>0.30877811100000002</v>
      </c>
      <c r="G207">
        <v>0.28847904499999999</v>
      </c>
      <c r="H207">
        <v>0.349250008</v>
      </c>
      <c r="I207" s="3">
        <v>15.167083886425663</v>
      </c>
      <c r="J207" s="3">
        <v>0</v>
      </c>
      <c r="K207" s="3">
        <v>2.9223702106843734</v>
      </c>
      <c r="L207" s="3">
        <f t="shared" si="49"/>
        <v>18.089454097110035</v>
      </c>
      <c r="M207">
        <f t="shared" si="50"/>
        <v>2.6</v>
      </c>
      <c r="N207">
        <f t="shared" si="51"/>
        <v>3</v>
      </c>
      <c r="O207">
        <f t="shared" si="52"/>
        <v>3</v>
      </c>
      <c r="P207" s="4">
        <f t="shared" si="53"/>
        <v>121.34496400759669</v>
      </c>
      <c r="Q207" s="4">
        <f t="shared" si="54"/>
        <v>81.910545902889965</v>
      </c>
      <c r="R207" s="4">
        <f t="shared" si="55"/>
        <v>90.677656534943083</v>
      </c>
      <c r="S207">
        <f t="shared" si="56"/>
        <v>2.084021757189626</v>
      </c>
      <c r="T207">
        <f t="shared" si="56"/>
        <v>1.9133398203511647</v>
      </c>
      <c r="U207">
        <f t="shared" si="56"/>
        <v>1.9575002877326668</v>
      </c>
      <c r="V207" s="2">
        <f t="shared" si="57"/>
        <v>2.0037870833010909</v>
      </c>
      <c r="X207">
        <v>0</v>
      </c>
      <c r="Y207">
        <v>1</v>
      </c>
      <c r="Z207" s="5">
        <f t="shared" si="47"/>
        <v>81.910545902889965</v>
      </c>
      <c r="AA207" s="5">
        <f t="shared" si="58"/>
        <v>-18.089454097110035</v>
      </c>
      <c r="AB207" s="5"/>
      <c r="AC207" s="5"/>
      <c r="AD207" s="5"/>
      <c r="AE207" s="5"/>
      <c r="AF207" s="5"/>
      <c r="AG207" s="5"/>
      <c r="AJ207" t="str">
        <f t="shared" si="48"/>
        <v>LeganésAthletic Bilbao</v>
      </c>
      <c r="AK207">
        <f t="shared" si="59"/>
        <v>2.6</v>
      </c>
      <c r="AL207">
        <f t="shared" si="60"/>
        <v>3</v>
      </c>
      <c r="AM207">
        <f t="shared" si="61"/>
        <v>3</v>
      </c>
      <c r="AP207" t="s">
        <v>491</v>
      </c>
      <c r="AQ207">
        <v>4.2</v>
      </c>
      <c r="AR207">
        <v>4</v>
      </c>
      <c r="AS207">
        <v>1.8</v>
      </c>
    </row>
    <row r="208" spans="1:45">
      <c r="A208">
        <v>34</v>
      </c>
      <c r="B208" t="s">
        <v>352</v>
      </c>
      <c r="C208" t="s">
        <v>376</v>
      </c>
      <c r="D208">
        <v>0.435811116</v>
      </c>
      <c r="E208">
        <v>0.29349783400000001</v>
      </c>
      <c r="F208">
        <v>0.266550222</v>
      </c>
      <c r="G208">
        <v>0.45074460900000002</v>
      </c>
      <c r="H208">
        <v>0.49853951899999999</v>
      </c>
      <c r="I208" s="3">
        <v>6.3756626081453573</v>
      </c>
      <c r="J208" s="3">
        <v>0</v>
      </c>
      <c r="K208" s="3">
        <v>0</v>
      </c>
      <c r="L208" s="3">
        <f t="shared" si="49"/>
        <v>6.3756626081453573</v>
      </c>
      <c r="M208">
        <f t="shared" si="50"/>
        <v>2.5</v>
      </c>
      <c r="N208">
        <f t="shared" si="51"/>
        <v>2.9</v>
      </c>
      <c r="O208">
        <f t="shared" si="52"/>
        <v>3.3</v>
      </c>
      <c r="P208" s="4">
        <f t="shared" si="53"/>
        <v>109.56349391221804</v>
      </c>
      <c r="Q208" s="4">
        <f t="shared" si="54"/>
        <v>93.624337391854638</v>
      </c>
      <c r="R208" s="4">
        <f t="shared" si="55"/>
        <v>93.624337391854638</v>
      </c>
      <c r="S208">
        <f t="shared" si="56"/>
        <v>2.0396658731858124</v>
      </c>
      <c r="T208">
        <f t="shared" si="56"/>
        <v>1.9713887570831758</v>
      </c>
      <c r="U208">
        <f t="shared" si="56"/>
        <v>1.9713887570831758</v>
      </c>
      <c r="V208" s="2">
        <f t="shared" si="57"/>
        <v>1.9929815014849122</v>
      </c>
      <c r="X208">
        <v>4</v>
      </c>
      <c r="Y208">
        <v>0</v>
      </c>
      <c r="Z208" s="5">
        <f t="shared" si="47"/>
        <v>109.56349391221804</v>
      </c>
      <c r="AA208" s="5">
        <f t="shared" si="58"/>
        <v>9.5634939122180356</v>
      </c>
      <c r="AB208" s="5"/>
      <c r="AC208" s="5"/>
      <c r="AD208" s="5"/>
      <c r="AE208" s="5"/>
      <c r="AF208" s="5"/>
      <c r="AG208" s="5"/>
      <c r="AJ208" t="str">
        <f t="shared" si="48"/>
        <v>LevanteBetis</v>
      </c>
      <c r="AK208">
        <f t="shared" si="59"/>
        <v>2.5</v>
      </c>
      <c r="AL208">
        <f t="shared" si="60"/>
        <v>3.3</v>
      </c>
      <c r="AM208">
        <f t="shared" si="61"/>
        <v>2.9</v>
      </c>
      <c r="AP208" t="s">
        <v>736</v>
      </c>
      <c r="AQ208">
        <v>10</v>
      </c>
      <c r="AR208">
        <v>5.25</v>
      </c>
      <c r="AS208">
        <v>1.33</v>
      </c>
    </row>
    <row r="209" spans="1:45">
      <c r="A209">
        <v>34</v>
      </c>
      <c r="B209" t="s">
        <v>360</v>
      </c>
      <c r="C209" t="s">
        <v>623</v>
      </c>
      <c r="D209">
        <v>0.63775680300000004</v>
      </c>
      <c r="E209">
        <v>0.14748118399999999</v>
      </c>
      <c r="F209">
        <v>0.18065386899999999</v>
      </c>
      <c r="G209">
        <v>0.62348838799999995</v>
      </c>
      <c r="H209">
        <v>0.55837835999999996</v>
      </c>
      <c r="I209" s="3">
        <v>0</v>
      </c>
      <c r="J209" s="3">
        <v>4.7558933961659964</v>
      </c>
      <c r="K209" s="3">
        <v>5.6763519410912018E-2</v>
      </c>
      <c r="L209" s="3">
        <f t="shared" si="49"/>
        <v>4.8126569155769081</v>
      </c>
      <c r="M209">
        <f t="shared" si="50"/>
        <v>1.33</v>
      </c>
      <c r="N209">
        <f t="shared" si="51"/>
        <v>9</v>
      </c>
      <c r="O209">
        <f t="shared" si="52"/>
        <v>5.25</v>
      </c>
      <c r="P209" s="4">
        <f t="shared" si="53"/>
        <v>95.187343084423091</v>
      </c>
      <c r="Q209" s="4">
        <f t="shared" si="54"/>
        <v>137.99038364991705</v>
      </c>
      <c r="R209" s="4">
        <f t="shared" si="55"/>
        <v>95.485351561330376</v>
      </c>
      <c r="S209">
        <f t="shared" si="56"/>
        <v>1.9785792047497137</v>
      </c>
      <c r="T209">
        <f t="shared" si="56"/>
        <v>2.1398488221019987</v>
      </c>
      <c r="U209">
        <f t="shared" si="56"/>
        <v>1.9799367514367749</v>
      </c>
      <c r="V209" s="2">
        <f t="shared" si="57"/>
        <v>1.9351230204904126</v>
      </c>
      <c r="X209">
        <v>5</v>
      </c>
      <c r="Y209">
        <v>0</v>
      </c>
      <c r="Z209" s="5">
        <f t="shared" si="47"/>
        <v>95.187343084423091</v>
      </c>
      <c r="AA209" s="5">
        <f t="shared" si="58"/>
        <v>-4.812656915576909</v>
      </c>
      <c r="AB209" s="5"/>
      <c r="AC209" s="5"/>
      <c r="AD209" s="5"/>
      <c r="AE209" s="5"/>
      <c r="AF209" s="5"/>
      <c r="AG209" s="5"/>
      <c r="AJ209" t="str">
        <f t="shared" si="48"/>
        <v>SevillaRayo Vallecano</v>
      </c>
      <c r="AK209">
        <f t="shared" si="59"/>
        <v>1.33</v>
      </c>
      <c r="AL209">
        <f t="shared" si="60"/>
        <v>5.25</v>
      </c>
      <c r="AM209">
        <f t="shared" si="61"/>
        <v>9</v>
      </c>
      <c r="AP209" t="s">
        <v>737</v>
      </c>
      <c r="AQ209">
        <v>1.61</v>
      </c>
      <c r="AR209">
        <v>3.75</v>
      </c>
      <c r="AS209">
        <v>6</v>
      </c>
    </row>
    <row r="210" spans="1:45">
      <c r="A210">
        <v>34</v>
      </c>
      <c r="B210" t="s">
        <v>358</v>
      </c>
      <c r="C210" t="s">
        <v>367</v>
      </c>
      <c r="D210">
        <v>0.40862089099999999</v>
      </c>
      <c r="E210">
        <v>0.27338238300000001</v>
      </c>
      <c r="F210">
        <v>0.31697761400000002</v>
      </c>
      <c r="G210">
        <v>0.28885784199999998</v>
      </c>
      <c r="H210">
        <v>0.36356138500000001</v>
      </c>
      <c r="I210" s="3">
        <v>4.6576376415170088E-2</v>
      </c>
      <c r="J210" s="3">
        <v>0</v>
      </c>
      <c r="K210" s="3">
        <v>8.6848616143176849E-2</v>
      </c>
      <c r="L210" s="3">
        <f t="shared" si="49"/>
        <v>0.13342499255834694</v>
      </c>
      <c r="M210">
        <f t="shared" si="50"/>
        <v>2.5</v>
      </c>
      <c r="N210">
        <f t="shared" si="51"/>
        <v>2.9</v>
      </c>
      <c r="O210">
        <f t="shared" si="52"/>
        <v>3.3</v>
      </c>
      <c r="P210" s="4">
        <f t="shared" si="53"/>
        <v>99.98301594847959</v>
      </c>
      <c r="Q210" s="4">
        <f t="shared" si="54"/>
        <v>99.866575007441654</v>
      </c>
      <c r="R210" s="4">
        <f t="shared" si="55"/>
        <v>100.15317544071414</v>
      </c>
      <c r="S210">
        <f t="shared" si="56"/>
        <v>1.9999262329369478</v>
      </c>
      <c r="T210">
        <f t="shared" si="56"/>
        <v>1.9994201557051572</v>
      </c>
      <c r="U210">
        <f t="shared" si="56"/>
        <v>2.0006647235199311</v>
      </c>
      <c r="V210" s="2">
        <f t="shared" si="57"/>
        <v>1.9979838164971935</v>
      </c>
      <c r="X210">
        <v>0</v>
      </c>
      <c r="Y210">
        <v>1</v>
      </c>
      <c r="Z210" s="5">
        <f t="shared" si="47"/>
        <v>99.866575007441654</v>
      </c>
      <c r="AA210" s="5">
        <f t="shared" si="58"/>
        <v>-0.13342499255834639</v>
      </c>
      <c r="AB210" s="5"/>
      <c r="AC210" s="5"/>
      <c r="AD210" s="5"/>
      <c r="AE210" s="5"/>
      <c r="AF210" s="5"/>
      <c r="AG210" s="5"/>
      <c r="AJ210" t="str">
        <f t="shared" si="48"/>
        <v>Real SociedadVillarreal</v>
      </c>
      <c r="AK210">
        <f t="shared" si="59"/>
        <v>2.5</v>
      </c>
      <c r="AL210">
        <f t="shared" si="60"/>
        <v>3.3</v>
      </c>
      <c r="AM210">
        <f t="shared" si="61"/>
        <v>2.9</v>
      </c>
      <c r="AP210" t="s">
        <v>738</v>
      </c>
      <c r="AQ210">
        <v>2.4</v>
      </c>
      <c r="AR210">
        <v>3.2</v>
      </c>
      <c r="AS210">
        <v>3.1</v>
      </c>
    </row>
    <row r="211" spans="1:45">
      <c r="A211">
        <v>34</v>
      </c>
      <c r="B211" t="s">
        <v>369</v>
      </c>
      <c r="C211" t="s">
        <v>364</v>
      </c>
      <c r="D211">
        <v>0.38021845399999998</v>
      </c>
      <c r="E211">
        <v>0.38021845399999998</v>
      </c>
      <c r="F211">
        <v>0.21756838100000001</v>
      </c>
      <c r="G211">
        <v>0.684206235</v>
      </c>
      <c r="H211">
        <v>0.685275619</v>
      </c>
      <c r="I211" s="3">
        <v>17.360398376311469</v>
      </c>
      <c r="J211" s="3">
        <v>0</v>
      </c>
      <c r="K211" s="3">
        <v>0</v>
      </c>
      <c r="L211" s="3">
        <f t="shared" si="49"/>
        <v>17.360398376311469</v>
      </c>
      <c r="M211">
        <f t="shared" si="50"/>
        <v>4</v>
      </c>
      <c r="N211">
        <f t="shared" si="51"/>
        <v>1.9</v>
      </c>
      <c r="O211">
        <f t="shared" si="52"/>
        <v>3.6</v>
      </c>
      <c r="P211" s="4">
        <f t="shared" si="53"/>
        <v>152.08119512893441</v>
      </c>
      <c r="Q211" s="4">
        <f t="shared" si="54"/>
        <v>82.639601623688534</v>
      </c>
      <c r="R211" s="4">
        <f t="shared" si="55"/>
        <v>82.639601623688534</v>
      </c>
      <c r="S211">
        <f t="shared" si="56"/>
        <v>2.1820755167707344</v>
      </c>
      <c r="T211">
        <f t="shared" si="56"/>
        <v>1.9171882149364092</v>
      </c>
      <c r="U211">
        <f t="shared" si="56"/>
        <v>1.9171882149364092</v>
      </c>
      <c r="V211" s="2">
        <f t="shared" si="57"/>
        <v>1.9757352546039555</v>
      </c>
      <c r="X211">
        <v>0</v>
      </c>
      <c r="Y211">
        <v>0</v>
      </c>
      <c r="Z211" s="5">
        <f t="shared" si="47"/>
        <v>82.639601623688534</v>
      </c>
      <c r="AA211" s="5">
        <f t="shared" si="58"/>
        <v>-17.360398376311466</v>
      </c>
      <c r="AB211" s="5"/>
      <c r="AC211" s="5"/>
      <c r="AD211" s="5"/>
      <c r="AE211" s="5"/>
      <c r="AF211" s="5"/>
      <c r="AG211" s="5"/>
      <c r="AJ211" t="str">
        <f t="shared" si="48"/>
        <v>GetafeReal Madrid</v>
      </c>
      <c r="AK211">
        <f t="shared" si="59"/>
        <v>4</v>
      </c>
      <c r="AL211">
        <f t="shared" si="60"/>
        <v>3.6</v>
      </c>
      <c r="AM211">
        <f t="shared" si="61"/>
        <v>1.9</v>
      </c>
      <c r="AP211" t="s">
        <v>739</v>
      </c>
      <c r="AQ211">
        <v>2.15</v>
      </c>
      <c r="AR211">
        <v>3.3</v>
      </c>
      <c r="AS211">
        <v>3.5</v>
      </c>
    </row>
    <row r="212" spans="1:45">
      <c r="A212">
        <v>35</v>
      </c>
      <c r="B212" t="s">
        <v>363</v>
      </c>
      <c r="C212" t="s">
        <v>379</v>
      </c>
      <c r="D212">
        <v>0.47927030399999998</v>
      </c>
      <c r="E212">
        <v>0.240866576</v>
      </c>
      <c r="F212">
        <v>0.27671204300000002</v>
      </c>
      <c r="G212">
        <v>0.38627823900000002</v>
      </c>
      <c r="H212">
        <v>0.43371179100000001</v>
      </c>
      <c r="I212" s="3">
        <v>0</v>
      </c>
      <c r="J212" s="3">
        <v>14.156424518776706</v>
      </c>
      <c r="K212" s="3">
        <v>9.2922255303510077</v>
      </c>
      <c r="L212" s="3">
        <f t="shared" si="49"/>
        <v>23.448650049127714</v>
      </c>
      <c r="M212">
        <f t="shared" si="50"/>
        <v>1.45</v>
      </c>
      <c r="N212">
        <f t="shared" si="51"/>
        <v>7.5</v>
      </c>
      <c r="O212">
        <f t="shared" si="52"/>
        <v>4.2</v>
      </c>
      <c r="P212" s="4">
        <f t="shared" si="53"/>
        <v>76.551349950872293</v>
      </c>
      <c r="Q212" s="4">
        <f t="shared" si="54"/>
        <v>182.72453384169759</v>
      </c>
      <c r="R212" s="4">
        <f t="shared" si="55"/>
        <v>115.57869717834652</v>
      </c>
      <c r="S212">
        <f t="shared" si="56"/>
        <v>1.8839528537024088</v>
      </c>
      <c r="T212">
        <f t="shared" si="56"/>
        <v>2.2617968626056113</v>
      </c>
      <c r="U212">
        <f t="shared" si="56"/>
        <v>2.0628777947207437</v>
      </c>
      <c r="V212" s="2">
        <f t="shared" si="57"/>
        <v>2.0185370518554886</v>
      </c>
      <c r="X212">
        <v>1</v>
      </c>
      <c r="Y212">
        <v>1</v>
      </c>
      <c r="Z212" s="5">
        <f t="shared" si="47"/>
        <v>115.57869717834652</v>
      </c>
      <c r="AA212" s="5">
        <f t="shared" si="58"/>
        <v>15.578697178346516</v>
      </c>
      <c r="AB212" s="5"/>
      <c r="AC212" s="5"/>
      <c r="AD212" s="5"/>
      <c r="AE212" s="5"/>
      <c r="AF212" s="5"/>
      <c r="AG212" s="5"/>
      <c r="AJ212" t="str">
        <f t="shared" si="48"/>
        <v>Athletic BilbaoAlavés</v>
      </c>
      <c r="AK212">
        <f t="shared" si="59"/>
        <v>1.45</v>
      </c>
      <c r="AL212">
        <f t="shared" si="60"/>
        <v>4.2</v>
      </c>
      <c r="AM212">
        <f t="shared" si="61"/>
        <v>7.5</v>
      </c>
      <c r="AP212" t="s">
        <v>740</v>
      </c>
      <c r="AQ212">
        <v>2.25</v>
      </c>
      <c r="AR212">
        <v>3.25</v>
      </c>
      <c r="AS212">
        <v>3.4</v>
      </c>
    </row>
    <row r="213" spans="1:45">
      <c r="A213">
        <v>35</v>
      </c>
      <c r="B213" t="s">
        <v>357</v>
      </c>
      <c r="C213" t="s">
        <v>628</v>
      </c>
      <c r="D213">
        <v>0.52191851300000003</v>
      </c>
      <c r="E213">
        <v>0.21947208000000001</v>
      </c>
      <c r="F213">
        <v>0.25254611599999999</v>
      </c>
      <c r="G213">
        <v>0.45013914799999999</v>
      </c>
      <c r="H213">
        <v>0.47408193399999998</v>
      </c>
      <c r="I213" s="3">
        <v>0</v>
      </c>
      <c r="J213" s="3">
        <v>15.131226989331614</v>
      </c>
      <c r="K213" s="3">
        <v>8.4199978996252298</v>
      </c>
      <c r="L213" s="3">
        <f t="shared" si="49"/>
        <v>23.551224888956845</v>
      </c>
      <c r="M213">
        <f t="shared" si="50"/>
        <v>1.33</v>
      </c>
      <c r="N213">
        <f t="shared" si="51"/>
        <v>11</v>
      </c>
      <c r="O213">
        <f t="shared" si="52"/>
        <v>4.5</v>
      </c>
      <c r="P213" s="4">
        <f t="shared" si="53"/>
        <v>76.448775111043162</v>
      </c>
      <c r="Q213" s="4">
        <f t="shared" si="54"/>
        <v>242.89227199369091</v>
      </c>
      <c r="R213" s="4">
        <f t="shared" si="55"/>
        <v>114.3387656593567</v>
      </c>
      <c r="S213">
        <f t="shared" si="56"/>
        <v>1.8833705313863178</v>
      </c>
      <c r="T213">
        <f t="shared" si="56"/>
        <v>2.3854136972510447</v>
      </c>
      <c r="U213">
        <f t="shared" si="56"/>
        <v>2.0581934994907805</v>
      </c>
      <c r="V213" s="2">
        <f t="shared" si="57"/>
        <v>2.0262864272381886</v>
      </c>
      <c r="X213">
        <v>1</v>
      </c>
      <c r="Y213">
        <v>0</v>
      </c>
      <c r="Z213" s="5">
        <f t="shared" si="47"/>
        <v>76.448775111043162</v>
      </c>
      <c r="AA213" s="5">
        <f t="shared" si="58"/>
        <v>-23.551224888956838</v>
      </c>
      <c r="AB213" s="5"/>
      <c r="AC213" s="5"/>
      <c r="AD213" s="5"/>
      <c r="AE213" s="5"/>
      <c r="AF213" s="5"/>
      <c r="AG213" s="5"/>
      <c r="AJ213" t="str">
        <f t="shared" si="48"/>
        <v>Atlético MadridValladolid</v>
      </c>
      <c r="AK213">
        <f t="shared" si="59"/>
        <v>1.33</v>
      </c>
      <c r="AL213">
        <f t="shared" si="60"/>
        <v>4.5</v>
      </c>
      <c r="AM213">
        <f t="shared" si="61"/>
        <v>11</v>
      </c>
      <c r="AP213" t="s">
        <v>553</v>
      </c>
      <c r="AQ213">
        <v>1.28</v>
      </c>
      <c r="AR213">
        <v>5.75</v>
      </c>
      <c r="AS213">
        <v>11</v>
      </c>
    </row>
    <row r="214" spans="1:45">
      <c r="A214">
        <v>35</v>
      </c>
      <c r="B214" t="s">
        <v>366</v>
      </c>
      <c r="C214" t="s">
        <v>355</v>
      </c>
      <c r="D214">
        <v>0.50656032299999998</v>
      </c>
      <c r="E214">
        <v>0.23026476500000001</v>
      </c>
      <c r="F214">
        <v>0.25789522199999998</v>
      </c>
      <c r="G214">
        <v>0.44108688499999998</v>
      </c>
      <c r="H214">
        <v>0.47198719700000002</v>
      </c>
      <c r="I214" s="3">
        <v>15.103727635451767</v>
      </c>
      <c r="J214" s="3">
        <v>0</v>
      </c>
      <c r="K214" s="3">
        <v>0</v>
      </c>
      <c r="L214" s="3">
        <f t="shared" si="49"/>
        <v>15.103727635451767</v>
      </c>
      <c r="M214">
        <f t="shared" si="50"/>
        <v>2.37</v>
      </c>
      <c r="N214">
        <f t="shared" si="51"/>
        <v>3</v>
      </c>
      <c r="O214">
        <f t="shared" si="52"/>
        <v>3.25</v>
      </c>
      <c r="P214" s="4">
        <f t="shared" si="53"/>
        <v>120.69210686056891</v>
      </c>
      <c r="Q214" s="4">
        <f t="shared" si="54"/>
        <v>84.896272364548238</v>
      </c>
      <c r="R214" s="4">
        <f t="shared" si="55"/>
        <v>84.896272364548238</v>
      </c>
      <c r="S214">
        <f t="shared" si="56"/>
        <v>2.0816788686144205</v>
      </c>
      <c r="T214">
        <f t="shared" si="56"/>
        <v>1.928888621609701</v>
      </c>
      <c r="U214">
        <f t="shared" si="56"/>
        <v>1.928888621609701</v>
      </c>
      <c r="V214" s="2">
        <f t="shared" si="57"/>
        <v>1.9961021645170349</v>
      </c>
      <c r="X214">
        <v>0</v>
      </c>
      <c r="Y214">
        <v>0</v>
      </c>
      <c r="Z214" s="5">
        <f t="shared" si="47"/>
        <v>84.896272364548238</v>
      </c>
      <c r="AA214" s="5">
        <f t="shared" si="58"/>
        <v>-15.103727635451762</v>
      </c>
      <c r="AB214" s="5"/>
      <c r="AC214" s="5"/>
      <c r="AD214" s="5"/>
      <c r="AE214" s="5"/>
      <c r="AF214" s="5"/>
      <c r="AG214" s="5"/>
      <c r="AJ214" t="str">
        <f t="shared" si="48"/>
        <v>LeganésCelta Vigo</v>
      </c>
      <c r="AK214">
        <f t="shared" si="59"/>
        <v>2.37</v>
      </c>
      <c r="AL214">
        <f t="shared" si="60"/>
        <v>3.25</v>
      </c>
      <c r="AM214">
        <f t="shared" si="61"/>
        <v>3</v>
      </c>
      <c r="AP214" t="s">
        <v>545</v>
      </c>
      <c r="AQ214">
        <v>3.75</v>
      </c>
      <c r="AR214">
        <v>3.6</v>
      </c>
      <c r="AS214">
        <v>2</v>
      </c>
    </row>
    <row r="215" spans="1:45">
      <c r="A215">
        <v>35</v>
      </c>
      <c r="B215" t="s">
        <v>354</v>
      </c>
      <c r="C215" t="s">
        <v>352</v>
      </c>
      <c r="D215">
        <v>0.407561426</v>
      </c>
      <c r="E215">
        <v>0.25319982299999999</v>
      </c>
      <c r="F215">
        <v>0.15440828200000001</v>
      </c>
      <c r="G215">
        <v>0.75949391200000005</v>
      </c>
      <c r="H215">
        <v>0.72913944200000003</v>
      </c>
      <c r="I215" s="3">
        <v>0</v>
      </c>
      <c r="J215" s="3">
        <v>24.955167874728879</v>
      </c>
      <c r="K215" s="3">
        <v>9.1301507228240322</v>
      </c>
      <c r="L215" s="3">
        <f t="shared" si="49"/>
        <v>34.085318597552913</v>
      </c>
      <c r="M215">
        <f t="shared" si="50"/>
        <v>1.2</v>
      </c>
      <c r="N215">
        <f t="shared" si="51"/>
        <v>11</v>
      </c>
      <c r="O215">
        <f t="shared" si="52"/>
        <v>6.5</v>
      </c>
      <c r="P215" s="4">
        <f t="shared" si="53"/>
        <v>65.914681402447087</v>
      </c>
      <c r="Q215" s="4">
        <f t="shared" si="54"/>
        <v>340.42152802446475</v>
      </c>
      <c r="R215" s="4">
        <f t="shared" si="55"/>
        <v>125.2606611008033</v>
      </c>
      <c r="S215">
        <f t="shared" si="56"/>
        <v>1.8189821572637626</v>
      </c>
      <c r="T215">
        <f t="shared" si="56"/>
        <v>2.5320170167668308</v>
      </c>
      <c r="U215">
        <f t="shared" si="56"/>
        <v>2.0978146994910531</v>
      </c>
      <c r="V215" s="2">
        <f t="shared" si="57"/>
        <v>1.7063731860640847</v>
      </c>
      <c r="X215">
        <v>1</v>
      </c>
      <c r="Y215">
        <v>0</v>
      </c>
      <c r="Z215" s="5">
        <f t="shared" si="47"/>
        <v>65.914681402447087</v>
      </c>
      <c r="AA215" s="5">
        <f t="shared" si="58"/>
        <v>-34.085318597552913</v>
      </c>
      <c r="AB215" s="5"/>
      <c r="AC215" s="5"/>
      <c r="AD215" s="5"/>
      <c r="AE215" s="5"/>
      <c r="AF215" s="5"/>
      <c r="AG215" s="5"/>
      <c r="AJ215" t="str">
        <f t="shared" si="48"/>
        <v>BarcelonaLevante</v>
      </c>
      <c r="AK215">
        <f t="shared" si="59"/>
        <v>1.2</v>
      </c>
      <c r="AL215">
        <f t="shared" si="60"/>
        <v>6.5</v>
      </c>
      <c r="AM215">
        <f t="shared" si="61"/>
        <v>11</v>
      </c>
      <c r="AP215" t="s">
        <v>741</v>
      </c>
      <c r="AQ215">
        <v>2.37</v>
      </c>
      <c r="AR215">
        <v>3.25</v>
      </c>
      <c r="AS215">
        <v>3.1</v>
      </c>
    </row>
    <row r="216" spans="1:45">
      <c r="A216">
        <v>35</v>
      </c>
      <c r="B216" t="s">
        <v>370</v>
      </c>
      <c r="C216" t="s">
        <v>372</v>
      </c>
      <c r="D216">
        <v>0.54801029899999998</v>
      </c>
      <c r="E216">
        <v>0.18673358700000001</v>
      </c>
      <c r="F216">
        <v>0.26052151099999998</v>
      </c>
      <c r="G216">
        <v>0.38995400899999999</v>
      </c>
      <c r="H216">
        <v>0.410388739</v>
      </c>
      <c r="I216" s="3">
        <v>0</v>
      </c>
      <c r="J216" s="3">
        <v>5.1981240254187355</v>
      </c>
      <c r="K216" s="3">
        <v>6.6082037133296572</v>
      </c>
      <c r="L216" s="3">
        <f t="shared" si="49"/>
        <v>11.806327738748394</v>
      </c>
      <c r="M216">
        <f t="shared" si="50"/>
        <v>1.45</v>
      </c>
      <c r="N216">
        <f t="shared" si="51"/>
        <v>6.5</v>
      </c>
      <c r="O216">
        <f t="shared" si="52"/>
        <v>4.5</v>
      </c>
      <c r="P216" s="4">
        <f t="shared" si="53"/>
        <v>88.193672261251606</v>
      </c>
      <c r="Q216" s="4">
        <f t="shared" si="54"/>
        <v>121.98147842647339</v>
      </c>
      <c r="R216" s="4">
        <f t="shared" si="55"/>
        <v>117.93058897123507</v>
      </c>
      <c r="S216">
        <f t="shared" si="56"/>
        <v>1.9454374263948049</v>
      </c>
      <c r="T216">
        <f t="shared" si="56"/>
        <v>2.0862938927417041</v>
      </c>
      <c r="U216">
        <f t="shared" si="56"/>
        <v>2.0716264675070937</v>
      </c>
      <c r="V216" s="2">
        <f t="shared" si="57"/>
        <v>1.9954041453947995</v>
      </c>
      <c r="X216">
        <v>0</v>
      </c>
      <c r="Y216">
        <v>1</v>
      </c>
      <c r="Z216" s="5">
        <f t="shared" si="47"/>
        <v>121.98147842647339</v>
      </c>
      <c r="AA216" s="5">
        <f t="shared" si="58"/>
        <v>21.981478426473387</v>
      </c>
      <c r="AB216" s="5"/>
      <c r="AC216" s="5"/>
      <c r="AD216" s="5"/>
      <c r="AE216" s="5"/>
      <c r="AF216" s="5"/>
      <c r="AG216" s="5"/>
      <c r="AJ216" t="str">
        <f t="shared" si="48"/>
        <v>ValenciaEibar</v>
      </c>
      <c r="AK216">
        <f t="shared" si="59"/>
        <v>1.45</v>
      </c>
      <c r="AL216">
        <f t="shared" si="60"/>
        <v>4.5</v>
      </c>
      <c r="AM216">
        <f t="shared" si="61"/>
        <v>6.5</v>
      </c>
      <c r="AP216" t="s">
        <v>582</v>
      </c>
      <c r="AQ216">
        <v>2.35</v>
      </c>
      <c r="AR216">
        <v>3.3</v>
      </c>
      <c r="AS216">
        <v>3.2</v>
      </c>
    </row>
    <row r="217" spans="1:45">
      <c r="A217">
        <v>35</v>
      </c>
      <c r="B217" t="s">
        <v>378</v>
      </c>
      <c r="C217" t="s">
        <v>360</v>
      </c>
      <c r="D217">
        <v>0.35846315899999998</v>
      </c>
      <c r="E217">
        <v>0.29848920800000001</v>
      </c>
      <c r="F217">
        <v>0.34255259100000002</v>
      </c>
      <c r="G217">
        <v>0.23633306100000001</v>
      </c>
      <c r="H217">
        <v>0.32080345500000002</v>
      </c>
      <c r="I217" s="3">
        <v>23.17150948259302</v>
      </c>
      <c r="J217" s="3">
        <v>0</v>
      </c>
      <c r="K217" s="3">
        <v>16.544295608068641</v>
      </c>
      <c r="L217" s="3">
        <f t="shared" si="49"/>
        <v>39.715805090661661</v>
      </c>
      <c r="M217">
        <f t="shared" si="50"/>
        <v>4.75</v>
      </c>
      <c r="N217">
        <f t="shared" si="51"/>
        <v>1.75</v>
      </c>
      <c r="O217">
        <f t="shared" si="52"/>
        <v>3.4</v>
      </c>
      <c r="P217" s="4">
        <f t="shared" si="53"/>
        <v>170.34886495165517</v>
      </c>
      <c r="Q217" s="4">
        <f t="shared" si="54"/>
        <v>60.284194909338339</v>
      </c>
      <c r="R217" s="4">
        <f t="shared" si="55"/>
        <v>116.53479997677169</v>
      </c>
      <c r="S217">
        <f t="shared" si="56"/>
        <v>2.2313392441740745</v>
      </c>
      <c r="T217">
        <f t="shared" si="56"/>
        <v>1.7802034653179404</v>
      </c>
      <c r="U217">
        <f t="shared" si="56"/>
        <v>2.0664556350705978</v>
      </c>
      <c r="V217" s="2">
        <f t="shared" si="57"/>
        <v>2.0390941686889024</v>
      </c>
      <c r="X217">
        <v>1</v>
      </c>
      <c r="Y217">
        <v>0</v>
      </c>
      <c r="Z217" s="5">
        <f t="shared" si="47"/>
        <v>170.34886495165517</v>
      </c>
      <c r="AA217" s="5">
        <f t="shared" si="58"/>
        <v>70.348864951655173</v>
      </c>
      <c r="AB217" s="5"/>
      <c r="AC217" s="5"/>
      <c r="AD217" s="5"/>
      <c r="AE217" s="5"/>
      <c r="AF217" s="5"/>
      <c r="AG217" s="5"/>
      <c r="AJ217" t="str">
        <f t="shared" si="48"/>
        <v>GironaSevilla</v>
      </c>
      <c r="AK217">
        <f t="shared" si="59"/>
        <v>4.75</v>
      </c>
      <c r="AL217">
        <f t="shared" si="60"/>
        <v>3.4</v>
      </c>
      <c r="AM217">
        <f t="shared" si="61"/>
        <v>1.75</v>
      </c>
      <c r="AP217" t="s">
        <v>386</v>
      </c>
      <c r="AQ217">
        <v>4</v>
      </c>
      <c r="AR217">
        <v>3.2</v>
      </c>
      <c r="AS217">
        <v>2.0499999999999998</v>
      </c>
    </row>
    <row r="218" spans="1:45">
      <c r="A218">
        <v>35</v>
      </c>
      <c r="B218" t="s">
        <v>358</v>
      </c>
      <c r="C218" t="s">
        <v>369</v>
      </c>
      <c r="D218">
        <v>0.31484294600000001</v>
      </c>
      <c r="E218">
        <v>0.33875747899999997</v>
      </c>
      <c r="F218">
        <v>0.345954651</v>
      </c>
      <c r="G218">
        <v>0.23060430600000001</v>
      </c>
      <c r="H218">
        <v>0.31645931500000002</v>
      </c>
      <c r="I218" s="3">
        <v>0</v>
      </c>
      <c r="J218" s="3">
        <v>0</v>
      </c>
      <c r="K218" s="3">
        <v>4.9031231310994912</v>
      </c>
      <c r="L218" s="3">
        <f t="shared" si="49"/>
        <v>4.9031231310994912</v>
      </c>
      <c r="M218">
        <f t="shared" si="50"/>
        <v>2.6</v>
      </c>
      <c r="N218">
        <f t="shared" si="51"/>
        <v>2.75</v>
      </c>
      <c r="O218">
        <f t="shared" si="52"/>
        <v>3.2</v>
      </c>
      <c r="P218" s="4">
        <f t="shared" si="53"/>
        <v>95.096876868900509</v>
      </c>
      <c r="Q218" s="4">
        <f t="shared" si="54"/>
        <v>95.096876868900509</v>
      </c>
      <c r="R218" s="4">
        <f t="shared" si="55"/>
        <v>110.78687088841889</v>
      </c>
      <c r="S218">
        <f t="shared" si="56"/>
        <v>1.9781662542573404</v>
      </c>
      <c r="T218">
        <f t="shared" si="56"/>
        <v>1.9781662542573404</v>
      </c>
      <c r="U218">
        <f t="shared" si="56"/>
        <v>2.0444882961454924</v>
      </c>
      <c r="V218" s="2">
        <f t="shared" si="57"/>
        <v>2.0002305394698539</v>
      </c>
      <c r="X218">
        <v>2</v>
      </c>
      <c r="Y218">
        <v>1</v>
      </c>
      <c r="Z218" s="5">
        <f t="shared" si="47"/>
        <v>95.096876868900509</v>
      </c>
      <c r="AA218" s="5">
        <f t="shared" si="58"/>
        <v>-4.9031231310994912</v>
      </c>
      <c r="AB218" s="5"/>
      <c r="AC218" s="5"/>
      <c r="AD218" s="5"/>
      <c r="AE218" s="5"/>
      <c r="AF218" s="5"/>
      <c r="AG218" s="5"/>
      <c r="AJ218" t="str">
        <f t="shared" si="48"/>
        <v>Real SociedadGetafe</v>
      </c>
      <c r="AK218">
        <f t="shared" si="59"/>
        <v>2.6</v>
      </c>
      <c r="AL218">
        <f t="shared" si="60"/>
        <v>3.2</v>
      </c>
      <c r="AM218">
        <f t="shared" si="61"/>
        <v>2.75</v>
      </c>
      <c r="AP218" t="s">
        <v>404</v>
      </c>
      <c r="AQ218">
        <v>1.66</v>
      </c>
      <c r="AR218">
        <v>4</v>
      </c>
      <c r="AS218">
        <v>5</v>
      </c>
    </row>
    <row r="219" spans="1:45">
      <c r="A219">
        <v>35</v>
      </c>
      <c r="B219" t="s">
        <v>367</v>
      </c>
      <c r="C219" t="s">
        <v>625</v>
      </c>
      <c r="D219">
        <v>0.57504440499999998</v>
      </c>
      <c r="E219">
        <v>0.19488207900000001</v>
      </c>
      <c r="F219">
        <v>0.212195257</v>
      </c>
      <c r="G219">
        <v>0.57728223099999998</v>
      </c>
      <c r="H219">
        <v>0.55724060399999997</v>
      </c>
      <c r="I219" s="3">
        <v>0</v>
      </c>
      <c r="J219" s="3">
        <v>5.2688250987068663</v>
      </c>
      <c r="K219" s="3">
        <v>0</v>
      </c>
      <c r="L219" s="3">
        <f t="shared" si="49"/>
        <v>5.2688250987068663</v>
      </c>
      <c r="M219">
        <f t="shared" si="50"/>
        <v>1.55</v>
      </c>
      <c r="N219">
        <f t="shared" si="51"/>
        <v>6.5</v>
      </c>
      <c r="O219">
        <f t="shared" si="52"/>
        <v>4</v>
      </c>
      <c r="P219" s="4">
        <f t="shared" si="53"/>
        <v>94.73117490129313</v>
      </c>
      <c r="Q219" s="4">
        <f t="shared" si="54"/>
        <v>128.97853804288778</v>
      </c>
      <c r="R219" s="4">
        <f t="shared" si="55"/>
        <v>94.73117490129313</v>
      </c>
      <c r="S219">
        <f t="shared" si="56"/>
        <v>1.9764929236662601</v>
      </c>
      <c r="T219">
        <f t="shared" si="56"/>
        <v>2.110517449950486</v>
      </c>
      <c r="U219">
        <f t="shared" si="56"/>
        <v>1.9764929236662601</v>
      </c>
      <c r="V219" s="2">
        <f t="shared" si="57"/>
        <v>1.9672756495845474</v>
      </c>
      <c r="X219">
        <v>1</v>
      </c>
      <c r="Y219">
        <v>1</v>
      </c>
      <c r="Z219" s="5">
        <f t="shared" si="47"/>
        <v>94.73117490129313</v>
      </c>
      <c r="AA219" s="5">
        <f t="shared" si="58"/>
        <v>-5.2688250987068699</v>
      </c>
      <c r="AB219" s="5"/>
      <c r="AC219" s="5"/>
      <c r="AD219" s="5"/>
      <c r="AE219" s="5"/>
      <c r="AF219" s="5"/>
      <c r="AG219" s="5"/>
      <c r="AJ219" t="str">
        <f t="shared" si="48"/>
        <v>VillarrealHuesca</v>
      </c>
      <c r="AK219">
        <f t="shared" si="59"/>
        <v>1.55</v>
      </c>
      <c r="AL219">
        <f t="shared" si="60"/>
        <v>4</v>
      </c>
      <c r="AM219">
        <f t="shared" si="61"/>
        <v>6.5</v>
      </c>
      <c r="AP219" t="s">
        <v>485</v>
      </c>
      <c r="AQ219">
        <v>1.2</v>
      </c>
      <c r="AR219">
        <v>6.5</v>
      </c>
      <c r="AS219">
        <v>15</v>
      </c>
    </row>
    <row r="220" spans="1:45">
      <c r="A220">
        <v>35</v>
      </c>
      <c r="B220" t="s">
        <v>623</v>
      </c>
      <c r="C220" t="s">
        <v>364</v>
      </c>
      <c r="D220">
        <v>0.37557647100000002</v>
      </c>
      <c r="E220">
        <v>0.37557647100000002</v>
      </c>
      <c r="F220">
        <v>0.23844947899999999</v>
      </c>
      <c r="G220">
        <v>0.58866520700000002</v>
      </c>
      <c r="H220">
        <v>0.61254166600000004</v>
      </c>
      <c r="I220" s="3">
        <v>30.101149429221643</v>
      </c>
      <c r="J220" s="3">
        <v>0</v>
      </c>
      <c r="K220" s="3">
        <v>10.987876756185925</v>
      </c>
      <c r="L220" s="3">
        <f t="shared" si="49"/>
        <v>41.089026185407569</v>
      </c>
      <c r="M220">
        <f t="shared" si="50"/>
        <v>7.5</v>
      </c>
      <c r="N220">
        <f t="shared" si="51"/>
        <v>1.4</v>
      </c>
      <c r="O220">
        <f t="shared" si="52"/>
        <v>4.5</v>
      </c>
      <c r="P220" s="4">
        <f t="shared" si="53"/>
        <v>284.66959453375472</v>
      </c>
      <c r="Q220" s="4">
        <f t="shared" si="54"/>
        <v>58.910973814592438</v>
      </c>
      <c r="R220" s="4">
        <f t="shared" si="55"/>
        <v>108.35641921742911</v>
      </c>
      <c r="S220">
        <f t="shared" si="56"/>
        <v>2.4543410827725545</v>
      </c>
      <c r="T220">
        <f t="shared" si="56"/>
        <v>1.7701962018025077</v>
      </c>
      <c r="U220">
        <f t="shared" si="56"/>
        <v>2.0348546447571572</v>
      </c>
      <c r="V220" s="2">
        <f t="shared" si="57"/>
        <v>2.0718468348316987</v>
      </c>
      <c r="X220">
        <v>1</v>
      </c>
      <c r="Y220">
        <v>0</v>
      </c>
      <c r="Z220" s="5">
        <f t="shared" si="47"/>
        <v>284.66959453375472</v>
      </c>
      <c r="AA220" s="5">
        <f t="shared" si="58"/>
        <v>184.66959453375472</v>
      </c>
      <c r="AB220" s="5"/>
      <c r="AC220" s="5"/>
      <c r="AD220" s="5"/>
      <c r="AE220" s="5"/>
      <c r="AF220" s="5"/>
      <c r="AG220" s="5"/>
      <c r="AJ220" t="str">
        <f t="shared" si="48"/>
        <v>Rayo VallecanoReal Madrid</v>
      </c>
      <c r="AK220">
        <f t="shared" si="59"/>
        <v>7.5</v>
      </c>
      <c r="AL220">
        <f t="shared" si="60"/>
        <v>4.5</v>
      </c>
      <c r="AM220">
        <f t="shared" si="61"/>
        <v>1.4</v>
      </c>
      <c r="AP220" t="s">
        <v>742</v>
      </c>
      <c r="AQ220">
        <v>1.8</v>
      </c>
      <c r="AR220">
        <v>3.75</v>
      </c>
      <c r="AS220">
        <v>4.5</v>
      </c>
    </row>
    <row r="221" spans="1:45">
      <c r="A221">
        <v>35</v>
      </c>
      <c r="B221" t="s">
        <v>376</v>
      </c>
      <c r="C221" t="s">
        <v>373</v>
      </c>
      <c r="D221">
        <v>0.48870323399999999</v>
      </c>
      <c r="E221">
        <v>0.23649410200000001</v>
      </c>
      <c r="F221">
        <v>0.271129226</v>
      </c>
      <c r="G221">
        <v>0.40113070099999998</v>
      </c>
      <c r="H221">
        <v>0.44367548200000001</v>
      </c>
      <c r="I221" s="3">
        <v>9.6344933450086625</v>
      </c>
      <c r="J221" s="3">
        <v>0</v>
      </c>
      <c r="K221" s="3">
        <v>0</v>
      </c>
      <c r="L221" s="3">
        <f t="shared" si="49"/>
        <v>9.6344933450086625</v>
      </c>
      <c r="M221">
        <f t="shared" si="50"/>
        <v>2.2999999999999998</v>
      </c>
      <c r="N221">
        <f t="shared" si="51"/>
        <v>3.1</v>
      </c>
      <c r="O221">
        <f t="shared" si="52"/>
        <v>3.3</v>
      </c>
      <c r="P221" s="4">
        <f t="shared" si="53"/>
        <v>112.52484134851126</v>
      </c>
      <c r="Q221" s="4">
        <f t="shared" si="54"/>
        <v>90.365506654991336</v>
      </c>
      <c r="R221" s="4">
        <f t="shared" si="55"/>
        <v>90.365506654991336</v>
      </c>
      <c r="S221">
        <f t="shared" si="56"/>
        <v>2.0512484092886796</v>
      </c>
      <c r="T221">
        <f t="shared" si="56"/>
        <v>1.9560026879080044</v>
      </c>
      <c r="U221">
        <f t="shared" si="56"/>
        <v>1.9560026879080044</v>
      </c>
      <c r="V221" s="2">
        <f t="shared" si="57"/>
        <v>1.9953643253695399</v>
      </c>
      <c r="X221">
        <v>1</v>
      </c>
      <c r="Y221">
        <v>1</v>
      </c>
      <c r="Z221" s="5">
        <f t="shared" si="47"/>
        <v>90.365506654991336</v>
      </c>
      <c r="AA221" s="5">
        <f t="shared" si="58"/>
        <v>-9.6344933450086643</v>
      </c>
      <c r="AB221" s="5"/>
      <c r="AC221" s="5"/>
      <c r="AD221" s="5"/>
      <c r="AE221" s="5"/>
      <c r="AF221" s="5"/>
      <c r="AG221" s="5"/>
      <c r="AJ221" t="str">
        <f t="shared" si="48"/>
        <v>BetisEspanyol</v>
      </c>
      <c r="AK221">
        <f t="shared" si="59"/>
        <v>2.2999999999999998</v>
      </c>
      <c r="AL221">
        <f t="shared" si="60"/>
        <v>3.3</v>
      </c>
      <c r="AM221">
        <f t="shared" si="61"/>
        <v>3.1</v>
      </c>
      <c r="AP221" t="s">
        <v>743</v>
      </c>
      <c r="AQ221">
        <v>2.37</v>
      </c>
      <c r="AR221">
        <v>3.25</v>
      </c>
      <c r="AS221">
        <v>3.1</v>
      </c>
    </row>
    <row r="222" spans="1:45">
      <c r="A222">
        <v>36</v>
      </c>
      <c r="B222" t="s">
        <v>360</v>
      </c>
      <c r="C222" t="s">
        <v>366</v>
      </c>
      <c r="D222">
        <v>0.56732608699999998</v>
      </c>
      <c r="E222">
        <v>0.20493106</v>
      </c>
      <c r="F222">
        <v>0.20327888999999999</v>
      </c>
      <c r="G222">
        <v>0.62916960700000002</v>
      </c>
      <c r="H222">
        <v>0.60278708299999995</v>
      </c>
      <c r="I222" s="3">
        <v>0</v>
      </c>
      <c r="J222" s="3">
        <v>10.980401558047852</v>
      </c>
      <c r="K222" s="3">
        <v>3.793771376096474</v>
      </c>
      <c r="L222" s="3">
        <f t="shared" si="49"/>
        <v>14.774172934144326</v>
      </c>
      <c r="M222">
        <f t="shared" si="50"/>
        <v>1.36</v>
      </c>
      <c r="N222">
        <f t="shared" si="51"/>
        <v>8.5</v>
      </c>
      <c r="O222">
        <f t="shared" si="52"/>
        <v>5</v>
      </c>
      <c r="P222" s="4">
        <f t="shared" si="53"/>
        <v>85.225827065855682</v>
      </c>
      <c r="Q222" s="4">
        <f t="shared" si="54"/>
        <v>178.55924030926241</v>
      </c>
      <c r="R222" s="4">
        <f t="shared" si="55"/>
        <v>104.19468394633805</v>
      </c>
      <c r="S222">
        <f t="shared" si="56"/>
        <v>1.9305712244904791</v>
      </c>
      <c r="T222">
        <f t="shared" si="56"/>
        <v>2.2517823295301262</v>
      </c>
      <c r="U222">
        <f t="shared" si="56"/>
        <v>2.01784556165385</v>
      </c>
      <c r="V222" s="2">
        <f t="shared" si="57"/>
        <v>1.9669089641092814</v>
      </c>
      <c r="X222">
        <v>0</v>
      </c>
      <c r="Y222">
        <v>3</v>
      </c>
      <c r="Z222" s="5">
        <f t="shared" si="47"/>
        <v>178.55924030926241</v>
      </c>
      <c r="AA222" s="5">
        <f t="shared" si="58"/>
        <v>78.559240309262407</v>
      </c>
      <c r="AB222" s="5"/>
      <c r="AC222" s="5"/>
      <c r="AD222" s="5"/>
      <c r="AE222" s="5"/>
      <c r="AF222" s="5"/>
      <c r="AG222" s="5"/>
      <c r="AJ222" t="str">
        <f t="shared" si="48"/>
        <v>SevillaLeganés</v>
      </c>
      <c r="AK222">
        <f t="shared" si="59"/>
        <v>1.36</v>
      </c>
      <c r="AL222">
        <f t="shared" si="60"/>
        <v>5</v>
      </c>
      <c r="AM222">
        <f t="shared" si="61"/>
        <v>8.5</v>
      </c>
      <c r="AP222" t="s">
        <v>744</v>
      </c>
      <c r="AQ222">
        <v>2.9</v>
      </c>
      <c r="AR222">
        <v>3.3</v>
      </c>
      <c r="AS222">
        <v>2.4</v>
      </c>
    </row>
    <row r="223" spans="1:45">
      <c r="A223">
        <v>36</v>
      </c>
      <c r="B223" t="s">
        <v>352</v>
      </c>
      <c r="C223" t="s">
        <v>623</v>
      </c>
      <c r="D223">
        <v>0.66554989899999994</v>
      </c>
      <c r="E223">
        <v>0.124736851</v>
      </c>
      <c r="F223">
        <v>0.18334398499999999</v>
      </c>
      <c r="G223">
        <v>0.56209147999999998</v>
      </c>
      <c r="H223">
        <v>0.48686699</v>
      </c>
      <c r="I223" s="3">
        <v>38.312060000954851</v>
      </c>
      <c r="J223" s="3">
        <v>0</v>
      </c>
      <c r="K223" s="3">
        <v>3.1283887300802884</v>
      </c>
      <c r="L223" s="3">
        <f t="shared" si="49"/>
        <v>41.44044873103514</v>
      </c>
      <c r="M223">
        <f t="shared" si="50"/>
        <v>1.95</v>
      </c>
      <c r="N223">
        <f t="shared" si="51"/>
        <v>3.6</v>
      </c>
      <c r="O223">
        <f t="shared" si="52"/>
        <v>3.8</v>
      </c>
      <c r="P223" s="4">
        <f t="shared" si="53"/>
        <v>133.26806827082683</v>
      </c>
      <c r="Q223" s="4">
        <f t="shared" si="54"/>
        <v>58.55955126896486</v>
      </c>
      <c r="R223" s="4">
        <f t="shared" si="55"/>
        <v>70.447428443269956</v>
      </c>
      <c r="S223">
        <f t="shared" si="56"/>
        <v>2.1247261026393613</v>
      </c>
      <c r="T223">
        <f t="shared" si="56"/>
        <v>1.7675977401446132</v>
      </c>
      <c r="U223">
        <f t="shared" si="56"/>
        <v>1.8478651445953946</v>
      </c>
      <c r="V223" s="2">
        <f t="shared" si="57"/>
        <v>1.9733907783073665</v>
      </c>
      <c r="X223">
        <v>4</v>
      </c>
      <c r="Y223">
        <v>1</v>
      </c>
      <c r="Z223" s="5">
        <f t="shared" si="47"/>
        <v>133.26806827082683</v>
      </c>
      <c r="AA223" s="5">
        <f t="shared" si="58"/>
        <v>33.268068270826831</v>
      </c>
      <c r="AB223" s="5"/>
      <c r="AC223" s="5"/>
      <c r="AD223" s="5"/>
      <c r="AE223" s="5"/>
      <c r="AF223" s="5"/>
      <c r="AG223" s="5"/>
      <c r="AJ223" t="str">
        <f t="shared" si="48"/>
        <v>LevanteRayo Vallecano</v>
      </c>
      <c r="AK223">
        <f t="shared" si="59"/>
        <v>1.95</v>
      </c>
      <c r="AL223">
        <f t="shared" si="60"/>
        <v>3.8</v>
      </c>
      <c r="AM223">
        <f t="shared" si="61"/>
        <v>3.6</v>
      </c>
      <c r="AP223" t="s">
        <v>745</v>
      </c>
      <c r="AQ223">
        <v>2.37</v>
      </c>
      <c r="AR223">
        <v>3.25</v>
      </c>
      <c r="AS223">
        <v>3.1</v>
      </c>
    </row>
    <row r="224" spans="1:45">
      <c r="A224">
        <v>36</v>
      </c>
      <c r="B224" t="s">
        <v>373</v>
      </c>
      <c r="C224" t="s">
        <v>357</v>
      </c>
      <c r="D224">
        <v>0.244099226</v>
      </c>
      <c r="E224">
        <v>0.44531553899999998</v>
      </c>
      <c r="F224">
        <v>0.30925832599999997</v>
      </c>
      <c r="G224">
        <v>0.29705627200000001</v>
      </c>
      <c r="H224">
        <v>0.36313951999999999</v>
      </c>
      <c r="I224" s="3">
        <v>0</v>
      </c>
      <c r="J224" s="3">
        <v>0</v>
      </c>
      <c r="K224" s="3">
        <v>0.96887335914974781</v>
      </c>
      <c r="L224" s="3">
        <f t="shared" si="49"/>
        <v>0.96887335914974781</v>
      </c>
      <c r="M224">
        <f t="shared" si="50"/>
        <v>3.8</v>
      </c>
      <c r="N224">
        <f t="shared" si="51"/>
        <v>2.0499999999999998</v>
      </c>
      <c r="O224">
        <f t="shared" si="52"/>
        <v>3.3</v>
      </c>
      <c r="P224" s="4">
        <f t="shared" si="53"/>
        <v>99.031126640850246</v>
      </c>
      <c r="Q224" s="4">
        <f t="shared" si="54"/>
        <v>99.031126640850246</v>
      </c>
      <c r="R224" s="4">
        <f t="shared" si="55"/>
        <v>102.22840872604442</v>
      </c>
      <c r="S224">
        <f t="shared" si="56"/>
        <v>1.9957717198873068</v>
      </c>
      <c r="T224">
        <f t="shared" si="56"/>
        <v>1.9957717198873068</v>
      </c>
      <c r="U224">
        <f t="shared" si="56"/>
        <v>2.0095716006764093</v>
      </c>
      <c r="V224" s="2">
        <f t="shared" si="57"/>
        <v>1.9973912404620802</v>
      </c>
      <c r="X224">
        <v>3</v>
      </c>
      <c r="Y224">
        <v>0</v>
      </c>
      <c r="Z224" s="5">
        <f t="shared" si="47"/>
        <v>99.031126640850246</v>
      </c>
      <c r="AA224" s="5">
        <f t="shared" si="58"/>
        <v>-0.96887335914975381</v>
      </c>
      <c r="AB224" s="5"/>
      <c r="AC224" s="5"/>
      <c r="AD224" s="5"/>
      <c r="AE224" s="5"/>
      <c r="AF224" s="5"/>
      <c r="AG224" s="5"/>
      <c r="AJ224" t="str">
        <f t="shared" si="48"/>
        <v>EspanyolAtlético Madrid</v>
      </c>
      <c r="AK224">
        <f t="shared" si="59"/>
        <v>3.8</v>
      </c>
      <c r="AL224">
        <f t="shared" si="60"/>
        <v>3.3</v>
      </c>
      <c r="AM224">
        <f t="shared" si="61"/>
        <v>2.0499999999999998</v>
      </c>
      <c r="AP224" t="s">
        <v>746</v>
      </c>
      <c r="AQ224">
        <v>1.8</v>
      </c>
      <c r="AR224">
        <v>3.6</v>
      </c>
      <c r="AS224">
        <v>4.5</v>
      </c>
    </row>
    <row r="225" spans="1:45">
      <c r="A225">
        <v>36</v>
      </c>
      <c r="B225" t="s">
        <v>379</v>
      </c>
      <c r="C225" t="s">
        <v>358</v>
      </c>
      <c r="D225">
        <v>0.370836212</v>
      </c>
      <c r="E225">
        <v>0.30470236299999998</v>
      </c>
      <c r="F225">
        <v>0.32365504899999997</v>
      </c>
      <c r="G225">
        <v>0.27921318499999997</v>
      </c>
      <c r="H225">
        <v>0.35971959999999997</v>
      </c>
      <c r="I225" s="3">
        <v>0</v>
      </c>
      <c r="J225" s="3">
        <v>0</v>
      </c>
      <c r="K225" s="3">
        <v>2.4641746739949877</v>
      </c>
      <c r="L225" s="3">
        <f t="shared" si="49"/>
        <v>2.4641746739949877</v>
      </c>
      <c r="M225">
        <f t="shared" si="50"/>
        <v>2.5</v>
      </c>
      <c r="N225">
        <f t="shared" si="51"/>
        <v>2.9</v>
      </c>
      <c r="O225">
        <f t="shared" si="52"/>
        <v>3.25</v>
      </c>
      <c r="P225" s="4">
        <f t="shared" si="53"/>
        <v>97.535825326005011</v>
      </c>
      <c r="Q225" s="4">
        <f t="shared" si="54"/>
        <v>97.535825326005011</v>
      </c>
      <c r="R225" s="4">
        <f t="shared" si="55"/>
        <v>105.54439301648873</v>
      </c>
      <c r="S225">
        <f t="shared" si="56"/>
        <v>1.9891641632231554</v>
      </c>
      <c r="T225">
        <f t="shared" si="56"/>
        <v>1.9891641632231554</v>
      </c>
      <c r="U225">
        <f t="shared" si="56"/>
        <v>2.0234351666187669</v>
      </c>
      <c r="V225" s="2">
        <f t="shared" si="57"/>
        <v>1.9986521322651578</v>
      </c>
      <c r="X225">
        <v>0</v>
      </c>
      <c r="Y225">
        <v>1</v>
      </c>
      <c r="Z225" s="5">
        <f t="shared" si="47"/>
        <v>97.535825326005011</v>
      </c>
      <c r="AA225" s="5">
        <f t="shared" si="58"/>
        <v>-2.4641746739949895</v>
      </c>
      <c r="AB225" s="5"/>
      <c r="AC225" s="5"/>
      <c r="AD225" s="5"/>
      <c r="AE225" s="5"/>
      <c r="AF225" s="5"/>
      <c r="AG225" s="5"/>
      <c r="AJ225" t="str">
        <f t="shared" si="48"/>
        <v>AlavésReal Sociedad</v>
      </c>
      <c r="AK225">
        <f t="shared" si="59"/>
        <v>2.5</v>
      </c>
      <c r="AL225">
        <f t="shared" si="60"/>
        <v>3.25</v>
      </c>
      <c r="AM225">
        <f t="shared" si="61"/>
        <v>2.9</v>
      </c>
      <c r="AP225" t="s">
        <v>479</v>
      </c>
      <c r="AQ225">
        <v>1.9</v>
      </c>
      <c r="AR225">
        <v>3.4</v>
      </c>
      <c r="AS225">
        <v>4.33</v>
      </c>
    </row>
    <row r="226" spans="1:45">
      <c r="A226">
        <v>36</v>
      </c>
      <c r="B226" t="s">
        <v>355</v>
      </c>
      <c r="C226" t="s">
        <v>354</v>
      </c>
      <c r="D226">
        <v>0.14300612600000001</v>
      </c>
      <c r="E226">
        <v>0.64335727300000001</v>
      </c>
      <c r="F226">
        <v>0.18148487099999999</v>
      </c>
      <c r="G226">
        <v>0.61070183199999994</v>
      </c>
      <c r="H226">
        <v>0.54407059899999999</v>
      </c>
      <c r="I226" s="3">
        <v>0</v>
      </c>
      <c r="J226" s="3">
        <v>55.539465402532933</v>
      </c>
      <c r="K226" s="3">
        <v>9.2801567176835071</v>
      </c>
      <c r="L226" s="3">
        <f t="shared" si="49"/>
        <v>64.819622120216437</v>
      </c>
      <c r="M226">
        <f t="shared" si="50"/>
        <v>2.15</v>
      </c>
      <c r="N226">
        <f t="shared" si="51"/>
        <v>3.25</v>
      </c>
      <c r="O226">
        <f t="shared" si="52"/>
        <v>3.6</v>
      </c>
      <c r="P226" s="4">
        <f t="shared" si="53"/>
        <v>35.180377879783563</v>
      </c>
      <c r="Q226" s="4">
        <f t="shared" si="54"/>
        <v>215.6836404380156</v>
      </c>
      <c r="R226" s="4">
        <f t="shared" si="55"/>
        <v>68.588942063444193</v>
      </c>
      <c r="S226">
        <f t="shared" si="56"/>
        <v>1.5463004999941954</v>
      </c>
      <c r="T226">
        <f t="shared" si="56"/>
        <v>2.3338172052001771</v>
      </c>
      <c r="U226">
        <f t="shared" si="56"/>
        <v>1.8362541042209046</v>
      </c>
      <c r="V226" s="2">
        <f t="shared" si="57"/>
        <v>2.0558610561818518</v>
      </c>
      <c r="X226">
        <v>2</v>
      </c>
      <c r="Y226">
        <v>0</v>
      </c>
      <c r="Z226" s="5">
        <f t="shared" si="47"/>
        <v>35.180377879783563</v>
      </c>
      <c r="AA226" s="5">
        <f t="shared" si="58"/>
        <v>-64.819622120216437</v>
      </c>
      <c r="AB226" s="5"/>
      <c r="AC226" s="5"/>
      <c r="AD226" s="5"/>
      <c r="AE226" s="5"/>
      <c r="AF226" s="5"/>
      <c r="AG226" s="5"/>
      <c r="AJ226" t="str">
        <f t="shared" si="48"/>
        <v>Celta VigoBarcelona</v>
      </c>
      <c r="AK226">
        <f t="shared" si="59"/>
        <v>2.15</v>
      </c>
      <c r="AL226">
        <f t="shared" si="60"/>
        <v>3.6</v>
      </c>
      <c r="AM226">
        <f t="shared" si="61"/>
        <v>3.25</v>
      </c>
      <c r="AP226" t="s">
        <v>747</v>
      </c>
      <c r="AQ226">
        <v>2</v>
      </c>
      <c r="AR226">
        <v>3.3</v>
      </c>
      <c r="AS226">
        <v>4</v>
      </c>
    </row>
    <row r="227" spans="1:45">
      <c r="A227">
        <v>36</v>
      </c>
      <c r="B227" t="s">
        <v>369</v>
      </c>
      <c r="C227" t="s">
        <v>378</v>
      </c>
      <c r="D227">
        <v>0.36013988200000002</v>
      </c>
      <c r="E227">
        <v>0.36013988200000002</v>
      </c>
      <c r="F227">
        <v>0.27673221999999997</v>
      </c>
      <c r="G227">
        <v>0.42687594299999998</v>
      </c>
      <c r="H227">
        <v>0.48589863599999999</v>
      </c>
      <c r="I227" s="3">
        <v>0</v>
      </c>
      <c r="J227" s="3">
        <v>21.085286561586106</v>
      </c>
      <c r="K227" s="3">
        <v>7.1732443432329687</v>
      </c>
      <c r="L227" s="3">
        <f t="shared" si="49"/>
        <v>28.258530904819075</v>
      </c>
      <c r="M227">
        <f t="shared" si="50"/>
        <v>1.8</v>
      </c>
      <c r="N227">
        <f t="shared" si="51"/>
        <v>4.75</v>
      </c>
      <c r="O227">
        <f t="shared" si="52"/>
        <v>3.6</v>
      </c>
      <c r="P227" s="4">
        <f t="shared" si="53"/>
        <v>71.741469095180932</v>
      </c>
      <c r="Q227" s="4">
        <f t="shared" si="54"/>
        <v>171.89658026271493</v>
      </c>
      <c r="R227" s="4">
        <f t="shared" si="55"/>
        <v>97.565148730819615</v>
      </c>
      <c r="S227">
        <f t="shared" si="56"/>
        <v>1.8557702657522401</v>
      </c>
      <c r="T227">
        <f t="shared" si="56"/>
        <v>2.2352672368510693</v>
      </c>
      <c r="U227">
        <f t="shared" si="56"/>
        <v>1.9892947109362977</v>
      </c>
      <c r="V227" s="2">
        <f t="shared" si="57"/>
        <v>2.0238477050367907</v>
      </c>
      <c r="X227">
        <v>2</v>
      </c>
      <c r="Y227">
        <v>0</v>
      </c>
      <c r="Z227" s="5">
        <f t="shared" si="47"/>
        <v>71.741469095180932</v>
      </c>
      <c r="AA227" s="5">
        <f t="shared" si="58"/>
        <v>-28.258530904819068</v>
      </c>
      <c r="AB227" s="5"/>
      <c r="AC227" s="5"/>
      <c r="AD227" s="5"/>
      <c r="AE227" s="5"/>
      <c r="AF227" s="5"/>
      <c r="AG227" s="5"/>
      <c r="AJ227" t="str">
        <f t="shared" si="48"/>
        <v>GetafeGirona</v>
      </c>
      <c r="AK227">
        <f t="shared" si="59"/>
        <v>1.8</v>
      </c>
      <c r="AL227">
        <f t="shared" si="60"/>
        <v>3.6</v>
      </c>
      <c r="AM227">
        <f t="shared" si="61"/>
        <v>4.75</v>
      </c>
      <c r="AP227" t="s">
        <v>748</v>
      </c>
      <c r="AQ227">
        <v>4.75</v>
      </c>
      <c r="AR227">
        <v>4</v>
      </c>
      <c r="AS227">
        <v>1.7</v>
      </c>
    </row>
    <row r="228" spans="1:45">
      <c r="A228">
        <v>36</v>
      </c>
      <c r="B228" t="s">
        <v>372</v>
      </c>
      <c r="C228" t="s">
        <v>376</v>
      </c>
      <c r="D228">
        <v>0.50380485799999997</v>
      </c>
      <c r="E228">
        <v>0.25271347999999999</v>
      </c>
      <c r="F228">
        <v>0.23175788899999999</v>
      </c>
      <c r="G228">
        <v>0.56335386899999995</v>
      </c>
      <c r="H228">
        <v>0.57360186999999996</v>
      </c>
      <c r="I228" s="3">
        <v>4.1221272259773842</v>
      </c>
      <c r="J228" s="3">
        <v>0</v>
      </c>
      <c r="K228" s="3">
        <v>0</v>
      </c>
      <c r="L228" s="3">
        <f t="shared" si="49"/>
        <v>4.1221272259773842</v>
      </c>
      <c r="M228">
        <f t="shared" si="50"/>
        <v>2.0499999999999998</v>
      </c>
      <c r="N228">
        <f t="shared" si="51"/>
        <v>3.5</v>
      </c>
      <c r="O228">
        <f t="shared" si="52"/>
        <v>3.6</v>
      </c>
      <c r="P228" s="4">
        <f t="shared" si="53"/>
        <v>104.32823358727626</v>
      </c>
      <c r="Q228" s="4">
        <f t="shared" si="54"/>
        <v>95.87787277402262</v>
      </c>
      <c r="R228" s="4">
        <f t="shared" si="55"/>
        <v>95.87787277402262</v>
      </c>
      <c r="S228">
        <f t="shared" si="56"/>
        <v>2.0184018542737294</v>
      </c>
      <c r="T228">
        <f t="shared" si="56"/>
        <v>1.9817183898510589</v>
      </c>
      <c r="U228">
        <f t="shared" si="56"/>
        <v>1.9817183898510589</v>
      </c>
      <c r="V228" s="2">
        <f t="shared" si="57"/>
        <v>1.9769664808829313</v>
      </c>
      <c r="X228">
        <v>1</v>
      </c>
      <c r="Y228">
        <v>0</v>
      </c>
      <c r="Z228" s="5">
        <f t="shared" si="47"/>
        <v>104.32823358727626</v>
      </c>
      <c r="AA228" s="5">
        <f t="shared" si="58"/>
        <v>4.3282335872762587</v>
      </c>
      <c r="AB228" s="5"/>
      <c r="AC228" s="5"/>
      <c r="AD228" s="5"/>
      <c r="AE228" s="5"/>
      <c r="AF228" s="5"/>
      <c r="AG228" s="5"/>
      <c r="AJ228" t="str">
        <f t="shared" si="48"/>
        <v>EibarBetis</v>
      </c>
      <c r="AK228">
        <f t="shared" si="59"/>
        <v>2.0499999999999998</v>
      </c>
      <c r="AL228">
        <f t="shared" si="60"/>
        <v>3.6</v>
      </c>
      <c r="AM228">
        <f t="shared" si="61"/>
        <v>3.5</v>
      </c>
      <c r="AP228" t="s">
        <v>613</v>
      </c>
      <c r="AQ228">
        <v>2.25</v>
      </c>
      <c r="AR228">
        <v>3</v>
      </c>
      <c r="AS228">
        <v>3.6</v>
      </c>
    </row>
    <row r="229" spans="1:45">
      <c r="A229">
        <v>36</v>
      </c>
      <c r="B229" t="s">
        <v>364</v>
      </c>
      <c r="C229" t="s">
        <v>367</v>
      </c>
      <c r="D229">
        <v>0.43162003799999998</v>
      </c>
      <c r="E229">
        <v>0.30498481599999999</v>
      </c>
      <c r="F229">
        <v>0.25801343900000001</v>
      </c>
      <c r="G229">
        <v>0.48868336800000001</v>
      </c>
      <c r="H229">
        <v>0.53003832200000001</v>
      </c>
      <c r="I229" s="3">
        <v>0</v>
      </c>
      <c r="J229" s="3">
        <v>13.761014806550969</v>
      </c>
      <c r="K229" s="3">
        <v>5.9898641574574096</v>
      </c>
      <c r="L229" s="3">
        <f t="shared" si="49"/>
        <v>19.750878964008379</v>
      </c>
      <c r="M229">
        <f t="shared" si="50"/>
        <v>1.7</v>
      </c>
      <c r="N229">
        <f t="shared" si="51"/>
        <v>4.75</v>
      </c>
      <c r="O229">
        <f t="shared" si="52"/>
        <v>4</v>
      </c>
      <c r="P229" s="4">
        <f t="shared" si="53"/>
        <v>80.249121035991621</v>
      </c>
      <c r="Q229" s="4">
        <f t="shared" si="54"/>
        <v>145.61394136710871</v>
      </c>
      <c r="R229" s="4">
        <f t="shared" si="55"/>
        <v>104.20857766582125</v>
      </c>
      <c r="S229">
        <f t="shared" si="56"/>
        <v>1.9044402843004717</v>
      </c>
      <c r="T229">
        <f t="shared" si="56"/>
        <v>2.1632029571813711</v>
      </c>
      <c r="U229">
        <f t="shared" si="56"/>
        <v>2.0179034682880066</v>
      </c>
      <c r="V229" s="2">
        <f t="shared" si="57"/>
        <v>2.0023848571681331</v>
      </c>
      <c r="X229">
        <v>3</v>
      </c>
      <c r="Y229">
        <v>2</v>
      </c>
      <c r="Z229" s="5">
        <f t="shared" si="47"/>
        <v>80.249121035991621</v>
      </c>
      <c r="AA229" s="5">
        <f t="shared" si="58"/>
        <v>-19.750878964008379</v>
      </c>
      <c r="AB229" s="5"/>
      <c r="AC229" s="5"/>
      <c r="AD229" s="5"/>
      <c r="AE229" s="5"/>
      <c r="AF229" s="5"/>
      <c r="AG229" s="5"/>
      <c r="AJ229" t="str">
        <f t="shared" si="48"/>
        <v>Real MadridVillarreal</v>
      </c>
      <c r="AK229">
        <f t="shared" si="59"/>
        <v>1.7</v>
      </c>
      <c r="AL229">
        <f t="shared" si="60"/>
        <v>4</v>
      </c>
      <c r="AM229">
        <f t="shared" si="61"/>
        <v>4.75</v>
      </c>
      <c r="AP229" t="s">
        <v>749</v>
      </c>
      <c r="AQ229">
        <v>1.66</v>
      </c>
      <c r="AR229">
        <v>4</v>
      </c>
      <c r="AS229">
        <v>5</v>
      </c>
    </row>
    <row r="230" spans="1:45">
      <c r="A230">
        <v>36</v>
      </c>
      <c r="B230" t="s">
        <v>628</v>
      </c>
      <c r="C230" t="s">
        <v>363</v>
      </c>
      <c r="D230">
        <v>0.396142296</v>
      </c>
      <c r="E230">
        <v>0.22225371799999999</v>
      </c>
      <c r="F230">
        <v>0.38135836400000001</v>
      </c>
      <c r="G230">
        <v>0.159226689</v>
      </c>
      <c r="H230">
        <v>0.235492548</v>
      </c>
      <c r="I230" s="3">
        <v>16.831360591585497</v>
      </c>
      <c r="J230" s="3">
        <v>0</v>
      </c>
      <c r="K230" s="3">
        <v>16.620580527712804</v>
      </c>
      <c r="L230" s="3">
        <f t="shared" si="49"/>
        <v>33.451941119298297</v>
      </c>
      <c r="M230">
        <f t="shared" si="50"/>
        <v>2.9</v>
      </c>
      <c r="N230">
        <f t="shared" si="51"/>
        <v>2.6</v>
      </c>
      <c r="O230">
        <f t="shared" si="52"/>
        <v>3.1</v>
      </c>
      <c r="P230" s="4">
        <f t="shared" si="53"/>
        <v>115.35900459629963</v>
      </c>
      <c r="Q230" s="4">
        <f t="shared" si="54"/>
        <v>66.548058880701703</v>
      </c>
      <c r="R230" s="4">
        <f t="shared" si="55"/>
        <v>118.07185851661139</v>
      </c>
      <c r="S230">
        <f t="shared" si="56"/>
        <v>2.0620514999741797</v>
      </c>
      <c r="T230">
        <f t="shared" si="56"/>
        <v>1.8231353921969493</v>
      </c>
      <c r="U230">
        <f t="shared" si="56"/>
        <v>2.0721463993298257</v>
      </c>
      <c r="V230" s="2">
        <f t="shared" si="57"/>
        <v>2.0122947958200887</v>
      </c>
      <c r="X230">
        <v>1</v>
      </c>
      <c r="Y230">
        <v>0</v>
      </c>
      <c r="Z230" s="5">
        <f t="shared" si="47"/>
        <v>115.35900459629963</v>
      </c>
      <c r="AA230" s="5">
        <f t="shared" si="58"/>
        <v>15.359004596299627</v>
      </c>
      <c r="AB230" s="5"/>
      <c r="AC230" s="5"/>
      <c r="AD230" s="5"/>
      <c r="AE230" s="5"/>
      <c r="AF230" s="5"/>
      <c r="AG230" s="5"/>
      <c r="AJ230" t="str">
        <f t="shared" si="48"/>
        <v>ValladolidAthletic Bilbao</v>
      </c>
      <c r="AK230">
        <f t="shared" si="59"/>
        <v>2.9</v>
      </c>
      <c r="AL230">
        <f t="shared" si="60"/>
        <v>3.1</v>
      </c>
      <c r="AM230">
        <f t="shared" si="61"/>
        <v>2.6</v>
      </c>
      <c r="AP230" t="s">
        <v>488</v>
      </c>
      <c r="AQ230">
        <v>1.83</v>
      </c>
      <c r="AR230">
        <v>3.5</v>
      </c>
      <c r="AS230">
        <v>4.5</v>
      </c>
    </row>
    <row r="231" spans="1:45">
      <c r="A231">
        <v>36</v>
      </c>
      <c r="B231" t="s">
        <v>625</v>
      </c>
      <c r="C231" t="s">
        <v>370</v>
      </c>
      <c r="D231">
        <v>0.371356042</v>
      </c>
      <c r="E231">
        <v>0.319331898</v>
      </c>
      <c r="F231">
        <v>0.30809762800000001</v>
      </c>
      <c r="G231">
        <v>0.321740307</v>
      </c>
      <c r="H231">
        <v>0.39757917399999998</v>
      </c>
      <c r="I231" s="3">
        <v>15.457521128586963</v>
      </c>
      <c r="J231" s="3">
        <v>0</v>
      </c>
      <c r="K231" s="3">
        <v>8.5110780589445376</v>
      </c>
      <c r="L231" s="3">
        <f t="shared" si="49"/>
        <v>23.968599187531503</v>
      </c>
      <c r="M231">
        <f t="shared" si="50"/>
        <v>3.5</v>
      </c>
      <c r="N231">
        <f t="shared" si="51"/>
        <v>2.1</v>
      </c>
      <c r="O231">
        <f t="shared" si="52"/>
        <v>3.4</v>
      </c>
      <c r="P231" s="4">
        <f t="shared" si="53"/>
        <v>130.13272476252286</v>
      </c>
      <c r="Q231" s="4">
        <f t="shared" si="54"/>
        <v>76.031400812468505</v>
      </c>
      <c r="R231" s="4">
        <f t="shared" si="55"/>
        <v>104.96906621287992</v>
      </c>
      <c r="S231">
        <f t="shared" si="56"/>
        <v>2.1143865232844985</v>
      </c>
      <c r="T231">
        <f t="shared" si="56"/>
        <v>1.8809929920587765</v>
      </c>
      <c r="U231">
        <f t="shared" si="56"/>
        <v>2.0210613338092438</v>
      </c>
      <c r="V231" s="2">
        <f t="shared" si="57"/>
        <v>2.0085354758130443</v>
      </c>
      <c r="X231">
        <v>2</v>
      </c>
      <c r="Y231">
        <v>6</v>
      </c>
      <c r="Z231" s="5">
        <f t="shared" si="47"/>
        <v>76.031400812468505</v>
      </c>
      <c r="AA231" s="5">
        <f t="shared" si="58"/>
        <v>-23.968599187531495</v>
      </c>
      <c r="AB231" s="5"/>
      <c r="AC231" s="5"/>
      <c r="AD231" s="5"/>
      <c r="AE231" s="5"/>
      <c r="AF231" s="5"/>
      <c r="AG231" s="5"/>
      <c r="AJ231" t="str">
        <f t="shared" si="48"/>
        <v>HuescaValencia</v>
      </c>
      <c r="AK231">
        <f t="shared" si="59"/>
        <v>3.5</v>
      </c>
      <c r="AL231">
        <f t="shared" si="60"/>
        <v>3.4</v>
      </c>
      <c r="AM231">
        <f t="shared" si="61"/>
        <v>2.1</v>
      </c>
      <c r="AP231" t="s">
        <v>498</v>
      </c>
      <c r="AQ231">
        <v>2</v>
      </c>
      <c r="AR231">
        <v>3.4</v>
      </c>
      <c r="AS231">
        <v>3.8</v>
      </c>
    </row>
    <row r="232" spans="1:45">
      <c r="A232">
        <v>37</v>
      </c>
      <c r="B232" t="s">
        <v>378</v>
      </c>
      <c r="C232" t="s">
        <v>352</v>
      </c>
      <c r="D232">
        <v>0.40985335699999997</v>
      </c>
      <c r="E232">
        <v>0.27197006600000001</v>
      </c>
      <c r="F232">
        <v>0.31715939399999998</v>
      </c>
      <c r="G232">
        <v>0.28800334900000002</v>
      </c>
      <c r="H232">
        <v>0.362555552</v>
      </c>
      <c r="I232" s="3">
        <v>0</v>
      </c>
      <c r="J232" s="3">
        <v>0</v>
      </c>
      <c r="K232" s="3">
        <v>5.501466095134715</v>
      </c>
      <c r="L232" s="3">
        <f t="shared" si="49"/>
        <v>5.501466095134715</v>
      </c>
      <c r="M232">
        <f t="shared" si="50"/>
        <v>2.15</v>
      </c>
      <c r="N232">
        <f t="shared" si="51"/>
        <v>3.2</v>
      </c>
      <c r="O232">
        <f t="shared" si="52"/>
        <v>3.6</v>
      </c>
      <c r="P232" s="4">
        <f t="shared" si="53"/>
        <v>94.498533904865283</v>
      </c>
      <c r="Q232" s="4">
        <f t="shared" si="54"/>
        <v>94.498533904865283</v>
      </c>
      <c r="R232" s="4">
        <f t="shared" si="55"/>
        <v>114.30381184735026</v>
      </c>
      <c r="S232">
        <f t="shared" si="56"/>
        <v>1.97542507071068</v>
      </c>
      <c r="T232">
        <f t="shared" si="56"/>
        <v>1.97542507071068</v>
      </c>
      <c r="U232">
        <f t="shared" si="56"/>
        <v>2.0580607136557036</v>
      </c>
      <c r="V232" s="2">
        <f t="shared" si="57"/>
        <v>1.9996243723502232</v>
      </c>
      <c r="X232">
        <v>1</v>
      </c>
      <c r="Y232">
        <v>2</v>
      </c>
      <c r="Z232" s="5">
        <f t="shared" si="47"/>
        <v>94.498533904865283</v>
      </c>
      <c r="AA232" s="5">
        <f t="shared" si="58"/>
        <v>-5.5014660951347167</v>
      </c>
      <c r="AB232" s="5"/>
      <c r="AC232" s="5"/>
      <c r="AD232" s="5"/>
      <c r="AE232" s="5"/>
      <c r="AF232" s="5"/>
      <c r="AG232" s="5"/>
      <c r="AJ232" t="str">
        <f t="shared" si="48"/>
        <v>GironaLevante</v>
      </c>
      <c r="AK232">
        <f t="shared" si="59"/>
        <v>2.15</v>
      </c>
      <c r="AL232">
        <f t="shared" si="60"/>
        <v>3.6</v>
      </c>
      <c r="AM232">
        <f t="shared" si="61"/>
        <v>3.2</v>
      </c>
      <c r="AP232" t="s">
        <v>573</v>
      </c>
      <c r="AQ232">
        <v>2.0499999999999998</v>
      </c>
      <c r="AR232">
        <v>3.3</v>
      </c>
      <c r="AS232">
        <v>4</v>
      </c>
    </row>
    <row r="233" spans="1:45">
      <c r="A233">
        <v>37</v>
      </c>
      <c r="B233" t="s">
        <v>376</v>
      </c>
      <c r="C233" t="s">
        <v>625</v>
      </c>
      <c r="D233">
        <v>0.54060358900000005</v>
      </c>
      <c r="E233">
        <v>0.20437064499999999</v>
      </c>
      <c r="F233">
        <v>0.248371436</v>
      </c>
      <c r="G233">
        <v>0.44931097199999998</v>
      </c>
      <c r="H233">
        <v>0.46578023200000002</v>
      </c>
      <c r="I233" s="3">
        <v>0</v>
      </c>
      <c r="J233" s="3">
        <v>4.6847372269755594</v>
      </c>
      <c r="K233" s="3">
        <v>3.8920523433145755</v>
      </c>
      <c r="L233" s="3">
        <f t="shared" si="49"/>
        <v>8.5767895702901349</v>
      </c>
      <c r="M233">
        <f t="shared" si="50"/>
        <v>1.55</v>
      </c>
      <c r="N233">
        <f t="shared" si="51"/>
        <v>5.75</v>
      </c>
      <c r="O233">
        <f t="shared" si="52"/>
        <v>4.33</v>
      </c>
      <c r="P233" s="4">
        <f t="shared" si="53"/>
        <v>91.423210429709869</v>
      </c>
      <c r="Q233" s="4">
        <f t="shared" si="54"/>
        <v>118.36044948481933</v>
      </c>
      <c r="R233" s="4">
        <f t="shared" si="55"/>
        <v>108.27579707626198</v>
      </c>
      <c r="S233">
        <f t="shared" si="56"/>
        <v>1.9610564679643219</v>
      </c>
      <c r="T233">
        <f t="shared" si="56"/>
        <v>2.0732066057654293</v>
      </c>
      <c r="U233">
        <f t="shared" si="56"/>
        <v>2.0345313894884471</v>
      </c>
      <c r="V233" s="2">
        <f t="shared" si="57"/>
        <v>1.9891762188460387</v>
      </c>
      <c r="X233">
        <v>2</v>
      </c>
      <c r="Y233">
        <v>1</v>
      </c>
      <c r="Z233" s="5">
        <f t="shared" si="47"/>
        <v>91.423210429709869</v>
      </c>
      <c r="AA233" s="5">
        <f t="shared" si="58"/>
        <v>-8.5767895702901313</v>
      </c>
      <c r="AB233" s="5"/>
      <c r="AC233" s="5"/>
      <c r="AD233" s="5"/>
      <c r="AE233" s="5"/>
      <c r="AF233" s="5"/>
      <c r="AG233" s="5"/>
      <c r="AJ233" t="str">
        <f t="shared" si="48"/>
        <v>BetisHuesca</v>
      </c>
      <c r="AK233">
        <f t="shared" si="59"/>
        <v>1.55</v>
      </c>
      <c r="AL233">
        <f t="shared" si="60"/>
        <v>4.33</v>
      </c>
      <c r="AM233">
        <f t="shared" si="61"/>
        <v>5.75</v>
      </c>
      <c r="AP233" t="s">
        <v>750</v>
      </c>
      <c r="AQ233">
        <v>1.1399999999999999</v>
      </c>
      <c r="AR233">
        <v>9</v>
      </c>
      <c r="AS233">
        <v>15</v>
      </c>
    </row>
    <row r="234" spans="1:45">
      <c r="A234">
        <v>37</v>
      </c>
      <c r="B234" t="s">
        <v>357</v>
      </c>
      <c r="C234" t="s">
        <v>360</v>
      </c>
      <c r="D234">
        <v>0.43009718699999999</v>
      </c>
      <c r="E234">
        <v>0.322536455</v>
      </c>
      <c r="F234">
        <v>0.23639179599999999</v>
      </c>
      <c r="G234">
        <v>0.587924636</v>
      </c>
      <c r="H234">
        <v>0.60854796099999997</v>
      </c>
      <c r="I234" s="3">
        <v>0</v>
      </c>
      <c r="J234" s="3">
        <v>4.5263401662208196</v>
      </c>
      <c r="K234" s="3">
        <v>0</v>
      </c>
      <c r="L234" s="3">
        <f t="shared" si="49"/>
        <v>4.5263401662208196</v>
      </c>
      <c r="M234">
        <f t="shared" si="50"/>
        <v>2.1</v>
      </c>
      <c r="N234">
        <f t="shared" si="51"/>
        <v>3.4</v>
      </c>
      <c r="O234">
        <f t="shared" si="52"/>
        <v>3.6</v>
      </c>
      <c r="P234" s="4">
        <f t="shared" si="53"/>
        <v>95.47365983377918</v>
      </c>
      <c r="Q234" s="4">
        <f t="shared" si="54"/>
        <v>110.86321639892996</v>
      </c>
      <c r="R234" s="4">
        <f t="shared" si="55"/>
        <v>95.47365983377918</v>
      </c>
      <c r="S234">
        <f t="shared" si="56"/>
        <v>1.9798835708853191</v>
      </c>
      <c r="T234">
        <f t="shared" si="56"/>
        <v>2.0447874743289982</v>
      </c>
      <c r="U234">
        <f t="shared" si="56"/>
        <v>1.9798835708853191</v>
      </c>
      <c r="V234" s="2">
        <f t="shared" si="57"/>
        <v>1.9790890908162433</v>
      </c>
      <c r="X234">
        <v>1</v>
      </c>
      <c r="Y234">
        <v>1</v>
      </c>
      <c r="Z234" s="5">
        <f t="shared" si="47"/>
        <v>95.47365983377918</v>
      </c>
      <c r="AA234" s="5">
        <f t="shared" si="58"/>
        <v>-4.5263401662208196</v>
      </c>
      <c r="AB234" s="5"/>
      <c r="AC234" s="5"/>
      <c r="AD234" s="5"/>
      <c r="AE234" s="5"/>
      <c r="AF234" s="5"/>
      <c r="AG234" s="5"/>
      <c r="AJ234" t="str">
        <f t="shared" si="48"/>
        <v>Atlético MadridSevilla</v>
      </c>
      <c r="AK234">
        <f t="shared" si="59"/>
        <v>2.1</v>
      </c>
      <c r="AL234">
        <f t="shared" si="60"/>
        <v>3.6</v>
      </c>
      <c r="AM234">
        <f t="shared" si="61"/>
        <v>3.4</v>
      </c>
      <c r="AP234" t="s">
        <v>611</v>
      </c>
      <c r="AQ234">
        <v>1.8</v>
      </c>
      <c r="AR234">
        <v>3.8</v>
      </c>
      <c r="AS234">
        <v>4.5</v>
      </c>
    </row>
    <row r="235" spans="1:45">
      <c r="A235">
        <v>37</v>
      </c>
      <c r="B235" t="s">
        <v>363</v>
      </c>
      <c r="C235" t="s">
        <v>355</v>
      </c>
      <c r="D235">
        <v>0.516989064</v>
      </c>
      <c r="E235">
        <v>0.23050980300000001</v>
      </c>
      <c r="F235">
        <v>0.24486930300000001</v>
      </c>
      <c r="G235">
        <v>0.48933040999999999</v>
      </c>
      <c r="H235">
        <v>0.50887341799999997</v>
      </c>
      <c r="I235" s="3">
        <v>4.4687285956169092</v>
      </c>
      <c r="J235" s="3">
        <v>0</v>
      </c>
      <c r="K235" s="3">
        <v>0</v>
      </c>
      <c r="L235" s="3">
        <f t="shared" si="49"/>
        <v>4.4687285956169092</v>
      </c>
      <c r="M235">
        <f t="shared" si="50"/>
        <v>2</v>
      </c>
      <c r="N235">
        <f t="shared" si="51"/>
        <v>3.8</v>
      </c>
      <c r="O235">
        <f t="shared" si="52"/>
        <v>3.5</v>
      </c>
      <c r="P235" s="4">
        <f t="shared" si="53"/>
        <v>104.46872859561691</v>
      </c>
      <c r="Q235" s="4">
        <f t="shared" si="54"/>
        <v>95.531271404383091</v>
      </c>
      <c r="R235" s="4">
        <f t="shared" si="55"/>
        <v>95.531271404383091</v>
      </c>
      <c r="S235">
        <f t="shared" si="56"/>
        <v>2.0189863092909679</v>
      </c>
      <c r="T235">
        <f t="shared" si="56"/>
        <v>1.9801455577126079</v>
      </c>
      <c r="U235">
        <f t="shared" si="56"/>
        <v>1.9801455577126079</v>
      </c>
      <c r="V235" s="2">
        <f t="shared" si="57"/>
        <v>1.9851136672444429</v>
      </c>
      <c r="X235">
        <v>3</v>
      </c>
      <c r="Y235">
        <v>1</v>
      </c>
      <c r="Z235" s="5">
        <f t="shared" si="47"/>
        <v>104.46872859561691</v>
      </c>
      <c r="AA235" s="5">
        <f t="shared" si="58"/>
        <v>4.4687285956169092</v>
      </c>
      <c r="AB235" s="5"/>
      <c r="AC235" s="5"/>
      <c r="AD235" s="5"/>
      <c r="AE235" s="5"/>
      <c r="AF235" s="5"/>
      <c r="AG235" s="5"/>
      <c r="AJ235" t="str">
        <f t="shared" si="48"/>
        <v>Athletic BilbaoCelta Vigo</v>
      </c>
      <c r="AK235">
        <f t="shared" si="59"/>
        <v>2</v>
      </c>
      <c r="AL235">
        <f t="shared" si="60"/>
        <v>3.5</v>
      </c>
      <c r="AM235">
        <f t="shared" si="61"/>
        <v>3.8</v>
      </c>
      <c r="AP235" t="s">
        <v>608</v>
      </c>
      <c r="AQ235">
        <v>2.0499999999999998</v>
      </c>
      <c r="AR235">
        <v>3.1</v>
      </c>
      <c r="AS235">
        <v>4.2</v>
      </c>
    </row>
    <row r="236" spans="1:45">
      <c r="A236">
        <v>37</v>
      </c>
      <c r="B236" t="s">
        <v>370</v>
      </c>
      <c r="C236" t="s">
        <v>379</v>
      </c>
      <c r="D236">
        <v>0.47128453199999998</v>
      </c>
      <c r="E236">
        <v>0.24485473699999999</v>
      </c>
      <c r="F236">
        <v>0.28106793600000002</v>
      </c>
      <c r="G236">
        <v>0.37525387399999999</v>
      </c>
      <c r="H236">
        <v>0.426442406</v>
      </c>
      <c r="I236" s="3">
        <v>0</v>
      </c>
      <c r="J236" s="3">
        <v>15.101998171752955</v>
      </c>
      <c r="K236" s="3">
        <v>14.007591080524845</v>
      </c>
      <c r="L236" s="3">
        <f t="shared" si="49"/>
        <v>29.1095892522778</v>
      </c>
      <c r="M236">
        <f t="shared" si="50"/>
        <v>1.4</v>
      </c>
      <c r="N236">
        <f t="shared" si="51"/>
        <v>7.5</v>
      </c>
      <c r="O236">
        <f t="shared" si="52"/>
        <v>5</v>
      </c>
      <c r="P236" s="4">
        <f t="shared" si="53"/>
        <v>70.8904107477222</v>
      </c>
      <c r="Q236" s="4">
        <f t="shared" si="54"/>
        <v>184.15539703586938</v>
      </c>
      <c r="R236" s="4">
        <f t="shared" si="55"/>
        <v>140.92836615034642</v>
      </c>
      <c r="S236">
        <f t="shared" si="56"/>
        <v>1.8505874927147401</v>
      </c>
      <c r="T236">
        <f t="shared" si="56"/>
        <v>2.2651844512308452</v>
      </c>
      <c r="U236">
        <f t="shared" si="56"/>
        <v>2.1489984169750103</v>
      </c>
      <c r="V236" s="2">
        <f t="shared" si="57"/>
        <v>2.030808953018171</v>
      </c>
      <c r="X236">
        <v>3</v>
      </c>
      <c r="Y236">
        <v>1</v>
      </c>
      <c r="Z236" s="5">
        <f t="shared" si="47"/>
        <v>70.8904107477222</v>
      </c>
      <c r="AA236" s="5">
        <f t="shared" si="58"/>
        <v>-29.1095892522778</v>
      </c>
      <c r="AB236" s="5"/>
      <c r="AC236" s="5"/>
      <c r="AD236" s="5"/>
      <c r="AE236" s="5"/>
      <c r="AF236" s="5"/>
      <c r="AG236" s="5"/>
      <c r="AJ236" t="str">
        <f t="shared" si="48"/>
        <v>ValenciaAlavés</v>
      </c>
      <c r="AK236">
        <f t="shared" si="59"/>
        <v>1.4</v>
      </c>
      <c r="AL236">
        <f t="shared" si="60"/>
        <v>5</v>
      </c>
      <c r="AM236">
        <f t="shared" si="61"/>
        <v>7.5</v>
      </c>
      <c r="AP236" t="s">
        <v>751</v>
      </c>
      <c r="AQ236">
        <v>6</v>
      </c>
      <c r="AR236">
        <v>3.5</v>
      </c>
      <c r="AS236">
        <v>1.65</v>
      </c>
    </row>
    <row r="237" spans="1:45">
      <c r="A237">
        <v>37</v>
      </c>
      <c r="B237" t="s">
        <v>366</v>
      </c>
      <c r="C237" t="s">
        <v>373</v>
      </c>
      <c r="D237">
        <v>0.45031922600000002</v>
      </c>
      <c r="E237">
        <v>0.23519869900000001</v>
      </c>
      <c r="F237">
        <v>0.31326133900000003</v>
      </c>
      <c r="G237">
        <v>0.283450019</v>
      </c>
      <c r="H237">
        <v>0.34903329</v>
      </c>
      <c r="I237" s="3">
        <v>11.907764485350059</v>
      </c>
      <c r="J237" s="3">
        <v>0</v>
      </c>
      <c r="K237" s="3">
        <v>8.6794794740323518</v>
      </c>
      <c r="L237" s="3">
        <f t="shared" si="49"/>
        <v>20.587243959382413</v>
      </c>
      <c r="M237">
        <f t="shared" si="50"/>
        <v>2.4</v>
      </c>
      <c r="N237">
        <f t="shared" si="51"/>
        <v>2.87</v>
      </c>
      <c r="O237">
        <f t="shared" si="52"/>
        <v>3.5</v>
      </c>
      <c r="P237" s="4">
        <f t="shared" si="53"/>
        <v>107.99139080545774</v>
      </c>
      <c r="Q237" s="4">
        <f t="shared" si="54"/>
        <v>79.412756040617595</v>
      </c>
      <c r="R237" s="4">
        <f t="shared" si="55"/>
        <v>109.79093419973083</v>
      </c>
      <c r="S237">
        <f t="shared" si="56"/>
        <v>2.0333891344247732</v>
      </c>
      <c r="T237">
        <f t="shared" si="56"/>
        <v>1.8998902685869588</v>
      </c>
      <c r="U237">
        <f t="shared" si="56"/>
        <v>2.0405664804639696</v>
      </c>
      <c r="V237" s="2">
        <f t="shared" si="57"/>
        <v>2.0017565285740475</v>
      </c>
      <c r="X237">
        <v>0</v>
      </c>
      <c r="Y237">
        <v>2</v>
      </c>
      <c r="Z237" s="5">
        <f t="shared" si="47"/>
        <v>79.412756040617595</v>
      </c>
      <c r="AA237" s="5">
        <f t="shared" si="58"/>
        <v>-20.587243959382405</v>
      </c>
      <c r="AB237" s="5"/>
      <c r="AC237" s="5"/>
      <c r="AD237" s="5"/>
      <c r="AE237" s="5"/>
      <c r="AF237" s="5"/>
      <c r="AG237" s="5"/>
      <c r="AJ237" t="str">
        <f t="shared" si="48"/>
        <v>LeganésEspanyol</v>
      </c>
      <c r="AK237">
        <f t="shared" si="59"/>
        <v>2.4</v>
      </c>
      <c r="AL237">
        <f t="shared" si="60"/>
        <v>3.5</v>
      </c>
      <c r="AM237">
        <f t="shared" si="61"/>
        <v>2.87</v>
      </c>
      <c r="AP237" t="s">
        <v>752</v>
      </c>
      <c r="AQ237">
        <v>1.72</v>
      </c>
      <c r="AR237">
        <v>3.5</v>
      </c>
      <c r="AS237">
        <v>5.25</v>
      </c>
    </row>
    <row r="238" spans="1:45">
      <c r="A238">
        <v>37</v>
      </c>
      <c r="B238" t="s">
        <v>623</v>
      </c>
      <c r="C238" t="s">
        <v>628</v>
      </c>
      <c r="D238">
        <v>0.48757733399999997</v>
      </c>
      <c r="E238">
        <v>0.20747020899999999</v>
      </c>
      <c r="F238">
        <v>0.30330628100000001</v>
      </c>
      <c r="G238">
        <v>0.29172889800000001</v>
      </c>
      <c r="H238">
        <v>0.344940301</v>
      </c>
      <c r="I238" s="3">
        <v>38.915533262221409</v>
      </c>
      <c r="J238" s="3">
        <v>0</v>
      </c>
      <c r="K238" s="3">
        <v>19.438406545696974</v>
      </c>
      <c r="L238" s="3">
        <f t="shared" si="49"/>
        <v>58.35393980791838</v>
      </c>
      <c r="M238">
        <f t="shared" si="50"/>
        <v>4.2</v>
      </c>
      <c r="N238">
        <f t="shared" si="51"/>
        <v>1.8</v>
      </c>
      <c r="O238">
        <f t="shared" si="52"/>
        <v>3.8</v>
      </c>
      <c r="P238" s="4">
        <f t="shared" si="53"/>
        <v>205.09129989341153</v>
      </c>
      <c r="Q238" s="4">
        <f t="shared" si="54"/>
        <v>41.64606019208162</v>
      </c>
      <c r="R238" s="4">
        <f t="shared" si="55"/>
        <v>115.51200506573014</v>
      </c>
      <c r="S238">
        <f t="shared" si="56"/>
        <v>2.3119472377041856</v>
      </c>
      <c r="T238">
        <f t="shared" si="56"/>
        <v>1.619573922483021</v>
      </c>
      <c r="U238">
        <f t="shared" si="56"/>
        <v>2.0626271224347659</v>
      </c>
      <c r="V238" s="2">
        <f t="shared" si="57"/>
        <v>2.0888741722923938</v>
      </c>
      <c r="X238">
        <v>1</v>
      </c>
      <c r="Y238">
        <v>2</v>
      </c>
      <c r="Z238" s="5">
        <f t="shared" si="47"/>
        <v>41.64606019208162</v>
      </c>
      <c r="AA238" s="5">
        <f t="shared" si="58"/>
        <v>-58.35393980791838</v>
      </c>
      <c r="AB238" s="5"/>
      <c r="AC238" s="5"/>
      <c r="AD238" s="5"/>
      <c r="AE238" s="5"/>
      <c r="AF238" s="5"/>
      <c r="AG238" s="5"/>
      <c r="AJ238" t="str">
        <f t="shared" si="48"/>
        <v>Rayo VallecanoValladolid</v>
      </c>
      <c r="AK238">
        <f t="shared" si="59"/>
        <v>4.2</v>
      </c>
      <c r="AL238">
        <f t="shared" si="60"/>
        <v>3.8</v>
      </c>
      <c r="AM238">
        <f t="shared" si="61"/>
        <v>1.8</v>
      </c>
      <c r="AP238" t="s">
        <v>529</v>
      </c>
      <c r="AQ238">
        <v>1.1599999999999999</v>
      </c>
      <c r="AR238">
        <v>8</v>
      </c>
      <c r="AS238">
        <v>15</v>
      </c>
    </row>
    <row r="239" spans="1:45">
      <c r="A239">
        <v>37</v>
      </c>
      <c r="B239" t="s">
        <v>358</v>
      </c>
      <c r="C239" t="s">
        <v>364</v>
      </c>
      <c r="D239">
        <v>0.37471370199999998</v>
      </c>
      <c r="E239">
        <v>0.35522860499999998</v>
      </c>
      <c r="F239">
        <v>0.26586917700000001</v>
      </c>
      <c r="G239">
        <v>0.468851568</v>
      </c>
      <c r="H239">
        <v>0.519316997</v>
      </c>
      <c r="I239" s="3">
        <v>6.429891152904152</v>
      </c>
      <c r="J239" s="3">
        <v>0</v>
      </c>
      <c r="K239" s="3">
        <v>0</v>
      </c>
      <c r="L239" s="3">
        <f t="shared" si="49"/>
        <v>6.429891152904152</v>
      </c>
      <c r="M239">
        <f t="shared" si="50"/>
        <v>3</v>
      </c>
      <c r="N239">
        <f t="shared" si="51"/>
        <v>2.2999999999999998</v>
      </c>
      <c r="O239">
        <f t="shared" si="52"/>
        <v>3.6</v>
      </c>
      <c r="P239" s="4">
        <f t="shared" si="53"/>
        <v>112.85978230580831</v>
      </c>
      <c r="Q239" s="4">
        <f t="shared" si="54"/>
        <v>93.570108847095852</v>
      </c>
      <c r="R239" s="4">
        <f t="shared" si="55"/>
        <v>93.570108847095852</v>
      </c>
      <c r="S239">
        <f t="shared" si="56"/>
        <v>2.0525392082282155</v>
      </c>
      <c r="T239">
        <f t="shared" si="56"/>
        <v>1.9711371346778921</v>
      </c>
      <c r="U239">
        <f t="shared" si="56"/>
        <v>1.9711371346778921</v>
      </c>
      <c r="V239" s="2">
        <f t="shared" si="57"/>
        <v>1.9933834675816171</v>
      </c>
      <c r="X239">
        <v>3</v>
      </c>
      <c r="Y239">
        <v>1</v>
      </c>
      <c r="Z239" s="5">
        <f t="shared" si="47"/>
        <v>112.85978230580831</v>
      </c>
      <c r="AA239" s="5">
        <f t="shared" si="58"/>
        <v>12.859782305808309</v>
      </c>
      <c r="AB239" s="5"/>
      <c r="AC239" s="5"/>
      <c r="AD239" s="5"/>
      <c r="AE239" s="5"/>
      <c r="AF239" s="5"/>
      <c r="AG239" s="5"/>
      <c r="AJ239" t="str">
        <f t="shared" si="48"/>
        <v>Real SociedadReal Madrid</v>
      </c>
      <c r="AK239">
        <f t="shared" si="59"/>
        <v>3</v>
      </c>
      <c r="AL239">
        <f t="shared" si="60"/>
        <v>3.6</v>
      </c>
      <c r="AM239">
        <f t="shared" si="61"/>
        <v>2.2999999999999998</v>
      </c>
      <c r="AP239" t="s">
        <v>549</v>
      </c>
      <c r="AQ239">
        <v>1.72</v>
      </c>
      <c r="AR239">
        <v>3.7</v>
      </c>
      <c r="AS239">
        <v>4.8</v>
      </c>
    </row>
    <row r="240" spans="1:45">
      <c r="A240">
        <v>37</v>
      </c>
      <c r="B240" t="s">
        <v>367</v>
      </c>
      <c r="C240" t="s">
        <v>372</v>
      </c>
      <c r="D240">
        <v>0.54662061399999995</v>
      </c>
      <c r="E240">
        <v>0.20038857199999999</v>
      </c>
      <c r="F240">
        <v>0.24593478399999999</v>
      </c>
      <c r="G240">
        <v>0.45347535700000002</v>
      </c>
      <c r="H240">
        <v>0.46672308200000001</v>
      </c>
      <c r="I240" s="3">
        <v>0</v>
      </c>
      <c r="J240" s="3">
        <v>0.55792831501491646</v>
      </c>
      <c r="K240" s="3">
        <v>2.3539463845578541</v>
      </c>
      <c r="L240" s="3">
        <f t="shared" si="49"/>
        <v>2.9118746995727705</v>
      </c>
      <c r="M240">
        <f t="shared" si="50"/>
        <v>1.6</v>
      </c>
      <c r="N240">
        <f t="shared" si="51"/>
        <v>5</v>
      </c>
      <c r="O240">
        <f t="shared" si="52"/>
        <v>4.33</v>
      </c>
      <c r="P240" s="4">
        <f t="shared" si="53"/>
        <v>97.088125300427222</v>
      </c>
      <c r="Q240" s="4">
        <f t="shared" si="54"/>
        <v>99.877766875501806</v>
      </c>
      <c r="R240" s="4">
        <f t="shared" si="55"/>
        <v>107.28071314556273</v>
      </c>
      <c r="S240">
        <f t="shared" si="56"/>
        <v>1.9871661152646953</v>
      </c>
      <c r="T240">
        <f t="shared" si="56"/>
        <v>1.9994688235823044</v>
      </c>
      <c r="U240">
        <f t="shared" si="56"/>
        <v>2.0305216518136513</v>
      </c>
      <c r="V240" s="2">
        <f t="shared" si="57"/>
        <v>1.9862725682082738</v>
      </c>
      <c r="X240">
        <v>1</v>
      </c>
      <c r="Y240">
        <v>0</v>
      </c>
      <c r="Z240" s="5">
        <f t="shared" si="47"/>
        <v>97.088125300427222</v>
      </c>
      <c r="AA240" s="5">
        <f t="shared" si="58"/>
        <v>-2.9118746995727776</v>
      </c>
      <c r="AB240" s="5"/>
      <c r="AC240" s="5"/>
      <c r="AD240" s="5"/>
      <c r="AE240" s="5"/>
      <c r="AF240" s="5"/>
      <c r="AG240" s="5"/>
      <c r="AJ240" t="str">
        <f t="shared" si="48"/>
        <v>VillarrealEibar</v>
      </c>
      <c r="AK240">
        <f t="shared" si="59"/>
        <v>1.6</v>
      </c>
      <c r="AL240">
        <f t="shared" si="60"/>
        <v>4.33</v>
      </c>
      <c r="AM240">
        <f t="shared" si="61"/>
        <v>5</v>
      </c>
      <c r="AP240" t="s">
        <v>753</v>
      </c>
      <c r="AQ240">
        <v>2.5</v>
      </c>
      <c r="AR240">
        <v>3.4</v>
      </c>
      <c r="AS240">
        <v>2.8</v>
      </c>
    </row>
    <row r="241" spans="1:45">
      <c r="A241">
        <v>37</v>
      </c>
      <c r="B241" t="s">
        <v>354</v>
      </c>
      <c r="C241" t="s">
        <v>369</v>
      </c>
      <c r="D241">
        <v>0.37939877700000002</v>
      </c>
      <c r="E241">
        <v>0.37939877700000002</v>
      </c>
      <c r="F241">
        <v>0.202575482</v>
      </c>
      <c r="G241">
        <v>0.74496406500000001</v>
      </c>
      <c r="H241">
        <v>0.73134067800000002</v>
      </c>
      <c r="I241" s="3">
        <v>0</v>
      </c>
      <c r="J241" s="3">
        <v>28.541236969329891</v>
      </c>
      <c r="K241" s="3">
        <v>5.896784308076886</v>
      </c>
      <c r="L241" s="3">
        <f t="shared" si="49"/>
        <v>34.438021277406776</v>
      </c>
      <c r="M241">
        <f t="shared" si="50"/>
        <v>1.53</v>
      </c>
      <c r="N241">
        <f t="shared" si="51"/>
        <v>6</v>
      </c>
      <c r="O241">
        <f t="shared" si="52"/>
        <v>4.33</v>
      </c>
      <c r="P241" s="4">
        <f t="shared" si="53"/>
        <v>65.561978722593224</v>
      </c>
      <c r="Q241" s="4">
        <f t="shared" si="54"/>
        <v>236.80940053857256</v>
      </c>
      <c r="R241" s="4">
        <f t="shared" si="55"/>
        <v>91.095054776566144</v>
      </c>
      <c r="S241">
        <f t="shared" si="56"/>
        <v>1.816652052514925</v>
      </c>
      <c r="T241">
        <f t="shared" si="56"/>
        <v>2.3743989384267059</v>
      </c>
      <c r="U241">
        <f t="shared" si="56"/>
        <v>1.9594948013248856</v>
      </c>
      <c r="V241" s="2">
        <f t="shared" si="57"/>
        <v>1.9870252241627757</v>
      </c>
      <c r="X241">
        <v>2</v>
      </c>
      <c r="Y241">
        <v>0</v>
      </c>
      <c r="Z241" s="5">
        <f t="shared" si="47"/>
        <v>65.561978722593224</v>
      </c>
      <c r="AA241" s="5">
        <f t="shared" si="58"/>
        <v>-34.438021277406776</v>
      </c>
      <c r="AB241" s="5"/>
      <c r="AC241" s="5"/>
      <c r="AD241" s="5"/>
      <c r="AE241" s="5"/>
      <c r="AF241" s="5"/>
      <c r="AG241" s="5"/>
      <c r="AJ241" t="str">
        <f t="shared" si="48"/>
        <v>BarcelonaGetafe</v>
      </c>
      <c r="AK241">
        <f t="shared" si="59"/>
        <v>1.53</v>
      </c>
      <c r="AL241">
        <f t="shared" si="60"/>
        <v>4.33</v>
      </c>
      <c r="AM241">
        <f t="shared" si="61"/>
        <v>6</v>
      </c>
      <c r="AP241" t="s">
        <v>754</v>
      </c>
      <c r="AQ241">
        <v>3.1</v>
      </c>
      <c r="AR241">
        <v>3.1</v>
      </c>
      <c r="AS241">
        <v>2.5</v>
      </c>
    </row>
    <row r="242" spans="1:45">
      <c r="A242">
        <v>38</v>
      </c>
      <c r="B242" t="s">
        <v>352</v>
      </c>
      <c r="C242" t="s">
        <v>357</v>
      </c>
      <c r="D242">
        <v>0.30402089599999998</v>
      </c>
      <c r="E242">
        <v>0.42901566699999999</v>
      </c>
      <c r="F242">
        <v>0.26224680099999997</v>
      </c>
      <c r="G242">
        <v>0.47156271</v>
      </c>
      <c r="H242">
        <v>0.51662598299999996</v>
      </c>
      <c r="I242" s="3">
        <v>5.3624234587564352</v>
      </c>
      <c r="J242" s="3">
        <v>0</v>
      </c>
      <c r="K242" s="3">
        <v>0</v>
      </c>
      <c r="L242" s="3">
        <f t="shared" si="49"/>
        <v>5.3624234587564352</v>
      </c>
      <c r="M242">
        <f t="shared" si="50"/>
        <v>3.75</v>
      </c>
      <c r="N242">
        <f t="shared" si="51"/>
        <v>1.95</v>
      </c>
      <c r="O242">
        <f t="shared" si="52"/>
        <v>3.75</v>
      </c>
      <c r="P242" s="4">
        <f t="shared" si="53"/>
        <v>114.74666451158019</v>
      </c>
      <c r="Q242" s="4">
        <f t="shared" si="54"/>
        <v>94.637576541243561</v>
      </c>
      <c r="R242" s="4">
        <f t="shared" si="55"/>
        <v>94.637576541243561</v>
      </c>
      <c r="S242">
        <f t="shared" si="56"/>
        <v>2.0597400701982411</v>
      </c>
      <c r="T242">
        <f t="shared" si="56"/>
        <v>1.976063610442349</v>
      </c>
      <c r="U242">
        <f t="shared" si="56"/>
        <v>1.976063610442349</v>
      </c>
      <c r="V242" s="2">
        <f t="shared" si="57"/>
        <v>1.9921826299481407</v>
      </c>
      <c r="X242">
        <v>2</v>
      </c>
      <c r="Y242">
        <v>2</v>
      </c>
      <c r="Z242" s="5">
        <f t="shared" si="47"/>
        <v>94.637576541243561</v>
      </c>
      <c r="AA242" s="5">
        <f t="shared" si="58"/>
        <v>-5.3624234587564388</v>
      </c>
      <c r="AB242" s="5"/>
      <c r="AC242" s="5"/>
      <c r="AD242" s="5"/>
      <c r="AE242" s="5"/>
      <c r="AF242" s="5"/>
      <c r="AG242" s="5"/>
      <c r="AJ242" t="str">
        <f t="shared" si="48"/>
        <v>LevanteAtlético Madrid</v>
      </c>
      <c r="AK242">
        <f t="shared" si="59"/>
        <v>3.75</v>
      </c>
      <c r="AL242">
        <f t="shared" si="60"/>
        <v>3.75</v>
      </c>
      <c r="AM242">
        <f t="shared" si="61"/>
        <v>1.95</v>
      </c>
      <c r="AP242" t="s">
        <v>755</v>
      </c>
      <c r="AQ242">
        <v>1.72</v>
      </c>
      <c r="AR242">
        <v>3.6</v>
      </c>
      <c r="AS242">
        <v>5</v>
      </c>
    </row>
    <row r="243" spans="1:45">
      <c r="A243">
        <v>38</v>
      </c>
      <c r="B243" t="s">
        <v>369</v>
      </c>
      <c r="C243" t="s">
        <v>367</v>
      </c>
      <c r="D243">
        <v>0.42692430399999998</v>
      </c>
      <c r="E243">
        <v>0.29461606299999998</v>
      </c>
      <c r="F243">
        <v>0.27527167800000002</v>
      </c>
      <c r="G243">
        <v>0.41954253699999999</v>
      </c>
      <c r="H243">
        <v>0.47427865000000002</v>
      </c>
      <c r="I243" s="3">
        <v>0</v>
      </c>
      <c r="J243" s="3">
        <v>15.270164066862947</v>
      </c>
      <c r="K243" s="3">
        <v>9.7107523432789673</v>
      </c>
      <c r="L243" s="3">
        <f t="shared" si="49"/>
        <v>24.980916410141916</v>
      </c>
      <c r="M243">
        <f t="shared" si="50"/>
        <v>1.61</v>
      </c>
      <c r="N243">
        <f t="shared" si="51"/>
        <v>5.25</v>
      </c>
      <c r="O243">
        <f t="shared" si="52"/>
        <v>4.2</v>
      </c>
      <c r="P243" s="4">
        <f t="shared" si="53"/>
        <v>75.019083589858084</v>
      </c>
      <c r="Q243" s="4">
        <f t="shared" si="54"/>
        <v>155.18744494088855</v>
      </c>
      <c r="R243" s="4">
        <f t="shared" si="55"/>
        <v>115.80424343162974</v>
      </c>
      <c r="S243">
        <f t="shared" si="56"/>
        <v>1.8751717546387687</v>
      </c>
      <c r="T243">
        <f t="shared" si="56"/>
        <v>2.1908565828148858</v>
      </c>
      <c r="U243">
        <f t="shared" si="56"/>
        <v>2.0637244735984632</v>
      </c>
      <c r="V243" s="2">
        <f t="shared" si="57"/>
        <v>2.014102836033286</v>
      </c>
      <c r="X243">
        <v>2</v>
      </c>
      <c r="Y243">
        <v>2</v>
      </c>
      <c r="Z243" s="5">
        <f t="shared" si="47"/>
        <v>115.80424343162974</v>
      </c>
      <c r="AA243" s="5">
        <f t="shared" si="58"/>
        <v>15.804243431629743</v>
      </c>
      <c r="AB243" s="5"/>
      <c r="AC243" s="5"/>
      <c r="AD243" s="5"/>
      <c r="AE243" s="5"/>
      <c r="AF243" s="5"/>
      <c r="AG243" s="5"/>
      <c r="AJ243" t="str">
        <f t="shared" si="48"/>
        <v>GetafeVillarreal</v>
      </c>
      <c r="AK243">
        <f t="shared" si="59"/>
        <v>1.61</v>
      </c>
      <c r="AL243">
        <f t="shared" si="60"/>
        <v>4.2</v>
      </c>
      <c r="AM243">
        <f t="shared" si="61"/>
        <v>5.25</v>
      </c>
      <c r="AP243" t="s">
        <v>451</v>
      </c>
      <c r="AQ243">
        <v>2.2999999999999998</v>
      </c>
      <c r="AR243">
        <v>3.3</v>
      </c>
      <c r="AS243">
        <v>3.2</v>
      </c>
    </row>
    <row r="244" spans="1:45">
      <c r="A244">
        <v>38</v>
      </c>
      <c r="B244" t="s">
        <v>628</v>
      </c>
      <c r="C244" t="s">
        <v>370</v>
      </c>
      <c r="D244">
        <v>0.30596021200000001</v>
      </c>
      <c r="E244">
        <v>0.34443824899999997</v>
      </c>
      <c r="F244">
        <v>0.34918833300000002</v>
      </c>
      <c r="G244">
        <v>0.223703822</v>
      </c>
      <c r="H244">
        <v>0.30962247700000001</v>
      </c>
      <c r="I244" s="3">
        <v>0</v>
      </c>
      <c r="J244" s="3">
        <v>0</v>
      </c>
      <c r="K244" s="3">
        <v>0</v>
      </c>
      <c r="L244" s="3">
        <f t="shared" si="49"/>
        <v>0</v>
      </c>
      <c r="M244">
        <f t="shared" si="50"/>
        <v>8</v>
      </c>
      <c r="N244">
        <f t="shared" si="51"/>
        <v>1.36</v>
      </c>
      <c r="O244">
        <f t="shared" si="52"/>
        <v>5.25</v>
      </c>
      <c r="P244" s="4">
        <f t="shared" si="53"/>
        <v>100</v>
      </c>
      <c r="Q244" s="4">
        <f t="shared" si="54"/>
        <v>100</v>
      </c>
      <c r="R244" s="4">
        <f t="shared" si="55"/>
        <v>100</v>
      </c>
      <c r="S244">
        <f t="shared" si="56"/>
        <v>2</v>
      </c>
      <c r="T244">
        <f t="shared" si="56"/>
        <v>2</v>
      </c>
      <c r="U244">
        <f t="shared" si="56"/>
        <v>2</v>
      </c>
      <c r="V244" s="2">
        <f t="shared" si="57"/>
        <v>1.9991735880000001</v>
      </c>
      <c r="X244">
        <v>0</v>
      </c>
      <c r="Y244">
        <v>2</v>
      </c>
      <c r="Z244" s="5">
        <f t="shared" si="47"/>
        <v>100</v>
      </c>
      <c r="AA244" s="5">
        <f t="shared" si="58"/>
        <v>0</v>
      </c>
      <c r="AB244" s="5"/>
      <c r="AC244" s="5"/>
      <c r="AD244" s="5"/>
      <c r="AE244" s="5"/>
      <c r="AF244" s="5"/>
      <c r="AG244" s="5"/>
      <c r="AJ244" t="str">
        <f t="shared" si="48"/>
        <v>ValladolidValencia</v>
      </c>
      <c r="AK244">
        <f t="shared" si="59"/>
        <v>8</v>
      </c>
      <c r="AL244">
        <f t="shared" si="60"/>
        <v>5.25</v>
      </c>
      <c r="AM244">
        <f t="shared" si="61"/>
        <v>1.36</v>
      </c>
      <c r="AP244" t="s">
        <v>440</v>
      </c>
      <c r="AQ244">
        <v>2.1</v>
      </c>
      <c r="AR244">
        <v>3.25</v>
      </c>
      <c r="AS244">
        <v>3.8</v>
      </c>
    </row>
    <row r="245" spans="1:45">
      <c r="A245">
        <v>38</v>
      </c>
      <c r="B245" t="s">
        <v>373</v>
      </c>
      <c r="C245" t="s">
        <v>358</v>
      </c>
      <c r="D245">
        <v>0.38869607299999998</v>
      </c>
      <c r="E245">
        <v>0.33775549700000002</v>
      </c>
      <c r="F245">
        <v>0.26984430100000001</v>
      </c>
      <c r="G245">
        <v>0.45132257799999997</v>
      </c>
      <c r="H245">
        <v>0.50467964200000004</v>
      </c>
      <c r="I245" s="3">
        <v>0</v>
      </c>
      <c r="J245" s="3">
        <v>0.85518681780153638</v>
      </c>
      <c r="K245" s="3">
        <v>0</v>
      </c>
      <c r="L245" s="3">
        <f t="shared" si="49"/>
        <v>0.85518681780153638</v>
      </c>
      <c r="M245">
        <f t="shared" si="50"/>
        <v>2.2999999999999998</v>
      </c>
      <c r="N245">
        <f t="shared" si="51"/>
        <v>3</v>
      </c>
      <c r="O245">
        <f t="shared" si="52"/>
        <v>3.6</v>
      </c>
      <c r="P245" s="4">
        <f t="shared" si="53"/>
        <v>99.144813182198462</v>
      </c>
      <c r="Q245" s="4">
        <f t="shared" si="54"/>
        <v>101.71037363560308</v>
      </c>
      <c r="R245" s="4">
        <f t="shared" si="55"/>
        <v>99.144813182198462</v>
      </c>
      <c r="S245">
        <f t="shared" si="56"/>
        <v>1.9962699987705497</v>
      </c>
      <c r="T245">
        <f t="shared" si="56"/>
        <v>2.007365249706857</v>
      </c>
      <c r="U245">
        <f t="shared" si="56"/>
        <v>1.9962699987705497</v>
      </c>
      <c r="V245" s="2">
        <f t="shared" si="57"/>
        <v>1.9926230391706059</v>
      </c>
      <c r="X245">
        <v>2</v>
      </c>
      <c r="Y245">
        <v>0</v>
      </c>
      <c r="Z245" s="5">
        <f t="shared" si="47"/>
        <v>99.144813182198462</v>
      </c>
      <c r="AA245" s="5">
        <f t="shared" si="58"/>
        <v>-0.85518681780153827</v>
      </c>
      <c r="AB245" s="5"/>
      <c r="AC245" s="5"/>
      <c r="AD245" s="5"/>
      <c r="AE245" s="5"/>
      <c r="AF245" s="5"/>
      <c r="AG245" s="5"/>
      <c r="AJ245" t="str">
        <f t="shared" si="48"/>
        <v>EspanyolReal Sociedad</v>
      </c>
      <c r="AK245">
        <f t="shared" si="59"/>
        <v>2.2999999999999998</v>
      </c>
      <c r="AL245">
        <f t="shared" si="60"/>
        <v>3.6</v>
      </c>
      <c r="AM245">
        <f t="shared" si="61"/>
        <v>3</v>
      </c>
      <c r="AP245" t="s">
        <v>756</v>
      </c>
      <c r="AQ245">
        <v>1.7</v>
      </c>
      <c r="AR245">
        <v>3.6</v>
      </c>
      <c r="AS245">
        <v>5.5</v>
      </c>
    </row>
    <row r="246" spans="1:45">
      <c r="A246">
        <v>38</v>
      </c>
      <c r="B246" t="s">
        <v>360</v>
      </c>
      <c r="C246" t="s">
        <v>363</v>
      </c>
      <c r="D246">
        <v>0.52324324600000005</v>
      </c>
      <c r="E246">
        <v>0.235602072</v>
      </c>
      <c r="F246">
        <v>0.22873442899999999</v>
      </c>
      <c r="G246">
        <v>0.55937442599999998</v>
      </c>
      <c r="H246">
        <v>0.56409467199999996</v>
      </c>
      <c r="I246" s="3">
        <v>0</v>
      </c>
      <c r="J246" s="3">
        <v>0.99912901688904476</v>
      </c>
      <c r="K246" s="3">
        <v>0</v>
      </c>
      <c r="L246" s="3">
        <f t="shared" si="49"/>
        <v>0.99912901688904476</v>
      </c>
      <c r="M246">
        <f t="shared" si="50"/>
        <v>1.85</v>
      </c>
      <c r="N246">
        <f t="shared" si="51"/>
        <v>4.33</v>
      </c>
      <c r="O246">
        <f t="shared" si="52"/>
        <v>3.4</v>
      </c>
      <c r="P246" s="4">
        <f t="shared" si="53"/>
        <v>99.000870983110957</v>
      </c>
      <c r="Q246" s="4">
        <f t="shared" si="54"/>
        <v>103.32709962624052</v>
      </c>
      <c r="R246" s="4">
        <f t="shared" si="55"/>
        <v>99.000870983110957</v>
      </c>
      <c r="S246">
        <f t="shared" si="56"/>
        <v>1.9956390154207315</v>
      </c>
      <c r="T246">
        <f t="shared" si="56"/>
        <v>2.0142142389895619</v>
      </c>
      <c r="U246">
        <f t="shared" si="56"/>
        <v>1.9956390154207315</v>
      </c>
      <c r="V246" s="2">
        <f t="shared" si="57"/>
        <v>1.9752290351132149</v>
      </c>
      <c r="X246">
        <v>2</v>
      </c>
      <c r="Y246">
        <v>0</v>
      </c>
      <c r="Z246" s="5">
        <f t="shared" si="47"/>
        <v>99.000870983110957</v>
      </c>
      <c r="AA246" s="5">
        <f t="shared" si="58"/>
        <v>-0.99912901688904299</v>
      </c>
      <c r="AB246" s="5"/>
      <c r="AC246" s="5"/>
      <c r="AD246" s="5"/>
      <c r="AE246" s="5"/>
      <c r="AF246" s="5"/>
      <c r="AG246" s="5"/>
      <c r="AJ246" t="str">
        <f t="shared" si="48"/>
        <v>SevillaAthletic Bilbao</v>
      </c>
      <c r="AK246">
        <f t="shared" si="59"/>
        <v>1.85</v>
      </c>
      <c r="AL246">
        <f t="shared" si="60"/>
        <v>3.4</v>
      </c>
      <c r="AM246">
        <f t="shared" si="61"/>
        <v>4.33</v>
      </c>
      <c r="AP246" t="s">
        <v>534</v>
      </c>
      <c r="AQ246">
        <v>3.5</v>
      </c>
      <c r="AR246">
        <v>4</v>
      </c>
      <c r="AS246">
        <v>1.95</v>
      </c>
    </row>
    <row r="247" spans="1:45">
      <c r="A247">
        <v>38</v>
      </c>
      <c r="B247" t="s">
        <v>379</v>
      </c>
      <c r="C247" t="s">
        <v>378</v>
      </c>
      <c r="D247">
        <v>0.34101569900000001</v>
      </c>
      <c r="E247">
        <v>0.30173358099999997</v>
      </c>
      <c r="F247">
        <v>0.35690893600000001</v>
      </c>
      <c r="G247">
        <v>0.20889163999999999</v>
      </c>
      <c r="H247">
        <v>0.29539376000000001</v>
      </c>
      <c r="I247" s="3">
        <v>0</v>
      </c>
      <c r="J247" s="3">
        <v>2.0916459356000781</v>
      </c>
      <c r="K247" s="3">
        <v>10.82091351048518</v>
      </c>
      <c r="L247" s="3">
        <f t="shared" si="49"/>
        <v>12.912559446085258</v>
      </c>
      <c r="M247">
        <f t="shared" si="50"/>
        <v>2.25</v>
      </c>
      <c r="N247">
        <f t="shared" si="51"/>
        <v>3.1</v>
      </c>
      <c r="O247">
        <f t="shared" si="52"/>
        <v>3.5</v>
      </c>
      <c r="P247" s="4">
        <f t="shared" si="53"/>
        <v>87.087440553914732</v>
      </c>
      <c r="Q247" s="4">
        <f t="shared" si="54"/>
        <v>93.571542954274975</v>
      </c>
      <c r="R247" s="4">
        <f t="shared" si="55"/>
        <v>124.96063784061286</v>
      </c>
      <c r="S247">
        <f t="shared" si="56"/>
        <v>1.9399555270923243</v>
      </c>
      <c r="T247">
        <f t="shared" si="56"/>
        <v>1.971143790864031</v>
      </c>
      <c r="U247">
        <f t="shared" si="56"/>
        <v>2.0967732333222098</v>
      </c>
      <c r="V247" s="2">
        <f t="shared" si="57"/>
        <v>2.0046726685219314</v>
      </c>
      <c r="X247">
        <v>2</v>
      </c>
      <c r="Y247">
        <v>1</v>
      </c>
      <c r="Z247" s="5">
        <f t="shared" si="47"/>
        <v>87.087440553914732</v>
      </c>
      <c r="AA247" s="5">
        <f t="shared" si="58"/>
        <v>-12.912559446085268</v>
      </c>
      <c r="AB247" s="5"/>
      <c r="AC247" s="5"/>
      <c r="AD247" s="5"/>
      <c r="AE247" s="5"/>
      <c r="AF247" s="5"/>
      <c r="AG247" s="5"/>
      <c r="AJ247" t="str">
        <f t="shared" si="48"/>
        <v>AlavésGirona</v>
      </c>
      <c r="AK247">
        <f t="shared" si="59"/>
        <v>2.25</v>
      </c>
      <c r="AL247">
        <f t="shared" si="60"/>
        <v>3.5</v>
      </c>
      <c r="AM247">
        <f t="shared" si="61"/>
        <v>3.1</v>
      </c>
      <c r="AP247" t="s">
        <v>757</v>
      </c>
      <c r="AQ247">
        <v>1.57</v>
      </c>
      <c r="AR247">
        <v>3.75</v>
      </c>
      <c r="AS247">
        <v>7</v>
      </c>
    </row>
    <row r="248" spans="1:45">
      <c r="A248">
        <v>38</v>
      </c>
      <c r="B248" t="s">
        <v>355</v>
      </c>
      <c r="C248" t="s">
        <v>623</v>
      </c>
      <c r="D248">
        <v>0.67421131400000001</v>
      </c>
      <c r="E248">
        <v>0.118755767</v>
      </c>
      <c r="F248">
        <v>0.17831602799999999</v>
      </c>
      <c r="G248">
        <v>0.56756162300000002</v>
      </c>
      <c r="H248">
        <v>0.48413623099999997</v>
      </c>
      <c r="I248" s="3">
        <v>0.39459619129577023</v>
      </c>
      <c r="J248" s="3">
        <v>0</v>
      </c>
      <c r="K248" s="3">
        <v>0</v>
      </c>
      <c r="L248" s="3">
        <f t="shared" si="49"/>
        <v>0.39459619129577023</v>
      </c>
      <c r="M248">
        <f t="shared" si="50"/>
        <v>1.45</v>
      </c>
      <c r="N248">
        <f t="shared" si="51"/>
        <v>7</v>
      </c>
      <c r="O248">
        <f t="shared" si="52"/>
        <v>4.75</v>
      </c>
      <c r="P248" s="4">
        <f t="shared" si="53"/>
        <v>100.1775682860831</v>
      </c>
      <c r="Q248" s="4">
        <f t="shared" si="54"/>
        <v>99.605403808704224</v>
      </c>
      <c r="R248" s="4">
        <f t="shared" si="55"/>
        <v>99.605403808704224</v>
      </c>
      <c r="S248">
        <f t="shared" si="56"/>
        <v>2.000770485401477</v>
      </c>
      <c r="T248">
        <f t="shared" si="56"/>
        <v>1.9982829004783138</v>
      </c>
      <c r="U248">
        <f t="shared" si="56"/>
        <v>1.9982829004783138</v>
      </c>
      <c r="V248" s="2">
        <f t="shared" si="57"/>
        <v>1.9425755861378466</v>
      </c>
      <c r="X248">
        <v>2</v>
      </c>
      <c r="Y248">
        <v>2</v>
      </c>
      <c r="Z248" s="5">
        <f t="shared" si="47"/>
        <v>99.605403808704224</v>
      </c>
      <c r="AA248" s="5">
        <f t="shared" si="58"/>
        <v>-0.39459619129577561</v>
      </c>
      <c r="AB248" s="5"/>
      <c r="AC248" s="5"/>
      <c r="AD248" s="5"/>
      <c r="AE248" s="5"/>
      <c r="AF248" s="5"/>
      <c r="AG248" s="5"/>
      <c r="AJ248" t="str">
        <f t="shared" si="48"/>
        <v>Celta VigoRayo Vallecano</v>
      </c>
      <c r="AK248">
        <f t="shared" si="59"/>
        <v>1.45</v>
      </c>
      <c r="AL248">
        <f t="shared" si="60"/>
        <v>4.75</v>
      </c>
      <c r="AM248">
        <f t="shared" si="61"/>
        <v>7</v>
      </c>
      <c r="AP248" t="s">
        <v>538</v>
      </c>
      <c r="AQ248">
        <v>2.8</v>
      </c>
      <c r="AR248">
        <v>3.1</v>
      </c>
      <c r="AS248">
        <v>2.7</v>
      </c>
    </row>
    <row r="249" spans="1:45">
      <c r="A249">
        <v>38</v>
      </c>
      <c r="B249" t="s">
        <v>625</v>
      </c>
      <c r="C249" t="s">
        <v>366</v>
      </c>
      <c r="D249">
        <v>0.44907662100000001</v>
      </c>
      <c r="E249">
        <v>0.25083835599999998</v>
      </c>
      <c r="F249">
        <v>0.29834028899999998</v>
      </c>
      <c r="G249">
        <v>0.328430905</v>
      </c>
      <c r="H249">
        <v>0.390885396</v>
      </c>
      <c r="I249" s="3">
        <v>14.836095082023569</v>
      </c>
      <c r="J249" s="3">
        <v>0</v>
      </c>
      <c r="K249" s="3">
        <v>9.78575504344008</v>
      </c>
      <c r="L249" s="3">
        <f t="shared" si="49"/>
        <v>24.621850125463649</v>
      </c>
      <c r="M249">
        <f t="shared" si="50"/>
        <v>2.5</v>
      </c>
      <c r="N249">
        <f t="shared" si="51"/>
        <v>2.62</v>
      </c>
      <c r="O249">
        <f t="shared" si="52"/>
        <v>3.75</v>
      </c>
      <c r="P249" s="4">
        <f t="shared" si="53"/>
        <v>112.46838757959529</v>
      </c>
      <c r="Q249" s="4">
        <f t="shared" si="54"/>
        <v>75.378149874536348</v>
      </c>
      <c r="R249" s="4">
        <f t="shared" si="55"/>
        <v>112.07473128743666</v>
      </c>
      <c r="S249">
        <f t="shared" si="56"/>
        <v>2.051030468855946</v>
      </c>
      <c r="T249">
        <f t="shared" si="56"/>
        <v>1.8772454736662474</v>
      </c>
      <c r="U249">
        <f t="shared" si="56"/>
        <v>2.0495077062661511</v>
      </c>
      <c r="V249" s="2">
        <f t="shared" si="57"/>
        <v>2.0034057223399273</v>
      </c>
      <c r="X249">
        <v>2</v>
      </c>
      <c r="Y249">
        <v>1</v>
      </c>
      <c r="Z249" s="5">
        <f t="shared" si="47"/>
        <v>112.46838757959529</v>
      </c>
      <c r="AA249" s="5">
        <f t="shared" si="58"/>
        <v>12.468387579595287</v>
      </c>
      <c r="AB249" s="5"/>
      <c r="AC249" s="5"/>
      <c r="AD249" s="5"/>
      <c r="AE249" s="5"/>
      <c r="AF249" s="5"/>
      <c r="AG249" s="5"/>
      <c r="AJ249" t="str">
        <f t="shared" si="48"/>
        <v>HuescaLeganés</v>
      </c>
      <c r="AK249">
        <f t="shared" si="59"/>
        <v>2.5</v>
      </c>
      <c r="AL249">
        <f t="shared" si="60"/>
        <v>3.75</v>
      </c>
      <c r="AM249">
        <f t="shared" si="61"/>
        <v>2.62</v>
      </c>
      <c r="AP249" t="s">
        <v>454</v>
      </c>
      <c r="AQ249">
        <v>5.25</v>
      </c>
      <c r="AR249">
        <v>4.75</v>
      </c>
      <c r="AS249">
        <v>1.53</v>
      </c>
    </row>
    <row r="250" spans="1:45">
      <c r="A250">
        <v>38</v>
      </c>
      <c r="B250" t="s">
        <v>364</v>
      </c>
      <c r="C250" t="s">
        <v>376</v>
      </c>
      <c r="D250">
        <v>0.51391404699999998</v>
      </c>
      <c r="E250">
        <v>0.24303278</v>
      </c>
      <c r="F250">
        <v>0.23142963499999999</v>
      </c>
      <c r="G250">
        <v>0.55562133800000002</v>
      </c>
      <c r="H250">
        <v>0.56421209800000005</v>
      </c>
      <c r="I250" s="3">
        <v>0</v>
      </c>
      <c r="J250" s="3">
        <v>5.6815598191265844</v>
      </c>
      <c r="K250" s="3">
        <v>4.5074402126992181</v>
      </c>
      <c r="L250" s="3">
        <f t="shared" si="49"/>
        <v>10.189000031825802</v>
      </c>
      <c r="M250">
        <f t="shared" si="50"/>
        <v>1.57</v>
      </c>
      <c r="N250">
        <f t="shared" si="51"/>
        <v>4.75</v>
      </c>
      <c r="O250">
        <f t="shared" si="52"/>
        <v>4.75</v>
      </c>
      <c r="P250" s="4">
        <f t="shared" si="53"/>
        <v>89.810999968174187</v>
      </c>
      <c r="Q250" s="4">
        <f t="shared" si="54"/>
        <v>116.79840910902547</v>
      </c>
      <c r="R250" s="4">
        <f t="shared" si="55"/>
        <v>111.22134097849548</v>
      </c>
      <c r="S250">
        <f t="shared" si="56"/>
        <v>1.9533295319113149</v>
      </c>
      <c r="T250">
        <f t="shared" si="56"/>
        <v>2.0674369273664754</v>
      </c>
      <c r="U250">
        <f t="shared" si="56"/>
        <v>2.0461881269938047</v>
      </c>
      <c r="V250" s="2">
        <f t="shared" si="57"/>
        <v>1.9798470001732018</v>
      </c>
      <c r="X250">
        <v>0</v>
      </c>
      <c r="Y250">
        <v>2</v>
      </c>
      <c r="Z250" s="5">
        <f t="shared" si="47"/>
        <v>116.79840910902547</v>
      </c>
      <c r="AA250" s="5">
        <f t="shared" si="58"/>
        <v>16.798409109025471</v>
      </c>
      <c r="AB250" s="5"/>
      <c r="AC250" s="5"/>
      <c r="AD250" s="5"/>
      <c r="AE250" s="5"/>
      <c r="AF250" s="5"/>
      <c r="AG250" s="5"/>
      <c r="AJ250" t="str">
        <f t="shared" si="48"/>
        <v>Real MadridBetis</v>
      </c>
      <c r="AK250">
        <f t="shared" si="59"/>
        <v>1.57</v>
      </c>
      <c r="AL250">
        <f t="shared" si="60"/>
        <v>4.75</v>
      </c>
      <c r="AM250">
        <f t="shared" si="61"/>
        <v>4.75</v>
      </c>
      <c r="AP250" t="s">
        <v>758</v>
      </c>
      <c r="AQ250">
        <v>2.7</v>
      </c>
      <c r="AR250">
        <v>3.2</v>
      </c>
      <c r="AS250">
        <v>2.75</v>
      </c>
    </row>
    <row r="251" spans="1:45">
      <c r="A251">
        <v>38</v>
      </c>
      <c r="B251" t="s">
        <v>372</v>
      </c>
      <c r="C251" t="s">
        <v>354</v>
      </c>
      <c r="D251">
        <v>0.16545456</v>
      </c>
      <c r="E251">
        <v>0.61533559900000001</v>
      </c>
      <c r="F251">
        <v>0.18751706100000001</v>
      </c>
      <c r="G251">
        <v>0.63069578400000004</v>
      </c>
      <c r="H251">
        <v>0.57881818100000004</v>
      </c>
      <c r="I251" s="3">
        <v>0</v>
      </c>
      <c r="J251" s="3">
        <v>23.396768105259067</v>
      </c>
      <c r="K251" s="3">
        <v>0.31750164825522481</v>
      </c>
      <c r="L251" s="3">
        <f t="shared" si="49"/>
        <v>23.714269753514291</v>
      </c>
      <c r="M251">
        <f t="shared" si="50"/>
        <v>3.6</v>
      </c>
      <c r="N251">
        <f t="shared" si="51"/>
        <v>1.9</v>
      </c>
      <c r="O251">
        <f t="shared" si="52"/>
        <v>4</v>
      </c>
      <c r="P251" s="4">
        <f t="shared" si="53"/>
        <v>76.285730246485699</v>
      </c>
      <c r="Q251" s="4">
        <f t="shared" si="54"/>
        <v>120.73958964647792</v>
      </c>
      <c r="R251" s="4">
        <f t="shared" si="55"/>
        <v>77.555736839506608</v>
      </c>
      <c r="S251">
        <f t="shared" si="56"/>
        <v>1.8824433078789431</v>
      </c>
      <c r="T251">
        <f t="shared" si="56"/>
        <v>2.0818496954981307</v>
      </c>
      <c r="U251">
        <f t="shared" si="56"/>
        <v>1.8896139283339053</v>
      </c>
      <c r="V251" s="2">
        <f t="shared" si="57"/>
        <v>1.9468299089032035</v>
      </c>
      <c r="X251">
        <v>2</v>
      </c>
      <c r="Y251">
        <v>2</v>
      </c>
      <c r="Z251" s="5">
        <f t="shared" si="47"/>
        <v>77.555736839506608</v>
      </c>
      <c r="AA251" s="5">
        <f t="shared" si="58"/>
        <v>-22.444263160493392</v>
      </c>
      <c r="AB251" s="5"/>
      <c r="AC251" s="5"/>
      <c r="AD251" s="5"/>
      <c r="AE251" s="5"/>
      <c r="AF251" s="5"/>
      <c r="AG251" s="5"/>
      <c r="AJ251" t="str">
        <f t="shared" si="48"/>
        <v>EibarBarcelona</v>
      </c>
      <c r="AK251">
        <f t="shared" si="59"/>
        <v>3.6</v>
      </c>
      <c r="AL251">
        <f t="shared" si="60"/>
        <v>4</v>
      </c>
      <c r="AM251">
        <f t="shared" si="61"/>
        <v>1.9</v>
      </c>
      <c r="AP251" t="s">
        <v>759</v>
      </c>
      <c r="AQ251">
        <v>2.37</v>
      </c>
      <c r="AR251">
        <v>3.2</v>
      </c>
      <c r="AS251">
        <v>3</v>
      </c>
    </row>
    <row r="252" spans="1:45">
      <c r="AP252" t="s">
        <v>760</v>
      </c>
      <c r="AQ252">
        <v>2.25</v>
      </c>
      <c r="AR252">
        <v>3.4</v>
      </c>
      <c r="AS252">
        <v>3.2</v>
      </c>
    </row>
    <row r="253" spans="1:45">
      <c r="AP253" t="s">
        <v>761</v>
      </c>
      <c r="AQ253">
        <v>1.8</v>
      </c>
      <c r="AR253">
        <v>3.6</v>
      </c>
      <c r="AS253">
        <v>4.75</v>
      </c>
    </row>
    <row r="254" spans="1:45">
      <c r="AP254" t="s">
        <v>762</v>
      </c>
      <c r="AQ254">
        <v>3.8</v>
      </c>
      <c r="AR254">
        <v>3.6</v>
      </c>
      <c r="AS254">
        <v>1.95</v>
      </c>
    </row>
    <row r="255" spans="1:45">
      <c r="AP255" t="s">
        <v>408</v>
      </c>
      <c r="AQ255">
        <v>2.75</v>
      </c>
      <c r="AR255">
        <v>3.7</v>
      </c>
      <c r="AS255">
        <v>2.4500000000000002</v>
      </c>
    </row>
    <row r="256" spans="1:45">
      <c r="AP256" t="s">
        <v>464</v>
      </c>
      <c r="AQ256">
        <v>1.66</v>
      </c>
      <c r="AR256">
        <v>3.75</v>
      </c>
      <c r="AS256">
        <v>5.5</v>
      </c>
    </row>
    <row r="257" spans="42:45">
      <c r="AP257" t="s">
        <v>763</v>
      </c>
      <c r="AQ257">
        <v>2.2999999999999998</v>
      </c>
      <c r="AR257">
        <v>3</v>
      </c>
      <c r="AS257">
        <v>3.4</v>
      </c>
    </row>
    <row r="258" spans="42:45">
      <c r="AP258" t="s">
        <v>764</v>
      </c>
      <c r="AQ258">
        <v>1.72</v>
      </c>
      <c r="AR258">
        <v>3.8</v>
      </c>
      <c r="AS258">
        <v>4.75</v>
      </c>
    </row>
    <row r="259" spans="42:45">
      <c r="AP259" t="s">
        <v>570</v>
      </c>
      <c r="AQ259">
        <v>4</v>
      </c>
      <c r="AR259">
        <v>3.25</v>
      </c>
      <c r="AS259">
        <v>2.0499999999999998</v>
      </c>
    </row>
    <row r="260" spans="42:45">
      <c r="AP260" t="s">
        <v>765</v>
      </c>
      <c r="AQ260">
        <v>2</v>
      </c>
      <c r="AR260">
        <v>3.3</v>
      </c>
      <c r="AS260">
        <v>4</v>
      </c>
    </row>
    <row r="261" spans="42:45">
      <c r="AP261" t="s">
        <v>598</v>
      </c>
      <c r="AQ261">
        <v>1.95</v>
      </c>
      <c r="AR261">
        <v>3.4</v>
      </c>
      <c r="AS261">
        <v>4.2</v>
      </c>
    </row>
    <row r="262" spans="42:45">
      <c r="AP262" t="s">
        <v>617</v>
      </c>
      <c r="AQ262">
        <v>1.66</v>
      </c>
      <c r="AR262">
        <v>3.6</v>
      </c>
      <c r="AS262">
        <v>6</v>
      </c>
    </row>
    <row r="263" spans="42:45">
      <c r="AP263" t="s">
        <v>766</v>
      </c>
      <c r="AQ263">
        <v>2.9</v>
      </c>
      <c r="AR263">
        <v>3.2</v>
      </c>
      <c r="AS263">
        <v>2.5499999999999998</v>
      </c>
    </row>
    <row r="264" spans="42:45">
      <c r="AP264" t="s">
        <v>494</v>
      </c>
      <c r="AQ264">
        <v>1.45</v>
      </c>
      <c r="AR264">
        <v>4.2</v>
      </c>
      <c r="AS264">
        <v>10</v>
      </c>
    </row>
    <row r="265" spans="42:45">
      <c r="AP265" t="s">
        <v>767</v>
      </c>
      <c r="AQ265">
        <v>1.1599999999999999</v>
      </c>
      <c r="AR265">
        <v>8</v>
      </c>
      <c r="AS265">
        <v>15</v>
      </c>
    </row>
    <row r="266" spans="42:45">
      <c r="AP266" t="s">
        <v>768</v>
      </c>
      <c r="AQ266">
        <v>1.61</v>
      </c>
      <c r="AR266">
        <v>3.6</v>
      </c>
      <c r="AS266">
        <v>6.5</v>
      </c>
    </row>
    <row r="267" spans="42:45">
      <c r="AP267" t="s">
        <v>449</v>
      </c>
      <c r="AQ267">
        <v>2.5</v>
      </c>
      <c r="AR267">
        <v>3.3</v>
      </c>
      <c r="AS267">
        <v>2.9</v>
      </c>
    </row>
    <row r="268" spans="42:45">
      <c r="AP268" t="s">
        <v>605</v>
      </c>
      <c r="AQ268">
        <v>3.3</v>
      </c>
      <c r="AR268">
        <v>3.2</v>
      </c>
      <c r="AS268">
        <v>2.35</v>
      </c>
    </row>
    <row r="269" spans="42:45">
      <c r="AP269" t="s">
        <v>769</v>
      </c>
      <c r="AQ269">
        <v>2.9</v>
      </c>
      <c r="AR269">
        <v>3.3</v>
      </c>
      <c r="AS269">
        <v>2.5</v>
      </c>
    </row>
    <row r="270" spans="42:45">
      <c r="AP270" t="s">
        <v>589</v>
      </c>
      <c r="AQ270">
        <v>1.66</v>
      </c>
      <c r="AR270">
        <v>4.2</v>
      </c>
      <c r="AS270">
        <v>4.75</v>
      </c>
    </row>
    <row r="271" spans="42:45">
      <c r="AP271" t="s">
        <v>770</v>
      </c>
      <c r="AQ271">
        <v>5</v>
      </c>
      <c r="AR271">
        <v>4.33</v>
      </c>
      <c r="AS271">
        <v>1.61</v>
      </c>
    </row>
    <row r="272" spans="42:45">
      <c r="AP272" t="s">
        <v>478</v>
      </c>
      <c r="AQ272">
        <v>1.8</v>
      </c>
      <c r="AR272">
        <v>3.75</v>
      </c>
      <c r="AS272">
        <v>4.5</v>
      </c>
    </row>
    <row r="273" spans="42:45">
      <c r="AP273" t="s">
        <v>771</v>
      </c>
      <c r="AQ273">
        <v>3.9</v>
      </c>
      <c r="AR273">
        <v>3</v>
      </c>
      <c r="AS273">
        <v>2.2000000000000002</v>
      </c>
    </row>
    <row r="274" spans="42:45">
      <c r="AP274" t="s">
        <v>772</v>
      </c>
      <c r="AQ274">
        <v>2.4500000000000002</v>
      </c>
      <c r="AR274">
        <v>3.2</v>
      </c>
      <c r="AS274">
        <v>3</v>
      </c>
    </row>
    <row r="275" spans="42:45">
      <c r="AP275" t="s">
        <v>773</v>
      </c>
      <c r="AQ275">
        <v>2.15</v>
      </c>
      <c r="AR275">
        <v>3.2</v>
      </c>
      <c r="AS275">
        <v>3.7</v>
      </c>
    </row>
    <row r="276" spans="42:45">
      <c r="AP276" t="s">
        <v>607</v>
      </c>
      <c r="AQ276">
        <v>1.18</v>
      </c>
      <c r="AR276">
        <v>7.5</v>
      </c>
      <c r="AS276">
        <v>13</v>
      </c>
    </row>
    <row r="277" spans="42:45">
      <c r="AP277" t="s">
        <v>436</v>
      </c>
      <c r="AQ277">
        <v>7</v>
      </c>
      <c r="AR277">
        <v>5</v>
      </c>
      <c r="AS277">
        <v>1.4</v>
      </c>
    </row>
    <row r="278" spans="42:45">
      <c r="AP278" t="s">
        <v>774</v>
      </c>
      <c r="AQ278">
        <v>1.66</v>
      </c>
      <c r="AR278">
        <v>3.8</v>
      </c>
      <c r="AS278">
        <v>5.5</v>
      </c>
    </row>
    <row r="279" spans="42:45">
      <c r="AP279" t="s">
        <v>432</v>
      </c>
      <c r="AQ279">
        <v>2.4</v>
      </c>
      <c r="AR279">
        <v>3.5</v>
      </c>
      <c r="AS279">
        <v>2.9</v>
      </c>
    </row>
    <row r="280" spans="42:45">
      <c r="AP280" t="s">
        <v>566</v>
      </c>
      <c r="AQ280">
        <v>2</v>
      </c>
      <c r="AR280">
        <v>3.3</v>
      </c>
      <c r="AS280">
        <v>4</v>
      </c>
    </row>
    <row r="281" spans="42:45">
      <c r="AP281" t="s">
        <v>775</v>
      </c>
      <c r="AQ281">
        <v>1.6</v>
      </c>
      <c r="AR281">
        <v>4.2</v>
      </c>
      <c r="AS281">
        <v>5.5</v>
      </c>
    </row>
    <row r="282" spans="42:45">
      <c r="AP282" t="s">
        <v>458</v>
      </c>
      <c r="AQ282">
        <v>2.87</v>
      </c>
      <c r="AR282">
        <v>2.9</v>
      </c>
      <c r="AS282">
        <v>2.7</v>
      </c>
    </row>
    <row r="283" spans="42:45">
      <c r="AP283" t="s">
        <v>584</v>
      </c>
      <c r="AQ283">
        <v>5.5</v>
      </c>
      <c r="AR283">
        <v>3.4</v>
      </c>
      <c r="AS283">
        <v>1.75</v>
      </c>
    </row>
    <row r="284" spans="42:45">
      <c r="AP284" t="s">
        <v>776</v>
      </c>
      <c r="AQ284">
        <v>1.1399999999999999</v>
      </c>
      <c r="AR284">
        <v>9</v>
      </c>
      <c r="AS284">
        <v>15</v>
      </c>
    </row>
    <row r="285" spans="42:45">
      <c r="AP285" t="s">
        <v>396</v>
      </c>
      <c r="AQ285">
        <v>2.5</v>
      </c>
      <c r="AR285">
        <v>3.3</v>
      </c>
      <c r="AS285">
        <v>2.75</v>
      </c>
    </row>
    <row r="286" spans="42:45">
      <c r="AP286" t="s">
        <v>457</v>
      </c>
      <c r="AQ286">
        <v>1.95</v>
      </c>
      <c r="AR286">
        <v>3.2</v>
      </c>
      <c r="AS286">
        <v>4.5</v>
      </c>
    </row>
    <row r="287" spans="42:45">
      <c r="AP287" t="s">
        <v>521</v>
      </c>
      <c r="AQ287">
        <v>2.8</v>
      </c>
      <c r="AR287">
        <v>3.5</v>
      </c>
      <c r="AS287">
        <v>2.4500000000000002</v>
      </c>
    </row>
    <row r="288" spans="42:45">
      <c r="AP288" t="s">
        <v>777</v>
      </c>
      <c r="AQ288">
        <v>1.1100000000000001</v>
      </c>
      <c r="AR288">
        <v>10</v>
      </c>
      <c r="AS288">
        <v>19</v>
      </c>
    </row>
    <row r="289" spans="42:45">
      <c r="AP289" t="s">
        <v>515</v>
      </c>
      <c r="AQ289">
        <v>2.0499999999999998</v>
      </c>
      <c r="AR289">
        <v>3.5</v>
      </c>
      <c r="AS289">
        <v>3.6</v>
      </c>
    </row>
    <row r="290" spans="42:45">
      <c r="AP290" t="s">
        <v>778</v>
      </c>
      <c r="AQ290">
        <v>2.6</v>
      </c>
      <c r="AR290">
        <v>3</v>
      </c>
      <c r="AS290">
        <v>3</v>
      </c>
    </row>
    <row r="291" spans="42:45">
      <c r="AP291" t="s">
        <v>779</v>
      </c>
      <c r="AQ291">
        <v>2.75</v>
      </c>
      <c r="AR291">
        <v>3.5</v>
      </c>
      <c r="AS291">
        <v>2.4500000000000002</v>
      </c>
    </row>
    <row r="292" spans="42:45">
      <c r="AP292" t="s">
        <v>431</v>
      </c>
      <c r="AQ292">
        <v>1.36</v>
      </c>
      <c r="AR292">
        <v>4.5</v>
      </c>
      <c r="AS292">
        <v>10</v>
      </c>
    </row>
    <row r="293" spans="42:45">
      <c r="AP293" t="s">
        <v>780</v>
      </c>
      <c r="AQ293">
        <v>2.4</v>
      </c>
      <c r="AR293">
        <v>3.1</v>
      </c>
      <c r="AS293">
        <v>3.2</v>
      </c>
    </row>
    <row r="294" spans="42:45">
      <c r="AP294" t="s">
        <v>389</v>
      </c>
      <c r="AQ294">
        <v>5.25</v>
      </c>
      <c r="AR294">
        <v>4.2</v>
      </c>
      <c r="AS294">
        <v>1.61</v>
      </c>
    </row>
    <row r="295" spans="42:45">
      <c r="AP295" t="s">
        <v>578</v>
      </c>
      <c r="AQ295">
        <v>1.61</v>
      </c>
      <c r="AR295">
        <v>4</v>
      </c>
      <c r="AS295">
        <v>5.5</v>
      </c>
    </row>
    <row r="296" spans="42:45">
      <c r="AP296" t="s">
        <v>781</v>
      </c>
      <c r="AQ296">
        <v>1.61</v>
      </c>
      <c r="AR296">
        <v>4</v>
      </c>
      <c r="AS296">
        <v>5.5</v>
      </c>
    </row>
    <row r="297" spans="42:45">
      <c r="AP297" t="s">
        <v>782</v>
      </c>
      <c r="AQ297">
        <v>2.62</v>
      </c>
      <c r="AR297">
        <v>3.5</v>
      </c>
      <c r="AS297">
        <v>2.62</v>
      </c>
    </row>
    <row r="298" spans="42:45">
      <c r="AP298" t="s">
        <v>443</v>
      </c>
      <c r="AQ298">
        <v>3.3</v>
      </c>
      <c r="AR298">
        <v>3.6</v>
      </c>
      <c r="AS298">
        <v>2.15</v>
      </c>
    </row>
    <row r="299" spans="42:45">
      <c r="AP299" t="s">
        <v>783</v>
      </c>
      <c r="AQ299">
        <v>1.9</v>
      </c>
      <c r="AR299">
        <v>3.3</v>
      </c>
      <c r="AS299">
        <v>4.5</v>
      </c>
    </row>
    <row r="300" spans="42:45">
      <c r="AP300" t="s">
        <v>615</v>
      </c>
      <c r="AQ300">
        <v>1.5</v>
      </c>
      <c r="AR300">
        <v>4.33</v>
      </c>
      <c r="AS300">
        <v>6.5</v>
      </c>
    </row>
    <row r="301" spans="42:45">
      <c r="AP301" t="s">
        <v>784</v>
      </c>
      <c r="AQ301">
        <v>2.25</v>
      </c>
      <c r="AR301">
        <v>3.3</v>
      </c>
      <c r="AS301">
        <v>3.3</v>
      </c>
    </row>
    <row r="302" spans="42:45">
      <c r="AP302" t="s">
        <v>506</v>
      </c>
      <c r="AQ302">
        <v>1.75</v>
      </c>
      <c r="AR302">
        <v>3.6</v>
      </c>
      <c r="AS302">
        <v>5</v>
      </c>
    </row>
    <row r="303" spans="42:45">
      <c r="AP303" t="s">
        <v>575</v>
      </c>
      <c r="AQ303">
        <v>2.5</v>
      </c>
      <c r="AR303">
        <v>3.2</v>
      </c>
      <c r="AS303">
        <v>3</v>
      </c>
    </row>
    <row r="304" spans="42:45">
      <c r="AP304" t="s">
        <v>785</v>
      </c>
      <c r="AQ304">
        <v>1.3</v>
      </c>
      <c r="AR304">
        <v>5.5</v>
      </c>
      <c r="AS304">
        <v>9.5</v>
      </c>
    </row>
    <row r="305" spans="42:45">
      <c r="AP305" t="s">
        <v>786</v>
      </c>
      <c r="AQ305">
        <v>4.2</v>
      </c>
      <c r="AR305">
        <v>3.5</v>
      </c>
      <c r="AS305">
        <v>1.9</v>
      </c>
    </row>
    <row r="306" spans="42:45">
      <c r="AP306" t="s">
        <v>435</v>
      </c>
      <c r="AQ306">
        <v>2.5</v>
      </c>
      <c r="AR306">
        <v>3</v>
      </c>
      <c r="AS306">
        <v>3.1</v>
      </c>
    </row>
    <row r="307" spans="42:45">
      <c r="AP307" t="s">
        <v>452</v>
      </c>
      <c r="AQ307">
        <v>2.2000000000000002</v>
      </c>
      <c r="AR307">
        <v>3.4</v>
      </c>
      <c r="AS307">
        <v>3.3</v>
      </c>
    </row>
    <row r="308" spans="42:45">
      <c r="AP308" t="s">
        <v>787</v>
      </c>
      <c r="AQ308">
        <v>2.4</v>
      </c>
      <c r="AR308">
        <v>3.3</v>
      </c>
      <c r="AS308">
        <v>3</v>
      </c>
    </row>
    <row r="309" spans="42:45">
      <c r="AP309" t="s">
        <v>430</v>
      </c>
      <c r="AQ309">
        <v>2.2999999999999998</v>
      </c>
      <c r="AR309">
        <v>3</v>
      </c>
      <c r="AS309">
        <v>3.5</v>
      </c>
    </row>
    <row r="310" spans="42:45">
      <c r="AP310" t="s">
        <v>788</v>
      </c>
      <c r="AQ310">
        <v>1.95</v>
      </c>
      <c r="AR310">
        <v>3.6</v>
      </c>
      <c r="AS310">
        <v>3.8</v>
      </c>
    </row>
    <row r="311" spans="42:45">
      <c r="AP311" t="s">
        <v>789</v>
      </c>
      <c r="AQ311">
        <v>3.5</v>
      </c>
      <c r="AR311">
        <v>3.4</v>
      </c>
      <c r="AS311">
        <v>2.0499999999999998</v>
      </c>
    </row>
    <row r="312" spans="42:45">
      <c r="AP312" t="s">
        <v>517</v>
      </c>
      <c r="AQ312">
        <v>1.36</v>
      </c>
      <c r="AR312">
        <v>4.75</v>
      </c>
      <c r="AS312">
        <v>9</v>
      </c>
    </row>
    <row r="313" spans="42:45">
      <c r="AP313" t="s">
        <v>537</v>
      </c>
      <c r="AQ313">
        <v>1.8</v>
      </c>
      <c r="AR313">
        <v>3.5</v>
      </c>
      <c r="AS313">
        <v>4.75</v>
      </c>
    </row>
    <row r="314" spans="42:45">
      <c r="AP314" t="s">
        <v>790</v>
      </c>
      <c r="AQ314">
        <v>4.75</v>
      </c>
      <c r="AR314">
        <v>4.2</v>
      </c>
      <c r="AS314">
        <v>1.65</v>
      </c>
    </row>
    <row r="315" spans="42:45">
      <c r="AP315" t="s">
        <v>412</v>
      </c>
      <c r="AQ315">
        <v>1.66</v>
      </c>
      <c r="AR315">
        <v>4</v>
      </c>
      <c r="AS315">
        <v>5</v>
      </c>
    </row>
    <row r="316" spans="42:45">
      <c r="AP316" t="s">
        <v>791</v>
      </c>
      <c r="AQ316">
        <v>1.6</v>
      </c>
      <c r="AR316">
        <v>4</v>
      </c>
      <c r="AS316">
        <v>5.5</v>
      </c>
    </row>
    <row r="317" spans="42:45">
      <c r="AP317" t="s">
        <v>792</v>
      </c>
      <c r="AQ317">
        <v>2.5</v>
      </c>
      <c r="AR317">
        <v>3.25</v>
      </c>
      <c r="AS317">
        <v>2.8</v>
      </c>
    </row>
    <row r="318" spans="42:45">
      <c r="AP318" t="s">
        <v>793</v>
      </c>
      <c r="AQ318">
        <v>2.2000000000000002</v>
      </c>
      <c r="AR318">
        <v>3.5</v>
      </c>
      <c r="AS318">
        <v>3.25</v>
      </c>
    </row>
    <row r="319" spans="42:45">
      <c r="AP319" t="s">
        <v>468</v>
      </c>
      <c r="AQ319">
        <v>1.5</v>
      </c>
      <c r="AR319">
        <v>4.75</v>
      </c>
      <c r="AS319">
        <v>5.5</v>
      </c>
    </row>
    <row r="320" spans="42:45">
      <c r="AP320" t="s">
        <v>794</v>
      </c>
      <c r="AQ320">
        <v>3.2</v>
      </c>
      <c r="AR320">
        <v>2.9</v>
      </c>
      <c r="AS320">
        <v>2.5499999999999998</v>
      </c>
    </row>
    <row r="321" spans="42:45">
      <c r="AP321" t="s">
        <v>480</v>
      </c>
      <c r="AQ321">
        <v>5.25</v>
      </c>
      <c r="AR321">
        <v>4.2</v>
      </c>
      <c r="AS321">
        <v>1.6</v>
      </c>
    </row>
    <row r="322" spans="42:45">
      <c r="AP322" t="s">
        <v>795</v>
      </c>
      <c r="AQ322">
        <v>2.1</v>
      </c>
      <c r="AR322">
        <v>3.2</v>
      </c>
      <c r="AS322">
        <v>3.75</v>
      </c>
    </row>
    <row r="323" spans="42:45">
      <c r="AP323" t="s">
        <v>619</v>
      </c>
      <c r="AQ323">
        <v>1.22</v>
      </c>
      <c r="AR323">
        <v>6.5</v>
      </c>
      <c r="AS323">
        <v>13</v>
      </c>
    </row>
    <row r="324" spans="42:45">
      <c r="AP324" t="s">
        <v>796</v>
      </c>
      <c r="AQ324">
        <v>2</v>
      </c>
      <c r="AR324">
        <v>3.75</v>
      </c>
      <c r="AS324">
        <v>3.5</v>
      </c>
    </row>
    <row r="325" spans="42:45">
      <c r="AP325" t="s">
        <v>421</v>
      </c>
      <c r="AQ325">
        <v>3.2</v>
      </c>
      <c r="AR325">
        <v>3.1</v>
      </c>
      <c r="AS325">
        <v>2.4</v>
      </c>
    </row>
    <row r="326" spans="42:45">
      <c r="AP326" t="s">
        <v>797</v>
      </c>
      <c r="AQ326">
        <v>2.0499999999999998</v>
      </c>
      <c r="AR326">
        <v>3.75</v>
      </c>
      <c r="AS326">
        <v>3.4</v>
      </c>
    </row>
    <row r="327" spans="42:45">
      <c r="AP327" t="s">
        <v>798</v>
      </c>
      <c r="AQ327">
        <v>3</v>
      </c>
      <c r="AR327">
        <v>3.3</v>
      </c>
      <c r="AS327">
        <v>2.4</v>
      </c>
    </row>
    <row r="328" spans="42:45">
      <c r="AP328" t="s">
        <v>799</v>
      </c>
      <c r="AQ328">
        <v>3.1</v>
      </c>
      <c r="AR328">
        <v>3.4</v>
      </c>
      <c r="AS328">
        <v>2.2999999999999998</v>
      </c>
    </row>
    <row r="329" spans="42:45">
      <c r="AP329" t="s">
        <v>507</v>
      </c>
      <c r="AQ329">
        <v>2.2999999999999998</v>
      </c>
      <c r="AR329">
        <v>3.5</v>
      </c>
      <c r="AS329">
        <v>3</v>
      </c>
    </row>
    <row r="330" spans="42:45">
      <c r="AP330" t="s">
        <v>565</v>
      </c>
      <c r="AQ330">
        <v>1.45</v>
      </c>
      <c r="AR330">
        <v>4.33</v>
      </c>
      <c r="AS330">
        <v>7</v>
      </c>
    </row>
    <row r="331" spans="42:45">
      <c r="AP331" t="s">
        <v>563</v>
      </c>
      <c r="AQ331">
        <v>1.72</v>
      </c>
      <c r="AR331">
        <v>3.5</v>
      </c>
      <c r="AS331">
        <v>5</v>
      </c>
    </row>
    <row r="332" spans="42:45">
      <c r="AP332" t="s">
        <v>800</v>
      </c>
      <c r="AQ332">
        <v>7</v>
      </c>
      <c r="AR332">
        <v>5.25</v>
      </c>
      <c r="AS332">
        <v>1.4</v>
      </c>
    </row>
    <row r="333" spans="42:45">
      <c r="AP333" t="s">
        <v>801</v>
      </c>
      <c r="AQ333">
        <v>2.25</v>
      </c>
      <c r="AR333">
        <v>3.5</v>
      </c>
      <c r="AS333">
        <v>3</v>
      </c>
    </row>
    <row r="334" spans="42:45">
      <c r="AP334" t="s">
        <v>802</v>
      </c>
      <c r="AQ334">
        <v>2.2999999999999998</v>
      </c>
      <c r="AR334">
        <v>3.3</v>
      </c>
      <c r="AS334">
        <v>3.25</v>
      </c>
    </row>
    <row r="335" spans="42:45">
      <c r="AP335" t="s">
        <v>455</v>
      </c>
      <c r="AQ335">
        <v>1.8</v>
      </c>
      <c r="AR335">
        <v>3.4</v>
      </c>
      <c r="AS335">
        <v>5</v>
      </c>
    </row>
    <row r="336" spans="42:45">
      <c r="AP336" t="s">
        <v>803</v>
      </c>
      <c r="AQ336">
        <v>2.2999999999999998</v>
      </c>
      <c r="AR336">
        <v>3.2</v>
      </c>
      <c r="AS336">
        <v>3.3</v>
      </c>
    </row>
    <row r="337" spans="42:45">
      <c r="AP337" t="s">
        <v>804</v>
      </c>
      <c r="AQ337">
        <v>2.6</v>
      </c>
      <c r="AR337">
        <v>3</v>
      </c>
      <c r="AS337">
        <v>3</v>
      </c>
    </row>
    <row r="338" spans="42:45">
      <c r="AP338" t="s">
        <v>490</v>
      </c>
      <c r="AQ338">
        <v>2.5</v>
      </c>
      <c r="AR338">
        <v>3.3</v>
      </c>
      <c r="AS338">
        <v>2.9</v>
      </c>
    </row>
    <row r="339" spans="42:45">
      <c r="AP339" t="s">
        <v>805</v>
      </c>
      <c r="AQ339">
        <v>4</v>
      </c>
      <c r="AR339">
        <v>3.6</v>
      </c>
      <c r="AS339">
        <v>1.9</v>
      </c>
    </row>
    <row r="340" spans="42:45">
      <c r="AP340" t="s">
        <v>806</v>
      </c>
      <c r="AQ340">
        <v>1.33</v>
      </c>
      <c r="AR340">
        <v>5.25</v>
      </c>
      <c r="AS340">
        <v>9</v>
      </c>
    </row>
    <row r="341" spans="42:45">
      <c r="AP341" t="s">
        <v>807</v>
      </c>
      <c r="AQ341">
        <v>2.5</v>
      </c>
      <c r="AR341">
        <v>3.3</v>
      </c>
      <c r="AS341">
        <v>2.9</v>
      </c>
    </row>
    <row r="342" spans="42:45">
      <c r="AP342" t="s">
        <v>414</v>
      </c>
      <c r="AQ342">
        <v>1.45</v>
      </c>
      <c r="AR342">
        <v>4.2</v>
      </c>
      <c r="AS342">
        <v>7.5</v>
      </c>
    </row>
    <row r="343" spans="42:45">
      <c r="AP343" t="s">
        <v>808</v>
      </c>
      <c r="AQ343">
        <v>1.33</v>
      </c>
      <c r="AR343">
        <v>4.5</v>
      </c>
      <c r="AS343">
        <v>11</v>
      </c>
    </row>
    <row r="344" spans="42:45">
      <c r="AP344" t="s">
        <v>415</v>
      </c>
      <c r="AQ344">
        <v>1.2</v>
      </c>
      <c r="AR344">
        <v>6.5</v>
      </c>
      <c r="AS344">
        <v>11</v>
      </c>
    </row>
    <row r="345" spans="42:45">
      <c r="AP345" t="s">
        <v>555</v>
      </c>
      <c r="AQ345">
        <v>2.37</v>
      </c>
      <c r="AR345">
        <v>3.25</v>
      </c>
      <c r="AS345">
        <v>3</v>
      </c>
    </row>
    <row r="346" spans="42:45">
      <c r="AP346" t="s">
        <v>809</v>
      </c>
      <c r="AQ346">
        <v>4.75</v>
      </c>
      <c r="AR346">
        <v>3.4</v>
      </c>
      <c r="AS346">
        <v>1.75</v>
      </c>
    </row>
    <row r="347" spans="42:45">
      <c r="AP347" t="s">
        <v>524</v>
      </c>
      <c r="AQ347">
        <v>2.6</v>
      </c>
      <c r="AR347">
        <v>3.2</v>
      </c>
      <c r="AS347">
        <v>2.75</v>
      </c>
    </row>
    <row r="348" spans="42:45">
      <c r="AP348" t="s">
        <v>587</v>
      </c>
      <c r="AQ348">
        <v>1.45</v>
      </c>
      <c r="AR348">
        <v>4.5</v>
      </c>
      <c r="AS348">
        <v>6.5</v>
      </c>
    </row>
    <row r="349" spans="42:45">
      <c r="AP349" t="s">
        <v>810</v>
      </c>
      <c r="AQ349">
        <v>7.5</v>
      </c>
      <c r="AR349">
        <v>4.5</v>
      </c>
      <c r="AS349">
        <v>1.4</v>
      </c>
    </row>
    <row r="350" spans="42:45">
      <c r="AP350" t="s">
        <v>811</v>
      </c>
      <c r="AQ350">
        <v>1.55</v>
      </c>
      <c r="AR350">
        <v>4</v>
      </c>
      <c r="AS350">
        <v>6.5</v>
      </c>
    </row>
    <row r="351" spans="42:45">
      <c r="AP351" t="s">
        <v>522</v>
      </c>
      <c r="AQ351">
        <v>2.2999999999999998</v>
      </c>
      <c r="AR351">
        <v>3.3</v>
      </c>
      <c r="AS351">
        <v>3.1</v>
      </c>
    </row>
    <row r="352" spans="42:45">
      <c r="AP352" t="s">
        <v>812</v>
      </c>
      <c r="AQ352">
        <v>1.36</v>
      </c>
      <c r="AR352">
        <v>5</v>
      </c>
      <c r="AS352">
        <v>8.5</v>
      </c>
    </row>
    <row r="353" spans="42:45">
      <c r="AP353" t="s">
        <v>813</v>
      </c>
      <c r="AQ353">
        <v>2.5</v>
      </c>
      <c r="AR353">
        <v>3.25</v>
      </c>
      <c r="AS353">
        <v>2.9</v>
      </c>
    </row>
    <row r="354" spans="42:45">
      <c r="AP354" t="s">
        <v>561</v>
      </c>
      <c r="AQ354">
        <v>2.15</v>
      </c>
      <c r="AR354">
        <v>3.6</v>
      </c>
      <c r="AS354">
        <v>3.25</v>
      </c>
    </row>
    <row r="355" spans="42:45">
      <c r="AP355" t="s">
        <v>406</v>
      </c>
      <c r="AQ355">
        <v>3.8</v>
      </c>
      <c r="AR355">
        <v>3.3</v>
      </c>
      <c r="AS355">
        <v>2.0499999999999998</v>
      </c>
    </row>
    <row r="356" spans="42:45">
      <c r="AP356" t="s">
        <v>814</v>
      </c>
      <c r="AQ356">
        <v>1.95</v>
      </c>
      <c r="AR356">
        <v>3.8</v>
      </c>
      <c r="AS356">
        <v>3.6</v>
      </c>
    </row>
    <row r="357" spans="42:45">
      <c r="AP357" t="s">
        <v>815</v>
      </c>
      <c r="AQ357">
        <v>2.0499999999999998</v>
      </c>
      <c r="AR357">
        <v>3.6</v>
      </c>
      <c r="AS357">
        <v>3.5</v>
      </c>
    </row>
    <row r="358" spans="42:45">
      <c r="AP358" t="s">
        <v>585</v>
      </c>
      <c r="AQ358">
        <v>1.8</v>
      </c>
      <c r="AR358">
        <v>3.6</v>
      </c>
      <c r="AS358">
        <v>4.75</v>
      </c>
    </row>
    <row r="359" spans="42:45">
      <c r="AP359" t="s">
        <v>816</v>
      </c>
      <c r="AQ359">
        <v>3.5</v>
      </c>
      <c r="AR359">
        <v>3.4</v>
      </c>
      <c r="AS359">
        <v>2.1</v>
      </c>
    </row>
    <row r="360" spans="42:45">
      <c r="AP360" t="s">
        <v>424</v>
      </c>
      <c r="AQ360">
        <v>1.7</v>
      </c>
      <c r="AR360">
        <v>4</v>
      </c>
      <c r="AS360">
        <v>4.75</v>
      </c>
    </row>
    <row r="361" spans="42:45">
      <c r="AP361" t="s">
        <v>817</v>
      </c>
      <c r="AQ361">
        <v>2.9</v>
      </c>
      <c r="AR361">
        <v>3.1</v>
      </c>
      <c r="AS361">
        <v>2.6</v>
      </c>
    </row>
    <row r="362" spans="42:45">
      <c r="AP362" t="s">
        <v>531</v>
      </c>
      <c r="AQ362">
        <v>2</v>
      </c>
      <c r="AR362">
        <v>3.5</v>
      </c>
      <c r="AS362">
        <v>3.8</v>
      </c>
    </row>
    <row r="363" spans="42:45">
      <c r="AP363" t="s">
        <v>818</v>
      </c>
      <c r="AQ363">
        <v>2.1</v>
      </c>
      <c r="AR363">
        <v>3.6</v>
      </c>
      <c r="AS363">
        <v>3.4</v>
      </c>
    </row>
    <row r="364" spans="42:45">
      <c r="AP364" t="s">
        <v>465</v>
      </c>
      <c r="AQ364">
        <v>1.53</v>
      </c>
      <c r="AR364">
        <v>4.33</v>
      </c>
      <c r="AS364">
        <v>6</v>
      </c>
    </row>
    <row r="365" spans="42:45">
      <c r="AP365" t="s">
        <v>819</v>
      </c>
      <c r="AQ365">
        <v>1.55</v>
      </c>
      <c r="AR365">
        <v>4.33</v>
      </c>
      <c r="AS365">
        <v>5.75</v>
      </c>
    </row>
    <row r="366" spans="42:45">
      <c r="AP366" t="s">
        <v>532</v>
      </c>
      <c r="AQ366">
        <v>2.15</v>
      </c>
      <c r="AR366">
        <v>3.6</v>
      </c>
      <c r="AS366">
        <v>3.2</v>
      </c>
    </row>
    <row r="367" spans="42:45">
      <c r="AP367" t="s">
        <v>447</v>
      </c>
      <c r="AQ367">
        <v>2.4</v>
      </c>
      <c r="AR367">
        <v>3.5</v>
      </c>
      <c r="AS367">
        <v>2.87</v>
      </c>
    </row>
    <row r="368" spans="42:45">
      <c r="AP368" t="s">
        <v>820</v>
      </c>
      <c r="AQ368">
        <v>3</v>
      </c>
      <c r="AR368">
        <v>3.6</v>
      </c>
      <c r="AS368">
        <v>2.2999999999999998</v>
      </c>
    </row>
    <row r="369" spans="42:45">
      <c r="AP369" t="s">
        <v>525</v>
      </c>
      <c r="AQ369">
        <v>1.4</v>
      </c>
      <c r="AR369">
        <v>5</v>
      </c>
      <c r="AS369">
        <v>7.5</v>
      </c>
    </row>
    <row r="370" spans="42:45">
      <c r="AP370" t="s">
        <v>821</v>
      </c>
      <c r="AQ370">
        <v>4.2</v>
      </c>
      <c r="AR370">
        <v>3.8</v>
      </c>
      <c r="AS370">
        <v>1.8</v>
      </c>
    </row>
    <row r="371" spans="42:45">
      <c r="AP371" t="s">
        <v>822</v>
      </c>
      <c r="AQ371">
        <v>1.6</v>
      </c>
      <c r="AR371">
        <v>4.33</v>
      </c>
      <c r="AS371">
        <v>5</v>
      </c>
    </row>
    <row r="372" spans="42:45">
      <c r="AP372" t="s">
        <v>567</v>
      </c>
      <c r="AQ372">
        <v>2.25</v>
      </c>
      <c r="AR372">
        <v>3.5</v>
      </c>
      <c r="AS372">
        <v>3.1</v>
      </c>
    </row>
    <row r="373" spans="42:45">
      <c r="AP373" t="s">
        <v>823</v>
      </c>
      <c r="AQ373">
        <v>1.45</v>
      </c>
      <c r="AR373">
        <v>4.75</v>
      </c>
      <c r="AS373">
        <v>7</v>
      </c>
    </row>
    <row r="374" spans="42:45">
      <c r="AP374" t="s">
        <v>518</v>
      </c>
      <c r="AQ374">
        <v>2.2999999999999998</v>
      </c>
      <c r="AR374">
        <v>3.6</v>
      </c>
      <c r="AS374">
        <v>3</v>
      </c>
    </row>
    <row r="375" spans="42:45">
      <c r="AP375" t="s">
        <v>824</v>
      </c>
      <c r="AQ375">
        <v>1.61</v>
      </c>
      <c r="AR375">
        <v>4.2</v>
      </c>
      <c r="AS375">
        <v>5.25</v>
      </c>
    </row>
    <row r="376" spans="42:45">
      <c r="AP376" t="s">
        <v>825</v>
      </c>
      <c r="AQ376">
        <v>2.5</v>
      </c>
      <c r="AR376">
        <v>3.75</v>
      </c>
      <c r="AS376">
        <v>2.62</v>
      </c>
    </row>
    <row r="377" spans="42:45">
      <c r="AP377" t="s">
        <v>826</v>
      </c>
      <c r="AQ377">
        <v>3.75</v>
      </c>
      <c r="AR377">
        <v>3.75</v>
      </c>
      <c r="AS377">
        <v>1.95</v>
      </c>
    </row>
    <row r="378" spans="42:45">
      <c r="AP378" t="s">
        <v>504</v>
      </c>
      <c r="AQ378">
        <v>1.85</v>
      </c>
      <c r="AR378">
        <v>3.4</v>
      </c>
      <c r="AS378">
        <v>4.33</v>
      </c>
    </row>
    <row r="379" spans="42:45">
      <c r="AP379" t="s">
        <v>827</v>
      </c>
      <c r="AQ379">
        <v>8</v>
      </c>
      <c r="AR379">
        <v>5.25</v>
      </c>
      <c r="AS379">
        <v>1.36</v>
      </c>
    </row>
    <row r="380" spans="42:45">
      <c r="AP380" t="s">
        <v>472</v>
      </c>
      <c r="AQ380">
        <v>3.6</v>
      </c>
      <c r="AR380">
        <v>4</v>
      </c>
      <c r="AS380">
        <v>1.9</v>
      </c>
    </row>
    <row r="381" spans="42:45">
      <c r="AP381" t="s">
        <v>828</v>
      </c>
      <c r="AQ381">
        <v>1.57</v>
      </c>
      <c r="AR381">
        <v>4.75</v>
      </c>
      <c r="AS381">
        <v>4.75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7118-C7CA-A94C-8579-70014910CF6B}">
  <dimension ref="A1:AW252"/>
  <sheetViews>
    <sheetView topLeftCell="Q1" workbookViewId="0">
      <selection activeCell="Z2" sqref="Z2"/>
    </sheetView>
  </sheetViews>
  <sheetFormatPr defaultColWidth="11.19921875" defaultRowHeight="15.6"/>
  <cols>
    <col min="9" max="12" width="10.796875" style="1"/>
    <col min="22" max="22" width="10.796875" style="2"/>
    <col min="29" max="29" width="12.796875" bestFit="1" customWidth="1"/>
  </cols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t="s">
        <v>23</v>
      </c>
      <c r="Y1" t="s">
        <v>2</v>
      </c>
      <c r="Z1" t="s">
        <v>24</v>
      </c>
      <c r="AA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</row>
    <row r="2" spans="1:49">
      <c r="A2">
        <v>14</v>
      </c>
      <c r="B2" t="s">
        <v>32</v>
      </c>
      <c r="C2" t="s">
        <v>33</v>
      </c>
      <c r="D2">
        <v>0.54419128699999997</v>
      </c>
      <c r="E2">
        <v>0.17196447400000001</v>
      </c>
      <c r="F2">
        <v>0.28098371700000002</v>
      </c>
      <c r="G2">
        <v>0.31828024599999999</v>
      </c>
      <c r="H2">
        <v>0.34605750000000002</v>
      </c>
      <c r="I2" s="3">
        <v>30.97</v>
      </c>
      <c r="J2" s="3">
        <v>0</v>
      </c>
      <c r="K2" s="3">
        <v>10.01</v>
      </c>
      <c r="L2" s="3">
        <f>SUM(I2:K2)</f>
        <v>40.98</v>
      </c>
      <c r="M2">
        <v>2.5</v>
      </c>
      <c r="N2">
        <v>2.89</v>
      </c>
      <c r="O2">
        <v>3.25</v>
      </c>
      <c r="P2" s="4">
        <v>136.44</v>
      </c>
      <c r="Q2" s="4">
        <v>59.03</v>
      </c>
      <c r="R2" s="4">
        <v>91.55</v>
      </c>
      <c r="S2">
        <v>2.1349485229999998</v>
      </c>
      <c r="T2">
        <v>1.771069813</v>
      </c>
      <c r="U2">
        <v>1.961644597</v>
      </c>
      <c r="V2" s="2">
        <v>2.0175716640000001</v>
      </c>
      <c r="W2">
        <v>372.70077229999998</v>
      </c>
      <c r="X2">
        <v>0</v>
      </c>
      <c r="Y2">
        <v>0</v>
      </c>
      <c r="Z2">
        <v>91.547101190000006</v>
      </c>
      <c r="AA2" s="4">
        <v>-8.4499999999999993</v>
      </c>
      <c r="AB2" s="5"/>
      <c r="AC2" s="5"/>
      <c r="AD2" s="5"/>
      <c r="AE2" s="5"/>
      <c r="AH2" t="s">
        <v>34</v>
      </c>
      <c r="AI2">
        <v>2.5</v>
      </c>
      <c r="AJ2">
        <v>3.25</v>
      </c>
      <c r="AK2">
        <v>2.89</v>
      </c>
      <c r="AL2">
        <v>2.11</v>
      </c>
      <c r="AM2">
        <v>1.72</v>
      </c>
      <c r="AR2" t="s">
        <v>34</v>
      </c>
      <c r="AS2">
        <v>2.5</v>
      </c>
      <c r="AT2">
        <v>3.25</v>
      </c>
      <c r="AU2">
        <v>2.89</v>
      </c>
      <c r="AV2">
        <v>2.11</v>
      </c>
      <c r="AW2">
        <v>1.72</v>
      </c>
    </row>
    <row r="3" spans="1:49">
      <c r="A3">
        <v>14</v>
      </c>
      <c r="B3" t="s">
        <v>35</v>
      </c>
      <c r="C3" t="s">
        <v>36</v>
      </c>
      <c r="D3">
        <v>0.35716187599999999</v>
      </c>
      <c r="E3">
        <v>0.35716187599999999</v>
      </c>
      <c r="F3">
        <v>0.28321968600000003</v>
      </c>
      <c r="G3">
        <v>0.40321475600000001</v>
      </c>
      <c r="H3">
        <v>0.46669933000000002</v>
      </c>
      <c r="I3" s="3">
        <v>0</v>
      </c>
      <c r="J3" s="3">
        <v>0</v>
      </c>
      <c r="K3" s="3">
        <v>0</v>
      </c>
      <c r="L3" s="3">
        <f t="shared" ref="L3:L66" si="0">SUM(I3:K3)</f>
        <v>0</v>
      </c>
      <c r="M3">
        <v>2.6</v>
      </c>
      <c r="N3">
        <v>2.79</v>
      </c>
      <c r="O3">
        <v>3.25</v>
      </c>
      <c r="P3" s="4">
        <v>100</v>
      </c>
      <c r="Q3" s="4">
        <v>100</v>
      </c>
      <c r="R3" s="4">
        <v>100</v>
      </c>
      <c r="S3">
        <v>2</v>
      </c>
      <c r="T3">
        <v>2</v>
      </c>
      <c r="U3">
        <v>2</v>
      </c>
      <c r="V3" s="2">
        <v>1.995086876</v>
      </c>
      <c r="X3">
        <v>1</v>
      </c>
      <c r="Y3">
        <v>3</v>
      </c>
      <c r="Z3">
        <v>100</v>
      </c>
      <c r="AA3" t="s">
        <v>37</v>
      </c>
      <c r="AH3" t="s">
        <v>38</v>
      </c>
      <c r="AI3">
        <v>2.6</v>
      </c>
      <c r="AJ3">
        <v>3.25</v>
      </c>
      <c r="AK3">
        <v>2.79</v>
      </c>
      <c r="AL3">
        <v>1.98</v>
      </c>
      <c r="AM3">
        <v>1.82</v>
      </c>
      <c r="AR3" t="s">
        <v>39</v>
      </c>
      <c r="AS3">
        <v>1.1399999999999999</v>
      </c>
      <c r="AT3">
        <v>9</v>
      </c>
      <c r="AU3">
        <v>17</v>
      </c>
      <c r="AV3">
        <v>1.29</v>
      </c>
      <c r="AW3">
        <v>3.49</v>
      </c>
    </row>
    <row r="4" spans="1:49">
      <c r="A4">
        <v>14</v>
      </c>
      <c r="B4" t="s">
        <v>40</v>
      </c>
      <c r="C4" t="s">
        <v>41</v>
      </c>
      <c r="D4">
        <v>0.54628477499999994</v>
      </c>
      <c r="E4">
        <v>0.104966977</v>
      </c>
      <c r="F4">
        <v>0.34798994700000002</v>
      </c>
      <c r="G4">
        <v>0.15330476000000001</v>
      </c>
      <c r="H4">
        <v>0.16791952099999999</v>
      </c>
      <c r="I4" s="3">
        <v>36.72</v>
      </c>
      <c r="J4" s="3">
        <v>0</v>
      </c>
      <c r="K4" s="3">
        <v>23.57</v>
      </c>
      <c r="L4" s="3">
        <f t="shared" si="0"/>
        <v>60.29</v>
      </c>
      <c r="M4">
        <v>2.29</v>
      </c>
      <c r="N4">
        <v>3.1</v>
      </c>
      <c r="O4">
        <v>3.39</v>
      </c>
      <c r="P4" s="4">
        <v>123.81</v>
      </c>
      <c r="Q4" s="4">
        <v>39.71</v>
      </c>
      <c r="R4" s="4">
        <v>119.6</v>
      </c>
      <c r="S4">
        <v>2.0927472260000002</v>
      </c>
      <c r="T4">
        <v>1.5988754119999999</v>
      </c>
      <c r="U4">
        <v>2.0777360520000001</v>
      </c>
      <c r="V4" s="2">
        <v>2.0340963250000001</v>
      </c>
      <c r="X4">
        <v>1</v>
      </c>
      <c r="Y4">
        <v>0</v>
      </c>
      <c r="Z4">
        <v>123.80757749999999</v>
      </c>
      <c r="AA4" s="4">
        <v>23.81</v>
      </c>
      <c r="AD4" t="s">
        <v>42</v>
      </c>
      <c r="AE4" t="s">
        <v>43</v>
      </c>
      <c r="AF4" t="s">
        <v>44</v>
      </c>
      <c r="AH4" t="s">
        <v>45</v>
      </c>
      <c r="AI4">
        <v>2.29</v>
      </c>
      <c r="AJ4">
        <v>3.39</v>
      </c>
      <c r="AK4">
        <v>3.1</v>
      </c>
      <c r="AL4">
        <v>1.72</v>
      </c>
      <c r="AM4">
        <v>2.12</v>
      </c>
      <c r="AR4" t="s">
        <v>46</v>
      </c>
      <c r="AS4">
        <v>3.29</v>
      </c>
      <c r="AT4">
        <v>3.6</v>
      </c>
      <c r="AU4">
        <v>2.1</v>
      </c>
      <c r="AV4">
        <v>1.59</v>
      </c>
      <c r="AW4">
        <v>1.52</v>
      </c>
    </row>
    <row r="5" spans="1:49">
      <c r="A5">
        <v>14</v>
      </c>
      <c r="B5" t="s">
        <v>47</v>
      </c>
      <c r="C5" t="s">
        <v>48</v>
      </c>
      <c r="D5">
        <v>0.39215763999999997</v>
      </c>
      <c r="E5">
        <v>0.33121592300000002</v>
      </c>
      <c r="F5">
        <v>0.27329185299999997</v>
      </c>
      <c r="G5">
        <v>0.43713934399999999</v>
      </c>
      <c r="H5">
        <v>0.49296626900000001</v>
      </c>
      <c r="I5" s="3">
        <v>15.17</v>
      </c>
      <c r="J5" s="3">
        <v>0</v>
      </c>
      <c r="K5" s="3">
        <v>5.48</v>
      </c>
      <c r="L5" s="3">
        <f t="shared" si="0"/>
        <v>20.65</v>
      </c>
      <c r="M5">
        <v>3.29</v>
      </c>
      <c r="N5">
        <v>2.1</v>
      </c>
      <c r="O5">
        <v>3.6</v>
      </c>
      <c r="P5" s="4">
        <v>129.26</v>
      </c>
      <c r="Q5" s="4">
        <v>79.349999999999994</v>
      </c>
      <c r="R5" s="4">
        <v>99.07</v>
      </c>
      <c r="S5">
        <v>2.1114760970000002</v>
      </c>
      <c r="T5">
        <v>1.899564008</v>
      </c>
      <c r="U5">
        <v>1.995936224</v>
      </c>
      <c r="V5" s="2">
        <v>2.0026704390000001</v>
      </c>
      <c r="X5">
        <v>4</v>
      </c>
      <c r="Y5">
        <v>0</v>
      </c>
      <c r="Z5">
        <v>129.2635555</v>
      </c>
      <c r="AA5" s="4">
        <v>29.26</v>
      </c>
      <c r="AC5" t="s">
        <v>49</v>
      </c>
      <c r="AD5" s="4">
        <f>SUM($AA$2:$AA$190)</f>
        <v>-328.12</v>
      </c>
      <c r="AE5" s="4">
        <f>SUM(L2:L190)</f>
        <v>4067.0800000000017</v>
      </c>
      <c r="AF5" s="6">
        <f>AD5/AE5</f>
        <v>-8.067704593959299E-2</v>
      </c>
      <c r="AH5" t="s">
        <v>46</v>
      </c>
      <c r="AI5">
        <v>3.29</v>
      </c>
      <c r="AJ5">
        <v>3.6</v>
      </c>
      <c r="AK5">
        <v>2.1</v>
      </c>
      <c r="AL5">
        <v>1.59</v>
      </c>
      <c r="AM5">
        <v>1.52</v>
      </c>
      <c r="AR5" t="s">
        <v>50</v>
      </c>
      <c r="AS5">
        <v>2.25</v>
      </c>
      <c r="AT5">
        <v>3.6</v>
      </c>
      <c r="AU5">
        <v>3</v>
      </c>
      <c r="AV5">
        <v>1.45</v>
      </c>
      <c r="AW5">
        <v>1.69</v>
      </c>
    </row>
    <row r="6" spans="1:49">
      <c r="A6">
        <v>14</v>
      </c>
      <c r="B6" t="s">
        <v>51</v>
      </c>
      <c r="C6" t="s">
        <v>52</v>
      </c>
      <c r="D6">
        <v>0.24431088200000001</v>
      </c>
      <c r="E6">
        <v>0.49258032899999998</v>
      </c>
      <c r="F6">
        <v>0.170947296</v>
      </c>
      <c r="G6">
        <v>0.77825025999999997</v>
      </c>
      <c r="H6">
        <v>0.73967897999999999</v>
      </c>
      <c r="I6" s="3">
        <v>0</v>
      </c>
      <c r="J6" s="3">
        <v>31.39</v>
      </c>
      <c r="K6" s="3">
        <v>0</v>
      </c>
      <c r="L6" s="3">
        <f t="shared" si="0"/>
        <v>31.39</v>
      </c>
      <c r="M6">
        <v>2.25</v>
      </c>
      <c r="N6">
        <v>3</v>
      </c>
      <c r="O6">
        <v>3.6</v>
      </c>
      <c r="P6" s="4">
        <v>68.61</v>
      </c>
      <c r="Q6" s="4">
        <v>162.78</v>
      </c>
      <c r="R6" s="4">
        <v>68.61</v>
      </c>
      <c r="S6">
        <v>1.8364021349999999</v>
      </c>
      <c r="T6">
        <v>2.2115886389999999</v>
      </c>
      <c r="U6">
        <v>1.8364021349999999</v>
      </c>
      <c r="V6" s="2">
        <v>1.851966064</v>
      </c>
      <c r="X6">
        <v>1</v>
      </c>
      <c r="Y6">
        <v>1</v>
      </c>
      <c r="Z6">
        <v>68.612324819999998</v>
      </c>
      <c r="AA6" s="4">
        <v>-31.39</v>
      </c>
      <c r="AC6">
        <v>2</v>
      </c>
      <c r="AD6" s="7">
        <f>SUMIF($V$2:$V$190,"&gt;2",$AA$2:$AA$190)</f>
        <v>-78.059999999999974</v>
      </c>
      <c r="AE6" s="7">
        <f>SUMIF($V$2:$V$190,"&gt;2",$L$2:$L$190)</f>
        <v>2349.8400000000015</v>
      </c>
      <c r="AF6" s="6">
        <f t="shared" ref="AF6:AF12" si="1">AD6/AE6</f>
        <v>-3.3219283015013756E-2</v>
      </c>
      <c r="AH6" t="s">
        <v>50</v>
      </c>
      <c r="AI6">
        <v>2.25</v>
      </c>
      <c r="AJ6">
        <v>3.6</v>
      </c>
      <c r="AK6">
        <v>3</v>
      </c>
      <c r="AL6">
        <v>1.45</v>
      </c>
      <c r="AM6">
        <v>1.69</v>
      </c>
      <c r="AR6" t="s">
        <v>38</v>
      </c>
      <c r="AS6">
        <v>2.6</v>
      </c>
      <c r="AT6">
        <v>3.25</v>
      </c>
      <c r="AU6">
        <v>2.79</v>
      </c>
      <c r="AV6">
        <v>1.98</v>
      </c>
      <c r="AW6">
        <v>1.82</v>
      </c>
    </row>
    <row r="7" spans="1:49">
      <c r="A7">
        <v>14</v>
      </c>
      <c r="B7" t="s">
        <v>53</v>
      </c>
      <c r="C7" t="s">
        <v>54</v>
      </c>
      <c r="D7">
        <v>0.51163998700000002</v>
      </c>
      <c r="E7">
        <v>0.215257543</v>
      </c>
      <c r="F7">
        <v>0.16080876799999999</v>
      </c>
      <c r="G7">
        <v>0.77297004599999997</v>
      </c>
      <c r="H7">
        <v>0.72755691499999997</v>
      </c>
      <c r="I7" s="3">
        <v>0</v>
      </c>
      <c r="J7" s="3">
        <v>20.18</v>
      </c>
      <c r="K7" s="3">
        <v>10.38</v>
      </c>
      <c r="L7" s="3">
        <f t="shared" si="0"/>
        <v>30.560000000000002</v>
      </c>
      <c r="M7">
        <v>1.1399999999999999</v>
      </c>
      <c r="N7">
        <v>17</v>
      </c>
      <c r="O7">
        <v>9</v>
      </c>
      <c r="P7" s="4">
        <v>69.45</v>
      </c>
      <c r="Q7" s="4">
        <v>412.45</v>
      </c>
      <c r="R7" s="4">
        <v>162.83000000000001</v>
      </c>
      <c r="S7">
        <v>1.84165135</v>
      </c>
      <c r="T7">
        <v>2.6153756650000002</v>
      </c>
      <c r="U7">
        <v>2.2117465369999998</v>
      </c>
      <c r="V7" s="2">
        <v>1.860910048</v>
      </c>
      <c r="X7">
        <v>3</v>
      </c>
      <c r="Y7">
        <v>1</v>
      </c>
      <c r="Z7">
        <v>69.446657819999999</v>
      </c>
      <c r="AA7" s="4">
        <v>-30.55</v>
      </c>
      <c r="AC7">
        <v>2.02</v>
      </c>
      <c r="AD7" s="7">
        <f>SUMIF($V$2:$V$190,"&gt;2.02",$AA$2:$AA$190)</f>
        <v>-290.02</v>
      </c>
      <c r="AE7" s="7">
        <f>SUMIF($V$2:$V$190,"&gt;2.02",$L$2:$L$190)</f>
        <v>1210.6600000000001</v>
      </c>
      <c r="AF7" s="6">
        <f t="shared" si="1"/>
        <v>-0.23955528389473507</v>
      </c>
      <c r="AH7" t="s">
        <v>39</v>
      </c>
      <c r="AI7">
        <v>1.1399999999999999</v>
      </c>
      <c r="AJ7">
        <v>9</v>
      </c>
      <c r="AK7">
        <v>17</v>
      </c>
      <c r="AL7">
        <v>1.29</v>
      </c>
      <c r="AM7">
        <v>3.49</v>
      </c>
      <c r="AR7" t="s">
        <v>55</v>
      </c>
      <c r="AS7">
        <v>1.44</v>
      </c>
      <c r="AT7">
        <v>4.33</v>
      </c>
      <c r="AU7">
        <v>8</v>
      </c>
      <c r="AV7">
        <v>1.81</v>
      </c>
      <c r="AW7">
        <v>2</v>
      </c>
    </row>
    <row r="8" spans="1:49">
      <c r="A8">
        <v>14</v>
      </c>
      <c r="B8" t="s">
        <v>56</v>
      </c>
      <c r="C8" t="s">
        <v>57</v>
      </c>
      <c r="D8">
        <v>0.76887684300000003</v>
      </c>
      <c r="E8">
        <v>4.4001821000000003E-2</v>
      </c>
      <c r="F8">
        <v>0.17137443999999999</v>
      </c>
      <c r="G8">
        <v>0.37741533799999999</v>
      </c>
      <c r="H8">
        <v>0.208095528</v>
      </c>
      <c r="I8" s="3">
        <v>36.67</v>
      </c>
      <c r="J8" s="3">
        <v>0</v>
      </c>
      <c r="K8" s="3">
        <v>3.64</v>
      </c>
      <c r="L8" s="3">
        <f t="shared" si="0"/>
        <v>40.31</v>
      </c>
      <c r="M8">
        <v>1.44</v>
      </c>
      <c r="N8">
        <v>8</v>
      </c>
      <c r="O8">
        <v>4.33</v>
      </c>
      <c r="P8" s="4">
        <v>112.49</v>
      </c>
      <c r="Q8" s="4">
        <v>59.69</v>
      </c>
      <c r="R8" s="4">
        <v>75.45</v>
      </c>
      <c r="S8">
        <v>2.0511305819999999</v>
      </c>
      <c r="T8">
        <v>1.7759322719999999</v>
      </c>
      <c r="U8">
        <v>1.8776666719999999</v>
      </c>
      <c r="V8" s="2">
        <v>1.9769951349999999</v>
      </c>
      <c r="X8">
        <v>2</v>
      </c>
      <c r="Y8">
        <v>2</v>
      </c>
      <c r="Z8">
        <v>75.451290380000003</v>
      </c>
      <c r="AA8" s="4">
        <v>-24.55</v>
      </c>
      <c r="AC8">
        <v>2.04</v>
      </c>
      <c r="AD8" s="7">
        <f>SUMIF($V$2:$V$190,"&gt;2.04",$AA$2:$AA$190)</f>
        <v>-254.17</v>
      </c>
      <c r="AE8" s="7">
        <f>SUMIF($V$2:$V$190,"&gt;2.04",$L$2:$L$190)</f>
        <v>596.89999999999986</v>
      </c>
      <c r="AF8" s="6">
        <f t="shared" si="1"/>
        <v>-0.4258167197185459</v>
      </c>
      <c r="AH8" t="s">
        <v>55</v>
      </c>
      <c r="AI8">
        <v>1.44</v>
      </c>
      <c r="AJ8">
        <v>4.33</v>
      </c>
      <c r="AK8">
        <v>8</v>
      </c>
      <c r="AL8">
        <v>1.81</v>
      </c>
      <c r="AM8">
        <v>2</v>
      </c>
      <c r="AR8" t="s">
        <v>45</v>
      </c>
      <c r="AS8">
        <v>2.29</v>
      </c>
      <c r="AT8">
        <v>3.39</v>
      </c>
      <c r="AU8">
        <v>3.1</v>
      </c>
      <c r="AV8">
        <v>1.72</v>
      </c>
      <c r="AW8">
        <v>2.12</v>
      </c>
    </row>
    <row r="9" spans="1:49">
      <c r="A9">
        <v>14</v>
      </c>
      <c r="B9" t="s">
        <v>58</v>
      </c>
      <c r="C9" t="s">
        <v>59</v>
      </c>
      <c r="D9">
        <v>0.25316190599999999</v>
      </c>
      <c r="E9">
        <v>0.41012189700000001</v>
      </c>
      <c r="F9">
        <v>0.33606226</v>
      </c>
      <c r="G9">
        <v>0.24068115000000001</v>
      </c>
      <c r="H9">
        <v>0.31761291200000002</v>
      </c>
      <c r="I9" s="3">
        <v>0</v>
      </c>
      <c r="J9" s="3">
        <v>11.94</v>
      </c>
      <c r="K9" s="3">
        <v>9.36</v>
      </c>
      <c r="L9" s="3">
        <f t="shared" si="0"/>
        <v>21.299999999999997</v>
      </c>
      <c r="M9">
        <v>2.7</v>
      </c>
      <c r="N9">
        <v>2.7</v>
      </c>
      <c r="O9">
        <v>3.25</v>
      </c>
      <c r="P9" s="4">
        <v>78.7</v>
      </c>
      <c r="Q9" s="4">
        <v>110.94</v>
      </c>
      <c r="R9" s="4">
        <v>109.12</v>
      </c>
      <c r="S9">
        <v>1.8959929659999999</v>
      </c>
      <c r="T9">
        <v>2.0450754259999999</v>
      </c>
      <c r="U9">
        <v>2.037896602</v>
      </c>
      <c r="V9" s="2">
        <v>2.003583544</v>
      </c>
      <c r="X9">
        <v>1</v>
      </c>
      <c r="Y9">
        <v>2</v>
      </c>
      <c r="Z9">
        <v>110.9367467</v>
      </c>
      <c r="AA9" s="4">
        <v>10.94</v>
      </c>
      <c r="AC9">
        <v>2.06</v>
      </c>
      <c r="AD9" s="7">
        <f>SUMIF($V$2:$V$190,"&gt;2.06",$AA$2:$AA$190)</f>
        <v>-84.86</v>
      </c>
      <c r="AE9" s="7">
        <f>SUMIF($V$2:$V$190,"&gt;2.06",$L$2:$L$190)</f>
        <v>332.44</v>
      </c>
      <c r="AF9" s="6">
        <f t="shared" si="1"/>
        <v>-0.25526410780892794</v>
      </c>
      <c r="AH9" t="s">
        <v>60</v>
      </c>
      <c r="AI9">
        <v>2.7</v>
      </c>
      <c r="AJ9">
        <v>3.25</v>
      </c>
      <c r="AK9">
        <v>2.7</v>
      </c>
      <c r="AL9">
        <v>2.14</v>
      </c>
      <c r="AM9">
        <v>1.69</v>
      </c>
      <c r="AR9" t="s">
        <v>60</v>
      </c>
      <c r="AS9">
        <v>2.7</v>
      </c>
      <c r="AT9">
        <v>3.25</v>
      </c>
      <c r="AU9">
        <v>2.7</v>
      </c>
      <c r="AV9">
        <v>2.14</v>
      </c>
      <c r="AW9">
        <v>1.69</v>
      </c>
    </row>
    <row r="10" spans="1:49">
      <c r="A10">
        <v>14</v>
      </c>
      <c r="B10" t="s">
        <v>61</v>
      </c>
      <c r="C10" t="s">
        <v>62</v>
      </c>
      <c r="D10">
        <v>0.35414914800000002</v>
      </c>
      <c r="E10">
        <v>0.40599639700000001</v>
      </c>
      <c r="F10">
        <v>0.20511253099999999</v>
      </c>
      <c r="G10">
        <v>0.73349951599999996</v>
      </c>
      <c r="H10">
        <v>0.72194431000000003</v>
      </c>
      <c r="I10" s="3">
        <v>2.4300000000000002</v>
      </c>
      <c r="J10" s="3">
        <v>7.69</v>
      </c>
      <c r="K10" s="3">
        <v>0</v>
      </c>
      <c r="L10" s="3">
        <f t="shared" si="0"/>
        <v>10.120000000000001</v>
      </c>
      <c r="M10">
        <v>2.62</v>
      </c>
      <c r="N10">
        <v>2.62</v>
      </c>
      <c r="O10">
        <v>3.39</v>
      </c>
      <c r="P10" s="4">
        <v>96.25</v>
      </c>
      <c r="Q10" s="4">
        <v>110.02</v>
      </c>
      <c r="R10" s="4">
        <v>89.88</v>
      </c>
      <c r="S10">
        <v>1.9834024260000001</v>
      </c>
      <c r="T10">
        <v>2.0414905820000002</v>
      </c>
      <c r="U10">
        <v>1.9536570369999999</v>
      </c>
      <c r="V10" s="2">
        <v>1.9319776399999999</v>
      </c>
      <c r="X10">
        <v>3</v>
      </c>
      <c r="Y10">
        <v>0</v>
      </c>
      <c r="Z10">
        <v>96.250374149999999</v>
      </c>
      <c r="AA10" s="4">
        <v>-3.75</v>
      </c>
      <c r="AC10">
        <v>2.08</v>
      </c>
      <c r="AD10" s="7">
        <f>SUMIF($V$2:$V$190,"&gt;2.08",$AA$2:$AA$190)</f>
        <v>-33.020000000000003</v>
      </c>
      <c r="AE10" s="7">
        <f>SUMIF($V$2:$V$190,"&gt;2.08",$L$2:$L$190)</f>
        <v>140.09</v>
      </c>
      <c r="AF10" s="6">
        <f t="shared" si="1"/>
        <v>-0.23570561781711757</v>
      </c>
      <c r="AH10" t="s">
        <v>63</v>
      </c>
      <c r="AI10">
        <v>2.62</v>
      </c>
      <c r="AJ10">
        <v>3.39</v>
      </c>
      <c r="AK10">
        <v>2.62</v>
      </c>
      <c r="AL10">
        <v>1.66</v>
      </c>
      <c r="AM10">
        <v>2.2000000000000002</v>
      </c>
      <c r="AR10" t="s">
        <v>63</v>
      </c>
      <c r="AS10">
        <v>2.62</v>
      </c>
      <c r="AT10">
        <v>3.39</v>
      </c>
      <c r="AU10">
        <v>2.62</v>
      </c>
      <c r="AV10">
        <v>1.66</v>
      </c>
      <c r="AW10">
        <v>2.2000000000000002</v>
      </c>
    </row>
    <row r="11" spans="1:49">
      <c r="A11">
        <v>15</v>
      </c>
      <c r="B11" t="s">
        <v>41</v>
      </c>
      <c r="C11" t="s">
        <v>51</v>
      </c>
      <c r="D11">
        <v>0.373067023</v>
      </c>
      <c r="E11">
        <v>0.373067023</v>
      </c>
      <c r="F11">
        <v>0.24578054099999999</v>
      </c>
      <c r="G11">
        <v>0.55528422399999999</v>
      </c>
      <c r="H11">
        <v>0.58689678099999998</v>
      </c>
      <c r="I11" s="3">
        <v>9.32</v>
      </c>
      <c r="J11" s="3">
        <v>0</v>
      </c>
      <c r="K11" s="3">
        <v>0</v>
      </c>
      <c r="L11" s="3">
        <f t="shared" si="0"/>
        <v>9.32</v>
      </c>
      <c r="M11">
        <v>3.2</v>
      </c>
      <c r="N11">
        <v>2.25</v>
      </c>
      <c r="O11">
        <v>3.5</v>
      </c>
      <c r="P11" s="4">
        <v>120.51</v>
      </c>
      <c r="Q11" s="4">
        <v>90.68</v>
      </c>
      <c r="R11" s="4">
        <v>90.68</v>
      </c>
      <c r="S11">
        <v>2.081029515</v>
      </c>
      <c r="T11">
        <v>1.957494566</v>
      </c>
      <c r="U11">
        <v>1.957494566</v>
      </c>
      <c r="V11" s="2">
        <v>1.98775423</v>
      </c>
      <c r="X11">
        <v>0</v>
      </c>
      <c r="Y11">
        <v>2</v>
      </c>
      <c r="Z11">
        <v>90.676461950000004</v>
      </c>
      <c r="AA11" s="4">
        <v>-9.32</v>
      </c>
      <c r="AC11">
        <v>2.1</v>
      </c>
      <c r="AD11" s="7">
        <f>SUMIF($V$2:$V$190,"&gt;2.1",$AA$2:$AA$190)</f>
        <v>52.68</v>
      </c>
      <c r="AE11" s="7">
        <f>SUMIF($V$2:$V$190,"&gt;2.1",$L$2:$L$190)</f>
        <v>54.4</v>
      </c>
      <c r="AF11" s="6">
        <f t="shared" si="1"/>
        <v>0.96838235294117647</v>
      </c>
      <c r="AH11" t="s">
        <v>64</v>
      </c>
      <c r="AI11">
        <v>3.2</v>
      </c>
      <c r="AJ11">
        <v>3.5</v>
      </c>
      <c r="AK11">
        <v>2.25</v>
      </c>
      <c r="AL11">
        <v>1.72</v>
      </c>
      <c r="AM11">
        <v>2.12</v>
      </c>
      <c r="AR11" t="s">
        <v>64</v>
      </c>
      <c r="AS11">
        <v>3.2</v>
      </c>
      <c r="AT11">
        <v>3.5</v>
      </c>
      <c r="AU11">
        <v>2.25</v>
      </c>
      <c r="AV11">
        <v>1.72</v>
      </c>
      <c r="AW11">
        <v>2.12</v>
      </c>
    </row>
    <row r="12" spans="1:49">
      <c r="A12">
        <v>15</v>
      </c>
      <c r="B12" t="s">
        <v>33</v>
      </c>
      <c r="C12" t="s">
        <v>61</v>
      </c>
      <c r="D12">
        <v>0.35073911899999999</v>
      </c>
      <c r="E12">
        <v>0.290804962</v>
      </c>
      <c r="F12">
        <v>0.358118345</v>
      </c>
      <c r="G12">
        <v>0.205868628</v>
      </c>
      <c r="H12">
        <v>0.29175751900000002</v>
      </c>
      <c r="I12" s="3">
        <v>0</v>
      </c>
      <c r="J12" s="3">
        <v>0</v>
      </c>
      <c r="K12" s="3">
        <v>7.79</v>
      </c>
      <c r="L12" s="3">
        <f t="shared" si="0"/>
        <v>7.79</v>
      </c>
      <c r="M12">
        <v>2.5</v>
      </c>
      <c r="N12">
        <v>2.87</v>
      </c>
      <c r="O12">
        <v>3.29</v>
      </c>
      <c r="P12" s="4">
        <v>92.21</v>
      </c>
      <c r="Q12" s="4">
        <v>92.21</v>
      </c>
      <c r="R12" s="4">
        <v>117.83</v>
      </c>
      <c r="S12">
        <v>1.9647920919999999</v>
      </c>
      <c r="T12">
        <v>1.9647920919999999</v>
      </c>
      <c r="U12">
        <v>2.0712642040000002</v>
      </c>
      <c r="V12" s="2">
        <v>2.0022584459999999</v>
      </c>
      <c r="X12">
        <v>0</v>
      </c>
      <c r="Y12">
        <v>0</v>
      </c>
      <c r="Z12">
        <v>117.8322591</v>
      </c>
      <c r="AA12" s="4">
        <v>17.829999999999998</v>
      </c>
      <c r="AC12" t="s">
        <v>65</v>
      </c>
      <c r="AD12" s="7">
        <f>SUMIF($V$2:$V$190,"&lt;2",$AA$2:$AA$190)</f>
        <v>-250.05999999999997</v>
      </c>
      <c r="AE12" s="7">
        <f>SUMIF($V$2:$V$190,"&lt;2",$L$2:$L$190)</f>
        <v>1717.2400000000002</v>
      </c>
      <c r="AF12" s="6">
        <f t="shared" si="1"/>
        <v>-0.14561738603806104</v>
      </c>
      <c r="AH12" t="s">
        <v>66</v>
      </c>
      <c r="AI12">
        <v>2.5</v>
      </c>
      <c r="AJ12">
        <v>3.29</v>
      </c>
      <c r="AK12">
        <v>2.87</v>
      </c>
      <c r="AL12">
        <v>1.95</v>
      </c>
      <c r="AM12">
        <v>1.86</v>
      </c>
      <c r="AR12" t="s">
        <v>67</v>
      </c>
      <c r="AS12">
        <v>1.39</v>
      </c>
      <c r="AT12">
        <v>5.25</v>
      </c>
      <c r="AU12">
        <v>7</v>
      </c>
      <c r="AV12">
        <v>1.33</v>
      </c>
      <c r="AW12">
        <v>3.24</v>
      </c>
    </row>
    <row r="13" spans="1:49">
      <c r="A13">
        <v>15</v>
      </c>
      <c r="B13" t="s">
        <v>59</v>
      </c>
      <c r="C13" t="s">
        <v>53</v>
      </c>
      <c r="D13">
        <v>0.21671863</v>
      </c>
      <c r="E13">
        <v>0.48504240799999998</v>
      </c>
      <c r="F13">
        <v>0.296308028</v>
      </c>
      <c r="G13">
        <v>0.31469322799999999</v>
      </c>
      <c r="H13">
        <v>0.36748455000000002</v>
      </c>
      <c r="I13" s="3">
        <v>10.98</v>
      </c>
      <c r="J13" s="3">
        <v>0</v>
      </c>
      <c r="K13" s="3">
        <v>13.9</v>
      </c>
      <c r="L13" s="3">
        <f t="shared" si="0"/>
        <v>24.880000000000003</v>
      </c>
      <c r="M13">
        <v>7</v>
      </c>
      <c r="N13">
        <v>1.44</v>
      </c>
      <c r="O13">
        <v>4.75</v>
      </c>
      <c r="P13" s="4">
        <v>151.96</v>
      </c>
      <c r="Q13" s="4">
        <v>75.12</v>
      </c>
      <c r="R13" s="4">
        <v>141.15</v>
      </c>
      <c r="S13">
        <v>2.1817273209999999</v>
      </c>
      <c r="T13">
        <v>1.8757653359999999</v>
      </c>
      <c r="U13">
        <v>2.149692741</v>
      </c>
      <c r="V13" s="2">
        <v>2.0196179079999999</v>
      </c>
      <c r="X13">
        <v>0</v>
      </c>
      <c r="Y13">
        <v>1</v>
      </c>
      <c r="Z13">
        <v>75.121687719999997</v>
      </c>
      <c r="AA13" s="4">
        <v>-24.88</v>
      </c>
      <c r="AH13" t="s">
        <v>68</v>
      </c>
      <c r="AI13">
        <v>7</v>
      </c>
      <c r="AJ13">
        <v>4.75</v>
      </c>
      <c r="AK13">
        <v>1.44</v>
      </c>
      <c r="AL13">
        <v>1.56</v>
      </c>
      <c r="AM13">
        <v>1.55</v>
      </c>
      <c r="AR13" t="s">
        <v>68</v>
      </c>
      <c r="AS13">
        <v>7</v>
      </c>
      <c r="AT13">
        <v>4.75</v>
      </c>
      <c r="AU13">
        <v>1.44</v>
      </c>
      <c r="AV13">
        <v>1.56</v>
      </c>
      <c r="AW13">
        <v>1.55</v>
      </c>
    </row>
    <row r="14" spans="1:49">
      <c r="A14">
        <v>15</v>
      </c>
      <c r="B14" t="s">
        <v>52</v>
      </c>
      <c r="C14" t="s">
        <v>40</v>
      </c>
      <c r="D14">
        <v>0.628586058</v>
      </c>
      <c r="E14">
        <v>0.150984589</v>
      </c>
      <c r="F14">
        <v>0.200514796</v>
      </c>
      <c r="G14">
        <v>0.55020782099999999</v>
      </c>
      <c r="H14">
        <v>0.50421433400000004</v>
      </c>
      <c r="I14" s="3">
        <v>0</v>
      </c>
      <c r="J14" s="3">
        <v>1.66</v>
      </c>
      <c r="K14" s="3">
        <v>2.13</v>
      </c>
      <c r="L14" s="3">
        <f t="shared" si="0"/>
        <v>3.79</v>
      </c>
      <c r="M14">
        <v>1.39</v>
      </c>
      <c r="N14">
        <v>7</v>
      </c>
      <c r="O14">
        <v>5.25</v>
      </c>
      <c r="P14" s="4">
        <v>96.2</v>
      </c>
      <c r="Q14" s="4">
        <v>107.83</v>
      </c>
      <c r="R14" s="4">
        <v>107.41</v>
      </c>
      <c r="S14">
        <v>1.983196865</v>
      </c>
      <c r="T14">
        <v>2.0327248849999999</v>
      </c>
      <c r="U14">
        <v>2.0310582400000001</v>
      </c>
      <c r="V14" s="2">
        <v>1.96077726</v>
      </c>
      <c r="X14">
        <v>1</v>
      </c>
      <c r="Y14">
        <v>2</v>
      </c>
      <c r="Z14">
        <v>107.8263453</v>
      </c>
      <c r="AA14" s="4">
        <v>7.83</v>
      </c>
      <c r="AH14" t="s">
        <v>67</v>
      </c>
      <c r="AI14">
        <v>1.39</v>
      </c>
      <c r="AJ14">
        <v>5.25</v>
      </c>
      <c r="AK14">
        <v>7</v>
      </c>
      <c r="AL14">
        <v>1.33</v>
      </c>
      <c r="AM14">
        <v>3.24</v>
      </c>
      <c r="AR14" t="s">
        <v>66</v>
      </c>
      <c r="AS14">
        <v>2.5</v>
      </c>
      <c r="AT14">
        <v>3.29</v>
      </c>
      <c r="AU14">
        <v>2.87</v>
      </c>
      <c r="AV14">
        <v>1.95</v>
      </c>
      <c r="AW14">
        <v>1.86</v>
      </c>
    </row>
    <row r="15" spans="1:49">
      <c r="A15">
        <v>15</v>
      </c>
      <c r="B15" t="s">
        <v>48</v>
      </c>
      <c r="C15" t="s">
        <v>35</v>
      </c>
      <c r="D15">
        <v>0.72801222499999996</v>
      </c>
      <c r="E15">
        <v>8.1046793000000006E-2</v>
      </c>
      <c r="F15">
        <v>0.150320181</v>
      </c>
      <c r="G15">
        <v>0.56967902500000001</v>
      </c>
      <c r="H15">
        <v>0.43000739500000001</v>
      </c>
      <c r="I15" s="3">
        <v>14.14</v>
      </c>
      <c r="J15" s="3">
        <v>0</v>
      </c>
      <c r="K15" s="3">
        <v>0</v>
      </c>
      <c r="L15" s="3">
        <f t="shared" si="0"/>
        <v>14.14</v>
      </c>
      <c r="M15">
        <v>1.39</v>
      </c>
      <c r="N15">
        <v>8</v>
      </c>
      <c r="O15">
        <v>4.75</v>
      </c>
      <c r="P15" s="4">
        <v>105.51</v>
      </c>
      <c r="Q15" s="4">
        <v>85.86</v>
      </c>
      <c r="R15" s="4">
        <v>85.86</v>
      </c>
      <c r="S15">
        <v>2.0233050019999999</v>
      </c>
      <c r="T15">
        <v>1.933814688</v>
      </c>
      <c r="U15">
        <v>1.933814688</v>
      </c>
      <c r="V15" s="2">
        <v>1.920411629</v>
      </c>
      <c r="X15">
        <v>2</v>
      </c>
      <c r="Y15">
        <v>2</v>
      </c>
      <c r="Z15">
        <v>85.864706159999997</v>
      </c>
      <c r="AA15" s="4">
        <v>-14.14</v>
      </c>
      <c r="AH15" t="s">
        <v>69</v>
      </c>
      <c r="AI15">
        <v>1.39</v>
      </c>
      <c r="AJ15">
        <v>4.75</v>
      </c>
      <c r="AK15">
        <v>8</v>
      </c>
      <c r="AL15">
        <v>1.61</v>
      </c>
      <c r="AM15">
        <v>2.2999999999999998</v>
      </c>
      <c r="AR15" t="s">
        <v>70</v>
      </c>
      <c r="AS15">
        <v>2.25</v>
      </c>
      <c r="AT15">
        <v>3.39</v>
      </c>
      <c r="AU15">
        <v>3.2</v>
      </c>
      <c r="AV15">
        <v>1.77</v>
      </c>
      <c r="AW15">
        <v>2.04</v>
      </c>
    </row>
    <row r="16" spans="1:49">
      <c r="A16">
        <v>15</v>
      </c>
      <c r="B16" t="s">
        <v>62</v>
      </c>
      <c r="C16" t="s">
        <v>56</v>
      </c>
      <c r="D16">
        <v>0.32354350900000001</v>
      </c>
      <c r="E16">
        <v>0.38918134799999998</v>
      </c>
      <c r="F16">
        <v>0.284919533</v>
      </c>
      <c r="G16">
        <v>0.39424096199999997</v>
      </c>
      <c r="H16">
        <v>0.45794734300000001</v>
      </c>
      <c r="I16" s="3">
        <v>0</v>
      </c>
      <c r="J16" s="3">
        <v>13.19</v>
      </c>
      <c r="K16" s="3">
        <v>4.1900000000000004</v>
      </c>
      <c r="L16" s="3">
        <f t="shared" si="0"/>
        <v>17.38</v>
      </c>
      <c r="M16">
        <v>2.25</v>
      </c>
      <c r="N16">
        <v>3.2</v>
      </c>
      <c r="O16">
        <v>3.39</v>
      </c>
      <c r="P16" s="4">
        <v>82.62</v>
      </c>
      <c r="Q16" s="4">
        <v>124.84</v>
      </c>
      <c r="R16" s="4">
        <v>96.81</v>
      </c>
      <c r="S16">
        <v>1.917082679</v>
      </c>
      <c r="T16">
        <v>2.096354517</v>
      </c>
      <c r="U16">
        <v>1.9859282620000001</v>
      </c>
      <c r="V16" s="2">
        <v>2.0019514869999999</v>
      </c>
      <c r="X16">
        <v>1</v>
      </c>
      <c r="Y16">
        <v>1</v>
      </c>
      <c r="Z16">
        <v>96.811792729999993</v>
      </c>
      <c r="AA16" s="4">
        <v>-3.19</v>
      </c>
      <c r="AH16" t="s">
        <v>70</v>
      </c>
      <c r="AI16">
        <v>2.25</v>
      </c>
      <c r="AJ16">
        <v>3.39</v>
      </c>
      <c r="AK16">
        <v>3.2</v>
      </c>
      <c r="AL16">
        <v>1.77</v>
      </c>
      <c r="AM16">
        <v>2.04</v>
      </c>
      <c r="AR16" t="s">
        <v>69</v>
      </c>
      <c r="AS16">
        <v>1.39</v>
      </c>
      <c r="AT16">
        <v>4.75</v>
      </c>
      <c r="AU16">
        <v>8</v>
      </c>
      <c r="AV16">
        <v>1.61</v>
      </c>
      <c r="AW16">
        <v>2.2999999999999998</v>
      </c>
    </row>
    <row r="17" spans="1:49">
      <c r="A17">
        <v>15</v>
      </c>
      <c r="B17" t="s">
        <v>57</v>
      </c>
      <c r="C17" t="s">
        <v>32</v>
      </c>
      <c r="D17">
        <v>0.459183273</v>
      </c>
      <c r="E17">
        <v>3.5450785999999998E-2</v>
      </c>
      <c r="F17">
        <v>0.50530136599999997</v>
      </c>
      <c r="G17">
        <v>3.7536394000000001E-2</v>
      </c>
      <c r="H17">
        <v>3.2292318E-2</v>
      </c>
      <c r="I17" s="3">
        <v>39.56</v>
      </c>
      <c r="J17" s="3">
        <v>0</v>
      </c>
      <c r="K17" s="3">
        <v>46.13</v>
      </c>
      <c r="L17" s="3">
        <f t="shared" si="0"/>
        <v>85.69</v>
      </c>
      <c r="M17">
        <v>2.25</v>
      </c>
      <c r="N17">
        <v>3.2</v>
      </c>
      <c r="O17">
        <v>3.25</v>
      </c>
      <c r="P17" s="4">
        <v>103.32</v>
      </c>
      <c r="Q17" s="4">
        <v>14.3</v>
      </c>
      <c r="R17" s="4">
        <v>164.23</v>
      </c>
      <c r="S17">
        <v>2.0141953529999999</v>
      </c>
      <c r="T17">
        <v>1.155444449</v>
      </c>
      <c r="U17">
        <v>2.2154628459999999</v>
      </c>
      <c r="V17" s="2">
        <v>2.0853226309999999</v>
      </c>
      <c r="X17">
        <v>3</v>
      </c>
      <c r="Y17">
        <v>4</v>
      </c>
      <c r="Z17">
        <v>14.3035701</v>
      </c>
      <c r="AA17" s="4">
        <v>-85.7</v>
      </c>
      <c r="AH17" t="s">
        <v>71</v>
      </c>
      <c r="AI17">
        <v>2.25</v>
      </c>
      <c r="AJ17">
        <v>3.25</v>
      </c>
      <c r="AK17">
        <v>3.2</v>
      </c>
      <c r="AL17">
        <v>1.98</v>
      </c>
      <c r="AM17">
        <v>1.83</v>
      </c>
      <c r="AR17" t="s">
        <v>72</v>
      </c>
      <c r="AS17">
        <v>1.95</v>
      </c>
      <c r="AT17">
        <v>3.29</v>
      </c>
      <c r="AU17">
        <v>4</v>
      </c>
      <c r="AV17">
        <v>2.11</v>
      </c>
      <c r="AW17">
        <v>1.72</v>
      </c>
    </row>
    <row r="18" spans="1:49">
      <c r="A18">
        <v>15</v>
      </c>
      <c r="B18" t="s">
        <v>54</v>
      </c>
      <c r="C18" t="s">
        <v>47</v>
      </c>
      <c r="D18">
        <v>0.37907099300000002</v>
      </c>
      <c r="E18">
        <v>0.37907099300000002</v>
      </c>
      <c r="F18">
        <v>0.22525526200000001</v>
      </c>
      <c r="G18">
        <v>0.64954056100000002</v>
      </c>
      <c r="H18">
        <v>0.65895837400000001</v>
      </c>
      <c r="I18" s="3">
        <v>2.4</v>
      </c>
      <c r="J18" s="3">
        <v>0</v>
      </c>
      <c r="K18" s="3">
        <v>0</v>
      </c>
      <c r="L18" s="3">
        <f t="shared" si="0"/>
        <v>2.4</v>
      </c>
      <c r="M18">
        <v>2.7</v>
      </c>
      <c r="N18">
        <v>2.5</v>
      </c>
      <c r="O18">
        <v>3.39</v>
      </c>
      <c r="P18" s="4">
        <v>104.07</v>
      </c>
      <c r="Q18" s="4">
        <v>97.6</v>
      </c>
      <c r="R18" s="4">
        <v>97.6</v>
      </c>
      <c r="S18">
        <v>2.0173431210000001</v>
      </c>
      <c r="T18">
        <v>1.9894649740000001</v>
      </c>
      <c r="U18">
        <v>1.9894649740000001</v>
      </c>
      <c r="V18" s="2">
        <v>1.9670021769999999</v>
      </c>
      <c r="X18">
        <v>2</v>
      </c>
      <c r="Y18">
        <v>0</v>
      </c>
      <c r="Z18">
        <v>104.07420949999999</v>
      </c>
      <c r="AA18" s="4">
        <v>4.07</v>
      </c>
      <c r="AH18" t="s">
        <v>73</v>
      </c>
      <c r="AI18">
        <v>2.7</v>
      </c>
      <c r="AJ18">
        <v>3.39</v>
      </c>
      <c r="AK18">
        <v>2.5</v>
      </c>
      <c r="AL18">
        <v>1.71</v>
      </c>
      <c r="AM18">
        <v>2.13</v>
      </c>
      <c r="AR18" t="s">
        <v>71</v>
      </c>
      <c r="AS18">
        <v>2.25</v>
      </c>
      <c r="AT18">
        <v>3.25</v>
      </c>
      <c r="AU18">
        <v>3.2</v>
      </c>
      <c r="AV18">
        <v>1.98</v>
      </c>
      <c r="AW18">
        <v>1.83</v>
      </c>
    </row>
    <row r="19" spans="1:49">
      <c r="A19">
        <v>15</v>
      </c>
      <c r="B19" t="s">
        <v>36</v>
      </c>
      <c r="C19" t="s">
        <v>58</v>
      </c>
      <c r="D19">
        <v>0.400880126</v>
      </c>
      <c r="E19">
        <v>0.32354202300000001</v>
      </c>
      <c r="F19">
        <v>0.272112888</v>
      </c>
      <c r="G19">
        <v>0.43996174300000002</v>
      </c>
      <c r="H19">
        <v>0.49450381799999998</v>
      </c>
      <c r="I19" s="3">
        <v>0</v>
      </c>
      <c r="J19" s="3">
        <v>9.9499999999999993</v>
      </c>
      <c r="K19" s="3">
        <v>0</v>
      </c>
      <c r="L19" s="3">
        <f t="shared" si="0"/>
        <v>9.9499999999999993</v>
      </c>
      <c r="M19">
        <v>1.95</v>
      </c>
      <c r="N19">
        <v>4</v>
      </c>
      <c r="O19">
        <v>3.29</v>
      </c>
      <c r="P19" s="4">
        <v>90.05</v>
      </c>
      <c r="Q19" s="4">
        <v>129.85</v>
      </c>
      <c r="R19" s="4">
        <v>90.05</v>
      </c>
      <c r="S19">
        <v>1.9544852340000001</v>
      </c>
      <c r="T19">
        <v>2.1134387979999998</v>
      </c>
      <c r="U19">
        <v>1.9544852340000001</v>
      </c>
      <c r="V19" s="2">
        <v>1.9991411729999999</v>
      </c>
      <c r="X19">
        <v>1</v>
      </c>
      <c r="Y19">
        <v>1</v>
      </c>
      <c r="Z19">
        <v>90.050314520000001</v>
      </c>
      <c r="AA19" s="4">
        <v>-9.9499999999999993</v>
      </c>
      <c r="AH19" t="s">
        <v>72</v>
      </c>
      <c r="AI19">
        <v>1.95</v>
      </c>
      <c r="AJ19">
        <v>3.29</v>
      </c>
      <c r="AK19">
        <v>4</v>
      </c>
      <c r="AL19">
        <v>2.11</v>
      </c>
      <c r="AM19">
        <v>1.72</v>
      </c>
      <c r="AR19" t="s">
        <v>73</v>
      </c>
      <c r="AS19">
        <v>2.7</v>
      </c>
      <c r="AT19">
        <v>3.39</v>
      </c>
      <c r="AU19">
        <v>2.5</v>
      </c>
      <c r="AV19">
        <v>1.71</v>
      </c>
      <c r="AW19">
        <v>2.13</v>
      </c>
    </row>
    <row r="20" spans="1:49">
      <c r="A20">
        <v>16</v>
      </c>
      <c r="B20" t="s">
        <v>61</v>
      </c>
      <c r="C20" t="s">
        <v>48</v>
      </c>
      <c r="D20">
        <v>0.51451000899999999</v>
      </c>
      <c r="E20">
        <v>0.24299564700000001</v>
      </c>
      <c r="F20">
        <v>0.23055550699999999</v>
      </c>
      <c r="G20">
        <v>0.559250095</v>
      </c>
      <c r="H20">
        <v>0.56694510899999995</v>
      </c>
      <c r="I20" s="3">
        <v>31.01</v>
      </c>
      <c r="J20" s="3">
        <v>0</v>
      </c>
      <c r="K20" s="3">
        <v>5.83</v>
      </c>
      <c r="L20" s="3">
        <f t="shared" si="0"/>
        <v>36.840000000000003</v>
      </c>
      <c r="M20">
        <v>3</v>
      </c>
      <c r="N20">
        <v>2.29</v>
      </c>
      <c r="O20">
        <v>3.6</v>
      </c>
      <c r="P20" s="4">
        <v>156.19999999999999</v>
      </c>
      <c r="Q20" s="4">
        <v>63.16</v>
      </c>
      <c r="R20" s="4">
        <v>84.14</v>
      </c>
      <c r="S20">
        <v>2.193676848</v>
      </c>
      <c r="T20">
        <v>1.800418472</v>
      </c>
      <c r="U20">
        <v>1.9250160279999999</v>
      </c>
      <c r="V20" s="2">
        <v>2.0099855930000001</v>
      </c>
      <c r="X20">
        <v>1</v>
      </c>
      <c r="Y20">
        <v>1</v>
      </c>
      <c r="Z20">
        <v>84.142619499999995</v>
      </c>
      <c r="AA20" s="4">
        <v>-15.86</v>
      </c>
      <c r="AH20" t="s">
        <v>74</v>
      </c>
      <c r="AI20">
        <v>3</v>
      </c>
      <c r="AJ20">
        <v>3.6</v>
      </c>
      <c r="AK20">
        <v>2.29</v>
      </c>
      <c r="AL20">
        <v>1.81</v>
      </c>
      <c r="AM20">
        <v>2</v>
      </c>
      <c r="AR20" t="s">
        <v>75</v>
      </c>
      <c r="AS20">
        <v>3.39</v>
      </c>
      <c r="AT20">
        <v>3.39</v>
      </c>
      <c r="AU20">
        <v>2.14</v>
      </c>
      <c r="AV20">
        <v>1.73</v>
      </c>
      <c r="AW20">
        <v>2.1</v>
      </c>
    </row>
    <row r="21" spans="1:49">
      <c r="A21">
        <v>16</v>
      </c>
      <c r="B21" t="s">
        <v>32</v>
      </c>
      <c r="C21" t="s">
        <v>62</v>
      </c>
      <c r="D21">
        <v>0.39846932200000001</v>
      </c>
      <c r="E21">
        <v>0.32214490000000001</v>
      </c>
      <c r="F21">
        <v>0.27633797100000002</v>
      </c>
      <c r="G21">
        <v>0.42409771499999999</v>
      </c>
      <c r="H21">
        <v>0.48177562699999998</v>
      </c>
      <c r="I21" s="3">
        <v>16.77</v>
      </c>
      <c r="J21" s="3">
        <v>0</v>
      </c>
      <c r="K21" s="3">
        <v>4.59</v>
      </c>
      <c r="L21" s="3">
        <f t="shared" si="0"/>
        <v>21.36</v>
      </c>
      <c r="M21">
        <v>3.39</v>
      </c>
      <c r="N21">
        <v>2.14</v>
      </c>
      <c r="O21">
        <v>3.39</v>
      </c>
      <c r="P21" s="4">
        <v>135.47999999999999</v>
      </c>
      <c r="Q21" s="4">
        <v>78.64</v>
      </c>
      <c r="R21" s="4">
        <v>94.21</v>
      </c>
      <c r="S21">
        <v>2.1318801839999999</v>
      </c>
      <c r="T21">
        <v>1.8956417999999999</v>
      </c>
      <c r="U21">
        <v>1.9740936410000001</v>
      </c>
      <c r="V21" s="2">
        <v>2.005677221</v>
      </c>
      <c r="X21">
        <v>1</v>
      </c>
      <c r="Y21">
        <v>0</v>
      </c>
      <c r="Z21">
        <v>135.48155850000001</v>
      </c>
      <c r="AA21" s="4">
        <v>35.479999999999997</v>
      </c>
      <c r="AH21" t="s">
        <v>75</v>
      </c>
      <c r="AI21">
        <v>3.39</v>
      </c>
      <c r="AJ21">
        <v>3.39</v>
      </c>
      <c r="AK21">
        <v>2.14</v>
      </c>
      <c r="AL21">
        <v>1.73</v>
      </c>
      <c r="AM21">
        <v>2.1</v>
      </c>
      <c r="AR21" t="s">
        <v>76</v>
      </c>
      <c r="AS21">
        <v>2.6</v>
      </c>
      <c r="AT21">
        <v>3.2</v>
      </c>
      <c r="AU21">
        <v>2.79</v>
      </c>
      <c r="AV21">
        <v>2.3199999999999998</v>
      </c>
      <c r="AW21">
        <v>1.61</v>
      </c>
    </row>
    <row r="22" spans="1:49">
      <c r="A22">
        <v>16</v>
      </c>
      <c r="B22" t="s">
        <v>33</v>
      </c>
      <c r="C22" t="s">
        <v>59</v>
      </c>
      <c r="D22">
        <v>0.205685747</v>
      </c>
      <c r="E22">
        <v>0.34411075800000002</v>
      </c>
      <c r="F22">
        <v>0.45014892899999998</v>
      </c>
      <c r="G22">
        <v>8.8657156000000001E-2</v>
      </c>
      <c r="H22">
        <v>0.15905742</v>
      </c>
      <c r="I22" s="3">
        <v>0</v>
      </c>
      <c r="J22" s="3">
        <v>12.03</v>
      </c>
      <c r="K22" s="3">
        <v>25.57</v>
      </c>
      <c r="L22" s="3">
        <f t="shared" si="0"/>
        <v>37.6</v>
      </c>
      <c r="M22">
        <v>2.6</v>
      </c>
      <c r="N22">
        <v>2.79</v>
      </c>
      <c r="O22">
        <v>3.2</v>
      </c>
      <c r="P22" s="4">
        <v>62.4</v>
      </c>
      <c r="Q22" s="4">
        <v>95.98</v>
      </c>
      <c r="R22" s="4">
        <v>144.21</v>
      </c>
      <c r="S22">
        <v>1.7951834520000001</v>
      </c>
      <c r="T22">
        <v>1.982166804</v>
      </c>
      <c r="U22">
        <v>2.158992397</v>
      </c>
      <c r="V22" s="2">
        <v>2.0231966859999999</v>
      </c>
      <c r="X22">
        <v>1</v>
      </c>
      <c r="Y22">
        <v>2</v>
      </c>
      <c r="Z22">
        <v>95.976918999999995</v>
      </c>
      <c r="AA22" s="4">
        <v>-4.0199999999999996</v>
      </c>
      <c r="AH22" t="s">
        <v>76</v>
      </c>
      <c r="AI22">
        <v>2.6</v>
      </c>
      <c r="AJ22">
        <v>3.2</v>
      </c>
      <c r="AK22">
        <v>2.79</v>
      </c>
      <c r="AL22">
        <v>2.3199999999999998</v>
      </c>
      <c r="AM22">
        <v>1.61</v>
      </c>
      <c r="AR22" t="s">
        <v>77</v>
      </c>
      <c r="AS22">
        <v>5</v>
      </c>
      <c r="AT22">
        <v>4</v>
      </c>
      <c r="AU22">
        <v>1.61</v>
      </c>
      <c r="AV22">
        <v>1.59</v>
      </c>
      <c r="AW22">
        <v>2.35</v>
      </c>
    </row>
    <row r="23" spans="1:49">
      <c r="A23">
        <v>16</v>
      </c>
      <c r="B23" t="s">
        <v>35</v>
      </c>
      <c r="C23" t="s">
        <v>52</v>
      </c>
      <c r="D23">
        <v>0.271518549</v>
      </c>
      <c r="E23">
        <v>0.47802593900000001</v>
      </c>
      <c r="F23">
        <v>0.24160141800000001</v>
      </c>
      <c r="G23">
        <v>0.53717328799999997</v>
      </c>
      <c r="H23">
        <v>0.55965369200000004</v>
      </c>
      <c r="I23" s="3">
        <v>9.9700000000000006</v>
      </c>
      <c r="J23" s="3">
        <v>0</v>
      </c>
      <c r="K23" s="3">
        <v>2.48</v>
      </c>
      <c r="L23" s="3">
        <f t="shared" si="0"/>
        <v>12.450000000000001</v>
      </c>
      <c r="M23">
        <v>5</v>
      </c>
      <c r="N23">
        <v>1.61</v>
      </c>
      <c r="O23">
        <v>4</v>
      </c>
      <c r="P23" s="4">
        <v>137.4</v>
      </c>
      <c r="Q23" s="4">
        <v>87.55</v>
      </c>
      <c r="R23" s="4">
        <v>97.47</v>
      </c>
      <c r="S23">
        <v>2.1379871669999999</v>
      </c>
      <c r="T23">
        <v>1.942267008</v>
      </c>
      <c r="U23">
        <v>1.98884902</v>
      </c>
      <c r="V23" s="2">
        <v>1.9894659269999999</v>
      </c>
      <c r="X23">
        <v>0</v>
      </c>
      <c r="Y23">
        <v>2</v>
      </c>
      <c r="Z23">
        <v>87.552188790000002</v>
      </c>
      <c r="AA23" s="4">
        <v>-12.45</v>
      </c>
      <c r="AH23" t="s">
        <v>77</v>
      </c>
      <c r="AI23">
        <v>5</v>
      </c>
      <c r="AJ23">
        <v>4</v>
      </c>
      <c r="AK23">
        <v>1.61</v>
      </c>
      <c r="AL23">
        <v>1.59</v>
      </c>
      <c r="AM23">
        <v>2.35</v>
      </c>
      <c r="AR23" t="s">
        <v>74</v>
      </c>
      <c r="AS23">
        <v>3</v>
      </c>
      <c r="AT23">
        <v>3.6</v>
      </c>
      <c r="AU23">
        <v>2.29</v>
      </c>
      <c r="AV23">
        <v>1.81</v>
      </c>
      <c r="AW23">
        <v>2</v>
      </c>
    </row>
    <row r="24" spans="1:49">
      <c r="A24">
        <v>16</v>
      </c>
      <c r="B24" t="s">
        <v>47</v>
      </c>
      <c r="C24" t="s">
        <v>41</v>
      </c>
      <c r="D24">
        <v>0.71273499200000001</v>
      </c>
      <c r="E24">
        <v>8.6444409E-2</v>
      </c>
      <c r="F24">
        <v>0.18078165199999999</v>
      </c>
      <c r="G24">
        <v>0.47318328999999998</v>
      </c>
      <c r="H24">
        <v>0.36574878100000002</v>
      </c>
      <c r="I24" s="3">
        <v>49.08</v>
      </c>
      <c r="J24" s="3">
        <v>0</v>
      </c>
      <c r="K24" s="3">
        <v>6</v>
      </c>
      <c r="L24" s="3">
        <f t="shared" si="0"/>
        <v>55.08</v>
      </c>
      <c r="M24">
        <v>1.9</v>
      </c>
      <c r="N24">
        <v>4</v>
      </c>
      <c r="O24">
        <v>3.6</v>
      </c>
      <c r="P24" s="4">
        <v>138.18</v>
      </c>
      <c r="Q24" s="4">
        <v>44.92</v>
      </c>
      <c r="R24" s="4">
        <v>66.510000000000005</v>
      </c>
      <c r="S24">
        <v>2.1404399590000001</v>
      </c>
      <c r="T24">
        <v>1.6524246579999999</v>
      </c>
      <c r="U24">
        <v>1.8228810419999999</v>
      </c>
      <c r="V24" s="2">
        <v>1.997952776</v>
      </c>
      <c r="X24">
        <v>1</v>
      </c>
      <c r="Y24">
        <v>0</v>
      </c>
      <c r="Z24">
        <v>138.1783361</v>
      </c>
      <c r="AA24" s="4">
        <v>38.18</v>
      </c>
      <c r="AH24" t="s">
        <v>78</v>
      </c>
      <c r="AI24">
        <v>1.9</v>
      </c>
      <c r="AJ24">
        <v>3.6</v>
      </c>
      <c r="AK24">
        <v>4</v>
      </c>
      <c r="AL24">
        <v>1.72</v>
      </c>
      <c r="AM24">
        <v>2.12</v>
      </c>
      <c r="AR24" t="s">
        <v>79</v>
      </c>
      <c r="AS24">
        <v>1.08</v>
      </c>
      <c r="AT24">
        <v>12</v>
      </c>
      <c r="AU24">
        <v>26</v>
      </c>
      <c r="AV24">
        <v>1.24</v>
      </c>
      <c r="AW24">
        <v>3.83</v>
      </c>
    </row>
    <row r="25" spans="1:49">
      <c r="A25">
        <v>16</v>
      </c>
      <c r="B25" t="s">
        <v>53</v>
      </c>
      <c r="C25" t="s">
        <v>57</v>
      </c>
      <c r="D25">
        <v>0.66151161300000005</v>
      </c>
      <c r="E25">
        <v>4.6715145999999999E-2</v>
      </c>
      <c r="F25">
        <v>7.6014324999999994E-2</v>
      </c>
      <c r="G25">
        <v>0.65987255199999995</v>
      </c>
      <c r="H25">
        <v>0.48421708600000002</v>
      </c>
      <c r="I25" s="3">
        <v>0</v>
      </c>
      <c r="J25" s="3">
        <v>2.61</v>
      </c>
      <c r="K25" s="3">
        <v>1.71</v>
      </c>
      <c r="L25" s="3">
        <f t="shared" si="0"/>
        <v>4.32</v>
      </c>
      <c r="M25">
        <v>1.08</v>
      </c>
      <c r="N25">
        <v>26</v>
      </c>
      <c r="O25">
        <v>12</v>
      </c>
      <c r="P25" s="4">
        <v>95.68</v>
      </c>
      <c r="Q25" s="4">
        <v>163.54</v>
      </c>
      <c r="R25" s="4">
        <v>116.16</v>
      </c>
      <c r="S25">
        <v>1.980840344</v>
      </c>
      <c r="T25">
        <v>2.2136158379999999</v>
      </c>
      <c r="U25">
        <v>2.0650449850000001</v>
      </c>
      <c r="V25" s="2">
        <v>1.570731278</v>
      </c>
      <c r="X25">
        <v>1</v>
      </c>
      <c r="Y25">
        <v>0</v>
      </c>
      <c r="Z25">
        <v>95.684224990000004</v>
      </c>
      <c r="AA25" s="4">
        <v>-4.32</v>
      </c>
      <c r="AH25" t="s">
        <v>79</v>
      </c>
      <c r="AI25">
        <v>1.08</v>
      </c>
      <c r="AJ25">
        <v>12</v>
      </c>
      <c r="AK25">
        <v>26</v>
      </c>
      <c r="AL25">
        <v>1.24</v>
      </c>
      <c r="AM25">
        <v>3.83</v>
      </c>
      <c r="AR25" t="s">
        <v>80</v>
      </c>
      <c r="AS25">
        <v>2</v>
      </c>
      <c r="AT25">
        <v>3.29</v>
      </c>
      <c r="AU25">
        <v>4</v>
      </c>
      <c r="AV25">
        <v>2.0499999999999998</v>
      </c>
      <c r="AW25">
        <v>1.77</v>
      </c>
    </row>
    <row r="26" spans="1:49">
      <c r="A26">
        <v>16</v>
      </c>
      <c r="B26" t="s">
        <v>51</v>
      </c>
      <c r="C26" t="s">
        <v>40</v>
      </c>
      <c r="D26">
        <v>0.49456813900000002</v>
      </c>
      <c r="E26">
        <v>0.23515875899999999</v>
      </c>
      <c r="F26">
        <v>0.26605124200000002</v>
      </c>
      <c r="G26">
        <v>0.41695915099999997</v>
      </c>
      <c r="H26">
        <v>0.45542354200000001</v>
      </c>
      <c r="I26" s="3">
        <v>0</v>
      </c>
      <c r="J26" s="3">
        <v>12.64</v>
      </c>
      <c r="K26" s="3">
        <v>10.5</v>
      </c>
      <c r="L26" s="3">
        <f t="shared" si="0"/>
        <v>23.14</v>
      </c>
      <c r="M26">
        <v>1.44</v>
      </c>
      <c r="N26">
        <v>7</v>
      </c>
      <c r="O26">
        <v>4.75</v>
      </c>
      <c r="P26" s="4">
        <v>76.86</v>
      </c>
      <c r="Q26" s="4">
        <v>165.31</v>
      </c>
      <c r="R26" s="4">
        <v>126.74</v>
      </c>
      <c r="S26">
        <v>1.8857189700000001</v>
      </c>
      <c r="T26">
        <v>2.218301936</v>
      </c>
      <c r="U26">
        <v>2.1029292119999998</v>
      </c>
      <c r="V26" s="2">
        <v>2.013756581</v>
      </c>
      <c r="X26">
        <v>1</v>
      </c>
      <c r="Y26">
        <v>0</v>
      </c>
      <c r="Z26">
        <v>76.863290120000002</v>
      </c>
      <c r="AA26" s="4">
        <v>-23.14</v>
      </c>
      <c r="AH26" t="s">
        <v>81</v>
      </c>
      <c r="AI26">
        <v>1.44</v>
      </c>
      <c r="AJ26">
        <v>4.75</v>
      </c>
      <c r="AK26">
        <v>7</v>
      </c>
      <c r="AL26">
        <v>1.44</v>
      </c>
      <c r="AM26">
        <v>2.71</v>
      </c>
      <c r="AR26" t="s">
        <v>78</v>
      </c>
      <c r="AS26">
        <v>1.9</v>
      </c>
      <c r="AT26">
        <v>3.6</v>
      </c>
      <c r="AU26">
        <v>4</v>
      </c>
      <c r="AV26">
        <v>1.72</v>
      </c>
      <c r="AW26">
        <v>2.12</v>
      </c>
    </row>
    <row r="27" spans="1:49">
      <c r="A27">
        <v>16</v>
      </c>
      <c r="B27" t="s">
        <v>58</v>
      </c>
      <c r="C27" t="s">
        <v>54</v>
      </c>
      <c r="D27">
        <v>0.53465950600000001</v>
      </c>
      <c r="E27">
        <v>0.214571761</v>
      </c>
      <c r="F27">
        <v>0.24290167600000001</v>
      </c>
      <c r="G27">
        <v>0.48040260000000001</v>
      </c>
      <c r="H27">
        <v>0.49469117899999998</v>
      </c>
      <c r="I27" s="3">
        <v>7.55</v>
      </c>
      <c r="J27" s="3">
        <v>0</v>
      </c>
      <c r="K27" s="3">
        <v>0</v>
      </c>
      <c r="L27" s="3">
        <f t="shared" si="0"/>
        <v>7.55</v>
      </c>
      <c r="M27">
        <v>2</v>
      </c>
      <c r="N27">
        <v>4</v>
      </c>
      <c r="O27">
        <v>3.29</v>
      </c>
      <c r="P27" s="4">
        <v>107.55</v>
      </c>
      <c r="Q27" s="4">
        <v>92.45</v>
      </c>
      <c r="R27" s="4">
        <v>92.45</v>
      </c>
      <c r="S27">
        <v>2.0316220290000002</v>
      </c>
      <c r="T27">
        <v>1.965893404</v>
      </c>
      <c r="U27">
        <v>1.965893404</v>
      </c>
      <c r="V27" s="2">
        <v>1.9855700430000001</v>
      </c>
      <c r="X27">
        <v>3</v>
      </c>
      <c r="Y27">
        <v>1</v>
      </c>
      <c r="Z27">
        <v>107.5528762</v>
      </c>
      <c r="AA27" s="4">
        <v>7.55</v>
      </c>
      <c r="AH27" t="s">
        <v>80</v>
      </c>
      <c r="AI27">
        <v>2</v>
      </c>
      <c r="AJ27">
        <v>3.29</v>
      </c>
      <c r="AK27">
        <v>4</v>
      </c>
      <c r="AL27">
        <v>2.0499999999999998</v>
      </c>
      <c r="AM27">
        <v>1.77</v>
      </c>
      <c r="AR27" t="s">
        <v>81</v>
      </c>
      <c r="AS27">
        <v>1.44</v>
      </c>
      <c r="AT27">
        <v>4.75</v>
      </c>
      <c r="AU27">
        <v>7</v>
      </c>
      <c r="AV27">
        <v>1.44</v>
      </c>
      <c r="AW27">
        <v>2.71</v>
      </c>
    </row>
    <row r="28" spans="1:49">
      <c r="A28">
        <v>16</v>
      </c>
      <c r="B28" t="s">
        <v>56</v>
      </c>
      <c r="C28" t="s">
        <v>36</v>
      </c>
      <c r="D28">
        <v>0.30176766799999999</v>
      </c>
      <c r="E28">
        <v>0.43563995900000002</v>
      </c>
      <c r="F28">
        <v>0.25704674300000002</v>
      </c>
      <c r="G28">
        <v>0.49119948299999999</v>
      </c>
      <c r="H28">
        <v>0.53142421100000004</v>
      </c>
      <c r="I28" s="3">
        <v>0</v>
      </c>
      <c r="J28" s="3">
        <v>30.31</v>
      </c>
      <c r="K28" s="3">
        <v>8.94</v>
      </c>
      <c r="L28" s="3">
        <f t="shared" si="0"/>
        <v>39.25</v>
      </c>
      <c r="M28">
        <v>1.83</v>
      </c>
      <c r="N28">
        <v>4.5</v>
      </c>
      <c r="O28">
        <v>3.6</v>
      </c>
      <c r="P28" s="4">
        <v>60.75</v>
      </c>
      <c r="Q28" s="4">
        <v>197.15</v>
      </c>
      <c r="R28" s="4">
        <v>92.93</v>
      </c>
      <c r="S28">
        <v>1.7835386339999999</v>
      </c>
      <c r="T28">
        <v>2.2947892689999998</v>
      </c>
      <c r="U28">
        <v>1.9681776849999999</v>
      </c>
      <c r="V28" s="2">
        <v>2.0438298609999999</v>
      </c>
      <c r="X28">
        <v>3</v>
      </c>
      <c r="Y28">
        <v>2</v>
      </c>
      <c r="Z28">
        <v>60.748930180000002</v>
      </c>
      <c r="AA28" s="4">
        <v>-39.25</v>
      </c>
      <c r="AH28" t="s">
        <v>82</v>
      </c>
      <c r="AI28">
        <v>1.83</v>
      </c>
      <c r="AJ28">
        <v>3.6</v>
      </c>
      <c r="AK28">
        <v>4.5</v>
      </c>
      <c r="AL28">
        <v>1.96</v>
      </c>
      <c r="AM28">
        <v>1.84</v>
      </c>
      <c r="AR28" t="s">
        <v>82</v>
      </c>
      <c r="AS28">
        <v>1.83</v>
      </c>
      <c r="AT28">
        <v>3.6</v>
      </c>
      <c r="AU28">
        <v>4.5</v>
      </c>
      <c r="AV28">
        <v>1.96</v>
      </c>
      <c r="AW28">
        <v>1.84</v>
      </c>
    </row>
    <row r="29" spans="1:49">
      <c r="A29">
        <v>17</v>
      </c>
      <c r="B29" t="s">
        <v>62</v>
      </c>
      <c r="C29" t="s">
        <v>33</v>
      </c>
      <c r="D29">
        <v>0.56138679199999997</v>
      </c>
      <c r="E29">
        <v>0.1717438</v>
      </c>
      <c r="F29">
        <v>0.26243840099999999</v>
      </c>
      <c r="G29">
        <v>0.36778912699999999</v>
      </c>
      <c r="H29">
        <v>0.38365126500000002</v>
      </c>
      <c r="I29" s="3">
        <v>1.86</v>
      </c>
      <c r="J29" s="3">
        <v>0</v>
      </c>
      <c r="K29" s="3">
        <v>0</v>
      </c>
      <c r="L29" s="3">
        <f t="shared" si="0"/>
        <v>1.86</v>
      </c>
      <c r="M29">
        <v>1.8</v>
      </c>
      <c r="N29">
        <v>4.5</v>
      </c>
      <c r="O29">
        <v>3.6</v>
      </c>
      <c r="P29" s="4">
        <v>101.49</v>
      </c>
      <c r="Q29" s="4">
        <v>98.14</v>
      </c>
      <c r="R29" s="4">
        <v>98.14</v>
      </c>
      <c r="S29">
        <v>2.006407136</v>
      </c>
      <c r="T29">
        <v>1.9918558239999999</v>
      </c>
      <c r="U29">
        <v>1.9918558239999999</v>
      </c>
      <c r="V29" s="2">
        <v>1.9911988110000001</v>
      </c>
      <c r="X29">
        <v>3</v>
      </c>
      <c r="Y29">
        <v>1</v>
      </c>
      <c r="Z29">
        <v>101.48623379999999</v>
      </c>
      <c r="AA29" s="4">
        <v>1.49</v>
      </c>
      <c r="AH29" t="s">
        <v>83</v>
      </c>
      <c r="AI29">
        <v>1.8</v>
      </c>
      <c r="AJ29">
        <v>3.6</v>
      </c>
      <c r="AK29">
        <v>4.5</v>
      </c>
      <c r="AL29">
        <v>1.78</v>
      </c>
      <c r="AM29">
        <v>2.04</v>
      </c>
      <c r="AR29" t="s">
        <v>83</v>
      </c>
      <c r="AS29">
        <v>1.8</v>
      </c>
      <c r="AT29">
        <v>3.6</v>
      </c>
      <c r="AU29">
        <v>4.5</v>
      </c>
      <c r="AV29">
        <v>1.78</v>
      </c>
      <c r="AW29">
        <v>2.04</v>
      </c>
    </row>
    <row r="30" spans="1:49">
      <c r="A30">
        <v>17</v>
      </c>
      <c r="B30" t="s">
        <v>57</v>
      </c>
      <c r="C30" t="s">
        <v>61</v>
      </c>
      <c r="D30">
        <v>0.28744024600000001</v>
      </c>
      <c r="E30">
        <v>0.24305101800000001</v>
      </c>
      <c r="F30">
        <v>0.46948139700000002</v>
      </c>
      <c r="G30">
        <v>7.7348361000000004E-2</v>
      </c>
      <c r="H30">
        <v>0.15033159600000001</v>
      </c>
      <c r="I30" s="3">
        <v>13.55</v>
      </c>
      <c r="J30" s="3">
        <v>0</v>
      </c>
      <c r="K30" s="3">
        <v>32.29</v>
      </c>
      <c r="L30" s="3">
        <f t="shared" si="0"/>
        <v>45.84</v>
      </c>
      <c r="M30">
        <v>3.6</v>
      </c>
      <c r="N30">
        <v>2.04</v>
      </c>
      <c r="O30">
        <v>3.5</v>
      </c>
      <c r="P30" s="4">
        <v>102.95</v>
      </c>
      <c r="Q30" s="4">
        <v>54.16</v>
      </c>
      <c r="R30" s="4">
        <v>167.16</v>
      </c>
      <c r="S30">
        <v>2.0126153690000002</v>
      </c>
      <c r="T30">
        <v>1.733707318</v>
      </c>
      <c r="U30">
        <v>2.2231384620000001</v>
      </c>
      <c r="V30" s="2">
        <v>2.043608136</v>
      </c>
      <c r="X30">
        <v>1</v>
      </c>
      <c r="Y30">
        <v>0</v>
      </c>
      <c r="Z30">
        <v>102.9473967</v>
      </c>
      <c r="AA30" s="4">
        <v>2.95</v>
      </c>
      <c r="AH30" t="s">
        <v>84</v>
      </c>
      <c r="AI30">
        <v>3.6</v>
      </c>
      <c r="AJ30">
        <v>3.5</v>
      </c>
      <c r="AK30">
        <v>2.04</v>
      </c>
      <c r="AL30">
        <v>1.98</v>
      </c>
      <c r="AM30">
        <v>1.83</v>
      </c>
      <c r="AR30" t="s">
        <v>85</v>
      </c>
      <c r="AS30">
        <v>1.75</v>
      </c>
      <c r="AT30">
        <v>3.6</v>
      </c>
      <c r="AU30">
        <v>5</v>
      </c>
      <c r="AV30">
        <v>1.84</v>
      </c>
      <c r="AW30">
        <v>1.97</v>
      </c>
    </row>
    <row r="31" spans="1:49">
      <c r="A31">
        <v>17</v>
      </c>
      <c r="B31" t="s">
        <v>36</v>
      </c>
      <c r="C31" t="s">
        <v>32</v>
      </c>
      <c r="D31">
        <v>0.72447119500000001</v>
      </c>
      <c r="E31">
        <v>7.0285273999999995E-2</v>
      </c>
      <c r="F31">
        <v>0.118007705</v>
      </c>
      <c r="G31">
        <v>0.652972569</v>
      </c>
      <c r="H31">
        <v>0.48613597600000003</v>
      </c>
      <c r="I31" s="3">
        <v>51.87</v>
      </c>
      <c r="J31" s="3">
        <v>0</v>
      </c>
      <c r="K31" s="3">
        <v>0</v>
      </c>
      <c r="L31" s="3">
        <f t="shared" si="0"/>
        <v>51.87</v>
      </c>
      <c r="M31">
        <v>1.75</v>
      </c>
      <c r="N31">
        <v>5</v>
      </c>
      <c r="O31">
        <v>3.6</v>
      </c>
      <c r="P31" s="4">
        <v>138.9</v>
      </c>
      <c r="Q31" s="4">
        <v>48.13</v>
      </c>
      <c r="R31" s="4">
        <v>48.13</v>
      </c>
      <c r="S31">
        <v>2.1426987300000002</v>
      </c>
      <c r="T31">
        <v>1.6824594639999999</v>
      </c>
      <c r="U31">
        <v>1.6824594639999999</v>
      </c>
      <c r="V31" s="2">
        <v>1.8691188139999999</v>
      </c>
      <c r="X31">
        <v>3</v>
      </c>
      <c r="Y31">
        <v>3</v>
      </c>
      <c r="Z31">
        <v>48.134832379999999</v>
      </c>
      <c r="AA31" s="4">
        <v>-51.87</v>
      </c>
      <c r="AH31" t="s">
        <v>85</v>
      </c>
      <c r="AI31">
        <v>1.75</v>
      </c>
      <c r="AJ31">
        <v>3.6</v>
      </c>
      <c r="AK31">
        <v>5</v>
      </c>
      <c r="AL31">
        <v>1.84</v>
      </c>
      <c r="AM31">
        <v>1.97</v>
      </c>
      <c r="AR31" t="s">
        <v>86</v>
      </c>
      <c r="AS31">
        <v>1.5</v>
      </c>
      <c r="AT31">
        <v>4.33</v>
      </c>
      <c r="AU31">
        <v>6.5</v>
      </c>
      <c r="AV31">
        <v>1.42</v>
      </c>
      <c r="AW31">
        <v>2.79</v>
      </c>
    </row>
    <row r="32" spans="1:49">
      <c r="A32">
        <v>17</v>
      </c>
      <c r="B32" t="s">
        <v>40</v>
      </c>
      <c r="C32" t="s">
        <v>35</v>
      </c>
      <c r="D32">
        <v>0.50850884500000004</v>
      </c>
      <c r="E32">
        <v>0.14041635799999999</v>
      </c>
      <c r="F32">
        <v>0.35040201599999998</v>
      </c>
      <c r="G32">
        <v>0.16993058899999999</v>
      </c>
      <c r="H32">
        <v>0.20821035500000001</v>
      </c>
      <c r="I32" s="3">
        <v>15.02</v>
      </c>
      <c r="J32" s="3">
        <v>0</v>
      </c>
      <c r="K32" s="3">
        <v>15.09</v>
      </c>
      <c r="L32" s="3">
        <f t="shared" si="0"/>
        <v>30.11</v>
      </c>
      <c r="M32">
        <v>1.95</v>
      </c>
      <c r="N32">
        <v>4</v>
      </c>
      <c r="O32">
        <v>3.5</v>
      </c>
      <c r="P32" s="4">
        <v>99.18</v>
      </c>
      <c r="Q32" s="4">
        <v>69.89</v>
      </c>
      <c r="R32" s="4">
        <v>122.71</v>
      </c>
      <c r="S32">
        <v>1.996421714</v>
      </c>
      <c r="T32">
        <v>1.844389767</v>
      </c>
      <c r="U32">
        <v>2.0888695240000001</v>
      </c>
      <c r="V32" s="2">
        <v>2.0061246860000002</v>
      </c>
      <c r="X32">
        <v>2</v>
      </c>
      <c r="Y32">
        <v>2</v>
      </c>
      <c r="Z32">
        <v>122.7070525</v>
      </c>
      <c r="AA32" s="4">
        <v>22.71</v>
      </c>
      <c r="AH32" t="s">
        <v>87</v>
      </c>
      <c r="AI32">
        <v>1.95</v>
      </c>
      <c r="AJ32">
        <v>3.5</v>
      </c>
      <c r="AK32">
        <v>4</v>
      </c>
      <c r="AL32">
        <v>1.87</v>
      </c>
      <c r="AM32">
        <v>1.95</v>
      </c>
      <c r="AR32" t="s">
        <v>88</v>
      </c>
      <c r="AS32">
        <v>2.5</v>
      </c>
      <c r="AT32">
        <v>3.1</v>
      </c>
      <c r="AU32">
        <v>3.1</v>
      </c>
      <c r="AV32">
        <v>2.17</v>
      </c>
      <c r="AW32">
        <v>1.68</v>
      </c>
    </row>
    <row r="33" spans="1:49">
      <c r="A33">
        <v>17</v>
      </c>
      <c r="B33" t="s">
        <v>41</v>
      </c>
      <c r="C33" t="s">
        <v>53</v>
      </c>
      <c r="D33">
        <v>0.20117144200000001</v>
      </c>
      <c r="E33">
        <v>0.51312915800000003</v>
      </c>
      <c r="F33">
        <v>0.28297528500000002</v>
      </c>
      <c r="G33">
        <v>0.33854563700000001</v>
      </c>
      <c r="H33">
        <v>0.37900162799999998</v>
      </c>
      <c r="I33" s="3">
        <v>12.82</v>
      </c>
      <c r="J33" s="3">
        <v>0</v>
      </c>
      <c r="K33" s="3">
        <v>13.81</v>
      </c>
      <c r="L33" s="3">
        <f t="shared" si="0"/>
        <v>26.630000000000003</v>
      </c>
      <c r="M33">
        <v>10</v>
      </c>
      <c r="N33">
        <v>1.33</v>
      </c>
      <c r="O33">
        <v>5</v>
      </c>
      <c r="P33" s="4">
        <v>201.6</v>
      </c>
      <c r="Q33" s="4">
        <v>73.37</v>
      </c>
      <c r="R33" s="4">
        <v>142.4</v>
      </c>
      <c r="S33">
        <v>2.3044900309999998</v>
      </c>
      <c r="T33">
        <v>1.8655213740000001</v>
      </c>
      <c r="U33">
        <v>2.1535204430000001</v>
      </c>
      <c r="V33" s="2">
        <v>2.0302440549999998</v>
      </c>
      <c r="X33">
        <v>0</v>
      </c>
      <c r="Y33">
        <v>1</v>
      </c>
      <c r="Z33">
        <v>73.370482240000001</v>
      </c>
      <c r="AA33" s="4">
        <v>-26.63</v>
      </c>
      <c r="AH33" t="s">
        <v>89</v>
      </c>
      <c r="AI33">
        <v>10</v>
      </c>
      <c r="AJ33">
        <v>5</v>
      </c>
      <c r="AK33">
        <v>1.33</v>
      </c>
      <c r="AL33">
        <v>1.58</v>
      </c>
      <c r="AM33">
        <v>2.36</v>
      </c>
      <c r="AR33" t="s">
        <v>84</v>
      </c>
      <c r="AS33">
        <v>3.6</v>
      </c>
      <c r="AT33">
        <v>3.5</v>
      </c>
      <c r="AU33">
        <v>2.04</v>
      </c>
      <c r="AV33">
        <v>1.98</v>
      </c>
      <c r="AW33">
        <v>1.83</v>
      </c>
    </row>
    <row r="34" spans="1:49">
      <c r="A34">
        <v>17</v>
      </c>
      <c r="B34" t="s">
        <v>59</v>
      </c>
      <c r="C34" t="s">
        <v>56</v>
      </c>
      <c r="D34">
        <v>0.30706860499999999</v>
      </c>
      <c r="E34">
        <v>0.35770379800000002</v>
      </c>
      <c r="F34">
        <v>0.33462663300000001</v>
      </c>
      <c r="G34">
        <v>0.25407223099999998</v>
      </c>
      <c r="H34">
        <v>0.33758147300000002</v>
      </c>
      <c r="I34" s="3">
        <v>0</v>
      </c>
      <c r="J34" s="3">
        <v>7.89</v>
      </c>
      <c r="K34" s="3">
        <v>5.6</v>
      </c>
      <c r="L34" s="3">
        <f t="shared" si="0"/>
        <v>13.489999999999998</v>
      </c>
      <c r="M34">
        <v>2.5</v>
      </c>
      <c r="N34">
        <v>3.1</v>
      </c>
      <c r="O34">
        <v>3.1</v>
      </c>
      <c r="P34" s="4">
        <v>86.51</v>
      </c>
      <c r="Q34" s="4">
        <v>110.98</v>
      </c>
      <c r="R34" s="4">
        <v>103.87</v>
      </c>
      <c r="S34">
        <v>1.937044838</v>
      </c>
      <c r="T34">
        <v>2.0452297069999998</v>
      </c>
      <c r="U34">
        <v>2.016479854</v>
      </c>
      <c r="V34" s="2">
        <v>2.0011599539999998</v>
      </c>
      <c r="X34">
        <v>2</v>
      </c>
      <c r="Y34">
        <v>2</v>
      </c>
      <c r="Z34">
        <v>103.8675418</v>
      </c>
      <c r="AA34" s="4">
        <v>3.87</v>
      </c>
      <c r="AH34" t="s">
        <v>88</v>
      </c>
      <c r="AI34">
        <v>2.5</v>
      </c>
      <c r="AJ34">
        <v>3.1</v>
      </c>
      <c r="AK34">
        <v>3.1</v>
      </c>
      <c r="AL34">
        <v>2.17</v>
      </c>
      <c r="AM34">
        <v>1.68</v>
      </c>
      <c r="AR34" t="s">
        <v>89</v>
      </c>
      <c r="AS34">
        <v>10</v>
      </c>
      <c r="AT34">
        <v>5</v>
      </c>
      <c r="AU34">
        <v>1.33</v>
      </c>
      <c r="AV34">
        <v>1.58</v>
      </c>
      <c r="AW34">
        <v>2.36</v>
      </c>
    </row>
    <row r="35" spans="1:49">
      <c r="A35">
        <v>17</v>
      </c>
      <c r="B35" t="s">
        <v>52</v>
      </c>
      <c r="C35" t="s">
        <v>47</v>
      </c>
      <c r="D35">
        <v>0.36121729600000002</v>
      </c>
      <c r="E35">
        <v>0.26203411700000001</v>
      </c>
      <c r="F35">
        <v>0.14969914400000001</v>
      </c>
      <c r="G35">
        <v>0.73334420099999997</v>
      </c>
      <c r="H35">
        <v>0.70800553399999999</v>
      </c>
      <c r="I35" s="3">
        <v>0</v>
      </c>
      <c r="J35" s="3">
        <v>22.21</v>
      </c>
      <c r="K35" s="3">
        <v>1.84</v>
      </c>
      <c r="L35" s="3">
        <f t="shared" si="0"/>
        <v>24.05</v>
      </c>
      <c r="M35">
        <v>1.5</v>
      </c>
      <c r="N35">
        <v>6.5</v>
      </c>
      <c r="O35">
        <v>4.33</v>
      </c>
      <c r="P35" s="4">
        <v>75.95</v>
      </c>
      <c r="Q35" s="4">
        <v>220.32</v>
      </c>
      <c r="R35" s="4">
        <v>83.92</v>
      </c>
      <c r="S35">
        <v>1.8805178789999999</v>
      </c>
      <c r="T35">
        <v>2.34306115</v>
      </c>
      <c r="U35">
        <v>1.9238449719999999</v>
      </c>
      <c r="V35" s="2">
        <v>1.581235489</v>
      </c>
      <c r="X35">
        <v>2</v>
      </c>
      <c r="Y35">
        <v>1</v>
      </c>
      <c r="Z35">
        <v>75.948268889999994</v>
      </c>
      <c r="AA35" s="4">
        <v>-24.05</v>
      </c>
      <c r="AH35" t="s">
        <v>86</v>
      </c>
      <c r="AI35">
        <v>1.5</v>
      </c>
      <c r="AJ35">
        <v>4.33</v>
      </c>
      <c r="AK35">
        <v>6.5</v>
      </c>
      <c r="AL35">
        <v>1.42</v>
      </c>
      <c r="AM35">
        <v>2.79</v>
      </c>
      <c r="AR35" t="s">
        <v>87</v>
      </c>
      <c r="AS35">
        <v>1.95</v>
      </c>
      <c r="AT35">
        <v>3.5</v>
      </c>
      <c r="AU35">
        <v>4</v>
      </c>
      <c r="AV35">
        <v>1.87</v>
      </c>
      <c r="AW35">
        <v>1.95</v>
      </c>
    </row>
    <row r="36" spans="1:49">
      <c r="A36">
        <v>17</v>
      </c>
      <c r="B36" t="s">
        <v>54</v>
      </c>
      <c r="C36" t="s">
        <v>51</v>
      </c>
      <c r="D36">
        <v>0.32201474499999999</v>
      </c>
      <c r="E36">
        <v>0.42859098099999998</v>
      </c>
      <c r="F36">
        <v>0.23952681100000001</v>
      </c>
      <c r="G36">
        <v>0.57376577100000004</v>
      </c>
      <c r="H36">
        <v>0.59772213500000004</v>
      </c>
      <c r="I36" s="3">
        <v>12.7</v>
      </c>
      <c r="J36" s="3">
        <v>0</v>
      </c>
      <c r="K36" s="3">
        <v>1.46</v>
      </c>
      <c r="L36" s="3">
        <f t="shared" si="0"/>
        <v>14.16</v>
      </c>
      <c r="M36">
        <v>4.33</v>
      </c>
      <c r="N36">
        <v>1.8</v>
      </c>
      <c r="O36">
        <v>3.79</v>
      </c>
      <c r="P36" s="4">
        <v>140.83000000000001</v>
      </c>
      <c r="Q36" s="4">
        <v>85.83</v>
      </c>
      <c r="R36" s="4">
        <v>91.39</v>
      </c>
      <c r="S36">
        <v>2.1486938179999999</v>
      </c>
      <c r="T36">
        <v>1.933659215</v>
      </c>
      <c r="U36">
        <v>1.9608806270000001</v>
      </c>
      <c r="V36" s="2">
        <v>1.990343475</v>
      </c>
      <c r="X36">
        <v>4</v>
      </c>
      <c r="Y36">
        <v>4</v>
      </c>
      <c r="Z36">
        <v>91.386201610000001</v>
      </c>
      <c r="AA36" s="4">
        <v>-8.61</v>
      </c>
      <c r="AH36" t="s">
        <v>90</v>
      </c>
      <c r="AI36">
        <v>4.33</v>
      </c>
      <c r="AJ36">
        <v>3.79</v>
      </c>
      <c r="AK36">
        <v>1.8</v>
      </c>
      <c r="AL36">
        <v>1.65</v>
      </c>
      <c r="AM36">
        <v>2.2400000000000002</v>
      </c>
      <c r="AR36" t="s">
        <v>90</v>
      </c>
      <c r="AS36">
        <v>4.33</v>
      </c>
      <c r="AT36">
        <v>3.79</v>
      </c>
      <c r="AU36">
        <v>1.8</v>
      </c>
      <c r="AV36">
        <v>1.65</v>
      </c>
      <c r="AW36">
        <v>2.2400000000000002</v>
      </c>
    </row>
    <row r="37" spans="1:49">
      <c r="A37">
        <v>17</v>
      </c>
      <c r="B37" t="s">
        <v>48</v>
      </c>
      <c r="C37" t="s">
        <v>58</v>
      </c>
      <c r="D37">
        <v>0.41784653100000002</v>
      </c>
      <c r="E37">
        <v>0.33960689500000002</v>
      </c>
      <c r="F37">
        <v>0.22735483200000001</v>
      </c>
      <c r="G37">
        <v>0.63443379300000002</v>
      </c>
      <c r="H37">
        <v>0.64571953999999998</v>
      </c>
      <c r="I37" s="3">
        <v>0</v>
      </c>
      <c r="J37" s="3">
        <v>22.1</v>
      </c>
      <c r="K37" s="3">
        <v>3.53</v>
      </c>
      <c r="L37" s="3">
        <f t="shared" si="0"/>
        <v>25.630000000000003</v>
      </c>
      <c r="M37">
        <v>1.57</v>
      </c>
      <c r="N37">
        <v>6</v>
      </c>
      <c r="O37">
        <v>3.79</v>
      </c>
      <c r="P37" s="4">
        <v>74.37</v>
      </c>
      <c r="Q37" s="4">
        <v>206.99</v>
      </c>
      <c r="R37" s="4">
        <v>87.74</v>
      </c>
      <c r="S37">
        <v>1.8713898390000001</v>
      </c>
      <c r="T37">
        <v>2.3159395549999999</v>
      </c>
      <c r="U37">
        <v>1.9432073089999999</v>
      </c>
      <c r="V37" s="2">
        <v>2.0102603650000002</v>
      </c>
      <c r="X37">
        <v>2</v>
      </c>
      <c r="Y37">
        <v>3</v>
      </c>
      <c r="Z37">
        <v>206.9853248</v>
      </c>
      <c r="AA37" s="4">
        <v>106.99</v>
      </c>
      <c r="AH37" t="s">
        <v>91</v>
      </c>
      <c r="AI37">
        <v>1.57</v>
      </c>
      <c r="AJ37">
        <v>3.79</v>
      </c>
      <c r="AK37">
        <v>6</v>
      </c>
      <c r="AL37">
        <v>1.81</v>
      </c>
      <c r="AM37">
        <v>2</v>
      </c>
      <c r="AR37" t="s">
        <v>91</v>
      </c>
      <c r="AS37">
        <v>1.57</v>
      </c>
      <c r="AT37">
        <v>3.79</v>
      </c>
      <c r="AU37">
        <v>6</v>
      </c>
      <c r="AV37">
        <v>1.81</v>
      </c>
      <c r="AW37">
        <v>2</v>
      </c>
    </row>
    <row r="38" spans="1:49">
      <c r="A38">
        <v>18</v>
      </c>
      <c r="B38" t="s">
        <v>51</v>
      </c>
      <c r="C38" t="s">
        <v>53</v>
      </c>
      <c r="D38">
        <v>0.180741336</v>
      </c>
      <c r="E38">
        <v>0.59338387599999998</v>
      </c>
      <c r="F38">
        <v>0.205481104</v>
      </c>
      <c r="G38">
        <v>0.58316813999999995</v>
      </c>
      <c r="H38">
        <v>0.55272093700000002</v>
      </c>
      <c r="I38" s="3">
        <v>0</v>
      </c>
      <c r="J38" s="3">
        <v>13.07</v>
      </c>
      <c r="K38" s="3">
        <v>0</v>
      </c>
      <c r="L38" s="3">
        <f t="shared" si="0"/>
        <v>13.07</v>
      </c>
      <c r="M38">
        <v>4.2</v>
      </c>
      <c r="N38">
        <v>1.83</v>
      </c>
      <c r="O38">
        <v>3.79</v>
      </c>
      <c r="P38" s="4">
        <v>86.93</v>
      </c>
      <c r="Q38" s="4">
        <v>110.85</v>
      </c>
      <c r="R38" s="4">
        <v>86.93</v>
      </c>
      <c r="S38">
        <v>1.9391634339999999</v>
      </c>
      <c r="T38">
        <v>2.044732319</v>
      </c>
      <c r="U38">
        <v>1.9391634339999999</v>
      </c>
      <c r="V38" s="2">
        <v>1.9622596219999999</v>
      </c>
      <c r="X38">
        <v>1</v>
      </c>
      <c r="Y38">
        <v>3</v>
      </c>
      <c r="Z38">
        <v>110.84913760000001</v>
      </c>
      <c r="AA38" s="4">
        <v>10.85</v>
      </c>
      <c r="AH38" t="s">
        <v>92</v>
      </c>
      <c r="AI38">
        <v>4.2</v>
      </c>
      <c r="AJ38">
        <v>3.79</v>
      </c>
      <c r="AK38">
        <v>1.83</v>
      </c>
      <c r="AL38">
        <v>1.54</v>
      </c>
      <c r="AM38">
        <v>2.46</v>
      </c>
      <c r="AR38" t="s">
        <v>92</v>
      </c>
      <c r="AS38">
        <v>4.2</v>
      </c>
      <c r="AT38">
        <v>3.79</v>
      </c>
      <c r="AU38">
        <v>1.83</v>
      </c>
      <c r="AV38">
        <v>1.54</v>
      </c>
      <c r="AW38">
        <v>2.46</v>
      </c>
    </row>
    <row r="39" spans="1:49">
      <c r="A39">
        <v>18</v>
      </c>
      <c r="B39" t="s">
        <v>54</v>
      </c>
      <c r="C39" t="s">
        <v>35</v>
      </c>
      <c r="D39">
        <v>0.61567836899999995</v>
      </c>
      <c r="E39">
        <v>0.164406837</v>
      </c>
      <c r="F39">
        <v>0.19367084000000001</v>
      </c>
      <c r="G39">
        <v>0.60347787500000005</v>
      </c>
      <c r="H39">
        <v>0.556584368</v>
      </c>
      <c r="I39" s="3">
        <v>32.58</v>
      </c>
      <c r="J39" s="3">
        <v>0</v>
      </c>
      <c r="K39" s="3">
        <v>0</v>
      </c>
      <c r="L39" s="3">
        <f t="shared" si="0"/>
        <v>32.58</v>
      </c>
      <c r="M39">
        <v>2.2000000000000002</v>
      </c>
      <c r="N39">
        <v>3.29</v>
      </c>
      <c r="O39">
        <v>3.39</v>
      </c>
      <c r="P39" s="4">
        <v>139.1</v>
      </c>
      <c r="Q39" s="4">
        <v>67.42</v>
      </c>
      <c r="R39" s="4">
        <v>67.42</v>
      </c>
      <c r="S39">
        <v>2.1433204099999998</v>
      </c>
      <c r="T39">
        <v>1.8287786290000001</v>
      </c>
      <c r="U39">
        <v>1.8287789999999999</v>
      </c>
      <c r="V39" s="2">
        <v>1.974440889</v>
      </c>
      <c r="X39">
        <v>3</v>
      </c>
      <c r="Y39">
        <v>2</v>
      </c>
      <c r="Z39">
        <v>139.09784769999999</v>
      </c>
      <c r="AA39" s="4">
        <v>39.1</v>
      </c>
      <c r="AH39" t="s">
        <v>93</v>
      </c>
      <c r="AI39">
        <v>2.2000000000000002</v>
      </c>
      <c r="AJ39">
        <v>3.39</v>
      </c>
      <c r="AK39">
        <v>3.29</v>
      </c>
      <c r="AL39">
        <v>1.83</v>
      </c>
      <c r="AM39">
        <v>1.98</v>
      </c>
      <c r="AR39" t="s">
        <v>94</v>
      </c>
      <c r="AS39">
        <v>1.95</v>
      </c>
      <c r="AT39">
        <v>3.39</v>
      </c>
      <c r="AU39">
        <v>4.2</v>
      </c>
      <c r="AV39">
        <v>2</v>
      </c>
      <c r="AW39">
        <v>1.81</v>
      </c>
    </row>
    <row r="40" spans="1:49">
      <c r="A40">
        <v>18</v>
      </c>
      <c r="B40" t="s">
        <v>36</v>
      </c>
      <c r="C40" t="s">
        <v>33</v>
      </c>
      <c r="D40">
        <v>0.62518589700000005</v>
      </c>
      <c r="E40">
        <v>0.15432415899999999</v>
      </c>
      <c r="F40">
        <v>0.199718587</v>
      </c>
      <c r="G40">
        <v>0.55983096099999996</v>
      </c>
      <c r="H40">
        <v>0.51452710899999998</v>
      </c>
      <c r="I40" s="3">
        <v>25.79</v>
      </c>
      <c r="J40" s="3">
        <v>0</v>
      </c>
      <c r="K40" s="3">
        <v>0</v>
      </c>
      <c r="L40" s="3">
        <f t="shared" si="0"/>
        <v>25.79</v>
      </c>
      <c r="M40">
        <v>1.95</v>
      </c>
      <c r="N40">
        <v>4.2</v>
      </c>
      <c r="O40">
        <v>3.39</v>
      </c>
      <c r="P40" s="4">
        <v>124.5</v>
      </c>
      <c r="Q40" s="4">
        <v>74.209999999999994</v>
      </c>
      <c r="R40" s="4">
        <v>74.209999999999994</v>
      </c>
      <c r="S40">
        <v>2.095159518</v>
      </c>
      <c r="T40">
        <v>1.8704828760000001</v>
      </c>
      <c r="U40">
        <v>1.8704828760000001</v>
      </c>
      <c r="V40" s="2">
        <v>1.9720950770000001</v>
      </c>
      <c r="X40">
        <v>1</v>
      </c>
      <c r="Y40">
        <v>0</v>
      </c>
      <c r="Z40">
        <v>124.49718110000001</v>
      </c>
      <c r="AA40" s="4">
        <v>24.5</v>
      </c>
      <c r="AH40" t="s">
        <v>94</v>
      </c>
      <c r="AI40">
        <v>1.95</v>
      </c>
      <c r="AJ40">
        <v>3.39</v>
      </c>
      <c r="AK40">
        <v>4.2</v>
      </c>
      <c r="AL40">
        <v>2</v>
      </c>
      <c r="AM40">
        <v>1.81</v>
      </c>
      <c r="AR40" t="s">
        <v>95</v>
      </c>
      <c r="AS40">
        <v>1.85</v>
      </c>
      <c r="AT40">
        <v>3.5</v>
      </c>
      <c r="AU40">
        <v>4.5</v>
      </c>
      <c r="AV40">
        <v>1.94</v>
      </c>
      <c r="AW40">
        <v>1.87</v>
      </c>
    </row>
    <row r="41" spans="1:49">
      <c r="A41">
        <v>18</v>
      </c>
      <c r="B41" t="s">
        <v>40</v>
      </c>
      <c r="C41" t="s">
        <v>47</v>
      </c>
      <c r="D41">
        <v>0.41143456899999997</v>
      </c>
      <c r="E41">
        <v>0.29209304800000002</v>
      </c>
      <c r="F41">
        <v>0.29464867300000003</v>
      </c>
      <c r="G41">
        <v>0.35529101600000002</v>
      </c>
      <c r="H41">
        <v>0.42227895199999999</v>
      </c>
      <c r="I41" s="3">
        <v>4.33</v>
      </c>
      <c r="J41" s="3">
        <v>0</v>
      </c>
      <c r="K41" s="3">
        <v>0.11</v>
      </c>
      <c r="L41" s="3">
        <f t="shared" si="0"/>
        <v>4.4400000000000004</v>
      </c>
      <c r="M41">
        <v>2.6</v>
      </c>
      <c r="N41">
        <v>2.75</v>
      </c>
      <c r="O41">
        <v>3.39</v>
      </c>
      <c r="P41" s="4">
        <v>106.81</v>
      </c>
      <c r="Q41" s="4">
        <v>95.56</v>
      </c>
      <c r="R41" s="4">
        <v>95.93</v>
      </c>
      <c r="S41">
        <v>2.0286234209999998</v>
      </c>
      <c r="T41">
        <v>1.9802983890000001</v>
      </c>
      <c r="U41">
        <v>1.9819740189999999</v>
      </c>
      <c r="V41" s="2">
        <v>1.9970632100000001</v>
      </c>
      <c r="X41">
        <v>1</v>
      </c>
      <c r="Y41">
        <v>1</v>
      </c>
      <c r="Z41">
        <v>95.934323910000003</v>
      </c>
      <c r="AA41" s="4">
        <v>-4.07</v>
      </c>
      <c r="AH41" t="s">
        <v>96</v>
      </c>
      <c r="AI41">
        <v>2.6</v>
      </c>
      <c r="AJ41">
        <v>3.39</v>
      </c>
      <c r="AK41">
        <v>2.75</v>
      </c>
      <c r="AL41">
        <v>1.69</v>
      </c>
      <c r="AM41">
        <v>2.16</v>
      </c>
      <c r="AR41" t="s">
        <v>93</v>
      </c>
      <c r="AS41">
        <v>2.2000000000000002</v>
      </c>
      <c r="AT41">
        <v>3.39</v>
      </c>
      <c r="AU41">
        <v>3.29</v>
      </c>
      <c r="AV41">
        <v>1.83</v>
      </c>
      <c r="AW41">
        <v>1.98</v>
      </c>
    </row>
    <row r="42" spans="1:49">
      <c r="A42">
        <v>18</v>
      </c>
      <c r="B42" t="s">
        <v>41</v>
      </c>
      <c r="C42" t="s">
        <v>58</v>
      </c>
      <c r="D42">
        <v>0.34274493700000003</v>
      </c>
      <c r="E42">
        <v>0.34274493700000003</v>
      </c>
      <c r="F42">
        <v>0.313473577</v>
      </c>
      <c r="G42">
        <v>0.308192837</v>
      </c>
      <c r="H42">
        <v>0.38675478800000002</v>
      </c>
      <c r="I42" s="3">
        <v>0</v>
      </c>
      <c r="J42" s="3">
        <v>11.56</v>
      </c>
      <c r="K42" s="3">
        <v>6.46</v>
      </c>
      <c r="L42" s="3">
        <f t="shared" si="0"/>
        <v>18.02</v>
      </c>
      <c r="M42">
        <v>2.14</v>
      </c>
      <c r="N42">
        <v>3.6</v>
      </c>
      <c r="O42">
        <v>3.29</v>
      </c>
      <c r="P42" s="4">
        <v>81.97</v>
      </c>
      <c r="Q42" s="4">
        <v>123.6</v>
      </c>
      <c r="R42" s="4">
        <v>103.24</v>
      </c>
      <c r="S42">
        <v>1.913678848</v>
      </c>
      <c r="T42">
        <v>2.0920132250000001</v>
      </c>
      <c r="U42">
        <v>2.0138423539999999</v>
      </c>
      <c r="V42" s="2">
        <v>2.0042170430000001</v>
      </c>
      <c r="X42">
        <v>1</v>
      </c>
      <c r="Y42">
        <v>0</v>
      </c>
      <c r="Z42">
        <v>81.974513580000007</v>
      </c>
      <c r="AA42" s="4">
        <v>-18.03</v>
      </c>
      <c r="AH42" t="s">
        <v>97</v>
      </c>
      <c r="AI42">
        <v>2.14</v>
      </c>
      <c r="AJ42">
        <v>3.29</v>
      </c>
      <c r="AK42">
        <v>3.6</v>
      </c>
      <c r="AL42">
        <v>2.1</v>
      </c>
      <c r="AM42">
        <v>1.73</v>
      </c>
      <c r="AR42" t="s">
        <v>98</v>
      </c>
      <c r="AS42">
        <v>2.1</v>
      </c>
      <c r="AT42">
        <v>3.39</v>
      </c>
      <c r="AU42">
        <v>3.6</v>
      </c>
      <c r="AV42">
        <v>1.85</v>
      </c>
      <c r="AW42">
        <v>1.96</v>
      </c>
    </row>
    <row r="43" spans="1:49">
      <c r="A43">
        <v>18</v>
      </c>
      <c r="B43" t="s">
        <v>59</v>
      </c>
      <c r="C43" t="s">
        <v>32</v>
      </c>
      <c r="D43">
        <v>0.67098826199999995</v>
      </c>
      <c r="E43">
        <v>0.120371257</v>
      </c>
      <c r="F43">
        <v>0.18290484000000001</v>
      </c>
      <c r="G43">
        <v>0.55340398999999996</v>
      </c>
      <c r="H43">
        <v>0.47502778000000001</v>
      </c>
      <c r="I43" s="3">
        <v>32.44</v>
      </c>
      <c r="J43" s="3">
        <v>0</v>
      </c>
      <c r="K43" s="3">
        <v>0</v>
      </c>
      <c r="L43" s="3">
        <f t="shared" si="0"/>
        <v>32.44</v>
      </c>
      <c r="M43">
        <v>1.85</v>
      </c>
      <c r="N43">
        <v>4.5</v>
      </c>
      <c r="O43">
        <v>3.5</v>
      </c>
      <c r="P43" s="4">
        <v>127.57</v>
      </c>
      <c r="Q43" s="4">
        <v>67.56</v>
      </c>
      <c r="R43" s="4">
        <v>67.56</v>
      </c>
      <c r="S43">
        <v>2.1057640549999999</v>
      </c>
      <c r="T43">
        <v>1.829685459</v>
      </c>
      <c r="U43">
        <v>1.829685459</v>
      </c>
      <c r="V43" s="2">
        <v>1.967842828</v>
      </c>
      <c r="X43">
        <v>1</v>
      </c>
      <c r="Y43">
        <v>1</v>
      </c>
      <c r="Z43">
        <v>67.559349519999998</v>
      </c>
      <c r="AA43" s="4">
        <v>-32.44</v>
      </c>
      <c r="AH43" t="s">
        <v>95</v>
      </c>
      <c r="AI43">
        <v>1.85</v>
      </c>
      <c r="AJ43">
        <v>3.5</v>
      </c>
      <c r="AK43">
        <v>4.5</v>
      </c>
      <c r="AL43">
        <v>1.94</v>
      </c>
      <c r="AM43">
        <v>1.87</v>
      </c>
      <c r="AR43" t="s">
        <v>97</v>
      </c>
      <c r="AS43">
        <v>2.14</v>
      </c>
      <c r="AT43">
        <v>3.29</v>
      </c>
      <c r="AU43">
        <v>3.6</v>
      </c>
      <c r="AV43">
        <v>2.1</v>
      </c>
      <c r="AW43">
        <v>1.73</v>
      </c>
    </row>
    <row r="44" spans="1:49">
      <c r="A44">
        <v>18</v>
      </c>
      <c r="B44" t="s">
        <v>48</v>
      </c>
      <c r="C44" t="s">
        <v>56</v>
      </c>
      <c r="D44">
        <v>0.35048053099999998</v>
      </c>
      <c r="E44">
        <v>0.41074075500000001</v>
      </c>
      <c r="F44">
        <v>0.210707436</v>
      </c>
      <c r="G44">
        <v>0.71048277800000004</v>
      </c>
      <c r="H44">
        <v>0.70422610200000002</v>
      </c>
      <c r="I44" s="3">
        <v>0</v>
      </c>
      <c r="J44" s="3">
        <v>20.05</v>
      </c>
      <c r="K44" s="3">
        <v>0</v>
      </c>
      <c r="L44" s="3">
        <f t="shared" si="0"/>
        <v>20.05</v>
      </c>
      <c r="M44">
        <v>2.1</v>
      </c>
      <c r="N44">
        <v>3.6</v>
      </c>
      <c r="O44">
        <v>3.39</v>
      </c>
      <c r="P44" s="4">
        <v>79.95</v>
      </c>
      <c r="Q44" s="4">
        <v>152.12</v>
      </c>
      <c r="R44" s="4">
        <v>79.95</v>
      </c>
      <c r="S44">
        <v>1.9028403469999999</v>
      </c>
      <c r="T44">
        <v>2.1821849680000001</v>
      </c>
      <c r="U44">
        <v>1.9028403469999999</v>
      </c>
      <c r="V44" s="2">
        <v>1.964163407</v>
      </c>
      <c r="X44">
        <v>3</v>
      </c>
      <c r="Y44">
        <v>1</v>
      </c>
      <c r="Z44">
        <v>79.954027800000006</v>
      </c>
      <c r="AA44" s="4">
        <v>-20.05</v>
      </c>
      <c r="AH44" t="s">
        <v>98</v>
      </c>
      <c r="AI44">
        <v>2.1</v>
      </c>
      <c r="AJ44">
        <v>3.39</v>
      </c>
      <c r="AK44">
        <v>3.6</v>
      </c>
      <c r="AL44">
        <v>1.85</v>
      </c>
      <c r="AM44">
        <v>1.96</v>
      </c>
      <c r="AR44" t="s">
        <v>96</v>
      </c>
      <c r="AS44">
        <v>2.6</v>
      </c>
      <c r="AT44">
        <v>3.39</v>
      </c>
      <c r="AU44">
        <v>2.75</v>
      </c>
      <c r="AV44">
        <v>1.69</v>
      </c>
      <c r="AW44">
        <v>2.16</v>
      </c>
    </row>
    <row r="45" spans="1:49">
      <c r="A45">
        <v>18</v>
      </c>
      <c r="B45" t="s">
        <v>57</v>
      </c>
      <c r="C45" t="s">
        <v>62</v>
      </c>
      <c r="D45">
        <v>0.38552887299999999</v>
      </c>
      <c r="E45">
        <v>0.28990954899999999</v>
      </c>
      <c r="F45">
        <v>0.32373776799999998</v>
      </c>
      <c r="G45">
        <v>0.27656398900000001</v>
      </c>
      <c r="H45">
        <v>0.35572600900000001</v>
      </c>
      <c r="I45" s="3">
        <v>17.09</v>
      </c>
      <c r="J45" s="3">
        <v>0</v>
      </c>
      <c r="K45" s="3">
        <v>12.22</v>
      </c>
      <c r="L45" s="3">
        <f t="shared" si="0"/>
        <v>29.310000000000002</v>
      </c>
      <c r="M45">
        <v>3.29</v>
      </c>
      <c r="N45">
        <v>2.14</v>
      </c>
      <c r="O45">
        <v>3.5</v>
      </c>
      <c r="P45" s="4">
        <v>126.92</v>
      </c>
      <c r="Q45" s="4">
        <v>70.69</v>
      </c>
      <c r="R45" s="4">
        <v>113.45</v>
      </c>
      <c r="S45">
        <v>2.103537926</v>
      </c>
      <c r="T45">
        <v>1.8493720229999999</v>
      </c>
      <c r="U45">
        <v>2.0548049759999998</v>
      </c>
      <c r="V45" s="2">
        <v>2.0123431909999998</v>
      </c>
      <c r="X45">
        <v>2</v>
      </c>
      <c r="Y45">
        <v>1</v>
      </c>
      <c r="Z45">
        <v>126.9222978</v>
      </c>
      <c r="AA45" s="4">
        <v>26.92</v>
      </c>
      <c r="AH45" t="s">
        <v>99</v>
      </c>
      <c r="AI45">
        <v>3.29</v>
      </c>
      <c r="AJ45">
        <v>3.5</v>
      </c>
      <c r="AK45">
        <v>2.14</v>
      </c>
      <c r="AL45">
        <v>1.73</v>
      </c>
      <c r="AM45">
        <v>2.1</v>
      </c>
      <c r="AR45" t="s">
        <v>100</v>
      </c>
      <c r="AS45">
        <v>1.39</v>
      </c>
      <c r="AT45">
        <v>5</v>
      </c>
      <c r="AU45">
        <v>7.5</v>
      </c>
      <c r="AV45">
        <v>1.48</v>
      </c>
      <c r="AW45">
        <v>2.58</v>
      </c>
    </row>
    <row r="46" spans="1:49">
      <c r="A46">
        <v>18</v>
      </c>
      <c r="B46" t="s">
        <v>52</v>
      </c>
      <c r="C46" t="s">
        <v>61</v>
      </c>
      <c r="D46">
        <v>0.466181291</v>
      </c>
      <c r="E46">
        <v>0.29683810399999999</v>
      </c>
      <c r="F46">
        <v>0.21340690000000001</v>
      </c>
      <c r="G46">
        <v>0.67726986600000005</v>
      </c>
      <c r="H46">
        <v>0.67196567500000004</v>
      </c>
      <c r="I46" s="3">
        <v>0</v>
      </c>
      <c r="J46" s="3">
        <v>20.85</v>
      </c>
      <c r="K46" s="3">
        <v>7.53</v>
      </c>
      <c r="L46" s="3">
        <f t="shared" si="0"/>
        <v>28.380000000000003</v>
      </c>
      <c r="M46">
        <v>1.39</v>
      </c>
      <c r="N46">
        <v>7.5</v>
      </c>
      <c r="O46">
        <v>5</v>
      </c>
      <c r="P46" s="4">
        <v>71.62</v>
      </c>
      <c r="Q46" s="4">
        <v>227.97</v>
      </c>
      <c r="R46" s="4">
        <v>109.29</v>
      </c>
      <c r="S46">
        <v>1.8550255680000001</v>
      </c>
      <c r="T46">
        <v>2.357880786</v>
      </c>
      <c r="U46">
        <v>2.0385819970000001</v>
      </c>
      <c r="V46" s="2">
        <v>1.999734541</v>
      </c>
      <c r="X46">
        <v>0</v>
      </c>
      <c r="Y46">
        <v>0</v>
      </c>
      <c r="Z46">
        <v>109.29039539999999</v>
      </c>
      <c r="AA46" s="4">
        <v>9.2899999999999991</v>
      </c>
      <c r="AH46" t="s">
        <v>100</v>
      </c>
      <c r="AI46">
        <v>1.39</v>
      </c>
      <c r="AJ46">
        <v>5</v>
      </c>
      <c r="AK46">
        <v>7.5</v>
      </c>
      <c r="AL46">
        <v>1.48</v>
      </c>
      <c r="AM46">
        <v>2.58</v>
      </c>
      <c r="AR46" t="s">
        <v>99</v>
      </c>
      <c r="AS46">
        <v>3.29</v>
      </c>
      <c r="AT46">
        <v>3.5</v>
      </c>
      <c r="AU46">
        <v>2.14</v>
      </c>
      <c r="AV46">
        <v>1.73</v>
      </c>
      <c r="AW46">
        <v>2.1</v>
      </c>
    </row>
    <row r="47" spans="1:49">
      <c r="A47">
        <v>19</v>
      </c>
      <c r="B47" t="s">
        <v>58</v>
      </c>
      <c r="C47" t="s">
        <v>52</v>
      </c>
      <c r="D47">
        <v>0.23535133999999999</v>
      </c>
      <c r="E47">
        <v>0.52554523099999995</v>
      </c>
      <c r="F47">
        <v>0.22532453899999999</v>
      </c>
      <c r="G47">
        <v>0.57345052900000004</v>
      </c>
      <c r="H47">
        <v>0.57465298899999995</v>
      </c>
      <c r="I47" s="3">
        <v>0</v>
      </c>
      <c r="J47" s="3">
        <v>14.37</v>
      </c>
      <c r="K47" s="3">
        <v>0</v>
      </c>
      <c r="L47" s="3">
        <f t="shared" si="0"/>
        <v>14.37</v>
      </c>
      <c r="M47">
        <v>3.29</v>
      </c>
      <c r="N47">
        <v>2.2000000000000002</v>
      </c>
      <c r="O47">
        <v>3.39</v>
      </c>
      <c r="P47" s="4">
        <v>85.63</v>
      </c>
      <c r="Q47" s="4">
        <v>117.25</v>
      </c>
      <c r="R47" s="4">
        <v>85.63</v>
      </c>
      <c r="S47">
        <v>1.9326103969999999</v>
      </c>
      <c r="T47">
        <v>2.0691042519999998</v>
      </c>
      <c r="U47">
        <v>1.9326103969999999</v>
      </c>
      <c r="V47" s="2">
        <v>1.9777148659999999</v>
      </c>
      <c r="X47">
        <v>1</v>
      </c>
      <c r="Y47">
        <v>1</v>
      </c>
      <c r="Z47">
        <v>85.626934689999999</v>
      </c>
      <c r="AA47" s="4">
        <v>-14.37</v>
      </c>
      <c r="AH47" t="s">
        <v>101</v>
      </c>
      <c r="AI47">
        <v>3.29</v>
      </c>
      <c r="AJ47">
        <v>3.39</v>
      </c>
      <c r="AK47">
        <v>2.2000000000000002</v>
      </c>
      <c r="AL47">
        <v>1.96</v>
      </c>
      <c r="AM47">
        <v>1.86</v>
      </c>
      <c r="AR47" t="s">
        <v>101</v>
      </c>
      <c r="AS47">
        <v>3.29</v>
      </c>
      <c r="AT47">
        <v>3.39</v>
      </c>
      <c r="AU47">
        <v>2.2000000000000002</v>
      </c>
      <c r="AV47">
        <v>1.96</v>
      </c>
      <c r="AW47">
        <v>1.86</v>
      </c>
    </row>
    <row r="48" spans="1:49">
      <c r="A48">
        <v>19</v>
      </c>
      <c r="B48" t="s">
        <v>61</v>
      </c>
      <c r="C48" t="s">
        <v>59</v>
      </c>
      <c r="D48">
        <v>0.235079493</v>
      </c>
      <c r="E48">
        <v>0.46217157399999997</v>
      </c>
      <c r="F48">
        <v>0.301083506</v>
      </c>
      <c r="G48">
        <v>0.31320039399999999</v>
      </c>
      <c r="H48">
        <v>0.373418792</v>
      </c>
      <c r="I48" s="3">
        <v>0</v>
      </c>
      <c r="J48" s="3">
        <v>30.39</v>
      </c>
      <c r="K48" s="3">
        <v>12.19</v>
      </c>
      <c r="L48" s="3">
        <f t="shared" si="0"/>
        <v>42.58</v>
      </c>
      <c r="M48">
        <v>2.2000000000000002</v>
      </c>
      <c r="N48">
        <v>3.6</v>
      </c>
      <c r="O48">
        <v>3.2</v>
      </c>
      <c r="P48" s="4">
        <v>57.42</v>
      </c>
      <c r="Q48" s="4">
        <v>166.83</v>
      </c>
      <c r="R48" s="4">
        <v>96.43</v>
      </c>
      <c r="S48">
        <v>1.7590526929999999</v>
      </c>
      <c r="T48">
        <v>2.2222700990000002</v>
      </c>
      <c r="U48">
        <v>1.984193562</v>
      </c>
      <c r="V48" s="2">
        <v>2.0379952389999998</v>
      </c>
      <c r="X48">
        <v>1</v>
      </c>
      <c r="Y48">
        <v>3</v>
      </c>
      <c r="Z48">
        <v>166.8284439</v>
      </c>
      <c r="AA48" s="4">
        <v>66.83</v>
      </c>
      <c r="AH48" t="s">
        <v>102</v>
      </c>
      <c r="AI48">
        <v>2.2000000000000002</v>
      </c>
      <c r="AJ48">
        <v>3.2</v>
      </c>
      <c r="AK48">
        <v>3.6</v>
      </c>
      <c r="AL48">
        <v>2.0499999999999998</v>
      </c>
      <c r="AM48">
        <v>1.78</v>
      </c>
      <c r="AR48" t="s">
        <v>103</v>
      </c>
      <c r="AS48">
        <v>3.5</v>
      </c>
      <c r="AT48">
        <v>3.5</v>
      </c>
      <c r="AU48">
        <v>2.1</v>
      </c>
      <c r="AV48">
        <v>1.77</v>
      </c>
      <c r="AW48">
        <v>2.06</v>
      </c>
    </row>
    <row r="49" spans="1:49">
      <c r="A49">
        <v>19</v>
      </c>
      <c r="B49" t="s">
        <v>35</v>
      </c>
      <c r="C49" t="s">
        <v>41</v>
      </c>
      <c r="D49">
        <v>0.65308625499999995</v>
      </c>
      <c r="E49">
        <v>8.9921802999999995E-2</v>
      </c>
      <c r="F49">
        <v>0.252533171</v>
      </c>
      <c r="G49">
        <v>0.28507642100000002</v>
      </c>
      <c r="H49">
        <v>0.24153992899999999</v>
      </c>
      <c r="I49" s="3">
        <v>54.04</v>
      </c>
      <c r="J49" s="3">
        <v>0</v>
      </c>
      <c r="K49" s="3">
        <v>15.99</v>
      </c>
      <c r="L49" s="3">
        <f t="shared" si="0"/>
        <v>70.03</v>
      </c>
      <c r="M49">
        <v>2.6</v>
      </c>
      <c r="N49">
        <v>2.87</v>
      </c>
      <c r="O49">
        <v>3.2</v>
      </c>
      <c r="P49" s="4">
        <v>170.47</v>
      </c>
      <c r="Q49" s="4">
        <v>29.96</v>
      </c>
      <c r="R49" s="4">
        <v>81.150000000000006</v>
      </c>
      <c r="S49">
        <v>2.2316534699999999</v>
      </c>
      <c r="T49">
        <v>1.476605202</v>
      </c>
      <c r="U49">
        <v>1.909265591</v>
      </c>
      <c r="V49" s="2">
        <v>2.0723941030000002</v>
      </c>
      <c r="X49">
        <v>3</v>
      </c>
      <c r="Y49">
        <v>2</v>
      </c>
      <c r="Z49">
        <v>170.4721625</v>
      </c>
      <c r="AA49" s="4">
        <v>70.47</v>
      </c>
      <c r="AH49" t="s">
        <v>104</v>
      </c>
      <c r="AI49">
        <v>2.6</v>
      </c>
      <c r="AJ49">
        <v>3.2</v>
      </c>
      <c r="AK49">
        <v>2.87</v>
      </c>
      <c r="AL49">
        <v>2.06</v>
      </c>
      <c r="AM49">
        <v>1.76</v>
      </c>
      <c r="AR49" t="s">
        <v>105</v>
      </c>
      <c r="AS49">
        <v>2.2000000000000002</v>
      </c>
      <c r="AT49">
        <v>3.29</v>
      </c>
      <c r="AU49">
        <v>3.39</v>
      </c>
      <c r="AV49">
        <v>2.11</v>
      </c>
      <c r="AW49">
        <v>1.73</v>
      </c>
    </row>
    <row r="50" spans="1:49">
      <c r="A50">
        <v>19</v>
      </c>
      <c r="B50" t="s">
        <v>62</v>
      </c>
      <c r="C50" t="s">
        <v>36</v>
      </c>
      <c r="D50">
        <v>0.34060326499999999</v>
      </c>
      <c r="E50">
        <v>0.39285664399999998</v>
      </c>
      <c r="F50">
        <v>0.26176378300000003</v>
      </c>
      <c r="G50">
        <v>0.48378290099999999</v>
      </c>
      <c r="H50">
        <v>0.53037205300000001</v>
      </c>
      <c r="I50" s="3">
        <v>0</v>
      </c>
      <c r="J50" s="3">
        <v>15.62</v>
      </c>
      <c r="K50" s="3">
        <v>3.52</v>
      </c>
      <c r="L50" s="3">
        <f t="shared" si="0"/>
        <v>19.14</v>
      </c>
      <c r="M50">
        <v>2.1</v>
      </c>
      <c r="N50">
        <v>3.39</v>
      </c>
      <c r="O50">
        <v>3.6</v>
      </c>
      <c r="P50" s="4">
        <v>80.86</v>
      </c>
      <c r="Q50" s="4">
        <v>133.82</v>
      </c>
      <c r="R50" s="4">
        <v>93.52</v>
      </c>
      <c r="S50">
        <v>1.907756258</v>
      </c>
      <c r="T50">
        <v>2.1265066689999998</v>
      </c>
      <c r="U50">
        <v>1.9709116520000001</v>
      </c>
      <c r="V50" s="2">
        <v>2.001113573</v>
      </c>
      <c r="X50">
        <v>2</v>
      </c>
      <c r="Y50">
        <v>0</v>
      </c>
      <c r="Z50">
        <v>80.864193229999998</v>
      </c>
      <c r="AA50" s="4">
        <v>-19.14</v>
      </c>
      <c r="AH50" t="s">
        <v>106</v>
      </c>
      <c r="AI50">
        <v>2.1</v>
      </c>
      <c r="AJ50">
        <v>3.6</v>
      </c>
      <c r="AK50">
        <v>3.39</v>
      </c>
      <c r="AL50">
        <v>1.74</v>
      </c>
      <c r="AM50">
        <v>2.1</v>
      </c>
      <c r="AR50" t="s">
        <v>107</v>
      </c>
      <c r="AS50">
        <v>2.87</v>
      </c>
      <c r="AT50">
        <v>3.6</v>
      </c>
      <c r="AU50">
        <v>2.37</v>
      </c>
      <c r="AV50">
        <v>1.57</v>
      </c>
      <c r="AW50">
        <v>2.39</v>
      </c>
    </row>
    <row r="51" spans="1:49">
      <c r="A51">
        <v>19</v>
      </c>
      <c r="B51" t="s">
        <v>47</v>
      </c>
      <c r="C51" t="s">
        <v>51</v>
      </c>
      <c r="D51">
        <v>0.33775508500000001</v>
      </c>
      <c r="E51">
        <v>0.42376267899999998</v>
      </c>
      <c r="F51">
        <v>0.213030095</v>
      </c>
      <c r="G51">
        <v>0.69747941499999999</v>
      </c>
      <c r="H51">
        <v>0.69332614400000003</v>
      </c>
      <c r="I51" s="3">
        <v>1.23</v>
      </c>
      <c r="J51" s="3">
        <v>3.24</v>
      </c>
      <c r="K51" s="3">
        <v>0</v>
      </c>
      <c r="L51" s="3">
        <f t="shared" si="0"/>
        <v>4.4700000000000006</v>
      </c>
      <c r="M51">
        <v>2.87</v>
      </c>
      <c r="N51">
        <v>2.37</v>
      </c>
      <c r="O51">
        <v>3.6</v>
      </c>
      <c r="P51" s="4">
        <v>99.07</v>
      </c>
      <c r="Q51" s="4">
        <v>103.2</v>
      </c>
      <c r="R51" s="4">
        <v>95.53</v>
      </c>
      <c r="S51">
        <v>1.9959357150000001</v>
      </c>
      <c r="T51">
        <v>2.0136853100000001</v>
      </c>
      <c r="U51">
        <v>1.9801440020000001</v>
      </c>
      <c r="V51" s="2">
        <v>1.949292383</v>
      </c>
      <c r="X51">
        <v>1</v>
      </c>
      <c r="Y51">
        <v>4</v>
      </c>
      <c r="Z51">
        <v>103.2013338</v>
      </c>
      <c r="AA51" s="4">
        <v>3.2</v>
      </c>
      <c r="AH51" t="s">
        <v>107</v>
      </c>
      <c r="AI51">
        <v>2.87</v>
      </c>
      <c r="AJ51">
        <v>3.6</v>
      </c>
      <c r="AK51">
        <v>2.37</v>
      </c>
      <c r="AL51">
        <v>1.57</v>
      </c>
      <c r="AM51">
        <v>2.39</v>
      </c>
      <c r="AR51" t="s">
        <v>104</v>
      </c>
      <c r="AS51">
        <v>2.6</v>
      </c>
      <c r="AT51">
        <v>3.2</v>
      </c>
      <c r="AU51">
        <v>2.87</v>
      </c>
      <c r="AV51">
        <v>2.06</v>
      </c>
      <c r="AW51">
        <v>1.76</v>
      </c>
    </row>
    <row r="52" spans="1:49">
      <c r="A52">
        <v>19</v>
      </c>
      <c r="B52" t="s">
        <v>32</v>
      </c>
      <c r="C52" t="s">
        <v>48</v>
      </c>
      <c r="D52">
        <v>0.413513348</v>
      </c>
      <c r="E52">
        <v>0.23437604300000001</v>
      </c>
      <c r="F52">
        <v>0.35163684299999998</v>
      </c>
      <c r="G52">
        <v>0.20652377899999999</v>
      </c>
      <c r="H52">
        <v>0.28251718399999998</v>
      </c>
      <c r="I52" s="3">
        <v>25.74</v>
      </c>
      <c r="J52" s="3">
        <v>0</v>
      </c>
      <c r="K52" s="3">
        <v>19.579999999999998</v>
      </c>
      <c r="L52" s="3">
        <f t="shared" si="0"/>
        <v>45.319999999999993</v>
      </c>
      <c r="M52">
        <v>3.5</v>
      </c>
      <c r="N52">
        <v>2.1</v>
      </c>
      <c r="O52">
        <v>3.5</v>
      </c>
      <c r="P52" s="4">
        <v>144.77000000000001</v>
      </c>
      <c r="Q52" s="4">
        <v>54.69</v>
      </c>
      <c r="R52" s="4">
        <v>123.2</v>
      </c>
      <c r="S52">
        <v>2.1606713659999999</v>
      </c>
      <c r="T52">
        <v>1.7378847529999999</v>
      </c>
      <c r="U52">
        <v>2.0906169800000001</v>
      </c>
      <c r="V52" s="2">
        <v>2.0359229569999999</v>
      </c>
      <c r="X52">
        <v>2</v>
      </c>
      <c r="Y52">
        <v>1</v>
      </c>
      <c r="Z52">
        <v>144.76759720000001</v>
      </c>
      <c r="AA52" s="4">
        <v>44.77</v>
      </c>
      <c r="AH52" t="s">
        <v>103</v>
      </c>
      <c r="AI52">
        <v>3.5</v>
      </c>
      <c r="AJ52">
        <v>3.5</v>
      </c>
      <c r="AK52">
        <v>2.1</v>
      </c>
      <c r="AL52">
        <v>1.77</v>
      </c>
      <c r="AM52">
        <v>2.06</v>
      </c>
      <c r="AR52" t="s">
        <v>106</v>
      </c>
      <c r="AS52">
        <v>2.1</v>
      </c>
      <c r="AT52">
        <v>3.6</v>
      </c>
      <c r="AU52">
        <v>3.39</v>
      </c>
      <c r="AV52">
        <v>1.74</v>
      </c>
      <c r="AW52">
        <v>2.1</v>
      </c>
    </row>
    <row r="53" spans="1:49">
      <c r="A53">
        <v>19</v>
      </c>
      <c r="B53" t="s">
        <v>33</v>
      </c>
      <c r="C53" t="s">
        <v>57</v>
      </c>
      <c r="D53">
        <v>0.56705496700000002</v>
      </c>
      <c r="E53">
        <v>8.6605290000000001E-2</v>
      </c>
      <c r="F53">
        <v>0.34552833199999999</v>
      </c>
      <c r="G53">
        <v>0.144964337</v>
      </c>
      <c r="H53">
        <v>0.14457521100000001</v>
      </c>
      <c r="I53" s="3">
        <v>39.950000000000003</v>
      </c>
      <c r="J53" s="3">
        <v>0</v>
      </c>
      <c r="K53" s="3">
        <v>23.96</v>
      </c>
      <c r="L53" s="3">
        <f t="shared" si="0"/>
        <v>63.910000000000004</v>
      </c>
      <c r="M53">
        <v>2.2000000000000002</v>
      </c>
      <c r="N53">
        <v>3.39</v>
      </c>
      <c r="O53">
        <v>3.29</v>
      </c>
      <c r="P53" s="4">
        <v>123.98</v>
      </c>
      <c r="Q53" s="4">
        <v>36.090000000000003</v>
      </c>
      <c r="R53" s="4">
        <v>114.91</v>
      </c>
      <c r="S53">
        <v>2.0933519920000001</v>
      </c>
      <c r="T53">
        <v>1.557447011</v>
      </c>
      <c r="U53">
        <v>2.060373985</v>
      </c>
      <c r="V53" s="2">
        <v>2.033846381</v>
      </c>
      <c r="X53">
        <v>0</v>
      </c>
      <c r="Y53">
        <v>2</v>
      </c>
      <c r="Z53">
        <v>36.094997059999997</v>
      </c>
      <c r="AA53" s="4">
        <v>-63.91</v>
      </c>
      <c r="AH53" t="s">
        <v>105</v>
      </c>
      <c r="AI53">
        <v>2.2000000000000002</v>
      </c>
      <c r="AJ53">
        <v>3.29</v>
      </c>
      <c r="AK53">
        <v>3.39</v>
      </c>
      <c r="AL53">
        <v>2.11</v>
      </c>
      <c r="AM53">
        <v>1.73</v>
      </c>
      <c r="AR53" t="s">
        <v>102</v>
      </c>
      <c r="AS53">
        <v>2.2000000000000002</v>
      </c>
      <c r="AT53">
        <v>3.2</v>
      </c>
      <c r="AU53">
        <v>3.6</v>
      </c>
      <c r="AV53">
        <v>2.0499999999999998</v>
      </c>
      <c r="AW53">
        <v>1.78</v>
      </c>
    </row>
    <row r="54" spans="1:49">
      <c r="A54">
        <v>19</v>
      </c>
      <c r="B54" t="s">
        <v>53</v>
      </c>
      <c r="C54" t="s">
        <v>40</v>
      </c>
      <c r="D54">
        <v>0.55244509399999997</v>
      </c>
      <c r="E54">
        <v>0.20719301000000001</v>
      </c>
      <c r="F54">
        <v>0.22885087600000001</v>
      </c>
      <c r="G54">
        <v>0.52617419099999996</v>
      </c>
      <c r="H54">
        <v>0.52548028400000002</v>
      </c>
      <c r="I54" s="3">
        <v>0</v>
      </c>
      <c r="J54" s="3">
        <v>16.98</v>
      </c>
      <c r="K54" s="3">
        <v>16.54</v>
      </c>
      <c r="L54" s="3">
        <f t="shared" si="0"/>
        <v>33.519999999999996</v>
      </c>
      <c r="M54">
        <v>1.1200000000000001</v>
      </c>
      <c r="N54">
        <v>17</v>
      </c>
      <c r="O54">
        <v>10</v>
      </c>
      <c r="P54" s="4">
        <v>66.489999999999995</v>
      </c>
      <c r="Q54" s="4">
        <v>355.09</v>
      </c>
      <c r="R54" s="4">
        <v>231.84</v>
      </c>
      <c r="S54">
        <v>1.8227441900000001</v>
      </c>
      <c r="T54">
        <v>2.5503416919999999</v>
      </c>
      <c r="U54">
        <v>2.3651871849999999</v>
      </c>
      <c r="V54" s="2">
        <v>2.0766542160000001</v>
      </c>
      <c r="X54">
        <v>4</v>
      </c>
      <c r="Y54">
        <v>2</v>
      </c>
      <c r="Z54">
        <v>66.488141010000007</v>
      </c>
      <c r="AA54" s="4">
        <v>-33.51</v>
      </c>
      <c r="AH54" t="s">
        <v>108</v>
      </c>
      <c r="AI54">
        <v>1.1200000000000001</v>
      </c>
      <c r="AJ54">
        <v>10</v>
      </c>
      <c r="AK54">
        <v>17</v>
      </c>
      <c r="AL54">
        <v>1.27</v>
      </c>
      <c r="AM54">
        <v>3.71</v>
      </c>
      <c r="AR54" t="s">
        <v>108</v>
      </c>
      <c r="AS54">
        <v>1.1200000000000001</v>
      </c>
      <c r="AT54">
        <v>10</v>
      </c>
      <c r="AU54">
        <v>17</v>
      </c>
      <c r="AV54">
        <v>1.27</v>
      </c>
      <c r="AW54">
        <v>3.71</v>
      </c>
    </row>
    <row r="55" spans="1:49">
      <c r="A55">
        <v>19</v>
      </c>
      <c r="B55" t="s">
        <v>56</v>
      </c>
      <c r="C55" t="s">
        <v>54</v>
      </c>
      <c r="D55">
        <v>0.58098064100000002</v>
      </c>
      <c r="E55">
        <v>0.19245627600000001</v>
      </c>
      <c r="F55">
        <v>0.203992745</v>
      </c>
      <c r="G55">
        <v>0.60786299300000002</v>
      </c>
      <c r="H55">
        <v>0.57923094399999997</v>
      </c>
      <c r="I55" s="3">
        <v>0</v>
      </c>
      <c r="J55" s="3">
        <v>5.09</v>
      </c>
      <c r="K55" s="3">
        <v>0</v>
      </c>
      <c r="L55" s="3">
        <f t="shared" si="0"/>
        <v>5.09</v>
      </c>
      <c r="M55">
        <v>1.57</v>
      </c>
      <c r="N55">
        <v>6.5</v>
      </c>
      <c r="O55">
        <v>3.79</v>
      </c>
      <c r="P55" s="4">
        <v>94.91</v>
      </c>
      <c r="Q55" s="4">
        <v>128.02000000000001</v>
      </c>
      <c r="R55" s="4">
        <v>94.91</v>
      </c>
      <c r="S55">
        <v>1.977293771</v>
      </c>
      <c r="T55">
        <v>2.107267233</v>
      </c>
      <c r="U55">
        <v>1.977293771</v>
      </c>
      <c r="V55" s="2">
        <v>1.9576797909999999</v>
      </c>
      <c r="X55">
        <v>1</v>
      </c>
      <c r="Y55">
        <v>1</v>
      </c>
      <c r="Z55">
        <v>94.906022109999995</v>
      </c>
      <c r="AA55" s="4">
        <v>-5.09</v>
      </c>
      <c r="AH55" t="s">
        <v>109</v>
      </c>
      <c r="AI55">
        <v>1.57</v>
      </c>
      <c r="AJ55">
        <v>3.79</v>
      </c>
      <c r="AK55">
        <v>6.5</v>
      </c>
      <c r="AL55">
        <v>1.76</v>
      </c>
      <c r="AM55">
        <v>2.0499999999999998</v>
      </c>
      <c r="AR55" t="s">
        <v>109</v>
      </c>
      <c r="AS55">
        <v>1.57</v>
      </c>
      <c r="AT55">
        <v>3.79</v>
      </c>
      <c r="AU55">
        <v>6.5</v>
      </c>
      <c r="AV55">
        <v>1.76</v>
      </c>
      <c r="AW55">
        <v>2.0499999999999998</v>
      </c>
    </row>
    <row r="56" spans="1:49">
      <c r="A56">
        <v>20</v>
      </c>
      <c r="B56" t="s">
        <v>59</v>
      </c>
      <c r="C56" t="s">
        <v>62</v>
      </c>
      <c r="D56">
        <v>0.43926014600000002</v>
      </c>
      <c r="E56">
        <v>0.29789157500000002</v>
      </c>
      <c r="F56">
        <v>0.257358957</v>
      </c>
      <c r="G56">
        <v>0.48821888800000002</v>
      </c>
      <c r="H56">
        <v>0.52841690299999999</v>
      </c>
      <c r="I56" s="3">
        <v>5.73</v>
      </c>
      <c r="J56" s="3">
        <v>0</v>
      </c>
      <c r="K56" s="3">
        <v>0</v>
      </c>
      <c r="L56" s="3">
        <f t="shared" si="0"/>
        <v>5.73</v>
      </c>
      <c r="M56">
        <v>2.4500000000000002</v>
      </c>
      <c r="N56">
        <v>2.89</v>
      </c>
      <c r="O56">
        <v>3.39</v>
      </c>
      <c r="P56" s="4">
        <v>108.31</v>
      </c>
      <c r="Q56" s="4">
        <v>94.27</v>
      </c>
      <c r="R56" s="4">
        <v>94.27</v>
      </c>
      <c r="S56">
        <v>2.0346721689999998</v>
      </c>
      <c r="T56">
        <v>1.974365878</v>
      </c>
      <c r="U56">
        <v>1.974365878</v>
      </c>
      <c r="V56" s="2">
        <v>1.990018098</v>
      </c>
      <c r="X56">
        <v>2</v>
      </c>
      <c r="Y56">
        <v>0</v>
      </c>
      <c r="Z56">
        <v>108.3109012</v>
      </c>
      <c r="AA56" s="4">
        <v>8.31</v>
      </c>
      <c r="AH56" t="s">
        <v>110</v>
      </c>
      <c r="AI56">
        <v>2.4500000000000002</v>
      </c>
      <c r="AJ56">
        <v>3.39</v>
      </c>
      <c r="AK56">
        <v>2.89</v>
      </c>
      <c r="AL56">
        <v>1.9</v>
      </c>
      <c r="AM56">
        <v>1.91</v>
      </c>
      <c r="AR56" t="s">
        <v>110</v>
      </c>
      <c r="AS56">
        <v>2.4500000000000002</v>
      </c>
      <c r="AT56">
        <v>3.39</v>
      </c>
      <c r="AU56">
        <v>2.89</v>
      </c>
      <c r="AV56">
        <v>1.9</v>
      </c>
      <c r="AW56">
        <v>1.91</v>
      </c>
    </row>
    <row r="57" spans="1:49">
      <c r="A57">
        <v>20</v>
      </c>
      <c r="B57" t="s">
        <v>48</v>
      </c>
      <c r="C57" t="s">
        <v>33</v>
      </c>
      <c r="D57">
        <v>0.65285809500000003</v>
      </c>
      <c r="E57">
        <v>0.13241810700000001</v>
      </c>
      <c r="F57">
        <v>0.161152503</v>
      </c>
      <c r="G57">
        <v>0.66757609500000004</v>
      </c>
      <c r="H57">
        <v>0.58121261499999999</v>
      </c>
      <c r="I57" s="3">
        <v>9.5</v>
      </c>
      <c r="J57" s="3">
        <v>1.22</v>
      </c>
      <c r="K57" s="3">
        <v>0</v>
      </c>
      <c r="L57" s="3">
        <f t="shared" si="0"/>
        <v>10.72</v>
      </c>
      <c r="M57">
        <v>1.5</v>
      </c>
      <c r="N57">
        <v>7</v>
      </c>
      <c r="O57">
        <v>4.2</v>
      </c>
      <c r="P57" s="4">
        <v>103.53</v>
      </c>
      <c r="Q57" s="4">
        <v>97.82</v>
      </c>
      <c r="R57" s="4">
        <v>89.28</v>
      </c>
      <c r="S57">
        <v>2.0150654399999999</v>
      </c>
      <c r="T57">
        <v>1.990443942</v>
      </c>
      <c r="U57">
        <v>1.950743941</v>
      </c>
      <c r="V57" s="2">
        <v>1.893489872</v>
      </c>
      <c r="X57">
        <v>1</v>
      </c>
      <c r="Y57">
        <v>1</v>
      </c>
      <c r="Z57">
        <v>89.27789473</v>
      </c>
      <c r="AA57" s="4">
        <v>-10.72</v>
      </c>
      <c r="AH57" t="s">
        <v>111</v>
      </c>
      <c r="AI57">
        <v>1.5</v>
      </c>
      <c r="AJ57">
        <v>4.2</v>
      </c>
      <c r="AK57">
        <v>7</v>
      </c>
      <c r="AL57">
        <v>1.77</v>
      </c>
      <c r="AM57">
        <v>2.0499999999999998</v>
      </c>
      <c r="AR57" t="s">
        <v>112</v>
      </c>
      <c r="AS57">
        <v>1.19</v>
      </c>
      <c r="AT57">
        <v>7</v>
      </c>
      <c r="AU57">
        <v>13</v>
      </c>
      <c r="AV57">
        <v>1.31</v>
      </c>
      <c r="AW57">
        <v>3.42</v>
      </c>
    </row>
    <row r="58" spans="1:49">
      <c r="A58">
        <v>20</v>
      </c>
      <c r="B58" t="s">
        <v>41</v>
      </c>
      <c r="C58" t="s">
        <v>56</v>
      </c>
      <c r="D58">
        <v>0.36956344899999999</v>
      </c>
      <c r="E58">
        <v>0.32990651199999999</v>
      </c>
      <c r="F58">
        <v>0.298969869</v>
      </c>
      <c r="G58">
        <v>0.34970514000000003</v>
      </c>
      <c r="H58">
        <v>0.42179551100000001</v>
      </c>
      <c r="I58" s="3">
        <v>3.66</v>
      </c>
      <c r="J58" s="3">
        <v>0</v>
      </c>
      <c r="K58" s="3">
        <v>0</v>
      </c>
      <c r="L58" s="3">
        <f t="shared" si="0"/>
        <v>3.66</v>
      </c>
      <c r="M58">
        <v>2.89</v>
      </c>
      <c r="N58">
        <v>2.5</v>
      </c>
      <c r="O58">
        <v>3.25</v>
      </c>
      <c r="P58" s="4">
        <v>106.92</v>
      </c>
      <c r="Q58" s="4">
        <v>96.33</v>
      </c>
      <c r="R58" s="4">
        <v>96.34</v>
      </c>
      <c r="S58">
        <v>2.0290667359999999</v>
      </c>
      <c r="T58">
        <v>1.983783673</v>
      </c>
      <c r="U58">
        <v>1.9838095929999999</v>
      </c>
      <c r="V58" s="2">
        <v>1.9974313480000001</v>
      </c>
      <c r="X58">
        <v>0</v>
      </c>
      <c r="Y58">
        <v>2</v>
      </c>
      <c r="Z58">
        <v>96.334904929999993</v>
      </c>
      <c r="AA58" s="4">
        <v>-3.67</v>
      </c>
      <c r="AH58" t="s">
        <v>113</v>
      </c>
      <c r="AI58">
        <v>2.89</v>
      </c>
      <c r="AJ58">
        <v>3.25</v>
      </c>
      <c r="AK58">
        <v>2.5</v>
      </c>
      <c r="AL58">
        <v>2.08</v>
      </c>
      <c r="AM58">
        <v>1.75</v>
      </c>
      <c r="AR58" t="s">
        <v>114</v>
      </c>
      <c r="AS58">
        <v>1.39</v>
      </c>
      <c r="AT58">
        <v>5</v>
      </c>
      <c r="AU58">
        <v>7.5</v>
      </c>
      <c r="AV58">
        <v>1.5</v>
      </c>
      <c r="AW58">
        <v>2.56</v>
      </c>
    </row>
    <row r="59" spans="1:49">
      <c r="A59">
        <v>20</v>
      </c>
      <c r="B59" t="s">
        <v>53</v>
      </c>
      <c r="C59" t="s">
        <v>47</v>
      </c>
      <c r="D59">
        <v>0.39856180499999999</v>
      </c>
      <c r="E59">
        <v>0.26709210500000002</v>
      </c>
      <c r="F59">
        <v>0.157153547</v>
      </c>
      <c r="G59">
        <v>0.76513914199999999</v>
      </c>
      <c r="H59">
        <v>0.73574294799999995</v>
      </c>
      <c r="I59" s="3">
        <v>0</v>
      </c>
      <c r="J59" s="3">
        <v>27.69</v>
      </c>
      <c r="K59" s="3">
        <v>10.220000000000001</v>
      </c>
      <c r="L59" s="3">
        <f t="shared" si="0"/>
        <v>37.910000000000004</v>
      </c>
      <c r="M59">
        <v>1.19</v>
      </c>
      <c r="N59">
        <v>13</v>
      </c>
      <c r="O59">
        <v>7</v>
      </c>
      <c r="P59" s="4">
        <v>62.09</v>
      </c>
      <c r="Q59" s="4">
        <v>422.08</v>
      </c>
      <c r="R59" s="4">
        <v>133.62</v>
      </c>
      <c r="S59">
        <v>1.7930133749999999</v>
      </c>
      <c r="T59">
        <v>2.6253966599999998</v>
      </c>
      <c r="U59">
        <v>2.1258867860000001</v>
      </c>
      <c r="V59" s="2">
        <v>1.749940016</v>
      </c>
      <c r="X59">
        <v>5</v>
      </c>
      <c r="Y59">
        <v>2</v>
      </c>
      <c r="Z59">
        <v>62.088815519999997</v>
      </c>
      <c r="AA59" s="4">
        <v>-37.909999999999997</v>
      </c>
      <c r="AH59" t="s">
        <v>112</v>
      </c>
      <c r="AI59">
        <v>1.19</v>
      </c>
      <c r="AJ59">
        <v>7</v>
      </c>
      <c r="AK59">
        <v>13</v>
      </c>
      <c r="AL59">
        <v>1.31</v>
      </c>
      <c r="AM59">
        <v>3.42</v>
      </c>
      <c r="AR59" t="s">
        <v>115</v>
      </c>
      <c r="AS59">
        <v>2.79</v>
      </c>
      <c r="AT59">
        <v>3.25</v>
      </c>
      <c r="AU59">
        <v>2.6</v>
      </c>
      <c r="AV59">
        <v>2.06</v>
      </c>
      <c r="AW59">
        <v>1.76</v>
      </c>
    </row>
    <row r="60" spans="1:49">
      <c r="A60">
        <v>20</v>
      </c>
      <c r="B60" t="s">
        <v>52</v>
      </c>
      <c r="C60" t="s">
        <v>32</v>
      </c>
      <c r="D60">
        <v>0.50549201200000005</v>
      </c>
      <c r="E60">
        <v>7.7711478E-2</v>
      </c>
      <c r="F60">
        <v>8.5577383000000007E-2</v>
      </c>
      <c r="G60">
        <v>0.62413521100000002</v>
      </c>
      <c r="H60">
        <v>0.54836376799999997</v>
      </c>
      <c r="I60" s="3">
        <v>12.94</v>
      </c>
      <c r="J60" s="3">
        <v>0</v>
      </c>
      <c r="K60" s="3">
        <v>0</v>
      </c>
      <c r="L60" s="3">
        <f t="shared" si="0"/>
        <v>12.94</v>
      </c>
      <c r="M60">
        <v>1.39</v>
      </c>
      <c r="N60">
        <v>7.5</v>
      </c>
      <c r="O60">
        <v>5</v>
      </c>
      <c r="P60" s="4">
        <v>105.04</v>
      </c>
      <c r="Q60" s="4">
        <v>87.07</v>
      </c>
      <c r="R60" s="4">
        <v>87.06</v>
      </c>
      <c r="S60">
        <v>2.0213735759999998</v>
      </c>
      <c r="T60">
        <v>1.93984691</v>
      </c>
      <c r="U60">
        <v>1.9398427469999999</v>
      </c>
      <c r="V60" s="2">
        <v>1.3385432319999999</v>
      </c>
      <c r="X60">
        <v>2</v>
      </c>
      <c r="Y60">
        <v>2</v>
      </c>
      <c r="Z60">
        <v>87.064828039999995</v>
      </c>
      <c r="AA60" s="4">
        <v>-12.94</v>
      </c>
      <c r="AH60" t="s">
        <v>114</v>
      </c>
      <c r="AI60">
        <v>1.39</v>
      </c>
      <c r="AJ60">
        <v>5</v>
      </c>
      <c r="AK60">
        <v>7.5</v>
      </c>
      <c r="AL60">
        <v>1.5</v>
      </c>
      <c r="AM60">
        <v>2.56</v>
      </c>
      <c r="AR60" t="s">
        <v>111</v>
      </c>
      <c r="AS60">
        <v>1.5</v>
      </c>
      <c r="AT60">
        <v>4.2</v>
      </c>
      <c r="AU60">
        <v>7</v>
      </c>
      <c r="AV60">
        <v>1.77</v>
      </c>
      <c r="AW60">
        <v>2.0499999999999998</v>
      </c>
    </row>
    <row r="61" spans="1:49">
      <c r="A61">
        <v>20</v>
      </c>
      <c r="B61" t="s">
        <v>57</v>
      </c>
      <c r="C61" t="s">
        <v>36</v>
      </c>
      <c r="D61">
        <v>0.338415358</v>
      </c>
      <c r="E61">
        <v>0.302460387</v>
      </c>
      <c r="F61">
        <v>0.35879856900000001</v>
      </c>
      <c r="G61">
        <v>0.205525139</v>
      </c>
      <c r="H61">
        <v>0.29221058900000002</v>
      </c>
      <c r="I61" s="3">
        <v>0</v>
      </c>
      <c r="J61" s="3">
        <v>0</v>
      </c>
      <c r="K61" s="3">
        <v>7.45</v>
      </c>
      <c r="L61" s="3">
        <f t="shared" si="0"/>
        <v>7.45</v>
      </c>
      <c r="M61">
        <v>2.79</v>
      </c>
      <c r="N61">
        <v>2.6</v>
      </c>
      <c r="O61">
        <v>3.25</v>
      </c>
      <c r="P61" s="4">
        <v>92.56</v>
      </c>
      <c r="Q61" s="4">
        <v>92.55</v>
      </c>
      <c r="R61" s="4">
        <v>116.75</v>
      </c>
      <c r="S61">
        <v>1.9664148779999999</v>
      </c>
      <c r="T61">
        <v>1.966368229</v>
      </c>
      <c r="U61">
        <v>2.0672749239999999</v>
      </c>
      <c r="V61" s="2">
        <v>2.0019487749999998</v>
      </c>
      <c r="X61">
        <v>1</v>
      </c>
      <c r="Y61">
        <v>1</v>
      </c>
      <c r="Z61">
        <v>116.7548484</v>
      </c>
      <c r="AA61" s="4">
        <v>16.75</v>
      </c>
      <c r="AH61" t="s">
        <v>115</v>
      </c>
      <c r="AI61">
        <v>2.79</v>
      </c>
      <c r="AJ61">
        <v>3.25</v>
      </c>
      <c r="AK61">
        <v>2.6</v>
      </c>
      <c r="AL61">
        <v>2.06</v>
      </c>
      <c r="AM61">
        <v>1.76</v>
      </c>
      <c r="AR61" t="s">
        <v>113</v>
      </c>
      <c r="AS61">
        <v>2.89</v>
      </c>
      <c r="AT61">
        <v>3.25</v>
      </c>
      <c r="AU61">
        <v>2.5</v>
      </c>
      <c r="AV61">
        <v>2.08</v>
      </c>
      <c r="AW61">
        <v>1.75</v>
      </c>
    </row>
    <row r="62" spans="1:49">
      <c r="A62">
        <v>20</v>
      </c>
      <c r="B62" t="s">
        <v>40</v>
      </c>
      <c r="C62" t="s">
        <v>58</v>
      </c>
      <c r="D62">
        <v>0.34410391200000001</v>
      </c>
      <c r="E62">
        <v>0.30419696200000002</v>
      </c>
      <c r="F62">
        <v>0.35130671800000002</v>
      </c>
      <c r="G62">
        <v>0.21949639000000001</v>
      </c>
      <c r="H62">
        <v>0.30557664400000001</v>
      </c>
      <c r="I62" s="3">
        <v>0</v>
      </c>
      <c r="J62" s="3">
        <v>4.1500000000000004</v>
      </c>
      <c r="K62" s="3">
        <v>9.7100000000000009</v>
      </c>
      <c r="L62" s="3">
        <f t="shared" si="0"/>
        <v>13.860000000000001</v>
      </c>
      <c r="M62">
        <v>2.2000000000000002</v>
      </c>
      <c r="N62">
        <v>3.29</v>
      </c>
      <c r="O62">
        <v>3.39</v>
      </c>
      <c r="P62" s="4">
        <v>86.14</v>
      </c>
      <c r="Q62" s="4">
        <v>99.79</v>
      </c>
      <c r="R62" s="4">
        <v>119.06</v>
      </c>
      <c r="S62">
        <v>1.935182153</v>
      </c>
      <c r="T62">
        <v>1.9991069610000001</v>
      </c>
      <c r="U62">
        <v>2.0757728480000002</v>
      </c>
      <c r="V62" s="2">
        <v>2.0032589600000001</v>
      </c>
      <c r="X62">
        <v>0</v>
      </c>
      <c r="Y62">
        <v>0</v>
      </c>
      <c r="Z62">
        <v>119.06191080000001</v>
      </c>
      <c r="AA62" s="4">
        <v>19.059999999999999</v>
      </c>
      <c r="AH62" t="s">
        <v>116</v>
      </c>
      <c r="AI62">
        <v>2.2000000000000002</v>
      </c>
      <c r="AJ62">
        <v>3.39</v>
      </c>
      <c r="AK62">
        <v>3.29</v>
      </c>
      <c r="AL62">
        <v>2.02</v>
      </c>
      <c r="AM62">
        <v>1.8</v>
      </c>
      <c r="AR62" t="s">
        <v>116</v>
      </c>
      <c r="AS62">
        <v>2.2000000000000002</v>
      </c>
      <c r="AT62">
        <v>3.39</v>
      </c>
      <c r="AU62">
        <v>3.29</v>
      </c>
      <c r="AV62">
        <v>2.02</v>
      </c>
      <c r="AW62">
        <v>1.8</v>
      </c>
    </row>
    <row r="63" spans="1:49">
      <c r="A63">
        <v>20</v>
      </c>
      <c r="B63" t="s">
        <v>51</v>
      </c>
      <c r="C63" t="s">
        <v>35</v>
      </c>
      <c r="D63">
        <v>0.60458675900000003</v>
      </c>
      <c r="E63">
        <v>0.17249803799999999</v>
      </c>
      <c r="F63">
        <v>0.17742973500000001</v>
      </c>
      <c r="G63">
        <v>0.68334551200000004</v>
      </c>
      <c r="H63">
        <v>0.62648139700000005</v>
      </c>
      <c r="I63" s="3">
        <v>0</v>
      </c>
      <c r="J63" s="3">
        <v>5.18</v>
      </c>
      <c r="K63" s="3">
        <v>0</v>
      </c>
      <c r="L63" s="3">
        <f t="shared" si="0"/>
        <v>5.18</v>
      </c>
      <c r="M63">
        <v>1.39</v>
      </c>
      <c r="N63">
        <v>7.5</v>
      </c>
      <c r="O63">
        <v>5</v>
      </c>
      <c r="P63" s="4">
        <v>94.82</v>
      </c>
      <c r="Q63" s="4">
        <v>133.66</v>
      </c>
      <c r="R63" s="4">
        <v>94.82</v>
      </c>
      <c r="S63">
        <v>1.976907134</v>
      </c>
      <c r="T63">
        <v>2.1260008269999999</v>
      </c>
      <c r="U63">
        <v>1.976907134</v>
      </c>
      <c r="V63" s="2">
        <v>1.9127049570000001</v>
      </c>
      <c r="X63">
        <v>2</v>
      </c>
      <c r="Y63">
        <v>0</v>
      </c>
      <c r="Z63">
        <v>94.821568299999996</v>
      </c>
      <c r="AA63" s="4">
        <v>-5.18</v>
      </c>
      <c r="AH63" t="s">
        <v>117</v>
      </c>
      <c r="AI63">
        <v>1.39</v>
      </c>
      <c r="AJ63">
        <v>5</v>
      </c>
      <c r="AK63">
        <v>7.5</v>
      </c>
      <c r="AL63">
        <v>1.48</v>
      </c>
      <c r="AM63">
        <v>2.62</v>
      </c>
      <c r="AR63" t="s">
        <v>118</v>
      </c>
      <c r="AS63">
        <v>2.29</v>
      </c>
      <c r="AT63">
        <v>3.39</v>
      </c>
      <c r="AU63">
        <v>3.1</v>
      </c>
      <c r="AV63">
        <v>1.84</v>
      </c>
      <c r="AW63">
        <v>1.97</v>
      </c>
    </row>
    <row r="64" spans="1:49">
      <c r="A64">
        <v>20</v>
      </c>
      <c r="B64" t="s">
        <v>54</v>
      </c>
      <c r="C64" t="s">
        <v>61</v>
      </c>
      <c r="D64">
        <v>0.425707844</v>
      </c>
      <c r="E64">
        <v>0.28759077300000002</v>
      </c>
      <c r="F64">
        <v>0.28423569700000001</v>
      </c>
      <c r="G64">
        <v>0.38647160899999999</v>
      </c>
      <c r="H64">
        <v>0.44667200299999998</v>
      </c>
      <c r="I64" s="3">
        <v>0</v>
      </c>
      <c r="J64" s="3">
        <v>0</v>
      </c>
      <c r="K64" s="3">
        <v>0</v>
      </c>
      <c r="L64" s="3">
        <f t="shared" si="0"/>
        <v>0</v>
      </c>
      <c r="M64">
        <v>2.29</v>
      </c>
      <c r="N64">
        <v>3.1</v>
      </c>
      <c r="O64">
        <v>3.39</v>
      </c>
      <c r="P64" s="4">
        <v>100</v>
      </c>
      <c r="Q64" s="4">
        <v>100</v>
      </c>
      <c r="R64" s="4">
        <v>100</v>
      </c>
      <c r="S64">
        <v>2</v>
      </c>
      <c r="T64">
        <v>2</v>
      </c>
      <c r="U64">
        <v>2</v>
      </c>
      <c r="V64" s="2">
        <v>1.9950686280000001</v>
      </c>
      <c r="X64">
        <v>0</v>
      </c>
      <c r="Y64">
        <v>1</v>
      </c>
      <c r="Z64">
        <v>100</v>
      </c>
      <c r="AA64" t="s">
        <v>37</v>
      </c>
      <c r="AH64" t="s">
        <v>118</v>
      </c>
      <c r="AI64">
        <v>2.29</v>
      </c>
      <c r="AJ64">
        <v>3.39</v>
      </c>
      <c r="AK64">
        <v>3.1</v>
      </c>
      <c r="AL64">
        <v>1.84</v>
      </c>
      <c r="AM64">
        <v>1.97</v>
      </c>
      <c r="AR64" t="s">
        <v>117</v>
      </c>
      <c r="AS64">
        <v>1.39</v>
      </c>
      <c r="AT64">
        <v>5</v>
      </c>
      <c r="AU64">
        <v>7.5</v>
      </c>
      <c r="AV64">
        <v>1.48</v>
      </c>
      <c r="AW64">
        <v>2.62</v>
      </c>
    </row>
    <row r="65" spans="1:49">
      <c r="A65">
        <v>21</v>
      </c>
      <c r="B65" t="s">
        <v>57</v>
      </c>
      <c r="C65" t="s">
        <v>52</v>
      </c>
      <c r="D65">
        <v>0.22970690399999999</v>
      </c>
      <c r="E65">
        <v>0.42402131900000001</v>
      </c>
      <c r="F65">
        <v>0.34571532599999999</v>
      </c>
      <c r="G65">
        <v>0.215357351</v>
      </c>
      <c r="H65">
        <v>0.28906545</v>
      </c>
      <c r="I65" s="3">
        <v>7.15</v>
      </c>
      <c r="J65" s="3">
        <v>0</v>
      </c>
      <c r="K65" s="3">
        <v>13.65</v>
      </c>
      <c r="L65" s="3">
        <f t="shared" si="0"/>
        <v>20.8</v>
      </c>
      <c r="M65">
        <v>5</v>
      </c>
      <c r="N65">
        <v>1.7</v>
      </c>
      <c r="O65">
        <v>3.79</v>
      </c>
      <c r="P65" s="4">
        <v>114.96</v>
      </c>
      <c r="Q65" s="4">
        <v>79.2</v>
      </c>
      <c r="R65" s="4">
        <v>130.93</v>
      </c>
      <c r="S65">
        <v>2.0605563199999999</v>
      </c>
      <c r="T65">
        <v>1.8986989249999999</v>
      </c>
      <c r="U65">
        <v>2.1170515409999999</v>
      </c>
      <c r="V65" s="2">
        <v>2.010309999</v>
      </c>
      <c r="X65">
        <v>2</v>
      </c>
      <c r="Y65">
        <v>3</v>
      </c>
      <c r="Z65">
        <v>79.195211900000004</v>
      </c>
      <c r="AA65" s="4">
        <v>-20.8</v>
      </c>
      <c r="AH65" t="s">
        <v>119</v>
      </c>
      <c r="AI65">
        <v>5</v>
      </c>
      <c r="AJ65">
        <v>3.79</v>
      </c>
      <c r="AK65">
        <v>1.7</v>
      </c>
      <c r="AL65">
        <v>1.89</v>
      </c>
      <c r="AM65">
        <v>1.92</v>
      </c>
      <c r="AR65" t="s">
        <v>119</v>
      </c>
      <c r="AS65">
        <v>5</v>
      </c>
      <c r="AT65">
        <v>3.79</v>
      </c>
      <c r="AU65">
        <v>1.7</v>
      </c>
      <c r="AV65">
        <v>1.89</v>
      </c>
      <c r="AW65">
        <v>1.92</v>
      </c>
    </row>
    <row r="66" spans="1:49">
      <c r="A66">
        <v>21</v>
      </c>
      <c r="B66" t="s">
        <v>61</v>
      </c>
      <c r="C66" t="s">
        <v>41</v>
      </c>
      <c r="D66">
        <v>0.66265251199999997</v>
      </c>
      <c r="E66">
        <v>0.110597284</v>
      </c>
      <c r="F66">
        <v>0.21617715700000001</v>
      </c>
      <c r="G66">
        <v>0.41363491000000002</v>
      </c>
      <c r="H66">
        <v>0.35870194</v>
      </c>
      <c r="I66" s="3">
        <v>47.31</v>
      </c>
      <c r="J66" s="3">
        <v>0</v>
      </c>
      <c r="K66" s="3">
        <v>8.49</v>
      </c>
      <c r="L66" s="3">
        <f t="shared" si="0"/>
        <v>55.800000000000004</v>
      </c>
      <c r="M66">
        <v>2.25</v>
      </c>
      <c r="N66">
        <v>3.29</v>
      </c>
      <c r="O66">
        <v>3.29</v>
      </c>
      <c r="P66" s="4">
        <v>150.65</v>
      </c>
      <c r="Q66" s="4">
        <v>44.21</v>
      </c>
      <c r="R66" s="4">
        <v>72.13</v>
      </c>
      <c r="S66">
        <v>2.1779611729999999</v>
      </c>
      <c r="T66">
        <v>1.6454962740000001</v>
      </c>
      <c r="U66">
        <v>1.8580933420000001</v>
      </c>
      <c r="V66" s="2">
        <v>2.0268961970000001</v>
      </c>
      <c r="X66">
        <v>1</v>
      </c>
      <c r="Y66">
        <v>1</v>
      </c>
      <c r="Z66">
        <v>72.126248250000003</v>
      </c>
      <c r="AA66" s="4">
        <v>-27.87</v>
      </c>
      <c r="AH66" t="s">
        <v>120</v>
      </c>
      <c r="AI66">
        <v>2.25</v>
      </c>
      <c r="AJ66">
        <v>3.29</v>
      </c>
      <c r="AK66">
        <v>3.29</v>
      </c>
      <c r="AL66">
        <v>2.0699999999999998</v>
      </c>
      <c r="AM66">
        <v>1.75</v>
      </c>
      <c r="AR66" t="s">
        <v>121</v>
      </c>
      <c r="AS66">
        <v>4</v>
      </c>
      <c r="AT66">
        <v>3.79</v>
      </c>
      <c r="AU66">
        <v>1.85</v>
      </c>
      <c r="AV66">
        <v>1.64</v>
      </c>
      <c r="AW66">
        <v>2.25</v>
      </c>
    </row>
    <row r="67" spans="1:49">
      <c r="A67">
        <v>21</v>
      </c>
      <c r="B67" t="s">
        <v>56</v>
      </c>
      <c r="C67" t="s">
        <v>40</v>
      </c>
      <c r="D67">
        <v>0.52034830300000001</v>
      </c>
      <c r="E67">
        <v>0.20154395</v>
      </c>
      <c r="F67">
        <v>0.27476468999999998</v>
      </c>
      <c r="G67">
        <v>0.361834767</v>
      </c>
      <c r="H67">
        <v>0.39731264300000002</v>
      </c>
      <c r="I67" s="3">
        <v>0</v>
      </c>
      <c r="J67" s="3">
        <v>0</v>
      </c>
      <c r="K67" s="3">
        <v>1.44</v>
      </c>
      <c r="L67" s="3">
        <f t="shared" ref="L67:L130" si="2">SUM(I67:K67)</f>
        <v>1.44</v>
      </c>
      <c r="M67">
        <v>1.75</v>
      </c>
      <c r="N67">
        <v>4.75</v>
      </c>
      <c r="O67">
        <v>3.79</v>
      </c>
      <c r="P67" s="4">
        <v>98.56</v>
      </c>
      <c r="Q67" s="4">
        <v>98.56</v>
      </c>
      <c r="R67" s="4">
        <v>104.01</v>
      </c>
      <c r="S67">
        <v>1.9937204100000001</v>
      </c>
      <c r="T67">
        <v>1.9937204100000001</v>
      </c>
      <c r="U67">
        <v>2.017054704</v>
      </c>
      <c r="V67" s="2">
        <v>1.9934667290000001</v>
      </c>
      <c r="X67">
        <v>1</v>
      </c>
      <c r="Y67">
        <v>2</v>
      </c>
      <c r="Z67">
        <v>98.564474410000003</v>
      </c>
      <c r="AA67" s="4">
        <v>-1.44</v>
      </c>
      <c r="AH67" t="s">
        <v>122</v>
      </c>
      <c r="AI67">
        <v>1.75</v>
      </c>
      <c r="AJ67">
        <v>3.79</v>
      </c>
      <c r="AK67">
        <v>4.75</v>
      </c>
      <c r="AL67">
        <v>1.85</v>
      </c>
      <c r="AM67">
        <v>1.95</v>
      </c>
      <c r="AR67" t="s">
        <v>123</v>
      </c>
      <c r="AS67">
        <v>2.62</v>
      </c>
      <c r="AT67">
        <v>3.29</v>
      </c>
      <c r="AU67">
        <v>2.75</v>
      </c>
      <c r="AV67">
        <v>1.94</v>
      </c>
      <c r="AW67">
        <v>1.87</v>
      </c>
    </row>
    <row r="68" spans="1:49">
      <c r="A68">
        <v>21</v>
      </c>
      <c r="B68" t="s">
        <v>58</v>
      </c>
      <c r="C68" t="s">
        <v>47</v>
      </c>
      <c r="D68">
        <v>0.49502452899999999</v>
      </c>
      <c r="E68">
        <v>0.27023323700000002</v>
      </c>
      <c r="F68">
        <v>0.20837679000000001</v>
      </c>
      <c r="G68">
        <v>0.67976430600000004</v>
      </c>
      <c r="H68">
        <v>0.66756264099999996</v>
      </c>
      <c r="I68" s="3">
        <v>20.5</v>
      </c>
      <c r="J68" s="3">
        <v>0</v>
      </c>
      <c r="K68" s="3">
        <v>0</v>
      </c>
      <c r="L68" s="3">
        <f t="shared" si="2"/>
        <v>20.5</v>
      </c>
      <c r="M68">
        <v>2.62</v>
      </c>
      <c r="N68">
        <v>2.75</v>
      </c>
      <c r="O68">
        <v>3.29</v>
      </c>
      <c r="P68" s="4">
        <v>133.21</v>
      </c>
      <c r="Q68" s="4">
        <v>79.5</v>
      </c>
      <c r="R68" s="4">
        <v>79.5</v>
      </c>
      <c r="S68">
        <v>2.124545935</v>
      </c>
      <c r="T68">
        <v>1.9003577089999999</v>
      </c>
      <c r="U68">
        <v>1.9003577089999999</v>
      </c>
      <c r="V68" s="2">
        <v>1.961232605</v>
      </c>
      <c r="X68">
        <v>1</v>
      </c>
      <c r="Y68">
        <v>1</v>
      </c>
      <c r="Z68">
        <v>79.498275719999995</v>
      </c>
      <c r="AA68" s="4">
        <v>-20.5</v>
      </c>
      <c r="AH68" t="s">
        <v>123</v>
      </c>
      <c r="AI68">
        <v>2.62</v>
      </c>
      <c r="AJ68">
        <v>3.29</v>
      </c>
      <c r="AK68">
        <v>2.75</v>
      </c>
      <c r="AL68">
        <v>1.94</v>
      </c>
      <c r="AM68">
        <v>1.87</v>
      </c>
      <c r="AR68" t="s">
        <v>124</v>
      </c>
      <c r="AS68">
        <v>10</v>
      </c>
      <c r="AT68">
        <v>5.25</v>
      </c>
      <c r="AU68">
        <v>1.3</v>
      </c>
      <c r="AV68">
        <v>1.49</v>
      </c>
      <c r="AW68">
        <v>2.58</v>
      </c>
    </row>
    <row r="69" spans="1:49">
      <c r="A69">
        <v>21</v>
      </c>
      <c r="B69" t="s">
        <v>32</v>
      </c>
      <c r="C69" t="s">
        <v>51</v>
      </c>
      <c r="D69">
        <v>0.28409274800000001</v>
      </c>
      <c r="E69">
        <v>0.43678900799999998</v>
      </c>
      <c r="F69">
        <v>0.27597761900000001</v>
      </c>
      <c r="G69">
        <v>0.41273596200000001</v>
      </c>
      <c r="H69">
        <v>0.46682571099999998</v>
      </c>
      <c r="I69" s="3">
        <v>6.04</v>
      </c>
      <c r="J69" s="3">
        <v>0</v>
      </c>
      <c r="K69" s="3">
        <v>4.1399999999999997</v>
      </c>
      <c r="L69" s="3">
        <f t="shared" si="2"/>
        <v>10.18</v>
      </c>
      <c r="M69">
        <v>4</v>
      </c>
      <c r="N69">
        <v>1.85</v>
      </c>
      <c r="O69">
        <v>3.79</v>
      </c>
      <c r="P69" s="4">
        <v>113.97</v>
      </c>
      <c r="Q69" s="4">
        <v>89.83</v>
      </c>
      <c r="R69" s="4">
        <v>105.51</v>
      </c>
      <c r="S69">
        <v>2.0567854739999998</v>
      </c>
      <c r="T69">
        <v>1.9534087979999999</v>
      </c>
      <c r="U69">
        <v>2.0232842139999998</v>
      </c>
      <c r="V69" s="2">
        <v>1.9959264880000001</v>
      </c>
      <c r="X69">
        <v>0</v>
      </c>
      <c r="Y69">
        <v>0</v>
      </c>
      <c r="Z69">
        <v>105.5077141</v>
      </c>
      <c r="AA69" s="4">
        <v>5.51</v>
      </c>
      <c r="AH69" t="s">
        <v>121</v>
      </c>
      <c r="AI69">
        <v>4</v>
      </c>
      <c r="AJ69">
        <v>3.79</v>
      </c>
      <c r="AK69">
        <v>1.85</v>
      </c>
      <c r="AL69">
        <v>1.64</v>
      </c>
      <c r="AM69">
        <v>2.25</v>
      </c>
      <c r="AR69" t="s">
        <v>125</v>
      </c>
      <c r="AS69">
        <v>2.5</v>
      </c>
      <c r="AT69">
        <v>3.39</v>
      </c>
      <c r="AU69">
        <v>2.79</v>
      </c>
      <c r="AV69">
        <v>1.64</v>
      </c>
      <c r="AW69">
        <v>2.25</v>
      </c>
    </row>
    <row r="70" spans="1:49">
      <c r="A70">
        <v>21</v>
      </c>
      <c r="B70" t="s">
        <v>35</v>
      </c>
      <c r="C70" t="s">
        <v>53</v>
      </c>
      <c r="D70">
        <v>0.17453642899999999</v>
      </c>
      <c r="E70">
        <v>0.57175712999999995</v>
      </c>
      <c r="F70">
        <v>0.24723561899999999</v>
      </c>
      <c r="G70">
        <v>0.41773713499999998</v>
      </c>
      <c r="H70">
        <v>0.42331140099999998</v>
      </c>
      <c r="I70" s="3">
        <v>9.48</v>
      </c>
      <c r="J70" s="3">
        <v>0</v>
      </c>
      <c r="K70" s="3">
        <v>9.7200000000000006</v>
      </c>
      <c r="L70" s="3">
        <f t="shared" si="2"/>
        <v>19.200000000000003</v>
      </c>
      <c r="M70">
        <v>10</v>
      </c>
      <c r="N70">
        <v>1.3</v>
      </c>
      <c r="O70">
        <v>5.25</v>
      </c>
      <c r="P70" s="4">
        <v>175.61</v>
      </c>
      <c r="Q70" s="4">
        <v>80.8</v>
      </c>
      <c r="R70" s="4">
        <v>131.81</v>
      </c>
      <c r="S70">
        <v>2.2445569230000002</v>
      </c>
      <c r="T70">
        <v>1.9074254580000001</v>
      </c>
      <c r="U70">
        <v>2.1199593960000001</v>
      </c>
      <c r="V70" s="2">
        <v>2.006470529</v>
      </c>
      <c r="X70">
        <v>0</v>
      </c>
      <c r="Y70">
        <v>2</v>
      </c>
      <c r="Z70">
        <v>80.802622830000004</v>
      </c>
      <c r="AA70" s="4">
        <v>-19.2</v>
      </c>
      <c r="AH70" t="s">
        <v>124</v>
      </c>
      <c r="AI70">
        <v>10</v>
      </c>
      <c r="AJ70">
        <v>5.25</v>
      </c>
      <c r="AK70">
        <v>1.3</v>
      </c>
      <c r="AL70">
        <v>1.49</v>
      </c>
      <c r="AM70">
        <v>2.58</v>
      </c>
      <c r="AR70" t="s">
        <v>122</v>
      </c>
      <c r="AS70">
        <v>1.75</v>
      </c>
      <c r="AT70">
        <v>3.79</v>
      </c>
      <c r="AU70">
        <v>4.75</v>
      </c>
      <c r="AV70">
        <v>1.85</v>
      </c>
      <c r="AW70">
        <v>1.95</v>
      </c>
    </row>
    <row r="71" spans="1:49">
      <c r="A71">
        <v>21</v>
      </c>
      <c r="B71" t="s">
        <v>62</v>
      </c>
      <c r="C71" t="s">
        <v>48</v>
      </c>
      <c r="D71">
        <v>0.50011085099999997</v>
      </c>
      <c r="E71">
        <v>0.244736655</v>
      </c>
      <c r="F71">
        <v>0.24807833000000001</v>
      </c>
      <c r="G71">
        <v>0.48994036000000002</v>
      </c>
      <c r="H71">
        <v>0.51503748299999996</v>
      </c>
      <c r="I71" s="3">
        <v>17.28</v>
      </c>
      <c r="J71" s="3">
        <v>0</v>
      </c>
      <c r="K71" s="3">
        <v>0</v>
      </c>
      <c r="L71" s="3">
        <f t="shared" si="2"/>
        <v>17.28</v>
      </c>
      <c r="M71">
        <v>2.5</v>
      </c>
      <c r="N71">
        <v>2.79</v>
      </c>
      <c r="O71">
        <v>3.39</v>
      </c>
      <c r="P71" s="4">
        <v>125.91</v>
      </c>
      <c r="Q71" s="4">
        <v>82.72</v>
      </c>
      <c r="R71" s="4">
        <v>82.73</v>
      </c>
      <c r="S71">
        <v>2.1000569379999998</v>
      </c>
      <c r="T71">
        <v>1.9176128729999999</v>
      </c>
      <c r="U71">
        <v>1.9176860680000001</v>
      </c>
      <c r="V71" s="2">
        <v>1.995307779</v>
      </c>
      <c r="X71">
        <v>0</v>
      </c>
      <c r="Y71">
        <v>1</v>
      </c>
      <c r="Z71">
        <v>82.720447010000001</v>
      </c>
      <c r="AA71" s="4">
        <v>-17.28</v>
      </c>
      <c r="AH71" t="s">
        <v>125</v>
      </c>
      <c r="AI71">
        <v>2.5</v>
      </c>
      <c r="AJ71">
        <v>3.39</v>
      </c>
      <c r="AK71">
        <v>2.79</v>
      </c>
      <c r="AL71">
        <v>1.64</v>
      </c>
      <c r="AM71">
        <v>2.25</v>
      </c>
      <c r="AR71" t="s">
        <v>120</v>
      </c>
      <c r="AS71">
        <v>2.25</v>
      </c>
      <c r="AT71">
        <v>3.29</v>
      </c>
      <c r="AU71">
        <v>3.29</v>
      </c>
      <c r="AV71">
        <v>2.0699999999999998</v>
      </c>
      <c r="AW71">
        <v>1.75</v>
      </c>
    </row>
    <row r="72" spans="1:49">
      <c r="A72">
        <v>21</v>
      </c>
      <c r="B72" t="s">
        <v>36</v>
      </c>
      <c r="C72" t="s">
        <v>59</v>
      </c>
      <c r="D72">
        <v>0.21430323800000001</v>
      </c>
      <c r="E72">
        <v>0.51039698600000005</v>
      </c>
      <c r="F72">
        <v>0.271677212</v>
      </c>
      <c r="G72">
        <v>0.38196012699999998</v>
      </c>
      <c r="H72">
        <v>0.41929284300000003</v>
      </c>
      <c r="I72" s="3">
        <v>0</v>
      </c>
      <c r="J72" s="3">
        <v>32.64</v>
      </c>
      <c r="K72" s="3">
        <v>9.76</v>
      </c>
      <c r="L72" s="3">
        <f t="shared" si="2"/>
        <v>42.4</v>
      </c>
      <c r="M72">
        <v>2.35</v>
      </c>
      <c r="N72">
        <v>3.1</v>
      </c>
      <c r="O72">
        <v>3.29</v>
      </c>
      <c r="P72" s="4">
        <v>57.6</v>
      </c>
      <c r="Q72" s="4">
        <v>158.79</v>
      </c>
      <c r="R72" s="4">
        <v>89.71</v>
      </c>
      <c r="S72">
        <v>1.760403604</v>
      </c>
      <c r="T72">
        <v>2.20081427</v>
      </c>
      <c r="U72">
        <v>1.9528435390000001</v>
      </c>
      <c r="V72" s="2">
        <v>2.031092251</v>
      </c>
      <c r="X72">
        <v>3</v>
      </c>
      <c r="Y72">
        <v>0</v>
      </c>
      <c r="Z72">
        <v>57.597496130000003</v>
      </c>
      <c r="AA72" s="4">
        <v>-42.4</v>
      </c>
      <c r="AH72" t="s">
        <v>126</v>
      </c>
      <c r="AI72">
        <v>2.35</v>
      </c>
      <c r="AJ72">
        <v>3.29</v>
      </c>
      <c r="AK72">
        <v>3.1</v>
      </c>
      <c r="AL72">
        <v>2.15</v>
      </c>
      <c r="AM72">
        <v>1.7</v>
      </c>
      <c r="AR72" t="s">
        <v>126</v>
      </c>
      <c r="AS72">
        <v>2.35</v>
      </c>
      <c r="AT72">
        <v>3.29</v>
      </c>
      <c r="AU72">
        <v>3.1</v>
      </c>
      <c r="AV72">
        <v>2.15</v>
      </c>
      <c r="AW72">
        <v>1.7</v>
      </c>
    </row>
    <row r="73" spans="1:49">
      <c r="A73">
        <v>21</v>
      </c>
      <c r="B73" t="s">
        <v>33</v>
      </c>
      <c r="C73" t="s">
        <v>54</v>
      </c>
      <c r="D73">
        <v>0.43623685000000001</v>
      </c>
      <c r="E73">
        <v>0.19607804300000001</v>
      </c>
      <c r="F73">
        <v>0.36730020200000002</v>
      </c>
      <c r="G73">
        <v>0.17090246000000001</v>
      </c>
      <c r="H73">
        <v>0.23790314800000001</v>
      </c>
      <c r="I73" s="3">
        <v>9.44</v>
      </c>
      <c r="J73" s="3">
        <v>0</v>
      </c>
      <c r="K73" s="3">
        <v>13.25</v>
      </c>
      <c r="L73" s="3">
        <f t="shared" si="2"/>
        <v>22.689999999999998</v>
      </c>
      <c r="M73">
        <v>2.25</v>
      </c>
      <c r="N73">
        <v>3.29</v>
      </c>
      <c r="O73">
        <v>3.29</v>
      </c>
      <c r="P73" s="4">
        <v>98.55</v>
      </c>
      <c r="Q73" s="4">
        <v>77.31</v>
      </c>
      <c r="R73" s="4">
        <v>120.91</v>
      </c>
      <c r="S73">
        <v>1.9936387170000001</v>
      </c>
      <c r="T73">
        <v>1.8882283689999999</v>
      </c>
      <c r="U73">
        <v>2.0824604949999999</v>
      </c>
      <c r="V73" s="2">
        <v>2.0048269580000002</v>
      </c>
      <c r="X73">
        <v>1</v>
      </c>
      <c r="Y73">
        <v>1</v>
      </c>
      <c r="Z73">
        <v>120.9095193</v>
      </c>
      <c r="AA73" s="4">
        <v>20.91</v>
      </c>
      <c r="AH73" t="s">
        <v>127</v>
      </c>
      <c r="AI73">
        <v>2.25</v>
      </c>
      <c r="AJ73">
        <v>3.29</v>
      </c>
      <c r="AK73">
        <v>3.29</v>
      </c>
      <c r="AL73">
        <v>2.17</v>
      </c>
      <c r="AM73">
        <v>1.68</v>
      </c>
      <c r="AR73" t="s">
        <v>127</v>
      </c>
      <c r="AS73">
        <v>2.25</v>
      </c>
      <c r="AT73">
        <v>3.29</v>
      </c>
      <c r="AU73">
        <v>3.29</v>
      </c>
      <c r="AV73">
        <v>2.17</v>
      </c>
      <c r="AW73">
        <v>1.68</v>
      </c>
    </row>
    <row r="74" spans="1:49">
      <c r="A74">
        <v>22</v>
      </c>
      <c r="B74" t="s">
        <v>48</v>
      </c>
      <c r="C74" t="s">
        <v>36</v>
      </c>
      <c r="D74">
        <v>0.405713722</v>
      </c>
      <c r="E74">
        <v>0.35500490699999998</v>
      </c>
      <c r="F74">
        <v>0.216897177</v>
      </c>
      <c r="G74">
        <v>0.68490964499999996</v>
      </c>
      <c r="H74">
        <v>0.685102981</v>
      </c>
      <c r="I74" s="3">
        <v>0</v>
      </c>
      <c r="J74" s="3">
        <v>20.8</v>
      </c>
      <c r="K74" s="3">
        <v>1.66</v>
      </c>
      <c r="L74" s="3">
        <f t="shared" si="2"/>
        <v>22.46</v>
      </c>
      <c r="M74">
        <v>1.7</v>
      </c>
      <c r="N74">
        <v>5</v>
      </c>
      <c r="O74">
        <v>3.79</v>
      </c>
      <c r="P74" s="4">
        <v>77.540000000000006</v>
      </c>
      <c r="Q74" s="4">
        <v>181.55</v>
      </c>
      <c r="R74" s="4">
        <v>83.82</v>
      </c>
      <c r="S74">
        <v>1.8895245890000001</v>
      </c>
      <c r="T74">
        <v>2.2589972949999999</v>
      </c>
      <c r="U74">
        <v>1.923368009</v>
      </c>
      <c r="V74" s="2">
        <v>1.98573427</v>
      </c>
      <c r="X74">
        <v>2</v>
      </c>
      <c r="Y74">
        <v>0</v>
      </c>
      <c r="Z74">
        <v>77.539784339999997</v>
      </c>
      <c r="AA74" s="4">
        <v>-22.46</v>
      </c>
      <c r="AH74" t="s">
        <v>128</v>
      </c>
      <c r="AI74">
        <v>1.7</v>
      </c>
      <c r="AJ74">
        <v>3.79</v>
      </c>
      <c r="AK74">
        <v>5</v>
      </c>
      <c r="AL74">
        <v>1.82</v>
      </c>
      <c r="AM74">
        <v>1.99</v>
      </c>
      <c r="AR74" t="s">
        <v>128</v>
      </c>
      <c r="AS74">
        <v>1.7</v>
      </c>
      <c r="AT74">
        <v>3.79</v>
      </c>
      <c r="AU74">
        <v>5</v>
      </c>
      <c r="AV74">
        <v>1.82</v>
      </c>
      <c r="AW74">
        <v>1.99</v>
      </c>
    </row>
    <row r="75" spans="1:49">
      <c r="A75">
        <v>22</v>
      </c>
      <c r="B75" t="s">
        <v>51</v>
      </c>
      <c r="C75" t="s">
        <v>58</v>
      </c>
      <c r="D75">
        <v>0.40134501099999997</v>
      </c>
      <c r="E75">
        <v>0.34611790799999997</v>
      </c>
      <c r="F75">
        <v>0.24396266999999999</v>
      </c>
      <c r="G75">
        <v>0.56085495299999999</v>
      </c>
      <c r="H75">
        <v>0.59027415500000002</v>
      </c>
      <c r="I75" s="3">
        <v>0</v>
      </c>
      <c r="J75" s="3">
        <v>23.64</v>
      </c>
      <c r="K75" s="3">
        <v>9.09</v>
      </c>
      <c r="L75" s="3">
        <f t="shared" si="2"/>
        <v>32.730000000000004</v>
      </c>
      <c r="M75">
        <v>1.53</v>
      </c>
      <c r="N75">
        <v>6</v>
      </c>
      <c r="O75">
        <v>4.33</v>
      </c>
      <c r="P75" s="4">
        <v>67.27</v>
      </c>
      <c r="Q75" s="4">
        <v>209.1</v>
      </c>
      <c r="R75" s="4">
        <v>106.64</v>
      </c>
      <c r="S75">
        <v>1.8278191880000001</v>
      </c>
      <c r="T75">
        <v>2.3203466650000002</v>
      </c>
      <c r="U75">
        <v>2.0279216889999998</v>
      </c>
      <c r="V75" s="2">
        <v>2.0314368360000001</v>
      </c>
      <c r="X75">
        <v>0</v>
      </c>
      <c r="Y75">
        <v>2</v>
      </c>
      <c r="Z75">
        <v>209.09645269999999</v>
      </c>
      <c r="AA75" s="4">
        <v>109.1</v>
      </c>
      <c r="AH75" t="s">
        <v>129</v>
      </c>
      <c r="AI75">
        <v>1.53</v>
      </c>
      <c r="AJ75">
        <v>4.33</v>
      </c>
      <c r="AK75">
        <v>6</v>
      </c>
      <c r="AL75">
        <v>1.63</v>
      </c>
      <c r="AM75">
        <v>2.2599999999999998</v>
      </c>
      <c r="AR75" t="s">
        <v>130</v>
      </c>
      <c r="AS75">
        <v>1.28</v>
      </c>
      <c r="AT75">
        <v>6</v>
      </c>
      <c r="AU75">
        <v>9.5</v>
      </c>
      <c r="AV75">
        <v>1.51</v>
      </c>
      <c r="AW75">
        <v>2.54</v>
      </c>
    </row>
    <row r="76" spans="1:49">
      <c r="A76">
        <v>22</v>
      </c>
      <c r="B76" t="s">
        <v>52</v>
      </c>
      <c r="C76" t="s">
        <v>33</v>
      </c>
      <c r="D76">
        <v>0.63053329700000005</v>
      </c>
      <c r="E76">
        <v>0.14047111300000001</v>
      </c>
      <c r="F76">
        <v>0.15257633400000001</v>
      </c>
      <c r="G76">
        <v>0.71239302999999998</v>
      </c>
      <c r="H76">
        <v>0.62917281599999997</v>
      </c>
      <c r="I76" s="3">
        <v>0</v>
      </c>
      <c r="J76" s="3">
        <v>5.27</v>
      </c>
      <c r="K76" s="3">
        <v>0</v>
      </c>
      <c r="L76" s="3">
        <f t="shared" si="2"/>
        <v>5.27</v>
      </c>
      <c r="M76">
        <v>1.33</v>
      </c>
      <c r="N76">
        <v>9</v>
      </c>
      <c r="O76">
        <v>5.25</v>
      </c>
      <c r="P76" s="4">
        <v>94.73</v>
      </c>
      <c r="Q76" s="4">
        <v>142.19999999999999</v>
      </c>
      <c r="R76" s="4">
        <v>94.73</v>
      </c>
      <c r="S76">
        <v>1.976465079</v>
      </c>
      <c r="T76">
        <v>2.1528971179999998</v>
      </c>
      <c r="U76">
        <v>1.976465079</v>
      </c>
      <c r="V76" s="2">
        <v>1.8502086929999999</v>
      </c>
      <c r="X76">
        <v>2</v>
      </c>
      <c r="Y76">
        <v>0</v>
      </c>
      <c r="Z76">
        <v>94.725101420000001</v>
      </c>
      <c r="AA76" s="4">
        <v>-5.27</v>
      </c>
      <c r="AH76" t="s">
        <v>131</v>
      </c>
      <c r="AI76">
        <v>1.33</v>
      </c>
      <c r="AJ76">
        <v>5.25</v>
      </c>
      <c r="AK76">
        <v>9</v>
      </c>
      <c r="AL76">
        <v>1.59</v>
      </c>
      <c r="AM76">
        <v>2.34</v>
      </c>
      <c r="AR76" t="s">
        <v>131</v>
      </c>
      <c r="AS76">
        <v>1.33</v>
      </c>
      <c r="AT76">
        <v>5.25</v>
      </c>
      <c r="AU76">
        <v>9</v>
      </c>
      <c r="AV76">
        <v>1.59</v>
      </c>
      <c r="AW76">
        <v>2.34</v>
      </c>
    </row>
    <row r="77" spans="1:49">
      <c r="A77">
        <v>22</v>
      </c>
      <c r="B77" t="s">
        <v>59</v>
      </c>
      <c r="C77" t="s">
        <v>57</v>
      </c>
      <c r="D77">
        <v>0.57852777700000002</v>
      </c>
      <c r="E77">
        <v>0.13063327699999999</v>
      </c>
      <c r="F77">
        <v>0.28846180900000001</v>
      </c>
      <c r="G77">
        <v>0.26174344199999999</v>
      </c>
      <c r="H77">
        <v>0.27097355699999998</v>
      </c>
      <c r="I77" s="3">
        <v>21.33</v>
      </c>
      <c r="J77" s="3">
        <v>0</v>
      </c>
      <c r="K77" s="3">
        <v>9.01</v>
      </c>
      <c r="L77" s="3">
        <f t="shared" si="2"/>
        <v>30.339999999999996</v>
      </c>
      <c r="M77">
        <v>1.9</v>
      </c>
      <c r="N77">
        <v>4.2</v>
      </c>
      <c r="O77">
        <v>3.5</v>
      </c>
      <c r="P77" s="4">
        <v>110.18</v>
      </c>
      <c r="Q77" s="4">
        <v>69.66</v>
      </c>
      <c r="R77" s="4">
        <v>101.2</v>
      </c>
      <c r="S77">
        <v>2.0421125359999999</v>
      </c>
      <c r="T77">
        <v>1.8429876650000001</v>
      </c>
      <c r="U77">
        <v>2.0051929030000002</v>
      </c>
      <c r="V77" s="2">
        <v>2.000595916</v>
      </c>
      <c r="X77">
        <v>4</v>
      </c>
      <c r="Y77">
        <v>2</v>
      </c>
      <c r="Z77">
        <v>110.1824781</v>
      </c>
      <c r="AA77" s="4">
        <v>10.18</v>
      </c>
      <c r="AH77" t="s">
        <v>132</v>
      </c>
      <c r="AI77">
        <v>1.9</v>
      </c>
      <c r="AJ77">
        <v>3.5</v>
      </c>
      <c r="AK77">
        <v>4.2</v>
      </c>
      <c r="AL77">
        <v>2.04</v>
      </c>
      <c r="AM77">
        <v>1.78</v>
      </c>
      <c r="AR77" t="s">
        <v>132</v>
      </c>
      <c r="AS77">
        <v>1.9</v>
      </c>
      <c r="AT77">
        <v>3.5</v>
      </c>
      <c r="AU77">
        <v>4.2</v>
      </c>
      <c r="AV77">
        <v>2.04</v>
      </c>
      <c r="AW77">
        <v>1.78</v>
      </c>
    </row>
    <row r="78" spans="1:49">
      <c r="A78">
        <v>22</v>
      </c>
      <c r="B78" t="s">
        <v>47</v>
      </c>
      <c r="C78" t="s">
        <v>35</v>
      </c>
      <c r="D78">
        <v>0.61706164399999996</v>
      </c>
      <c r="E78">
        <v>0.16012823100000001</v>
      </c>
      <c r="F78">
        <v>0.203420401</v>
      </c>
      <c r="G78">
        <v>0.555858505</v>
      </c>
      <c r="H78">
        <v>0.51637580900000002</v>
      </c>
      <c r="I78" s="3">
        <v>1.93</v>
      </c>
      <c r="J78" s="3">
        <v>0</v>
      </c>
      <c r="K78" s="3">
        <v>0</v>
      </c>
      <c r="L78" s="3">
        <f t="shared" si="2"/>
        <v>1.93</v>
      </c>
      <c r="M78">
        <v>1.61</v>
      </c>
      <c r="N78">
        <v>5.25</v>
      </c>
      <c r="O78">
        <v>4</v>
      </c>
      <c r="P78" s="4">
        <v>101.18</v>
      </c>
      <c r="Q78" s="4">
        <v>98.07</v>
      </c>
      <c r="R78" s="4">
        <v>98.07</v>
      </c>
      <c r="S78">
        <v>2.0050788449999999</v>
      </c>
      <c r="T78">
        <v>1.991543348</v>
      </c>
      <c r="U78">
        <v>1.991543348</v>
      </c>
      <c r="V78" s="2">
        <v>1.961280108</v>
      </c>
      <c r="X78">
        <v>4</v>
      </c>
      <c r="Y78">
        <v>2</v>
      </c>
      <c r="Z78">
        <v>101.176312</v>
      </c>
      <c r="AA78" s="4">
        <v>1.18</v>
      </c>
      <c r="AH78" t="s">
        <v>133</v>
      </c>
      <c r="AI78">
        <v>1.61</v>
      </c>
      <c r="AJ78">
        <v>4</v>
      </c>
      <c r="AK78">
        <v>5.25</v>
      </c>
      <c r="AL78">
        <v>1.63</v>
      </c>
      <c r="AM78">
        <v>2.27</v>
      </c>
      <c r="AR78" t="s">
        <v>134</v>
      </c>
      <c r="AS78">
        <v>2.1</v>
      </c>
      <c r="AT78">
        <v>3.5</v>
      </c>
      <c r="AU78">
        <v>3.5</v>
      </c>
      <c r="AV78">
        <v>1.9</v>
      </c>
      <c r="AW78">
        <v>1.9</v>
      </c>
    </row>
    <row r="79" spans="1:49">
      <c r="A79">
        <v>22</v>
      </c>
      <c r="B79" t="s">
        <v>54</v>
      </c>
      <c r="C79" t="s">
        <v>32</v>
      </c>
      <c r="D79">
        <v>0.62445052899999998</v>
      </c>
      <c r="E79">
        <v>0.125836121</v>
      </c>
      <c r="F79">
        <v>0.13562287200000001</v>
      </c>
      <c r="G79">
        <v>0.72793053399999996</v>
      </c>
      <c r="H79">
        <v>0.63629411899999999</v>
      </c>
      <c r="I79" s="3">
        <v>43.67</v>
      </c>
      <c r="J79" s="3">
        <v>0</v>
      </c>
      <c r="K79" s="3">
        <v>0</v>
      </c>
      <c r="L79" s="3">
        <f t="shared" si="2"/>
        <v>43.67</v>
      </c>
      <c r="M79">
        <v>2.1</v>
      </c>
      <c r="N79">
        <v>3.5</v>
      </c>
      <c r="O79">
        <v>3.5</v>
      </c>
      <c r="P79" s="4">
        <v>148.03</v>
      </c>
      <c r="Q79" s="4">
        <v>56.33</v>
      </c>
      <c r="R79" s="4">
        <v>56.33</v>
      </c>
      <c r="S79">
        <v>2.1703606849999999</v>
      </c>
      <c r="T79">
        <v>1.7507626629999999</v>
      </c>
      <c r="U79">
        <v>1.7507626629999999</v>
      </c>
      <c r="V79" s="2">
        <v>1.813035521</v>
      </c>
      <c r="X79">
        <v>2</v>
      </c>
      <c r="Y79">
        <v>1</v>
      </c>
      <c r="Z79">
        <v>148.03373099999999</v>
      </c>
      <c r="AA79" s="4">
        <v>48.03</v>
      </c>
      <c r="AH79" t="s">
        <v>134</v>
      </c>
      <c r="AI79">
        <v>2.1</v>
      </c>
      <c r="AJ79">
        <v>3.5</v>
      </c>
      <c r="AK79">
        <v>3.5</v>
      </c>
      <c r="AL79">
        <v>1.9</v>
      </c>
      <c r="AM79">
        <v>1.9</v>
      </c>
      <c r="AR79" t="s">
        <v>133</v>
      </c>
      <c r="AS79">
        <v>1.61</v>
      </c>
      <c r="AT79">
        <v>4</v>
      </c>
      <c r="AU79">
        <v>5.25</v>
      </c>
      <c r="AV79">
        <v>1.63</v>
      </c>
      <c r="AW79">
        <v>2.27</v>
      </c>
    </row>
    <row r="80" spans="1:49">
      <c r="A80">
        <v>22</v>
      </c>
      <c r="B80" t="s">
        <v>53</v>
      </c>
      <c r="C80" t="s">
        <v>56</v>
      </c>
      <c r="D80">
        <v>0.31576760399999998</v>
      </c>
      <c r="E80">
        <v>0.360651842</v>
      </c>
      <c r="F80">
        <v>0.163306654</v>
      </c>
      <c r="G80">
        <v>0.77713310800000002</v>
      </c>
      <c r="H80">
        <v>0.74996741899999997</v>
      </c>
      <c r="I80" s="3">
        <v>0</v>
      </c>
      <c r="J80" s="3">
        <v>37.520000000000003</v>
      </c>
      <c r="K80" s="3">
        <v>10.84</v>
      </c>
      <c r="L80" s="3">
        <f t="shared" si="2"/>
        <v>48.36</v>
      </c>
      <c r="M80">
        <v>1.28</v>
      </c>
      <c r="N80">
        <v>9.5</v>
      </c>
      <c r="O80">
        <v>6</v>
      </c>
      <c r="P80" s="4">
        <v>51.64</v>
      </c>
      <c r="Q80" s="4">
        <v>408.07</v>
      </c>
      <c r="R80" s="4">
        <v>116.68</v>
      </c>
      <c r="S80">
        <v>1.712998976</v>
      </c>
      <c r="T80">
        <v>2.6107338809999998</v>
      </c>
      <c r="U80">
        <v>2.0669970310000001</v>
      </c>
      <c r="V80" s="2">
        <v>1.8200299339999999</v>
      </c>
      <c r="X80">
        <v>2</v>
      </c>
      <c r="Y80">
        <v>1</v>
      </c>
      <c r="Z80">
        <v>51.641515179999999</v>
      </c>
      <c r="AA80" s="4">
        <v>-48.36</v>
      </c>
      <c r="AH80" t="s">
        <v>130</v>
      </c>
      <c r="AI80">
        <v>1.28</v>
      </c>
      <c r="AJ80">
        <v>6</v>
      </c>
      <c r="AK80">
        <v>9.5</v>
      </c>
      <c r="AL80">
        <v>1.51</v>
      </c>
      <c r="AM80">
        <v>2.54</v>
      </c>
      <c r="AR80" t="s">
        <v>129</v>
      </c>
      <c r="AS80">
        <v>1.53</v>
      </c>
      <c r="AT80">
        <v>4.33</v>
      </c>
      <c r="AU80">
        <v>6</v>
      </c>
      <c r="AV80">
        <v>1.63</v>
      </c>
      <c r="AW80">
        <v>2.2599999999999998</v>
      </c>
    </row>
    <row r="81" spans="1:49">
      <c r="A81">
        <v>22</v>
      </c>
      <c r="B81" t="s">
        <v>41</v>
      </c>
      <c r="C81" t="s">
        <v>62</v>
      </c>
      <c r="D81">
        <v>0.45415733899999999</v>
      </c>
      <c r="E81">
        <v>0.26725508999999997</v>
      </c>
      <c r="F81">
        <v>0.27535984899999999</v>
      </c>
      <c r="G81">
        <v>0.40660770400000001</v>
      </c>
      <c r="H81">
        <v>0.45794609200000003</v>
      </c>
      <c r="I81" s="3">
        <v>9.26</v>
      </c>
      <c r="J81" s="3">
        <v>0</v>
      </c>
      <c r="K81" s="3">
        <v>0</v>
      </c>
      <c r="L81" s="3">
        <f t="shared" si="2"/>
        <v>9.26</v>
      </c>
      <c r="M81">
        <v>2.5</v>
      </c>
      <c r="N81">
        <v>2.79</v>
      </c>
      <c r="O81">
        <v>3.39</v>
      </c>
      <c r="P81" s="4">
        <v>113.9</v>
      </c>
      <c r="Q81" s="4">
        <v>90.74</v>
      </c>
      <c r="R81" s="4">
        <v>90.74</v>
      </c>
      <c r="S81">
        <v>2.0565099010000001</v>
      </c>
      <c r="T81">
        <v>1.957778434</v>
      </c>
      <c r="U81">
        <v>1.957778434</v>
      </c>
      <c r="V81" s="2">
        <v>1.99629889</v>
      </c>
      <c r="X81">
        <v>1</v>
      </c>
      <c r="Y81">
        <v>0</v>
      </c>
      <c r="Z81">
        <v>113.8963749</v>
      </c>
      <c r="AA81" s="4">
        <v>13.9</v>
      </c>
      <c r="AH81" t="s">
        <v>135</v>
      </c>
      <c r="AI81">
        <v>2.5</v>
      </c>
      <c r="AJ81">
        <v>3.39</v>
      </c>
      <c r="AK81">
        <v>2.79</v>
      </c>
      <c r="AL81">
        <v>1.82</v>
      </c>
      <c r="AM81">
        <v>1.99</v>
      </c>
      <c r="AR81" t="s">
        <v>135</v>
      </c>
      <c r="AS81">
        <v>2.5</v>
      </c>
      <c r="AT81">
        <v>3.39</v>
      </c>
      <c r="AU81">
        <v>2.79</v>
      </c>
      <c r="AV81">
        <v>1.82</v>
      </c>
      <c r="AW81">
        <v>1.99</v>
      </c>
    </row>
    <row r="82" spans="1:49">
      <c r="A82">
        <v>22</v>
      </c>
      <c r="B82" t="s">
        <v>40</v>
      </c>
      <c r="C82" t="s">
        <v>61</v>
      </c>
      <c r="D82">
        <v>0.28521037599999999</v>
      </c>
      <c r="E82">
        <v>0.24595935299999999</v>
      </c>
      <c r="F82">
        <v>0.46880279800000002</v>
      </c>
      <c r="G82">
        <v>7.7885307000000001E-2</v>
      </c>
      <c r="H82">
        <v>0.151179173</v>
      </c>
      <c r="I82" s="3">
        <v>0</v>
      </c>
      <c r="J82" s="3">
        <v>4.08</v>
      </c>
      <c r="K82" s="3">
        <v>26.36</v>
      </c>
      <c r="L82" s="3">
        <f t="shared" si="2"/>
        <v>30.439999999999998</v>
      </c>
      <c r="M82">
        <v>2.14</v>
      </c>
      <c r="N82">
        <v>3.39</v>
      </c>
      <c r="O82">
        <v>3.39</v>
      </c>
      <c r="P82" s="4">
        <v>69.56</v>
      </c>
      <c r="Q82" s="4">
        <v>83.38</v>
      </c>
      <c r="R82" s="4">
        <v>158.93</v>
      </c>
      <c r="S82">
        <v>1.842372253</v>
      </c>
      <c r="T82">
        <v>1.921066852</v>
      </c>
      <c r="U82">
        <v>2.2011999389999999</v>
      </c>
      <c r="V82" s="2">
        <v>2.0298967330000002</v>
      </c>
      <c r="X82">
        <v>3</v>
      </c>
      <c r="Y82">
        <v>1</v>
      </c>
      <c r="Z82">
        <v>69.562030919999998</v>
      </c>
      <c r="AA82" s="4">
        <v>-30.44</v>
      </c>
      <c r="AH82" t="s">
        <v>136</v>
      </c>
      <c r="AI82">
        <v>2.14</v>
      </c>
      <c r="AJ82">
        <v>3.39</v>
      </c>
      <c r="AK82">
        <v>3.39</v>
      </c>
      <c r="AL82">
        <v>1.94</v>
      </c>
      <c r="AM82">
        <v>1.86</v>
      </c>
      <c r="AR82" t="s">
        <v>136</v>
      </c>
      <c r="AS82">
        <v>2.14</v>
      </c>
      <c r="AT82">
        <v>3.39</v>
      </c>
      <c r="AU82">
        <v>3.39</v>
      </c>
      <c r="AV82">
        <v>1.94</v>
      </c>
      <c r="AW82">
        <v>1.86</v>
      </c>
    </row>
    <row r="83" spans="1:49">
      <c r="A83">
        <v>23</v>
      </c>
      <c r="B83" t="s">
        <v>58</v>
      </c>
      <c r="C83" t="s">
        <v>35</v>
      </c>
      <c r="D83">
        <v>0.61645894499999998</v>
      </c>
      <c r="E83">
        <v>0.162381365</v>
      </c>
      <c r="F83">
        <v>0.19878563899999999</v>
      </c>
      <c r="G83">
        <v>0.57876576400000002</v>
      </c>
      <c r="H83">
        <v>0.53580472800000001</v>
      </c>
      <c r="I83" s="3">
        <v>26.26</v>
      </c>
      <c r="J83" s="3">
        <v>0</v>
      </c>
      <c r="K83" s="3">
        <v>0</v>
      </c>
      <c r="L83" s="3">
        <f t="shared" si="2"/>
        <v>26.26</v>
      </c>
      <c r="M83">
        <v>2</v>
      </c>
      <c r="N83">
        <v>4</v>
      </c>
      <c r="O83">
        <v>3.39</v>
      </c>
      <c r="P83" s="4">
        <v>126.26</v>
      </c>
      <c r="Q83" s="4">
        <v>73.739999999999995</v>
      </c>
      <c r="R83" s="4">
        <v>73.739999999999995</v>
      </c>
      <c r="S83">
        <v>2.1012551269999999</v>
      </c>
      <c r="T83">
        <v>1.867721381</v>
      </c>
      <c r="U83">
        <v>1.867721381</v>
      </c>
      <c r="V83" s="2">
        <v>1.9698968539999999</v>
      </c>
      <c r="X83">
        <v>0</v>
      </c>
      <c r="Y83">
        <v>2</v>
      </c>
      <c r="Z83">
        <v>73.743098419999995</v>
      </c>
      <c r="AA83" s="4">
        <v>-26.26</v>
      </c>
      <c r="AH83" t="s">
        <v>137</v>
      </c>
      <c r="AI83">
        <v>2</v>
      </c>
      <c r="AJ83">
        <v>3.39</v>
      </c>
      <c r="AK83">
        <v>4</v>
      </c>
      <c r="AL83">
        <v>2.0699999999999998</v>
      </c>
      <c r="AM83">
        <v>1.76</v>
      </c>
      <c r="AR83" t="s">
        <v>137</v>
      </c>
      <c r="AS83">
        <v>2</v>
      </c>
      <c r="AT83">
        <v>3.39</v>
      </c>
      <c r="AU83">
        <v>4</v>
      </c>
      <c r="AV83">
        <v>2.0699999999999998</v>
      </c>
      <c r="AW83">
        <v>1.76</v>
      </c>
    </row>
    <row r="84" spans="1:49">
      <c r="A84">
        <v>23</v>
      </c>
      <c r="B84" t="s">
        <v>32</v>
      </c>
      <c r="C84" t="s">
        <v>40</v>
      </c>
      <c r="D84">
        <v>0.37589116700000003</v>
      </c>
      <c r="E84">
        <v>0.21079366299999999</v>
      </c>
      <c r="F84">
        <v>0.413190575</v>
      </c>
      <c r="G84">
        <v>0.120917816</v>
      </c>
      <c r="H84">
        <v>0.194749955</v>
      </c>
      <c r="I84" s="3">
        <v>9.19</v>
      </c>
      <c r="J84" s="3">
        <v>0</v>
      </c>
      <c r="K84" s="3">
        <v>19.72</v>
      </c>
      <c r="L84" s="3">
        <f t="shared" si="2"/>
        <v>28.909999999999997</v>
      </c>
      <c r="M84">
        <v>2.5</v>
      </c>
      <c r="N84">
        <v>2.89</v>
      </c>
      <c r="O84">
        <v>3.29</v>
      </c>
      <c r="P84" s="4">
        <v>94.07</v>
      </c>
      <c r="Q84" s="4">
        <v>71.09</v>
      </c>
      <c r="R84" s="4">
        <v>135.97</v>
      </c>
      <c r="S84">
        <v>1.973439395</v>
      </c>
      <c r="T84">
        <v>1.851811256</v>
      </c>
      <c r="U84">
        <v>2.1334275479999998</v>
      </c>
      <c r="V84" s="2">
        <v>2.0136606700000002</v>
      </c>
      <c r="X84">
        <v>1</v>
      </c>
      <c r="Y84">
        <v>0</v>
      </c>
      <c r="Z84">
        <v>94.067455140000007</v>
      </c>
      <c r="AA84" s="4">
        <v>-5.93</v>
      </c>
      <c r="AH84" t="s">
        <v>138</v>
      </c>
      <c r="AI84">
        <v>2.5</v>
      </c>
      <c r="AJ84">
        <v>3.29</v>
      </c>
      <c r="AK84">
        <v>2.89</v>
      </c>
      <c r="AL84">
        <v>1.91</v>
      </c>
      <c r="AM84">
        <v>1.89</v>
      </c>
      <c r="AR84" t="s">
        <v>139</v>
      </c>
      <c r="AS84">
        <v>2.29</v>
      </c>
      <c r="AT84">
        <v>3.39</v>
      </c>
      <c r="AU84">
        <v>3.1</v>
      </c>
      <c r="AV84">
        <v>1.8</v>
      </c>
      <c r="AW84">
        <v>2.02</v>
      </c>
    </row>
    <row r="85" spans="1:49">
      <c r="A85">
        <v>23</v>
      </c>
      <c r="B85" t="s">
        <v>61</v>
      </c>
      <c r="C85" t="s">
        <v>53</v>
      </c>
      <c r="D85">
        <v>0.15513834700000001</v>
      </c>
      <c r="E85">
        <v>0.58999491599999998</v>
      </c>
      <c r="F85">
        <v>0.24894276000000001</v>
      </c>
      <c r="G85">
        <v>0.38700220499999999</v>
      </c>
      <c r="H85">
        <v>0.38540351900000003</v>
      </c>
      <c r="I85" s="3">
        <v>5.38</v>
      </c>
      <c r="J85" s="3">
        <v>0</v>
      </c>
      <c r="K85" s="3">
        <v>7.73</v>
      </c>
      <c r="L85" s="3">
        <f t="shared" si="2"/>
        <v>13.11</v>
      </c>
      <c r="M85">
        <v>8.5</v>
      </c>
      <c r="N85">
        <v>1.36</v>
      </c>
      <c r="O85">
        <v>5</v>
      </c>
      <c r="P85" s="4">
        <v>132.59</v>
      </c>
      <c r="Q85" s="4">
        <v>86.9</v>
      </c>
      <c r="R85" s="4">
        <v>125.53</v>
      </c>
      <c r="S85">
        <v>2.1225172539999999</v>
      </c>
      <c r="T85">
        <v>1.9390146420000001</v>
      </c>
      <c r="U85">
        <v>2.0987332410000001</v>
      </c>
      <c r="V85" s="2">
        <v>1.995757045</v>
      </c>
      <c r="X85">
        <v>1</v>
      </c>
      <c r="Y85">
        <v>2</v>
      </c>
      <c r="Z85">
        <v>86.898972619999995</v>
      </c>
      <c r="AA85" s="4">
        <v>-13.1</v>
      </c>
      <c r="AH85" t="s">
        <v>140</v>
      </c>
      <c r="AI85">
        <v>8.5</v>
      </c>
      <c r="AJ85">
        <v>5</v>
      </c>
      <c r="AK85">
        <v>1.36</v>
      </c>
      <c r="AL85">
        <v>1.57</v>
      </c>
      <c r="AM85">
        <v>2.38</v>
      </c>
      <c r="AR85" t="s">
        <v>138</v>
      </c>
      <c r="AS85">
        <v>2.5</v>
      </c>
      <c r="AT85">
        <v>3.29</v>
      </c>
      <c r="AU85">
        <v>2.89</v>
      </c>
      <c r="AV85">
        <v>1.91</v>
      </c>
      <c r="AW85">
        <v>1.89</v>
      </c>
    </row>
    <row r="86" spans="1:49">
      <c r="A86">
        <v>23</v>
      </c>
      <c r="B86" t="s">
        <v>33</v>
      </c>
      <c r="C86" t="s">
        <v>51</v>
      </c>
      <c r="D86">
        <v>0.26882299399999998</v>
      </c>
      <c r="E86">
        <v>0.39832458900000001</v>
      </c>
      <c r="F86">
        <v>0.33216073200000001</v>
      </c>
      <c r="G86">
        <v>0.25292505799999998</v>
      </c>
      <c r="H86">
        <v>0.33166216300000001</v>
      </c>
      <c r="I86" s="3">
        <v>2.98</v>
      </c>
      <c r="J86" s="3">
        <v>0</v>
      </c>
      <c r="K86" s="3">
        <v>5.99</v>
      </c>
      <c r="L86" s="3">
        <f t="shared" si="2"/>
        <v>8.9700000000000006</v>
      </c>
      <c r="M86">
        <v>3.79</v>
      </c>
      <c r="N86">
        <v>2</v>
      </c>
      <c r="O86">
        <v>3.5</v>
      </c>
      <c r="P86" s="4">
        <v>102.32</v>
      </c>
      <c r="Q86" s="4">
        <v>91.03</v>
      </c>
      <c r="R86" s="4">
        <v>112</v>
      </c>
      <c r="S86">
        <v>2.0099509900000001</v>
      </c>
      <c r="T86">
        <v>1.959190014</v>
      </c>
      <c r="U86">
        <v>2.049214713</v>
      </c>
      <c r="V86" s="2">
        <v>2.0013832589999998</v>
      </c>
      <c r="X86">
        <v>1</v>
      </c>
      <c r="Y86">
        <v>2</v>
      </c>
      <c r="Z86">
        <v>91.031146820000004</v>
      </c>
      <c r="AA86" s="4">
        <v>-8.9700000000000006</v>
      </c>
      <c r="AH86" t="s">
        <v>141</v>
      </c>
      <c r="AI86">
        <v>3.79</v>
      </c>
      <c r="AJ86">
        <v>3.5</v>
      </c>
      <c r="AK86">
        <v>2</v>
      </c>
      <c r="AL86">
        <v>1.96</v>
      </c>
      <c r="AM86">
        <v>1.85</v>
      </c>
      <c r="AR86" t="s">
        <v>141</v>
      </c>
      <c r="AS86">
        <v>3.79</v>
      </c>
      <c r="AT86">
        <v>3.5</v>
      </c>
      <c r="AU86">
        <v>2</v>
      </c>
      <c r="AV86">
        <v>1.96</v>
      </c>
      <c r="AW86">
        <v>1.85</v>
      </c>
    </row>
    <row r="87" spans="1:49">
      <c r="A87">
        <v>23</v>
      </c>
      <c r="B87" t="s">
        <v>57</v>
      </c>
      <c r="C87" t="s">
        <v>54</v>
      </c>
      <c r="D87">
        <v>0.46339509299999998</v>
      </c>
      <c r="E87">
        <v>0.211381655</v>
      </c>
      <c r="F87">
        <v>0.32423593099999998</v>
      </c>
      <c r="G87">
        <v>0.24846654000000001</v>
      </c>
      <c r="H87">
        <v>0.311115959</v>
      </c>
      <c r="I87" s="3">
        <v>12.07</v>
      </c>
      <c r="J87" s="3">
        <v>0</v>
      </c>
      <c r="K87" s="3">
        <v>9.2899999999999991</v>
      </c>
      <c r="L87" s="3">
        <f t="shared" si="2"/>
        <v>21.36</v>
      </c>
      <c r="M87">
        <v>2.29</v>
      </c>
      <c r="N87">
        <v>3.1</v>
      </c>
      <c r="O87">
        <v>3.39</v>
      </c>
      <c r="P87" s="4">
        <v>106.28</v>
      </c>
      <c r="Q87" s="4">
        <v>78.650000000000006</v>
      </c>
      <c r="R87" s="4">
        <v>110.13</v>
      </c>
      <c r="S87">
        <v>2.0264363520000002</v>
      </c>
      <c r="T87">
        <v>1.895673269</v>
      </c>
      <c r="U87">
        <v>2.0419219860000002</v>
      </c>
      <c r="V87" s="2">
        <v>2.001815691</v>
      </c>
      <c r="X87">
        <v>1</v>
      </c>
      <c r="Y87">
        <v>1</v>
      </c>
      <c r="Z87">
        <v>110.13414520000001</v>
      </c>
      <c r="AA87" s="4">
        <v>10.130000000000001</v>
      </c>
      <c r="AH87" t="s">
        <v>139</v>
      </c>
      <c r="AI87">
        <v>2.29</v>
      </c>
      <c r="AJ87">
        <v>3.39</v>
      </c>
      <c r="AK87">
        <v>3.1</v>
      </c>
      <c r="AL87">
        <v>1.8</v>
      </c>
      <c r="AM87">
        <v>2.02</v>
      </c>
      <c r="AR87" t="s">
        <v>142</v>
      </c>
      <c r="AS87">
        <v>2.1</v>
      </c>
      <c r="AT87">
        <v>3.5</v>
      </c>
      <c r="AU87">
        <v>3.5</v>
      </c>
      <c r="AV87">
        <v>1.74</v>
      </c>
      <c r="AW87">
        <v>2.1</v>
      </c>
    </row>
    <row r="88" spans="1:49">
      <c r="A88">
        <v>23</v>
      </c>
      <c r="B88" t="s">
        <v>56</v>
      </c>
      <c r="C88" t="s">
        <v>47</v>
      </c>
      <c r="D88">
        <v>0.488253983</v>
      </c>
      <c r="E88">
        <v>0.27612919000000002</v>
      </c>
      <c r="F88">
        <v>0.211931594</v>
      </c>
      <c r="G88">
        <v>0.66928712400000001</v>
      </c>
      <c r="H88">
        <v>0.66112422500000001</v>
      </c>
      <c r="I88" s="3">
        <v>6.59</v>
      </c>
      <c r="J88" s="3">
        <v>2.23</v>
      </c>
      <c r="K88" s="3">
        <v>0</v>
      </c>
      <c r="L88" s="3">
        <f t="shared" si="2"/>
        <v>8.82</v>
      </c>
      <c r="M88">
        <v>2.1</v>
      </c>
      <c r="N88">
        <v>3.5</v>
      </c>
      <c r="O88">
        <v>3.5</v>
      </c>
      <c r="P88" s="4">
        <v>105.02</v>
      </c>
      <c r="Q88" s="4">
        <v>98.99</v>
      </c>
      <c r="R88" s="4">
        <v>91.18</v>
      </c>
      <c r="S88">
        <v>2.0212750069999998</v>
      </c>
      <c r="T88">
        <v>1.995570512</v>
      </c>
      <c r="U88">
        <v>1.9598817019999999</v>
      </c>
      <c r="V88" s="2">
        <v>1.9532916950000001</v>
      </c>
      <c r="X88">
        <v>2</v>
      </c>
      <c r="Y88">
        <v>1</v>
      </c>
      <c r="Z88">
        <v>105.0207238</v>
      </c>
      <c r="AA88" s="4">
        <v>5.0199999999999996</v>
      </c>
      <c r="AH88" t="s">
        <v>142</v>
      </c>
      <c r="AI88">
        <v>2.1</v>
      </c>
      <c r="AJ88">
        <v>3.5</v>
      </c>
      <c r="AK88">
        <v>3.5</v>
      </c>
      <c r="AL88">
        <v>1.74</v>
      </c>
      <c r="AM88">
        <v>2.1</v>
      </c>
      <c r="AR88" t="s">
        <v>140</v>
      </c>
      <c r="AS88">
        <v>8.5</v>
      </c>
      <c r="AT88">
        <v>5</v>
      </c>
      <c r="AU88">
        <v>1.36</v>
      </c>
      <c r="AV88">
        <v>1.57</v>
      </c>
      <c r="AW88">
        <v>2.38</v>
      </c>
    </row>
    <row r="89" spans="1:49">
      <c r="A89">
        <v>23</v>
      </c>
      <c r="B89" t="s">
        <v>36</v>
      </c>
      <c r="C89" t="s">
        <v>41</v>
      </c>
      <c r="D89">
        <v>0.66194701199999995</v>
      </c>
      <c r="E89">
        <v>0.120818483</v>
      </c>
      <c r="F89">
        <v>0.201062826</v>
      </c>
      <c r="G89">
        <v>0.48577523099999997</v>
      </c>
      <c r="H89">
        <v>0.42422613100000001</v>
      </c>
      <c r="I89" s="3">
        <v>39.24</v>
      </c>
      <c r="J89" s="3">
        <v>0</v>
      </c>
      <c r="K89" s="3">
        <v>3.57</v>
      </c>
      <c r="L89" s="3">
        <f t="shared" si="2"/>
        <v>42.81</v>
      </c>
      <c r="M89">
        <v>2.04</v>
      </c>
      <c r="N89">
        <v>3.75</v>
      </c>
      <c r="O89">
        <v>3.39</v>
      </c>
      <c r="P89" s="4">
        <v>137.24</v>
      </c>
      <c r="Q89" s="4">
        <v>57.19</v>
      </c>
      <c r="R89" s="4">
        <v>69.290000000000006</v>
      </c>
      <c r="S89">
        <v>2.1374806240000002</v>
      </c>
      <c r="T89">
        <v>1.7572906509999999</v>
      </c>
      <c r="U89">
        <v>1.8406987889999999</v>
      </c>
      <c r="V89" s="2">
        <v>1.997308203</v>
      </c>
      <c r="X89">
        <v>0</v>
      </c>
      <c r="Y89">
        <v>1</v>
      </c>
      <c r="Z89">
        <v>57.186122560000001</v>
      </c>
      <c r="AA89" s="4">
        <v>-42.81</v>
      </c>
      <c r="AH89" t="s">
        <v>143</v>
      </c>
      <c r="AI89">
        <v>2.04</v>
      </c>
      <c r="AJ89">
        <v>3.39</v>
      </c>
      <c r="AK89">
        <v>3.75</v>
      </c>
      <c r="AL89">
        <v>1.96</v>
      </c>
      <c r="AM89">
        <v>1.84</v>
      </c>
      <c r="AR89" t="s">
        <v>143</v>
      </c>
      <c r="AS89">
        <v>2.04</v>
      </c>
      <c r="AT89">
        <v>3.39</v>
      </c>
      <c r="AU89">
        <v>3.75</v>
      </c>
      <c r="AV89">
        <v>1.96</v>
      </c>
      <c r="AW89">
        <v>1.84</v>
      </c>
    </row>
    <row r="90" spans="1:49">
      <c r="A90">
        <v>23</v>
      </c>
      <c r="B90" t="s">
        <v>62</v>
      </c>
      <c r="C90" t="s">
        <v>52</v>
      </c>
      <c r="D90">
        <v>0.24567729599999999</v>
      </c>
      <c r="E90">
        <v>0.49528488199999998</v>
      </c>
      <c r="F90">
        <v>0.25288394800000003</v>
      </c>
      <c r="G90">
        <v>0.47236447199999998</v>
      </c>
      <c r="H90">
        <v>0.50198027899999997</v>
      </c>
      <c r="I90" s="3">
        <v>0</v>
      </c>
      <c r="J90" s="3">
        <v>10.95</v>
      </c>
      <c r="K90" s="3">
        <v>0</v>
      </c>
      <c r="L90" s="3">
        <f t="shared" si="2"/>
        <v>10.95</v>
      </c>
      <c r="M90">
        <v>3</v>
      </c>
      <c r="N90">
        <v>2.29</v>
      </c>
      <c r="O90">
        <v>3.6</v>
      </c>
      <c r="P90" s="4">
        <v>89.05</v>
      </c>
      <c r="Q90" s="4">
        <v>114.12</v>
      </c>
      <c r="R90" s="4">
        <v>89.05</v>
      </c>
      <c r="S90">
        <v>1.9496469540000001</v>
      </c>
      <c r="T90">
        <v>2.0573695779999999</v>
      </c>
      <c r="U90">
        <v>1.9496469540000001</v>
      </c>
      <c r="V90" s="2">
        <v>1.9910024589999999</v>
      </c>
      <c r="X90">
        <v>0</v>
      </c>
      <c r="Y90">
        <v>1</v>
      </c>
      <c r="Z90">
        <v>114.12205350000001</v>
      </c>
      <c r="AA90" s="4">
        <v>14.12</v>
      </c>
      <c r="AH90" t="s">
        <v>144</v>
      </c>
      <c r="AI90">
        <v>3</v>
      </c>
      <c r="AJ90">
        <v>3.6</v>
      </c>
      <c r="AK90">
        <v>2.29</v>
      </c>
      <c r="AL90">
        <v>1.59</v>
      </c>
      <c r="AM90">
        <v>2.34</v>
      </c>
      <c r="AR90" t="s">
        <v>144</v>
      </c>
      <c r="AS90">
        <v>3</v>
      </c>
      <c r="AT90">
        <v>3.6</v>
      </c>
      <c r="AU90">
        <v>2.29</v>
      </c>
      <c r="AV90">
        <v>1.59</v>
      </c>
      <c r="AW90">
        <v>2.34</v>
      </c>
    </row>
    <row r="91" spans="1:49">
      <c r="A91">
        <v>23</v>
      </c>
      <c r="B91" t="s">
        <v>59</v>
      </c>
      <c r="C91" t="s">
        <v>48</v>
      </c>
      <c r="D91">
        <v>0.46302646600000003</v>
      </c>
      <c r="E91">
        <v>0.26547111499999998</v>
      </c>
      <c r="F91">
        <v>0.26744722500000001</v>
      </c>
      <c r="G91">
        <v>0.432959816</v>
      </c>
      <c r="H91">
        <v>0.478043683</v>
      </c>
      <c r="I91" s="3">
        <v>10.86</v>
      </c>
      <c r="J91" s="3">
        <v>0</v>
      </c>
      <c r="K91" s="3">
        <v>0</v>
      </c>
      <c r="L91" s="3">
        <f t="shared" si="2"/>
        <v>10.86</v>
      </c>
      <c r="M91">
        <v>2.5</v>
      </c>
      <c r="N91">
        <v>2.79</v>
      </c>
      <c r="O91">
        <v>3.39</v>
      </c>
      <c r="P91" s="4">
        <v>116.29</v>
      </c>
      <c r="Q91" s="4">
        <v>89.14</v>
      </c>
      <c r="R91" s="4">
        <v>89.14</v>
      </c>
      <c r="S91">
        <v>2.06554108</v>
      </c>
      <c r="T91">
        <v>1.950073752</v>
      </c>
      <c r="U91">
        <v>1.950073752</v>
      </c>
      <c r="V91" s="2">
        <v>1.9956302539999999</v>
      </c>
      <c r="X91">
        <v>2</v>
      </c>
      <c r="Y91">
        <v>1</v>
      </c>
      <c r="Z91">
        <v>116.28965460000001</v>
      </c>
      <c r="AA91" s="4">
        <v>16.29</v>
      </c>
      <c r="AH91" t="s">
        <v>145</v>
      </c>
      <c r="AI91">
        <v>2.5</v>
      </c>
      <c r="AJ91">
        <v>3.39</v>
      </c>
      <c r="AK91">
        <v>2.79</v>
      </c>
      <c r="AL91">
        <v>1.87</v>
      </c>
      <c r="AM91">
        <v>1.93</v>
      </c>
      <c r="AR91" t="s">
        <v>145</v>
      </c>
      <c r="AS91">
        <v>2.5</v>
      </c>
      <c r="AT91">
        <v>3.39</v>
      </c>
      <c r="AU91">
        <v>2.79</v>
      </c>
      <c r="AV91">
        <v>1.87</v>
      </c>
      <c r="AW91">
        <v>1.93</v>
      </c>
    </row>
    <row r="92" spans="1:49">
      <c r="A92">
        <v>24</v>
      </c>
      <c r="B92" t="s">
        <v>35</v>
      </c>
      <c r="C92" t="s">
        <v>61</v>
      </c>
      <c r="D92">
        <v>0.39698465700000002</v>
      </c>
      <c r="E92">
        <v>0.26303433500000001</v>
      </c>
      <c r="F92">
        <v>0.33939747199999998</v>
      </c>
      <c r="G92">
        <v>0.23659907299999999</v>
      </c>
      <c r="H92">
        <v>0.31612152500000001</v>
      </c>
      <c r="I92" s="3">
        <v>0</v>
      </c>
      <c r="J92" s="3">
        <v>0</v>
      </c>
      <c r="K92" s="3">
        <v>6.33</v>
      </c>
      <c r="L92" s="3">
        <f t="shared" si="2"/>
        <v>6.33</v>
      </c>
      <c r="M92">
        <v>2.14</v>
      </c>
      <c r="N92">
        <v>3.5</v>
      </c>
      <c r="O92">
        <v>3.39</v>
      </c>
      <c r="P92" s="4">
        <v>93.67</v>
      </c>
      <c r="Q92" s="4">
        <v>93.67</v>
      </c>
      <c r="R92" s="4">
        <v>115.12</v>
      </c>
      <c r="S92">
        <v>1.9716127269999999</v>
      </c>
      <c r="T92">
        <v>1.9716127269999999</v>
      </c>
      <c r="U92">
        <v>2.061159864</v>
      </c>
      <c r="V92" s="2">
        <v>2.0008542920000001</v>
      </c>
      <c r="X92">
        <v>1</v>
      </c>
      <c r="Y92">
        <v>1</v>
      </c>
      <c r="Z92">
        <v>115.1224076</v>
      </c>
      <c r="AA92" s="4">
        <v>15.12</v>
      </c>
      <c r="AH92" t="s">
        <v>146</v>
      </c>
      <c r="AI92">
        <v>2.14</v>
      </c>
      <c r="AJ92">
        <v>3.39</v>
      </c>
      <c r="AK92">
        <v>3.5</v>
      </c>
      <c r="AL92">
        <v>2.1</v>
      </c>
      <c r="AM92">
        <v>1.73</v>
      </c>
      <c r="AR92" t="s">
        <v>146</v>
      </c>
      <c r="AS92">
        <v>2.14</v>
      </c>
      <c r="AT92">
        <v>3.39</v>
      </c>
      <c r="AU92">
        <v>3.5</v>
      </c>
      <c r="AV92">
        <v>2.1</v>
      </c>
      <c r="AW92">
        <v>1.73</v>
      </c>
    </row>
    <row r="93" spans="1:49">
      <c r="A93">
        <v>24</v>
      </c>
      <c r="B93" t="s">
        <v>53</v>
      </c>
      <c r="C93" t="s">
        <v>58</v>
      </c>
      <c r="D93">
        <v>0.34750682900000002</v>
      </c>
      <c r="E93">
        <v>0.404032271</v>
      </c>
      <c r="F93">
        <v>0.192469426</v>
      </c>
      <c r="G93">
        <v>0.77377756900000005</v>
      </c>
      <c r="H93">
        <v>0.75228421199999995</v>
      </c>
      <c r="I93" s="3">
        <v>0</v>
      </c>
      <c r="J93" s="3">
        <v>40.119999999999997</v>
      </c>
      <c r="K93" s="3">
        <v>14.28</v>
      </c>
      <c r="L93" s="3">
        <f t="shared" si="2"/>
        <v>54.4</v>
      </c>
      <c r="M93">
        <v>1.1599999999999999</v>
      </c>
      <c r="N93">
        <v>17</v>
      </c>
      <c r="O93">
        <v>7.5</v>
      </c>
      <c r="P93" s="4">
        <v>45.6</v>
      </c>
      <c r="Q93" s="4">
        <v>727.7</v>
      </c>
      <c r="R93" s="4">
        <v>152.68</v>
      </c>
      <c r="S93">
        <v>1.658951625</v>
      </c>
      <c r="T93">
        <v>2.8619507720000001</v>
      </c>
      <c r="U93">
        <v>2.183791035</v>
      </c>
      <c r="V93" s="2">
        <v>2.1531304950000001</v>
      </c>
      <c r="X93">
        <v>0</v>
      </c>
      <c r="Y93">
        <v>0</v>
      </c>
      <c r="Z93">
        <v>152.68312309999999</v>
      </c>
      <c r="AA93" s="4">
        <v>52.68</v>
      </c>
      <c r="AH93" t="s">
        <v>147</v>
      </c>
      <c r="AI93">
        <v>1.1599999999999999</v>
      </c>
      <c r="AJ93">
        <v>7.5</v>
      </c>
      <c r="AK93">
        <v>17</v>
      </c>
      <c r="AL93">
        <v>1.42</v>
      </c>
      <c r="AM93">
        <v>1.75</v>
      </c>
      <c r="AR93" t="s">
        <v>147</v>
      </c>
      <c r="AS93">
        <v>1.1599999999999999</v>
      </c>
      <c r="AT93">
        <v>7.5</v>
      </c>
      <c r="AU93">
        <v>17</v>
      </c>
      <c r="AV93">
        <v>1.42</v>
      </c>
      <c r="AW93">
        <v>1.75</v>
      </c>
    </row>
    <row r="94" spans="1:49">
      <c r="A94">
        <v>24</v>
      </c>
      <c r="B94" t="s">
        <v>47</v>
      </c>
      <c r="C94" t="s">
        <v>32</v>
      </c>
      <c r="D94">
        <v>0.62467430300000004</v>
      </c>
      <c r="E94">
        <v>0.12903641900000001</v>
      </c>
      <c r="F94">
        <v>0.13842337699999999</v>
      </c>
      <c r="G94">
        <v>0.72771110100000003</v>
      </c>
      <c r="H94">
        <v>0.63776238299999999</v>
      </c>
      <c r="I94" s="3">
        <v>24.6</v>
      </c>
      <c r="J94" s="3">
        <v>0</v>
      </c>
      <c r="K94" s="3">
        <v>0</v>
      </c>
      <c r="L94" s="3">
        <f t="shared" si="2"/>
        <v>24.6</v>
      </c>
      <c r="M94">
        <v>1.66</v>
      </c>
      <c r="N94">
        <v>4.75</v>
      </c>
      <c r="O94">
        <v>4.2</v>
      </c>
      <c r="P94" s="4">
        <v>116.23</v>
      </c>
      <c r="Q94" s="4">
        <v>75.400000000000006</v>
      </c>
      <c r="R94" s="4">
        <v>75.400000000000006</v>
      </c>
      <c r="S94">
        <v>2.0653315179999998</v>
      </c>
      <c r="T94">
        <v>1.87739269</v>
      </c>
      <c r="U94">
        <v>1.87739269</v>
      </c>
      <c r="V94" s="2">
        <v>1.792286592</v>
      </c>
      <c r="X94">
        <v>1</v>
      </c>
      <c r="Y94">
        <v>1</v>
      </c>
      <c r="Z94">
        <v>75.403705819999999</v>
      </c>
      <c r="AA94" s="4">
        <v>-24.6</v>
      </c>
      <c r="AH94" t="s">
        <v>148</v>
      </c>
      <c r="AI94">
        <v>1.66</v>
      </c>
      <c r="AJ94">
        <v>4.2</v>
      </c>
      <c r="AK94">
        <v>4.75</v>
      </c>
      <c r="AL94">
        <v>1.68</v>
      </c>
      <c r="AM94">
        <v>2.1800000000000002</v>
      </c>
      <c r="AR94" t="s">
        <v>149</v>
      </c>
      <c r="AS94">
        <v>2.62</v>
      </c>
      <c r="AT94">
        <v>3.39</v>
      </c>
      <c r="AU94">
        <v>2.7</v>
      </c>
      <c r="AV94">
        <v>1.77</v>
      </c>
      <c r="AW94">
        <v>2.04</v>
      </c>
    </row>
    <row r="95" spans="1:49">
      <c r="A95">
        <v>24</v>
      </c>
      <c r="B95" t="s">
        <v>41</v>
      </c>
      <c r="C95" t="s">
        <v>59</v>
      </c>
      <c r="D95">
        <v>0.26285198199999998</v>
      </c>
      <c r="E95">
        <v>0.366554773</v>
      </c>
      <c r="F95">
        <v>0.370324404</v>
      </c>
      <c r="G95">
        <v>0.182297668</v>
      </c>
      <c r="H95">
        <v>0.26596288099999998</v>
      </c>
      <c r="I95" s="3">
        <v>0</v>
      </c>
      <c r="J95" s="3">
        <v>15.37</v>
      </c>
      <c r="K95" s="3">
        <v>15.41</v>
      </c>
      <c r="L95" s="3">
        <f t="shared" si="2"/>
        <v>30.78</v>
      </c>
      <c r="M95">
        <v>2.37</v>
      </c>
      <c r="N95">
        <v>3.25</v>
      </c>
      <c r="O95">
        <v>3.2</v>
      </c>
      <c r="P95" s="4">
        <v>69.23</v>
      </c>
      <c r="Q95" s="4">
        <v>119.16</v>
      </c>
      <c r="R95" s="4">
        <v>118.53</v>
      </c>
      <c r="S95">
        <v>1.8402652420000001</v>
      </c>
      <c r="T95">
        <v>2.0761467310000001</v>
      </c>
      <c r="U95">
        <v>2.0738407529999998</v>
      </c>
      <c r="V95" s="2">
        <v>2.012732701</v>
      </c>
      <c r="X95">
        <v>1</v>
      </c>
      <c r="Y95">
        <v>0</v>
      </c>
      <c r="Z95">
        <v>69.225363049999999</v>
      </c>
      <c r="AA95" s="4">
        <v>-30.77</v>
      </c>
      <c r="AH95" t="s">
        <v>150</v>
      </c>
      <c r="AI95">
        <v>2.37</v>
      </c>
      <c r="AJ95">
        <v>3.2</v>
      </c>
      <c r="AK95">
        <v>3.25</v>
      </c>
      <c r="AL95">
        <v>2.2000000000000002</v>
      </c>
      <c r="AM95">
        <v>1.67</v>
      </c>
      <c r="AR95" t="s">
        <v>148</v>
      </c>
      <c r="AS95">
        <v>1.66</v>
      </c>
      <c r="AT95">
        <v>4.2</v>
      </c>
      <c r="AU95">
        <v>4.75</v>
      </c>
      <c r="AV95">
        <v>1.68</v>
      </c>
      <c r="AW95">
        <v>2.1800000000000002</v>
      </c>
    </row>
    <row r="96" spans="1:49">
      <c r="A96">
        <v>24</v>
      </c>
      <c r="B96" t="s">
        <v>54</v>
      </c>
      <c r="C96" t="s">
        <v>62</v>
      </c>
      <c r="D96">
        <v>0.51185842199999998</v>
      </c>
      <c r="E96">
        <v>0.253756017</v>
      </c>
      <c r="F96">
        <v>0.196104629</v>
      </c>
      <c r="G96">
        <v>0.71526041299999998</v>
      </c>
      <c r="H96">
        <v>0.69024549099999999</v>
      </c>
      <c r="I96" s="3">
        <v>24.35</v>
      </c>
      <c r="J96" s="3">
        <v>0</v>
      </c>
      <c r="K96" s="3">
        <v>0</v>
      </c>
      <c r="L96" s="3">
        <f t="shared" si="2"/>
        <v>24.35</v>
      </c>
      <c r="M96">
        <v>2.62</v>
      </c>
      <c r="N96">
        <v>2.7</v>
      </c>
      <c r="O96">
        <v>3.39</v>
      </c>
      <c r="P96" s="4">
        <v>139.44</v>
      </c>
      <c r="Q96" s="4">
        <v>75.650000000000006</v>
      </c>
      <c r="R96" s="4">
        <v>75.650000000000006</v>
      </c>
      <c r="S96">
        <v>2.144402651</v>
      </c>
      <c r="T96">
        <v>1.878816356</v>
      </c>
      <c r="U96">
        <v>1.878816356</v>
      </c>
      <c r="V96" s="2">
        <v>1.942836097</v>
      </c>
      <c r="X96">
        <v>0</v>
      </c>
      <c r="Y96">
        <v>1</v>
      </c>
      <c r="Z96">
        <v>75.651293069999994</v>
      </c>
      <c r="AA96" s="4">
        <v>-24.35</v>
      </c>
      <c r="AH96" t="s">
        <v>149</v>
      </c>
      <c r="AI96">
        <v>2.62</v>
      </c>
      <c r="AJ96">
        <v>3.39</v>
      </c>
      <c r="AK96">
        <v>2.7</v>
      </c>
      <c r="AL96">
        <v>1.77</v>
      </c>
      <c r="AM96">
        <v>2.04</v>
      </c>
      <c r="AR96" t="s">
        <v>150</v>
      </c>
      <c r="AS96">
        <v>2.37</v>
      </c>
      <c r="AT96">
        <v>3.2</v>
      </c>
      <c r="AU96">
        <v>3.25</v>
      </c>
      <c r="AV96">
        <v>2.2000000000000002</v>
      </c>
      <c r="AW96">
        <v>1.67</v>
      </c>
    </row>
    <row r="97" spans="1:49">
      <c r="A97">
        <v>24</v>
      </c>
      <c r="B97" t="s">
        <v>40</v>
      </c>
      <c r="C97" t="s">
        <v>33</v>
      </c>
      <c r="D97">
        <v>0.554201469</v>
      </c>
      <c r="E97">
        <v>0.14847801999999999</v>
      </c>
      <c r="F97">
        <v>0.29524521199999998</v>
      </c>
      <c r="G97">
        <v>0.26481054599999998</v>
      </c>
      <c r="H97">
        <v>0.28819002300000002</v>
      </c>
      <c r="I97" s="3">
        <v>9.32</v>
      </c>
      <c r="J97" s="3">
        <v>0</v>
      </c>
      <c r="K97" s="3">
        <v>6.09</v>
      </c>
      <c r="L97" s="3">
        <f t="shared" si="2"/>
        <v>15.41</v>
      </c>
      <c r="M97">
        <v>1.83</v>
      </c>
      <c r="N97">
        <v>4.5</v>
      </c>
      <c r="O97">
        <v>3.6</v>
      </c>
      <c r="P97" s="4">
        <v>101.64</v>
      </c>
      <c r="Q97" s="4">
        <v>84.59</v>
      </c>
      <c r="R97" s="4">
        <v>106.52</v>
      </c>
      <c r="S97">
        <v>2.0070773989999999</v>
      </c>
      <c r="T97">
        <v>1.92729829</v>
      </c>
      <c r="U97">
        <v>2.0274381109999999</v>
      </c>
      <c r="V97" s="2">
        <v>1.9970780720000001</v>
      </c>
      <c r="X97">
        <v>1</v>
      </c>
      <c r="Y97">
        <v>0</v>
      </c>
      <c r="Z97">
        <v>101.64298220000001</v>
      </c>
      <c r="AA97" s="4">
        <v>1.64</v>
      </c>
      <c r="AH97" t="s">
        <v>151</v>
      </c>
      <c r="AI97">
        <v>1.83</v>
      </c>
      <c r="AJ97">
        <v>3.6</v>
      </c>
      <c r="AK97">
        <v>4.5</v>
      </c>
      <c r="AL97">
        <v>2.0499999999999998</v>
      </c>
      <c r="AM97">
        <v>1.77</v>
      </c>
      <c r="AR97" t="s">
        <v>151</v>
      </c>
      <c r="AS97">
        <v>1.83</v>
      </c>
      <c r="AT97">
        <v>3.6</v>
      </c>
      <c r="AU97">
        <v>4.5</v>
      </c>
      <c r="AV97">
        <v>2.0499999999999998</v>
      </c>
      <c r="AW97">
        <v>1.77</v>
      </c>
    </row>
    <row r="98" spans="1:49">
      <c r="A98">
        <v>24</v>
      </c>
      <c r="B98" t="s">
        <v>51</v>
      </c>
      <c r="C98" t="s">
        <v>56</v>
      </c>
      <c r="D98">
        <v>0.37892150699999999</v>
      </c>
      <c r="E98">
        <v>0.37892150699999999</v>
      </c>
      <c r="F98">
        <v>0.22598870800000001</v>
      </c>
      <c r="G98">
        <v>0.64617601700000005</v>
      </c>
      <c r="H98">
        <v>0.65640109300000005</v>
      </c>
      <c r="I98" s="3">
        <v>0</v>
      </c>
      <c r="J98" s="3">
        <v>18.12</v>
      </c>
      <c r="K98" s="3">
        <v>0.34</v>
      </c>
      <c r="L98" s="3">
        <f t="shared" si="2"/>
        <v>18.46</v>
      </c>
      <c r="M98">
        <v>1.9</v>
      </c>
      <c r="N98">
        <v>4</v>
      </c>
      <c r="O98">
        <v>3.6</v>
      </c>
      <c r="P98" s="4">
        <v>81.53</v>
      </c>
      <c r="Q98" s="4">
        <v>154.03</v>
      </c>
      <c r="R98" s="4">
        <v>82.77</v>
      </c>
      <c r="S98">
        <v>1.911343343</v>
      </c>
      <c r="T98">
        <v>2.1875976279999998</v>
      </c>
      <c r="U98">
        <v>1.9178529499999999</v>
      </c>
      <c r="V98" s="2">
        <v>1.9865900000000001</v>
      </c>
      <c r="X98">
        <v>0</v>
      </c>
      <c r="Y98">
        <v>2</v>
      </c>
      <c r="Z98">
        <v>154.0272736</v>
      </c>
      <c r="AA98" s="4">
        <v>54.03</v>
      </c>
      <c r="AH98" t="s">
        <v>152</v>
      </c>
      <c r="AI98">
        <v>1.9</v>
      </c>
      <c r="AJ98">
        <v>3.6</v>
      </c>
      <c r="AK98">
        <v>4</v>
      </c>
      <c r="AL98">
        <v>1.74</v>
      </c>
      <c r="AM98">
        <v>2.08</v>
      </c>
      <c r="AR98" t="s">
        <v>152</v>
      </c>
      <c r="AS98">
        <v>1.9</v>
      </c>
      <c r="AT98">
        <v>3.6</v>
      </c>
      <c r="AU98">
        <v>4</v>
      </c>
      <c r="AV98">
        <v>1.74</v>
      </c>
      <c r="AW98">
        <v>2.08</v>
      </c>
    </row>
    <row r="99" spans="1:49">
      <c r="A99">
        <v>24</v>
      </c>
      <c r="B99" t="s">
        <v>48</v>
      </c>
      <c r="C99" t="s">
        <v>57</v>
      </c>
      <c r="D99">
        <v>0.66972394700000004</v>
      </c>
      <c r="E99">
        <v>0.12132290799999999</v>
      </c>
      <c r="F99">
        <v>0.16128552099999999</v>
      </c>
      <c r="G99">
        <v>0.64148813599999999</v>
      </c>
      <c r="H99">
        <v>0.54734724800000001</v>
      </c>
      <c r="I99" s="3">
        <v>16.399999999999999</v>
      </c>
      <c r="J99" s="3">
        <v>0</v>
      </c>
      <c r="K99" s="3">
        <v>0</v>
      </c>
      <c r="L99" s="3">
        <f t="shared" si="2"/>
        <v>16.399999999999999</v>
      </c>
      <c r="M99">
        <v>1.55</v>
      </c>
      <c r="N99">
        <v>6.5</v>
      </c>
      <c r="O99">
        <v>4</v>
      </c>
      <c r="P99" s="4">
        <v>109.02</v>
      </c>
      <c r="Q99" s="4">
        <v>83.6</v>
      </c>
      <c r="R99" s="4">
        <v>83.6</v>
      </c>
      <c r="S99">
        <v>2.0375058789999998</v>
      </c>
      <c r="T99">
        <v>1.9222069850000001</v>
      </c>
      <c r="U99">
        <v>1.9222069850000001</v>
      </c>
      <c r="V99" s="2">
        <v>1.9077983759999999</v>
      </c>
      <c r="X99">
        <v>1</v>
      </c>
      <c r="Y99">
        <v>2</v>
      </c>
      <c r="Z99">
        <v>83.600136219999996</v>
      </c>
      <c r="AA99" s="4">
        <v>-16.399999999999999</v>
      </c>
      <c r="AH99" t="s">
        <v>153</v>
      </c>
      <c r="AI99">
        <v>1.55</v>
      </c>
      <c r="AJ99">
        <v>4</v>
      </c>
      <c r="AK99">
        <v>6.5</v>
      </c>
      <c r="AL99">
        <v>1.71</v>
      </c>
      <c r="AM99">
        <v>2.13</v>
      </c>
      <c r="AR99" t="s">
        <v>153</v>
      </c>
      <c r="AS99">
        <v>1.55</v>
      </c>
      <c r="AT99">
        <v>4</v>
      </c>
      <c r="AU99">
        <v>6.5</v>
      </c>
      <c r="AV99">
        <v>1.71</v>
      </c>
      <c r="AW99">
        <v>2.13</v>
      </c>
    </row>
    <row r="100" spans="1:49">
      <c r="A100">
        <v>24</v>
      </c>
      <c r="B100" t="s">
        <v>52</v>
      </c>
      <c r="C100" t="s">
        <v>36</v>
      </c>
      <c r="D100">
        <v>0.452155953</v>
      </c>
      <c r="E100">
        <v>0.30760212599999998</v>
      </c>
      <c r="F100">
        <v>0.198178932</v>
      </c>
      <c r="G100">
        <v>0.74409404499999998</v>
      </c>
      <c r="H100">
        <v>0.72515923699999996</v>
      </c>
      <c r="I100" s="3">
        <v>0</v>
      </c>
      <c r="J100" s="3">
        <v>21.49</v>
      </c>
      <c r="K100" s="3">
        <v>4.17</v>
      </c>
      <c r="L100" s="3">
        <f t="shared" si="2"/>
        <v>25.659999999999997</v>
      </c>
      <c r="M100">
        <v>1.44</v>
      </c>
      <c r="N100">
        <v>7</v>
      </c>
      <c r="O100">
        <v>4.5</v>
      </c>
      <c r="P100" s="4">
        <v>74.34</v>
      </c>
      <c r="Q100" s="4">
        <v>224.78</v>
      </c>
      <c r="R100" s="4">
        <v>93.1</v>
      </c>
      <c r="S100">
        <v>1.8712295430000001</v>
      </c>
      <c r="T100">
        <v>2.3517489079999998</v>
      </c>
      <c r="U100">
        <v>1.968940672</v>
      </c>
      <c r="V100" s="2">
        <v>1.959693101</v>
      </c>
      <c r="X100">
        <v>1</v>
      </c>
      <c r="Y100">
        <v>1</v>
      </c>
      <c r="Z100">
        <v>93.098068729999994</v>
      </c>
      <c r="AA100" s="4">
        <v>-6.9</v>
      </c>
      <c r="AH100" t="s">
        <v>154</v>
      </c>
      <c r="AI100">
        <v>1.44</v>
      </c>
      <c r="AJ100">
        <v>4.5</v>
      </c>
      <c r="AK100">
        <v>7</v>
      </c>
      <c r="AL100">
        <v>1.64</v>
      </c>
      <c r="AM100">
        <v>2.25</v>
      </c>
      <c r="AR100" t="s">
        <v>154</v>
      </c>
      <c r="AS100">
        <v>1.44</v>
      </c>
      <c r="AT100">
        <v>4.5</v>
      </c>
      <c r="AU100">
        <v>7</v>
      </c>
      <c r="AV100">
        <v>1.64</v>
      </c>
      <c r="AW100">
        <v>2.25</v>
      </c>
    </row>
    <row r="101" spans="1:49">
      <c r="A101">
        <v>25</v>
      </c>
      <c r="B101" t="s">
        <v>62</v>
      </c>
      <c r="C101" t="s">
        <v>40</v>
      </c>
      <c r="D101">
        <v>0.44725369500000001</v>
      </c>
      <c r="E101">
        <v>0.216600399</v>
      </c>
      <c r="F101">
        <v>0.335400596</v>
      </c>
      <c r="G101">
        <v>0.22925430999999999</v>
      </c>
      <c r="H101">
        <v>0.29683948300000002</v>
      </c>
      <c r="I101" s="3">
        <v>0</v>
      </c>
      <c r="J101" s="3">
        <v>0</v>
      </c>
      <c r="K101" s="3">
        <v>6.99</v>
      </c>
      <c r="L101" s="3">
        <f t="shared" si="2"/>
        <v>6.99</v>
      </c>
      <c r="M101">
        <v>1.95</v>
      </c>
      <c r="N101">
        <v>4</v>
      </c>
      <c r="O101">
        <v>3.5</v>
      </c>
      <c r="P101" s="4">
        <v>93.01</v>
      </c>
      <c r="Q101" s="4">
        <v>93.01</v>
      </c>
      <c r="R101" s="4">
        <v>117.48</v>
      </c>
      <c r="S101">
        <v>1.968515032</v>
      </c>
      <c r="T101">
        <v>1.968515032</v>
      </c>
      <c r="U101">
        <v>2.0699743759999998</v>
      </c>
      <c r="V101" s="2">
        <v>2.0010774019999999</v>
      </c>
      <c r="X101">
        <v>2</v>
      </c>
      <c r="Y101">
        <v>2</v>
      </c>
      <c r="Z101">
        <v>117.4828236</v>
      </c>
      <c r="AA101" s="4">
        <v>17.48</v>
      </c>
      <c r="AH101" t="s">
        <v>155</v>
      </c>
      <c r="AI101">
        <v>1.95</v>
      </c>
      <c r="AJ101">
        <v>3.5</v>
      </c>
      <c r="AK101">
        <v>4</v>
      </c>
      <c r="AL101">
        <v>1.79</v>
      </c>
      <c r="AM101">
        <v>2.02</v>
      </c>
      <c r="AR101" t="s">
        <v>155</v>
      </c>
      <c r="AS101">
        <v>1.95</v>
      </c>
      <c r="AT101">
        <v>3.5</v>
      </c>
      <c r="AU101">
        <v>4</v>
      </c>
      <c r="AV101">
        <v>1.79</v>
      </c>
      <c r="AW101">
        <v>2.02</v>
      </c>
    </row>
    <row r="102" spans="1:49">
      <c r="A102">
        <v>25</v>
      </c>
      <c r="B102" t="s">
        <v>59</v>
      </c>
      <c r="C102" t="s">
        <v>54</v>
      </c>
      <c r="D102">
        <v>0.521392313</v>
      </c>
      <c r="E102">
        <v>0.22607123500000001</v>
      </c>
      <c r="F102">
        <v>0.244976681</v>
      </c>
      <c r="G102">
        <v>0.484552861</v>
      </c>
      <c r="H102">
        <v>0.50329522999999998</v>
      </c>
      <c r="I102" s="3">
        <v>0</v>
      </c>
      <c r="J102" s="3">
        <v>3.57</v>
      </c>
      <c r="K102" s="3">
        <v>0</v>
      </c>
      <c r="L102" s="3">
        <f t="shared" si="2"/>
        <v>3.57</v>
      </c>
      <c r="M102">
        <v>1.75</v>
      </c>
      <c r="N102">
        <v>5</v>
      </c>
      <c r="O102">
        <v>3.6</v>
      </c>
      <c r="P102" s="4">
        <v>96.43</v>
      </c>
      <c r="Q102" s="4">
        <v>114.28</v>
      </c>
      <c r="R102" s="4">
        <v>96.43</v>
      </c>
      <c r="S102">
        <v>1.984208242</v>
      </c>
      <c r="T102">
        <v>2.0579834770000001</v>
      </c>
      <c r="U102">
        <v>1.984208242</v>
      </c>
      <c r="V102" s="2">
        <v>1.9858865409999999</v>
      </c>
      <c r="X102">
        <v>1</v>
      </c>
      <c r="Y102">
        <v>0</v>
      </c>
      <c r="Z102">
        <v>96.429128660000003</v>
      </c>
      <c r="AA102" s="4">
        <v>-3.57</v>
      </c>
      <c r="AH102" t="s">
        <v>156</v>
      </c>
      <c r="AI102">
        <v>1.75</v>
      </c>
      <c r="AJ102">
        <v>3.6</v>
      </c>
      <c r="AK102">
        <v>5</v>
      </c>
      <c r="AL102">
        <v>1.91</v>
      </c>
      <c r="AM102">
        <v>1.89</v>
      </c>
      <c r="AR102" t="s">
        <v>157</v>
      </c>
      <c r="AS102">
        <v>2.89</v>
      </c>
      <c r="AT102">
        <v>3.39</v>
      </c>
      <c r="AU102">
        <v>2.4500000000000002</v>
      </c>
      <c r="AV102">
        <v>1.95</v>
      </c>
      <c r="AW102">
        <v>1.86</v>
      </c>
    </row>
    <row r="103" spans="1:49">
      <c r="A103">
        <v>25</v>
      </c>
      <c r="B103" t="s">
        <v>56</v>
      </c>
      <c r="C103" t="s">
        <v>58</v>
      </c>
      <c r="D103">
        <v>0.33446004600000001</v>
      </c>
      <c r="E103">
        <v>0.37933615799999998</v>
      </c>
      <c r="F103">
        <v>0.28377833000000002</v>
      </c>
      <c r="G103">
        <v>0.399831979</v>
      </c>
      <c r="H103">
        <v>0.46327929499999998</v>
      </c>
      <c r="I103" s="3">
        <v>0</v>
      </c>
      <c r="J103" s="3">
        <v>27.97</v>
      </c>
      <c r="K103" s="3">
        <v>11.68</v>
      </c>
      <c r="L103" s="3">
        <f t="shared" si="2"/>
        <v>39.65</v>
      </c>
      <c r="M103">
        <v>1.66</v>
      </c>
      <c r="N103">
        <v>6</v>
      </c>
      <c r="O103">
        <v>3.6</v>
      </c>
      <c r="P103" s="4">
        <v>60.35</v>
      </c>
      <c r="Q103" s="4">
        <v>228.2</v>
      </c>
      <c r="R103" s="4">
        <v>102.38</v>
      </c>
      <c r="S103">
        <v>1.7806685280000001</v>
      </c>
      <c r="T103">
        <v>2.3583120179999999</v>
      </c>
      <c r="U103">
        <v>2.0102302810000001</v>
      </c>
      <c r="V103" s="2">
        <v>2.0606152899999999</v>
      </c>
      <c r="X103">
        <v>1</v>
      </c>
      <c r="Y103">
        <v>0</v>
      </c>
      <c r="Z103">
        <v>60.348784569999999</v>
      </c>
      <c r="AA103" s="4">
        <v>-39.65</v>
      </c>
      <c r="AH103" t="s">
        <v>158</v>
      </c>
      <c r="AI103">
        <v>1.66</v>
      </c>
      <c r="AJ103">
        <v>3.6</v>
      </c>
      <c r="AK103">
        <v>6</v>
      </c>
      <c r="AL103">
        <v>2.09</v>
      </c>
      <c r="AM103">
        <v>1.74</v>
      </c>
      <c r="AR103" t="s">
        <v>156</v>
      </c>
      <c r="AS103">
        <v>1.75</v>
      </c>
      <c r="AT103">
        <v>3.6</v>
      </c>
      <c r="AU103">
        <v>5</v>
      </c>
      <c r="AV103">
        <v>1.91</v>
      </c>
      <c r="AW103">
        <v>1.89</v>
      </c>
    </row>
    <row r="104" spans="1:49">
      <c r="A104">
        <v>25</v>
      </c>
      <c r="B104" t="s">
        <v>61</v>
      </c>
      <c r="C104" t="s">
        <v>51</v>
      </c>
      <c r="D104">
        <v>0.28183238100000002</v>
      </c>
      <c r="E104">
        <v>0.47462197299999997</v>
      </c>
      <c r="F104">
        <v>0.230903627</v>
      </c>
      <c r="G104">
        <v>0.59035091500000003</v>
      </c>
      <c r="H104">
        <v>0.602684518</v>
      </c>
      <c r="I104" s="3">
        <v>0</v>
      </c>
      <c r="J104" s="3">
        <v>4.72</v>
      </c>
      <c r="K104" s="3">
        <v>0</v>
      </c>
      <c r="L104" s="3">
        <f t="shared" si="2"/>
        <v>4.72</v>
      </c>
      <c r="M104">
        <v>3.29</v>
      </c>
      <c r="N104">
        <v>2.2000000000000002</v>
      </c>
      <c r="O104">
        <v>3.39</v>
      </c>
      <c r="P104" s="4">
        <v>95.28</v>
      </c>
      <c r="Q104" s="4">
        <v>105.67</v>
      </c>
      <c r="R104" s="4">
        <v>95.28</v>
      </c>
      <c r="S104">
        <v>1.978989763</v>
      </c>
      <c r="T104">
        <v>2.0239400160000001</v>
      </c>
      <c r="U104">
        <v>1.978989763</v>
      </c>
      <c r="V104" s="2">
        <v>1.975305715</v>
      </c>
      <c r="X104">
        <v>1</v>
      </c>
      <c r="Y104">
        <v>2</v>
      </c>
      <c r="Z104">
        <v>105.6671554</v>
      </c>
      <c r="AA104" s="4">
        <v>5.67</v>
      </c>
      <c r="AH104" t="s">
        <v>159</v>
      </c>
      <c r="AI104">
        <v>3.29</v>
      </c>
      <c r="AJ104">
        <v>3.39</v>
      </c>
      <c r="AK104">
        <v>2.2000000000000002</v>
      </c>
      <c r="AL104">
        <v>1.83</v>
      </c>
      <c r="AM104">
        <v>1.98</v>
      </c>
      <c r="AR104" t="s">
        <v>160</v>
      </c>
      <c r="AS104">
        <v>2.25</v>
      </c>
      <c r="AT104">
        <v>3.29</v>
      </c>
      <c r="AU104">
        <v>3.39</v>
      </c>
      <c r="AV104">
        <v>2.33</v>
      </c>
      <c r="AW104">
        <v>1.6</v>
      </c>
    </row>
    <row r="105" spans="1:49">
      <c r="A105">
        <v>25</v>
      </c>
      <c r="B105" t="s">
        <v>36</v>
      </c>
      <c r="C105" t="s">
        <v>47</v>
      </c>
      <c r="D105">
        <v>0.49696225500000002</v>
      </c>
      <c r="E105">
        <v>0.26814935099999998</v>
      </c>
      <c r="F105">
        <v>0.21066357699999999</v>
      </c>
      <c r="G105">
        <v>0.66828975300000004</v>
      </c>
      <c r="H105">
        <v>0.65819023499999996</v>
      </c>
      <c r="I105" s="3">
        <v>24.88</v>
      </c>
      <c r="J105" s="3">
        <v>0</v>
      </c>
      <c r="K105" s="3">
        <v>0</v>
      </c>
      <c r="L105" s="3">
        <f t="shared" si="2"/>
        <v>24.88</v>
      </c>
      <c r="M105">
        <v>2.89</v>
      </c>
      <c r="N105">
        <v>2.4500000000000002</v>
      </c>
      <c r="O105">
        <v>3.39</v>
      </c>
      <c r="P105" s="4">
        <v>147.01</v>
      </c>
      <c r="Q105" s="4">
        <v>75.12</v>
      </c>
      <c r="R105" s="4">
        <v>75.12</v>
      </c>
      <c r="S105">
        <v>2.1673602729999999</v>
      </c>
      <c r="T105">
        <v>1.8757820860000001</v>
      </c>
      <c r="U105">
        <v>1.8757820860000001</v>
      </c>
      <c r="V105" s="2">
        <v>1.975244961</v>
      </c>
      <c r="X105">
        <v>0</v>
      </c>
      <c r="Y105">
        <v>2</v>
      </c>
      <c r="Z105">
        <v>75.124584940000005</v>
      </c>
      <c r="AA105" s="4">
        <v>-24.88</v>
      </c>
      <c r="AH105" t="s">
        <v>157</v>
      </c>
      <c r="AI105">
        <v>2.89</v>
      </c>
      <c r="AJ105">
        <v>3.39</v>
      </c>
      <c r="AK105">
        <v>2.4500000000000002</v>
      </c>
      <c r="AL105">
        <v>1.95</v>
      </c>
      <c r="AM105">
        <v>1.86</v>
      </c>
      <c r="AR105" t="s">
        <v>161</v>
      </c>
      <c r="AS105">
        <v>2.39</v>
      </c>
      <c r="AT105">
        <v>3.5</v>
      </c>
      <c r="AU105">
        <v>2.87</v>
      </c>
      <c r="AV105">
        <v>1.65</v>
      </c>
      <c r="AW105">
        <v>2.23</v>
      </c>
    </row>
    <row r="106" spans="1:49">
      <c r="A106">
        <v>25</v>
      </c>
      <c r="B106" t="s">
        <v>33</v>
      </c>
      <c r="C106" t="s">
        <v>35</v>
      </c>
      <c r="D106">
        <v>0.47593242000000002</v>
      </c>
      <c r="E106">
        <v>0.19836773799999999</v>
      </c>
      <c r="F106">
        <v>0.32469034600000002</v>
      </c>
      <c r="G106">
        <v>0.24104092999999999</v>
      </c>
      <c r="H106">
        <v>0.299330239</v>
      </c>
      <c r="I106" s="3">
        <v>12.5</v>
      </c>
      <c r="J106" s="3">
        <v>0</v>
      </c>
      <c r="K106" s="3">
        <v>8.39</v>
      </c>
      <c r="L106" s="3">
        <f t="shared" si="2"/>
        <v>20.89</v>
      </c>
      <c r="M106">
        <v>2.25</v>
      </c>
      <c r="N106">
        <v>3.39</v>
      </c>
      <c r="O106">
        <v>3.29</v>
      </c>
      <c r="P106" s="4">
        <v>107.24</v>
      </c>
      <c r="Q106" s="4">
        <v>79.11</v>
      </c>
      <c r="R106" s="4">
        <v>106.71</v>
      </c>
      <c r="S106">
        <v>2.0303384360000001</v>
      </c>
      <c r="T106">
        <v>1.898230377</v>
      </c>
      <c r="U106">
        <v>2.0282155930000001</v>
      </c>
      <c r="V106" s="2">
        <v>2.0013935740000002</v>
      </c>
      <c r="X106">
        <v>0</v>
      </c>
      <c r="Y106">
        <v>0</v>
      </c>
      <c r="Z106">
        <v>106.7125734</v>
      </c>
      <c r="AA106" s="4">
        <v>6.71</v>
      </c>
      <c r="AH106" t="s">
        <v>160</v>
      </c>
      <c r="AI106">
        <v>2.25</v>
      </c>
      <c r="AJ106">
        <v>3.29</v>
      </c>
      <c r="AK106">
        <v>3.39</v>
      </c>
      <c r="AL106">
        <v>2.33</v>
      </c>
      <c r="AM106">
        <v>1.6</v>
      </c>
      <c r="AR106" t="s">
        <v>158</v>
      </c>
      <c r="AS106">
        <v>1.66</v>
      </c>
      <c r="AT106">
        <v>3.6</v>
      </c>
      <c r="AU106">
        <v>6</v>
      </c>
      <c r="AV106">
        <v>2.09</v>
      </c>
      <c r="AW106">
        <v>1.74</v>
      </c>
    </row>
    <row r="107" spans="1:49">
      <c r="A107">
        <v>25</v>
      </c>
      <c r="B107" t="s">
        <v>48</v>
      </c>
      <c r="C107" t="s">
        <v>52</v>
      </c>
      <c r="D107">
        <v>0.227692389</v>
      </c>
      <c r="E107">
        <v>0.54197947499999999</v>
      </c>
      <c r="F107">
        <v>0.196255656</v>
      </c>
      <c r="G107">
        <v>0.68771945599999995</v>
      </c>
      <c r="H107">
        <v>0.65918572499999994</v>
      </c>
      <c r="I107" s="3">
        <v>0</v>
      </c>
      <c r="J107" s="3">
        <v>32.68</v>
      </c>
      <c r="K107" s="3">
        <v>0</v>
      </c>
      <c r="L107" s="3">
        <f t="shared" si="2"/>
        <v>32.68</v>
      </c>
      <c r="M107">
        <v>2.39</v>
      </c>
      <c r="N107">
        <v>2.87</v>
      </c>
      <c r="O107">
        <v>3.5</v>
      </c>
      <c r="P107" s="4">
        <v>67.319999999999993</v>
      </c>
      <c r="Q107" s="4">
        <v>161.12</v>
      </c>
      <c r="R107" s="4">
        <v>67.319999999999993</v>
      </c>
      <c r="S107">
        <v>1.82811784</v>
      </c>
      <c r="T107">
        <v>2.2071473290000001</v>
      </c>
      <c r="U107">
        <v>1.8281178549999999</v>
      </c>
      <c r="V107" s="2">
        <v>1.9712555380000001</v>
      </c>
      <c r="X107">
        <v>1</v>
      </c>
      <c r="Y107">
        <v>1</v>
      </c>
      <c r="Z107">
        <v>67.315930699999996</v>
      </c>
      <c r="AA107" s="4">
        <v>-32.68</v>
      </c>
      <c r="AH107" t="s">
        <v>161</v>
      </c>
      <c r="AI107">
        <v>2.39</v>
      </c>
      <c r="AJ107">
        <v>3.5</v>
      </c>
      <c r="AK107">
        <v>2.87</v>
      </c>
      <c r="AL107">
        <v>1.65</v>
      </c>
      <c r="AM107">
        <v>2.23</v>
      </c>
      <c r="AR107" t="s">
        <v>159</v>
      </c>
      <c r="AS107">
        <v>3.29</v>
      </c>
      <c r="AT107">
        <v>3.39</v>
      </c>
      <c r="AU107">
        <v>2.2000000000000002</v>
      </c>
      <c r="AV107">
        <v>1.83</v>
      </c>
      <c r="AW107">
        <v>1.98</v>
      </c>
    </row>
    <row r="108" spans="1:49">
      <c r="A108">
        <v>25</v>
      </c>
      <c r="B108" t="s">
        <v>57</v>
      </c>
      <c r="C108" t="s">
        <v>41</v>
      </c>
      <c r="D108">
        <v>0.520615194</v>
      </c>
      <c r="E108">
        <v>0.14722035999999999</v>
      </c>
      <c r="F108">
        <v>0.331185534</v>
      </c>
      <c r="G108">
        <v>0.20060655499999999</v>
      </c>
      <c r="H108">
        <v>0.23738912000000001</v>
      </c>
      <c r="I108" s="3">
        <v>30.85</v>
      </c>
      <c r="J108" s="3">
        <v>0</v>
      </c>
      <c r="K108" s="3">
        <v>17.03</v>
      </c>
      <c r="L108" s="3">
        <f t="shared" si="2"/>
        <v>47.88</v>
      </c>
      <c r="M108">
        <v>2.4500000000000002</v>
      </c>
      <c r="N108">
        <v>3</v>
      </c>
      <c r="O108">
        <v>3.25</v>
      </c>
      <c r="P108" s="4">
        <v>127.7</v>
      </c>
      <c r="Q108" s="4">
        <v>52.12</v>
      </c>
      <c r="R108" s="4">
        <v>107.47</v>
      </c>
      <c r="S108">
        <v>2.1062060499999999</v>
      </c>
      <c r="T108">
        <v>1.7170022819999999</v>
      </c>
      <c r="U108">
        <v>2.0312676139999999</v>
      </c>
      <c r="V108" s="2">
        <v>2.0220270149999999</v>
      </c>
      <c r="X108">
        <v>2</v>
      </c>
      <c r="Y108">
        <v>3</v>
      </c>
      <c r="Z108">
        <v>52.11974498</v>
      </c>
      <c r="AA108" s="4">
        <v>-47.88</v>
      </c>
      <c r="AH108" t="s">
        <v>162</v>
      </c>
      <c r="AI108">
        <v>2.4500000000000002</v>
      </c>
      <c r="AJ108">
        <v>3.25</v>
      </c>
      <c r="AK108">
        <v>3</v>
      </c>
      <c r="AL108">
        <v>2.0299999999999998</v>
      </c>
      <c r="AM108">
        <v>1.79</v>
      </c>
      <c r="AR108" t="s">
        <v>162</v>
      </c>
      <c r="AS108">
        <v>2.4500000000000002</v>
      </c>
      <c r="AT108">
        <v>3.25</v>
      </c>
      <c r="AU108">
        <v>3</v>
      </c>
      <c r="AV108">
        <v>2.0299999999999998</v>
      </c>
      <c r="AW108">
        <v>1.79</v>
      </c>
    </row>
    <row r="109" spans="1:49">
      <c r="A109">
        <v>25</v>
      </c>
      <c r="B109" t="s">
        <v>32</v>
      </c>
      <c r="C109" t="s">
        <v>53</v>
      </c>
      <c r="D109">
        <v>0.15689140500000001</v>
      </c>
      <c r="E109">
        <v>0.50287215200000002</v>
      </c>
      <c r="F109">
        <v>0.339428165</v>
      </c>
      <c r="G109">
        <v>0.19380715300000001</v>
      </c>
      <c r="H109">
        <v>0.23819905</v>
      </c>
      <c r="I109" s="3">
        <v>8.6999999999999993</v>
      </c>
      <c r="J109" s="3">
        <v>0</v>
      </c>
      <c r="K109" s="3">
        <v>21.03</v>
      </c>
      <c r="L109" s="3">
        <f t="shared" si="2"/>
        <v>29.73</v>
      </c>
      <c r="M109">
        <v>10</v>
      </c>
      <c r="N109">
        <v>1.3</v>
      </c>
      <c r="O109">
        <v>5.5</v>
      </c>
      <c r="P109" s="4">
        <v>157.25</v>
      </c>
      <c r="Q109" s="4">
        <v>70.27</v>
      </c>
      <c r="R109" s="4">
        <v>185.93</v>
      </c>
      <c r="S109">
        <v>2.1965815329999998</v>
      </c>
      <c r="T109">
        <v>1.846791887</v>
      </c>
      <c r="U109">
        <v>2.2693583400000001</v>
      </c>
      <c r="V109" s="2">
        <v>2.0436091109999999</v>
      </c>
      <c r="X109">
        <v>0</v>
      </c>
      <c r="Y109">
        <v>4</v>
      </c>
      <c r="Z109">
        <v>70.27354905</v>
      </c>
      <c r="AA109" s="4">
        <v>-29.73</v>
      </c>
      <c r="AH109" t="s">
        <v>163</v>
      </c>
      <c r="AI109">
        <v>10</v>
      </c>
      <c r="AJ109">
        <v>5.5</v>
      </c>
      <c r="AK109">
        <v>1.3</v>
      </c>
      <c r="AL109">
        <v>1.59</v>
      </c>
      <c r="AM109">
        <v>2.33</v>
      </c>
      <c r="AR109" t="s">
        <v>163</v>
      </c>
      <c r="AS109">
        <v>10</v>
      </c>
      <c r="AT109">
        <v>5.5</v>
      </c>
      <c r="AU109">
        <v>1.3</v>
      </c>
      <c r="AV109">
        <v>1.59</v>
      </c>
      <c r="AW109">
        <v>2.33</v>
      </c>
    </row>
    <row r="110" spans="1:49">
      <c r="A110">
        <v>26</v>
      </c>
      <c r="B110" t="s">
        <v>35</v>
      </c>
      <c r="C110" t="s">
        <v>56</v>
      </c>
      <c r="D110">
        <v>0.32982941100000002</v>
      </c>
      <c r="E110">
        <v>0.39928897099999999</v>
      </c>
      <c r="F110">
        <v>0.26680350000000003</v>
      </c>
      <c r="G110">
        <v>0.46164391700000001</v>
      </c>
      <c r="H110">
        <v>0.512190743</v>
      </c>
      <c r="I110" s="3">
        <v>7.29</v>
      </c>
      <c r="J110" s="3">
        <v>0</v>
      </c>
      <c r="K110" s="3">
        <v>0</v>
      </c>
      <c r="L110" s="3">
        <f t="shared" si="2"/>
        <v>7.29</v>
      </c>
      <c r="M110">
        <v>3.6</v>
      </c>
      <c r="N110">
        <v>2.1</v>
      </c>
      <c r="O110">
        <v>3.29</v>
      </c>
      <c r="P110" s="4">
        <v>118.95</v>
      </c>
      <c r="Q110" s="4">
        <v>92.71</v>
      </c>
      <c r="R110" s="4">
        <v>92.71</v>
      </c>
      <c r="S110">
        <v>2.0753642839999999</v>
      </c>
      <c r="T110">
        <v>1.9671338679999999</v>
      </c>
      <c r="U110">
        <v>1.9671338679999999</v>
      </c>
      <c r="V110" s="2">
        <v>1.994809238</v>
      </c>
      <c r="X110">
        <v>0</v>
      </c>
      <c r="Y110">
        <v>1</v>
      </c>
      <c r="Z110">
        <v>92.711555540000006</v>
      </c>
      <c r="AA110" s="4">
        <v>-7.29</v>
      </c>
      <c r="AH110" t="s">
        <v>164</v>
      </c>
      <c r="AI110">
        <v>3.6</v>
      </c>
      <c r="AJ110">
        <v>3.29</v>
      </c>
      <c r="AK110">
        <v>2.1</v>
      </c>
      <c r="AL110">
        <v>2.13</v>
      </c>
      <c r="AM110">
        <v>1.71</v>
      </c>
      <c r="AR110" t="s">
        <v>164</v>
      </c>
      <c r="AS110">
        <v>3.6</v>
      </c>
      <c r="AT110">
        <v>3.29</v>
      </c>
      <c r="AU110">
        <v>2.1</v>
      </c>
      <c r="AV110">
        <v>2.13</v>
      </c>
      <c r="AW110">
        <v>1.71</v>
      </c>
    </row>
    <row r="111" spans="1:49">
      <c r="A111">
        <v>26</v>
      </c>
      <c r="B111" t="s">
        <v>58</v>
      </c>
      <c r="C111" t="s">
        <v>32</v>
      </c>
      <c r="D111">
        <v>0.629914682</v>
      </c>
      <c r="E111">
        <v>0.15321836999999999</v>
      </c>
      <c r="F111">
        <v>0.17661750500000001</v>
      </c>
      <c r="G111">
        <v>0.65131495699999997</v>
      </c>
      <c r="H111">
        <v>0.58585102700000002</v>
      </c>
      <c r="I111" s="3">
        <v>34.479999999999997</v>
      </c>
      <c r="J111" s="3">
        <v>0</v>
      </c>
      <c r="K111" s="3">
        <v>0</v>
      </c>
      <c r="L111" s="3">
        <f t="shared" si="2"/>
        <v>34.479999999999997</v>
      </c>
      <c r="M111">
        <v>2.1</v>
      </c>
      <c r="N111">
        <v>3.79</v>
      </c>
      <c r="O111">
        <v>3.25</v>
      </c>
      <c r="P111" s="4">
        <v>137.93</v>
      </c>
      <c r="Q111" s="4">
        <v>65.52</v>
      </c>
      <c r="R111" s="4">
        <v>65.52</v>
      </c>
      <c r="S111">
        <v>2.1396687600000002</v>
      </c>
      <c r="T111">
        <v>1.816342653</v>
      </c>
      <c r="U111">
        <v>1.816342653</v>
      </c>
      <c r="V111" s="2">
        <v>1.946903735</v>
      </c>
      <c r="X111">
        <v>0</v>
      </c>
      <c r="Y111">
        <v>0</v>
      </c>
      <c r="Z111">
        <v>65.515287790000002</v>
      </c>
      <c r="AA111" s="4">
        <v>-34.479999999999997</v>
      </c>
      <c r="AH111" t="s">
        <v>165</v>
      </c>
      <c r="AI111">
        <v>2.1</v>
      </c>
      <c r="AJ111">
        <v>3.25</v>
      </c>
      <c r="AK111">
        <v>3.79</v>
      </c>
      <c r="AL111">
        <v>2.2400000000000002</v>
      </c>
      <c r="AM111">
        <v>1.64</v>
      </c>
      <c r="AR111" t="s">
        <v>166</v>
      </c>
      <c r="AS111">
        <v>1.1200000000000001</v>
      </c>
      <c r="AT111">
        <v>9</v>
      </c>
      <c r="AU111">
        <v>21</v>
      </c>
      <c r="AV111">
        <v>1.38</v>
      </c>
      <c r="AW111">
        <v>3.01</v>
      </c>
    </row>
    <row r="112" spans="1:49">
      <c r="A112">
        <v>26</v>
      </c>
      <c r="B112" t="s">
        <v>53</v>
      </c>
      <c r="C112" t="s">
        <v>33</v>
      </c>
      <c r="D112">
        <v>0.64750529700000004</v>
      </c>
      <c r="E112">
        <v>0.10489611</v>
      </c>
      <c r="F112">
        <v>0.125072718</v>
      </c>
      <c r="G112">
        <v>0.71471633899999998</v>
      </c>
      <c r="H112">
        <v>0.60458017200000003</v>
      </c>
      <c r="I112" s="3">
        <v>0</v>
      </c>
      <c r="J112" s="3">
        <v>7.84</v>
      </c>
      <c r="K112" s="3">
        <v>4.51</v>
      </c>
      <c r="L112" s="3">
        <f t="shared" si="2"/>
        <v>12.35</v>
      </c>
      <c r="M112">
        <v>1.1200000000000001</v>
      </c>
      <c r="N112">
        <v>21</v>
      </c>
      <c r="O112">
        <v>9</v>
      </c>
      <c r="P112" s="4">
        <v>87.65</v>
      </c>
      <c r="Q112" s="4">
        <v>252.27</v>
      </c>
      <c r="R112" s="4">
        <v>128.22999999999999</v>
      </c>
      <c r="S112">
        <v>1.942762637</v>
      </c>
      <c r="T112">
        <v>2.4018713759999999</v>
      </c>
      <c r="U112">
        <v>2.1079922130000002</v>
      </c>
      <c r="V112" s="2">
        <v>1.7735483780000001</v>
      </c>
      <c r="X112">
        <v>6</v>
      </c>
      <c r="Y112">
        <v>0</v>
      </c>
      <c r="Z112">
        <v>87.652162910000001</v>
      </c>
      <c r="AA112" s="4">
        <v>-12.35</v>
      </c>
      <c r="AH112" t="s">
        <v>166</v>
      </c>
      <c r="AI112">
        <v>1.1200000000000001</v>
      </c>
      <c r="AJ112">
        <v>9</v>
      </c>
      <c r="AK112">
        <v>21</v>
      </c>
      <c r="AL112">
        <v>1.38</v>
      </c>
      <c r="AM112">
        <v>3.01</v>
      </c>
      <c r="AR112" t="s">
        <v>167</v>
      </c>
      <c r="AS112">
        <v>2.14</v>
      </c>
      <c r="AT112">
        <v>3.39</v>
      </c>
      <c r="AU112">
        <v>3.39</v>
      </c>
      <c r="AV112">
        <v>2.06</v>
      </c>
      <c r="AW112">
        <v>1.76</v>
      </c>
    </row>
    <row r="113" spans="1:49">
      <c r="A113">
        <v>26</v>
      </c>
      <c r="B113" t="s">
        <v>54</v>
      </c>
      <c r="C113" t="s">
        <v>36</v>
      </c>
      <c r="D113">
        <v>0.433844436</v>
      </c>
      <c r="E113">
        <v>0.31262727499999998</v>
      </c>
      <c r="F113">
        <v>0.24546624</v>
      </c>
      <c r="G113">
        <v>0.54407300800000002</v>
      </c>
      <c r="H113">
        <v>0.57376230699999997</v>
      </c>
      <c r="I113" s="3">
        <v>0</v>
      </c>
      <c r="J113" s="3">
        <v>2.92</v>
      </c>
      <c r="K113" s="3">
        <v>0</v>
      </c>
      <c r="L113" s="3">
        <f t="shared" si="2"/>
        <v>2.92</v>
      </c>
      <c r="M113">
        <v>2.14</v>
      </c>
      <c r="N113">
        <v>3.39</v>
      </c>
      <c r="O113">
        <v>3.39</v>
      </c>
      <c r="P113" s="4">
        <v>97.08</v>
      </c>
      <c r="Q113" s="4">
        <v>106.99</v>
      </c>
      <c r="R113" s="4">
        <v>97.08</v>
      </c>
      <c r="S113">
        <v>1.9871100900000001</v>
      </c>
      <c r="T113">
        <v>2.0293403969999999</v>
      </c>
      <c r="U113">
        <v>1.9871100900000001</v>
      </c>
      <c r="V113" s="2">
        <v>1.9842922569999999</v>
      </c>
      <c r="X113">
        <v>1</v>
      </c>
      <c r="Y113">
        <v>3</v>
      </c>
      <c r="Z113">
        <v>106.9893125</v>
      </c>
      <c r="AA113" s="4">
        <v>6.99</v>
      </c>
      <c r="AH113" t="s">
        <v>167</v>
      </c>
      <c r="AI113">
        <v>2.14</v>
      </c>
      <c r="AJ113">
        <v>3.39</v>
      </c>
      <c r="AK113">
        <v>3.39</v>
      </c>
      <c r="AL113">
        <v>2.06</v>
      </c>
      <c r="AM113">
        <v>1.76</v>
      </c>
      <c r="AR113" t="s">
        <v>165</v>
      </c>
      <c r="AS113">
        <v>2.1</v>
      </c>
      <c r="AT113">
        <v>3.25</v>
      </c>
      <c r="AU113">
        <v>3.79</v>
      </c>
      <c r="AV113">
        <v>2.2400000000000002</v>
      </c>
      <c r="AW113">
        <v>1.64</v>
      </c>
    </row>
    <row r="114" spans="1:49">
      <c r="A114">
        <v>26</v>
      </c>
      <c r="B114" t="s">
        <v>47</v>
      </c>
      <c r="C114" t="s">
        <v>61</v>
      </c>
      <c r="D114">
        <v>0.42932427699999998</v>
      </c>
      <c r="E114">
        <v>0.28493932399999999</v>
      </c>
      <c r="F114">
        <v>0.28318963000000003</v>
      </c>
      <c r="G114">
        <v>0.38886046699999999</v>
      </c>
      <c r="H114">
        <v>0.44805584199999998</v>
      </c>
      <c r="I114" s="3">
        <v>0</v>
      </c>
      <c r="J114" s="3">
        <v>12.91</v>
      </c>
      <c r="K114" s="3">
        <v>8.83</v>
      </c>
      <c r="L114" s="3">
        <f t="shared" si="2"/>
        <v>21.740000000000002</v>
      </c>
      <c r="M114">
        <v>1.66</v>
      </c>
      <c r="N114">
        <v>5</v>
      </c>
      <c r="O114">
        <v>4</v>
      </c>
      <c r="P114" s="4">
        <v>78.260000000000005</v>
      </c>
      <c r="Q114" s="4">
        <v>142.83000000000001</v>
      </c>
      <c r="R114" s="4">
        <v>113.57</v>
      </c>
      <c r="S114">
        <v>1.893532164</v>
      </c>
      <c r="T114">
        <v>2.1548271950000002</v>
      </c>
      <c r="U114">
        <v>2.0552445170000002</v>
      </c>
      <c r="V114" s="2">
        <v>2.008958266</v>
      </c>
      <c r="X114">
        <v>3</v>
      </c>
      <c r="Y114">
        <v>0</v>
      </c>
      <c r="Z114">
        <v>78.258616140000001</v>
      </c>
      <c r="AA114" s="4">
        <v>-21.74</v>
      </c>
      <c r="AH114" t="s">
        <v>168</v>
      </c>
      <c r="AI114">
        <v>1.66</v>
      </c>
      <c r="AJ114">
        <v>4</v>
      </c>
      <c r="AK114">
        <v>5</v>
      </c>
      <c r="AL114">
        <v>1.8</v>
      </c>
      <c r="AM114">
        <v>2.0099999999999998</v>
      </c>
      <c r="AR114" t="s">
        <v>168</v>
      </c>
      <c r="AS114">
        <v>1.66</v>
      </c>
      <c r="AT114">
        <v>4</v>
      </c>
      <c r="AU114">
        <v>5</v>
      </c>
      <c r="AV114">
        <v>1.8</v>
      </c>
      <c r="AW114">
        <v>2.0099999999999998</v>
      </c>
    </row>
    <row r="115" spans="1:49">
      <c r="A115">
        <v>26</v>
      </c>
      <c r="B115" t="s">
        <v>51</v>
      </c>
      <c r="C115" t="s">
        <v>62</v>
      </c>
      <c r="D115">
        <v>0.48787964</v>
      </c>
      <c r="E115">
        <v>0.27627301100000001</v>
      </c>
      <c r="F115">
        <v>0.21305284699999999</v>
      </c>
      <c r="G115">
        <v>0.66456064500000001</v>
      </c>
      <c r="H115">
        <v>0.657555102</v>
      </c>
      <c r="I115" s="3">
        <v>0</v>
      </c>
      <c r="J115" s="3">
        <v>10.34</v>
      </c>
      <c r="K115" s="3">
        <v>0</v>
      </c>
      <c r="L115" s="3">
        <f t="shared" si="2"/>
        <v>10.34</v>
      </c>
      <c r="M115">
        <v>1.7</v>
      </c>
      <c r="N115">
        <v>5</v>
      </c>
      <c r="O115">
        <v>3.89</v>
      </c>
      <c r="P115" s="4">
        <v>89.66</v>
      </c>
      <c r="Q115" s="4">
        <v>141.36000000000001</v>
      </c>
      <c r="R115" s="4">
        <v>89.66</v>
      </c>
      <c r="S115">
        <v>1.952596175</v>
      </c>
      <c r="T115">
        <v>2.1503330300000001</v>
      </c>
      <c r="U115">
        <v>1.952596175</v>
      </c>
      <c r="V115" s="2">
        <v>1.962717074</v>
      </c>
      <c r="X115">
        <v>2</v>
      </c>
      <c r="Y115">
        <v>0</v>
      </c>
      <c r="Z115">
        <v>89.659471589999995</v>
      </c>
      <c r="AA115" s="4">
        <v>-10.34</v>
      </c>
      <c r="AH115" t="s">
        <v>169</v>
      </c>
      <c r="AI115">
        <v>1.7</v>
      </c>
      <c r="AJ115">
        <v>3.89</v>
      </c>
      <c r="AK115">
        <v>5</v>
      </c>
      <c r="AL115">
        <v>1.64</v>
      </c>
      <c r="AM115">
        <v>2.25</v>
      </c>
      <c r="AR115" t="s">
        <v>169</v>
      </c>
      <c r="AS115">
        <v>1.7</v>
      </c>
      <c r="AT115">
        <v>3.89</v>
      </c>
      <c r="AU115">
        <v>5</v>
      </c>
      <c r="AV115">
        <v>1.64</v>
      </c>
      <c r="AW115">
        <v>2.25</v>
      </c>
    </row>
    <row r="116" spans="1:49">
      <c r="A116">
        <v>26</v>
      </c>
      <c r="B116" t="s">
        <v>41</v>
      </c>
      <c r="C116" t="s">
        <v>48</v>
      </c>
      <c r="D116">
        <v>0.42908420800000002</v>
      </c>
      <c r="E116">
        <v>0.24693351599999999</v>
      </c>
      <c r="F116">
        <v>0.323056656</v>
      </c>
      <c r="G116">
        <v>0.26605644000000001</v>
      </c>
      <c r="H116">
        <v>0.33796237800000001</v>
      </c>
      <c r="I116" s="3">
        <v>13.1</v>
      </c>
      <c r="J116" s="3">
        <v>0</v>
      </c>
      <c r="K116" s="3">
        <v>8.48</v>
      </c>
      <c r="L116" s="3">
        <f t="shared" si="2"/>
        <v>21.58</v>
      </c>
      <c r="M116">
        <v>2.62</v>
      </c>
      <c r="N116">
        <v>2.62</v>
      </c>
      <c r="O116">
        <v>3.39</v>
      </c>
      <c r="P116" s="4">
        <v>112.75</v>
      </c>
      <c r="Q116" s="4">
        <v>78.42</v>
      </c>
      <c r="R116" s="4">
        <v>107.16</v>
      </c>
      <c r="S116">
        <v>2.052113721</v>
      </c>
      <c r="T116">
        <v>1.894421184</v>
      </c>
      <c r="U116">
        <v>2.0300283210000001</v>
      </c>
      <c r="V116" s="2">
        <v>2.0041398359999998</v>
      </c>
      <c r="X116">
        <v>0</v>
      </c>
      <c r="Y116">
        <v>0</v>
      </c>
      <c r="Z116">
        <v>107.1589183</v>
      </c>
      <c r="AA116" s="4">
        <v>7.16</v>
      </c>
      <c r="AH116" t="s">
        <v>170</v>
      </c>
      <c r="AI116">
        <v>2.62</v>
      </c>
      <c r="AJ116">
        <v>3.39</v>
      </c>
      <c r="AK116">
        <v>2.62</v>
      </c>
      <c r="AL116">
        <v>2.02</v>
      </c>
      <c r="AM116">
        <v>1.8</v>
      </c>
      <c r="AR116" t="s">
        <v>171</v>
      </c>
      <c r="AS116">
        <v>1.75</v>
      </c>
      <c r="AT116">
        <v>3.6</v>
      </c>
      <c r="AU116">
        <v>5</v>
      </c>
      <c r="AV116">
        <v>1.75</v>
      </c>
      <c r="AW116">
        <v>2.08</v>
      </c>
    </row>
    <row r="117" spans="1:49">
      <c r="A117">
        <v>26</v>
      </c>
      <c r="B117" t="s">
        <v>52</v>
      </c>
      <c r="C117" t="s">
        <v>59</v>
      </c>
      <c r="D117">
        <v>0.32803480200000001</v>
      </c>
      <c r="E117">
        <v>0.43074618999999997</v>
      </c>
      <c r="F117">
        <v>0.224664165</v>
      </c>
      <c r="G117">
        <v>0.64284075299999999</v>
      </c>
      <c r="H117">
        <v>0.65085885600000004</v>
      </c>
      <c r="I117" s="3">
        <v>0</v>
      </c>
      <c r="J117" s="3">
        <v>31.06</v>
      </c>
      <c r="K117" s="3">
        <v>5.0999999999999996</v>
      </c>
      <c r="L117" s="3">
        <f t="shared" si="2"/>
        <v>36.159999999999997</v>
      </c>
      <c r="M117">
        <v>1.75</v>
      </c>
      <c r="N117">
        <v>5</v>
      </c>
      <c r="O117">
        <v>3.6</v>
      </c>
      <c r="P117" s="4">
        <v>63.84</v>
      </c>
      <c r="Q117" s="4">
        <v>219.12</v>
      </c>
      <c r="R117" s="4">
        <v>82.21</v>
      </c>
      <c r="S117">
        <v>1.805111806</v>
      </c>
      <c r="T117">
        <v>2.3406875810000001</v>
      </c>
      <c r="U117">
        <v>1.9149095860000001</v>
      </c>
      <c r="V117" s="2">
        <v>2.0305933139999999</v>
      </c>
      <c r="X117">
        <v>3</v>
      </c>
      <c r="Y117">
        <v>2</v>
      </c>
      <c r="Z117">
        <v>63.842782300000003</v>
      </c>
      <c r="AA117" s="4">
        <v>-36.159999999999997</v>
      </c>
      <c r="AH117" t="s">
        <v>171</v>
      </c>
      <c r="AI117">
        <v>1.75</v>
      </c>
      <c r="AJ117">
        <v>3.6</v>
      </c>
      <c r="AK117">
        <v>5</v>
      </c>
      <c r="AL117">
        <v>1.75</v>
      </c>
      <c r="AM117">
        <v>2.08</v>
      </c>
      <c r="AR117" t="s">
        <v>170</v>
      </c>
      <c r="AS117">
        <v>2.62</v>
      </c>
      <c r="AT117">
        <v>3.39</v>
      </c>
      <c r="AU117">
        <v>2.62</v>
      </c>
      <c r="AV117">
        <v>2.02</v>
      </c>
      <c r="AW117">
        <v>1.8</v>
      </c>
    </row>
    <row r="118" spans="1:49">
      <c r="A118">
        <v>26</v>
      </c>
      <c r="B118" t="s">
        <v>40</v>
      </c>
      <c r="C118" t="s">
        <v>57</v>
      </c>
      <c r="D118">
        <v>0.54260314899999995</v>
      </c>
      <c r="E118">
        <v>0.169247537</v>
      </c>
      <c r="F118">
        <v>0.285577203</v>
      </c>
      <c r="G118">
        <v>0.304596908</v>
      </c>
      <c r="H118">
        <v>0.333705433</v>
      </c>
      <c r="I118" s="3">
        <v>1.61</v>
      </c>
      <c r="J118" s="3">
        <v>0</v>
      </c>
      <c r="K118" s="3">
        <v>3.29</v>
      </c>
      <c r="L118" s="3">
        <f t="shared" si="2"/>
        <v>4.9000000000000004</v>
      </c>
      <c r="M118">
        <v>1.83</v>
      </c>
      <c r="N118">
        <v>4.2</v>
      </c>
      <c r="O118">
        <v>3.75</v>
      </c>
      <c r="P118" s="4">
        <v>98.05</v>
      </c>
      <c r="Q118" s="4">
        <v>95.1</v>
      </c>
      <c r="R118" s="4">
        <v>107.42</v>
      </c>
      <c r="S118">
        <v>1.9914540190000001</v>
      </c>
      <c r="T118">
        <v>1.978195404</v>
      </c>
      <c r="U118">
        <v>2.0311039979999999</v>
      </c>
      <c r="V118" s="2">
        <v>1.9954109209999999</v>
      </c>
      <c r="X118">
        <v>3</v>
      </c>
      <c r="Y118">
        <v>1</v>
      </c>
      <c r="Z118">
        <v>98.051449770000005</v>
      </c>
      <c r="AA118" s="4">
        <v>-1.95</v>
      </c>
      <c r="AH118" t="s">
        <v>172</v>
      </c>
      <c r="AI118">
        <v>1.83</v>
      </c>
      <c r="AJ118">
        <v>3.75</v>
      </c>
      <c r="AK118">
        <v>4.2</v>
      </c>
      <c r="AL118">
        <v>1.74</v>
      </c>
      <c r="AM118">
        <v>2.09</v>
      </c>
      <c r="AR118" t="s">
        <v>172</v>
      </c>
      <c r="AS118">
        <v>1.83</v>
      </c>
      <c r="AT118">
        <v>3.75</v>
      </c>
      <c r="AU118">
        <v>4.2</v>
      </c>
      <c r="AV118">
        <v>1.74</v>
      </c>
      <c r="AW118">
        <v>2.09</v>
      </c>
    </row>
    <row r="119" spans="1:49">
      <c r="A119">
        <v>27</v>
      </c>
      <c r="B119" t="s">
        <v>32</v>
      </c>
      <c r="C119" t="s">
        <v>41</v>
      </c>
      <c r="D119">
        <v>0.45856457699999997</v>
      </c>
      <c r="E119">
        <v>0.17885801500000001</v>
      </c>
      <c r="F119">
        <v>0.36211321299999999</v>
      </c>
      <c r="G119">
        <v>0.17182824299999999</v>
      </c>
      <c r="H119">
        <v>0.23144385100000001</v>
      </c>
      <c r="I119" s="3">
        <v>23.09</v>
      </c>
      <c r="J119" s="3">
        <v>0</v>
      </c>
      <c r="K119" s="3">
        <v>16.77</v>
      </c>
      <c r="L119" s="3">
        <f t="shared" si="2"/>
        <v>39.86</v>
      </c>
      <c r="M119">
        <v>2.62</v>
      </c>
      <c r="N119">
        <v>2.79</v>
      </c>
      <c r="O119">
        <v>3.2</v>
      </c>
      <c r="P119" s="4">
        <v>120.64</v>
      </c>
      <c r="Q119" s="4">
        <v>60.14</v>
      </c>
      <c r="R119" s="4">
        <v>113.79</v>
      </c>
      <c r="S119">
        <v>2.0815040909999998</v>
      </c>
      <c r="T119">
        <v>1.779183298</v>
      </c>
      <c r="U119">
        <v>2.0561111470000002</v>
      </c>
      <c r="V119" s="2">
        <v>2.0172702490000001</v>
      </c>
      <c r="X119">
        <v>1</v>
      </c>
      <c r="Y119">
        <v>2</v>
      </c>
      <c r="Z119">
        <v>60.142752139999999</v>
      </c>
      <c r="AA119" s="4">
        <v>-39.86</v>
      </c>
      <c r="AH119" t="s">
        <v>173</v>
      </c>
      <c r="AI119">
        <v>2.62</v>
      </c>
      <c r="AJ119">
        <v>3.2</v>
      </c>
      <c r="AK119">
        <v>2.79</v>
      </c>
      <c r="AL119">
        <v>2.4</v>
      </c>
      <c r="AM119">
        <v>1.56</v>
      </c>
      <c r="AR119" t="s">
        <v>173</v>
      </c>
      <c r="AS119">
        <v>2.62</v>
      </c>
      <c r="AT119">
        <v>3.2</v>
      </c>
      <c r="AU119">
        <v>2.79</v>
      </c>
      <c r="AV119">
        <v>2.4</v>
      </c>
      <c r="AW119">
        <v>1.56</v>
      </c>
    </row>
    <row r="120" spans="1:49">
      <c r="A120">
        <v>27</v>
      </c>
      <c r="B120" t="s">
        <v>62</v>
      </c>
      <c r="C120" t="s">
        <v>47</v>
      </c>
      <c r="D120">
        <v>0.44568105600000002</v>
      </c>
      <c r="E120">
        <v>0.30079883299999999</v>
      </c>
      <c r="F120">
        <v>0.24552084199999999</v>
      </c>
      <c r="G120">
        <v>0.53843142899999996</v>
      </c>
      <c r="H120">
        <v>0.56743554100000004</v>
      </c>
      <c r="I120" s="3">
        <v>13.46</v>
      </c>
      <c r="J120" s="3">
        <v>0</v>
      </c>
      <c r="K120" s="3">
        <v>0</v>
      </c>
      <c r="L120" s="3">
        <f t="shared" si="2"/>
        <v>13.46</v>
      </c>
      <c r="M120">
        <v>2.75</v>
      </c>
      <c r="N120">
        <v>2.54</v>
      </c>
      <c r="O120">
        <v>3.39</v>
      </c>
      <c r="P120" s="4">
        <v>123.55</v>
      </c>
      <c r="Q120" s="4">
        <v>86.54</v>
      </c>
      <c r="R120" s="4">
        <v>86.54</v>
      </c>
      <c r="S120">
        <v>2.0918448920000001</v>
      </c>
      <c r="T120">
        <v>1.9372294809999999</v>
      </c>
      <c r="U120">
        <v>1.9372294809999999</v>
      </c>
      <c r="V120" s="2">
        <v>1.9906422210000001</v>
      </c>
      <c r="X120">
        <v>3</v>
      </c>
      <c r="Y120">
        <v>3</v>
      </c>
      <c r="Z120">
        <v>86.542508850000004</v>
      </c>
      <c r="AA120" s="4">
        <v>-13.46</v>
      </c>
      <c r="AH120" t="s">
        <v>174</v>
      </c>
      <c r="AI120">
        <v>2.75</v>
      </c>
      <c r="AJ120">
        <v>3.39</v>
      </c>
      <c r="AK120">
        <v>2.54</v>
      </c>
      <c r="AL120">
        <v>1.67</v>
      </c>
      <c r="AM120">
        <v>2.19</v>
      </c>
      <c r="AR120" t="s">
        <v>175</v>
      </c>
      <c r="AS120">
        <v>2.5</v>
      </c>
      <c r="AT120">
        <v>3.1</v>
      </c>
      <c r="AU120">
        <v>3.1</v>
      </c>
      <c r="AV120">
        <v>1.99</v>
      </c>
      <c r="AW120">
        <v>1.82</v>
      </c>
    </row>
    <row r="121" spans="1:49">
      <c r="A121">
        <v>27</v>
      </c>
      <c r="B121" t="s">
        <v>33</v>
      </c>
      <c r="C121" t="s">
        <v>58</v>
      </c>
      <c r="D121">
        <v>0.26963100899999998</v>
      </c>
      <c r="E121">
        <v>0.26963100899999998</v>
      </c>
      <c r="F121">
        <v>0.46070637599999997</v>
      </c>
      <c r="G121">
        <v>8.3953246999999995E-2</v>
      </c>
      <c r="H121">
        <v>0.15955038299999999</v>
      </c>
      <c r="I121" s="3">
        <v>0</v>
      </c>
      <c r="J121" s="3">
        <v>0</v>
      </c>
      <c r="K121" s="3">
        <v>19.11</v>
      </c>
      <c r="L121" s="3">
        <f t="shared" si="2"/>
        <v>19.11</v>
      </c>
      <c r="M121">
        <v>2.54</v>
      </c>
      <c r="N121">
        <v>3</v>
      </c>
      <c r="O121">
        <v>3</v>
      </c>
      <c r="P121" s="4">
        <v>80.89</v>
      </c>
      <c r="Q121" s="4">
        <v>80.89</v>
      </c>
      <c r="R121" s="4">
        <v>138.22</v>
      </c>
      <c r="S121">
        <v>1.9079049530000001</v>
      </c>
      <c r="T121">
        <v>1.9079049530000001</v>
      </c>
      <c r="U121">
        <v>2.1405590459999999</v>
      </c>
      <c r="V121" s="2">
        <v>2.0150298759999998</v>
      </c>
      <c r="X121">
        <v>1</v>
      </c>
      <c r="Y121">
        <v>2</v>
      </c>
      <c r="Z121">
        <v>80.891884450000006</v>
      </c>
      <c r="AA121" s="4">
        <v>-19.11</v>
      </c>
      <c r="AH121" t="s">
        <v>176</v>
      </c>
      <c r="AI121">
        <v>2.54</v>
      </c>
      <c r="AJ121">
        <v>3</v>
      </c>
      <c r="AK121">
        <v>3</v>
      </c>
      <c r="AL121">
        <v>2.5099999999999998</v>
      </c>
      <c r="AM121">
        <v>1.52</v>
      </c>
      <c r="AR121" t="s">
        <v>177</v>
      </c>
      <c r="AS121">
        <v>1.61</v>
      </c>
      <c r="AT121">
        <v>3.79</v>
      </c>
      <c r="AU121">
        <v>6</v>
      </c>
      <c r="AV121">
        <v>2.02</v>
      </c>
      <c r="AW121">
        <v>1.8</v>
      </c>
    </row>
    <row r="122" spans="1:49">
      <c r="A122">
        <v>27</v>
      </c>
      <c r="B122" t="s">
        <v>59</v>
      </c>
      <c r="C122" t="s">
        <v>35</v>
      </c>
      <c r="D122">
        <v>0.55636794199999995</v>
      </c>
      <c r="E122">
        <v>0.20176955999999999</v>
      </c>
      <c r="F122">
        <v>0.23127820199999999</v>
      </c>
      <c r="G122">
        <v>0.50976129100000001</v>
      </c>
      <c r="H122">
        <v>0.51006653599999996</v>
      </c>
      <c r="I122" s="3">
        <v>0</v>
      </c>
      <c r="J122" s="3">
        <v>4.58</v>
      </c>
      <c r="K122" s="3">
        <v>0</v>
      </c>
      <c r="L122" s="3">
        <f t="shared" si="2"/>
        <v>4.58</v>
      </c>
      <c r="M122">
        <v>1.61</v>
      </c>
      <c r="N122">
        <v>6</v>
      </c>
      <c r="O122">
        <v>3.79</v>
      </c>
      <c r="P122" s="4">
        <v>95.42</v>
      </c>
      <c r="Q122" s="4">
        <v>122.89</v>
      </c>
      <c r="R122" s="4">
        <v>95.42</v>
      </c>
      <c r="S122">
        <v>1.9796464789999999</v>
      </c>
      <c r="T122">
        <v>2.0895244489999998</v>
      </c>
      <c r="U122">
        <v>1.9796464789999999</v>
      </c>
      <c r="V122" s="2">
        <v>1.9808633440000001</v>
      </c>
      <c r="X122">
        <v>3</v>
      </c>
      <c r="Y122">
        <v>0</v>
      </c>
      <c r="Z122">
        <v>95.421552629999994</v>
      </c>
      <c r="AA122" s="4">
        <v>-4.58</v>
      </c>
      <c r="AH122" t="s">
        <v>177</v>
      </c>
      <c r="AI122">
        <v>1.61</v>
      </c>
      <c r="AJ122">
        <v>3.79</v>
      </c>
      <c r="AK122">
        <v>6</v>
      </c>
      <c r="AL122">
        <v>2.02</v>
      </c>
      <c r="AM122">
        <v>1.8</v>
      </c>
      <c r="AR122" t="s">
        <v>176</v>
      </c>
      <c r="AS122">
        <v>2.54</v>
      </c>
      <c r="AT122">
        <v>3</v>
      </c>
      <c r="AU122">
        <v>3</v>
      </c>
      <c r="AV122">
        <v>2.5099999999999998</v>
      </c>
      <c r="AW122">
        <v>1.52</v>
      </c>
    </row>
    <row r="123" spans="1:49">
      <c r="A123">
        <v>27</v>
      </c>
      <c r="B123" t="s">
        <v>36</v>
      </c>
      <c r="C123" t="s">
        <v>40</v>
      </c>
      <c r="D123">
        <v>0.46672149899999998</v>
      </c>
      <c r="E123">
        <v>0.24053793400000001</v>
      </c>
      <c r="F123">
        <v>0.29056636200000002</v>
      </c>
      <c r="G123">
        <v>0.344610007</v>
      </c>
      <c r="H123">
        <v>0.40062554500000003</v>
      </c>
      <c r="I123" s="3">
        <v>11.29</v>
      </c>
      <c r="J123" s="3">
        <v>0</v>
      </c>
      <c r="K123" s="3">
        <v>0.01</v>
      </c>
      <c r="L123" s="3">
        <f t="shared" si="2"/>
        <v>11.299999999999999</v>
      </c>
      <c r="M123">
        <v>2.5</v>
      </c>
      <c r="N123">
        <v>3.1</v>
      </c>
      <c r="O123">
        <v>3.1</v>
      </c>
      <c r="P123" s="4">
        <v>116.93</v>
      </c>
      <c r="Q123" s="4">
        <v>88.69</v>
      </c>
      <c r="R123" s="4">
        <v>88.74</v>
      </c>
      <c r="S123">
        <v>2.067908402</v>
      </c>
      <c r="T123">
        <v>1.9478957800000001</v>
      </c>
      <c r="U123">
        <v>1.948097637</v>
      </c>
      <c r="V123" s="2">
        <v>1.999731779</v>
      </c>
      <c r="X123">
        <v>1</v>
      </c>
      <c r="Y123">
        <v>3</v>
      </c>
      <c r="Z123">
        <v>88.694314140000003</v>
      </c>
      <c r="AA123" s="4">
        <v>-11.31</v>
      </c>
      <c r="AH123" t="s">
        <v>175</v>
      </c>
      <c r="AI123">
        <v>2.5</v>
      </c>
      <c r="AJ123">
        <v>3.1</v>
      </c>
      <c r="AK123">
        <v>3.1</v>
      </c>
      <c r="AL123">
        <v>1.99</v>
      </c>
      <c r="AM123">
        <v>1.82</v>
      </c>
      <c r="AR123" t="s">
        <v>174</v>
      </c>
      <c r="AS123">
        <v>2.75</v>
      </c>
      <c r="AT123">
        <v>3.39</v>
      </c>
      <c r="AU123">
        <v>2.54</v>
      </c>
      <c r="AV123">
        <v>1.67</v>
      </c>
      <c r="AW123">
        <v>2.19</v>
      </c>
    </row>
    <row r="124" spans="1:49">
      <c r="A124">
        <v>27</v>
      </c>
      <c r="B124" t="s">
        <v>61</v>
      </c>
      <c r="C124" t="s">
        <v>56</v>
      </c>
      <c r="D124">
        <v>0.31325164799999999</v>
      </c>
      <c r="E124">
        <v>0.41302290600000002</v>
      </c>
      <c r="F124">
        <v>0.27001940299999999</v>
      </c>
      <c r="G124">
        <v>0.44505327099999997</v>
      </c>
      <c r="H124">
        <v>0.49730861599999998</v>
      </c>
      <c r="I124" s="3">
        <v>4.0199999999999996</v>
      </c>
      <c r="J124" s="3">
        <v>0</v>
      </c>
      <c r="K124" s="3">
        <v>0</v>
      </c>
      <c r="L124" s="3">
        <f t="shared" si="2"/>
        <v>4.0199999999999996</v>
      </c>
      <c r="M124">
        <v>3.5</v>
      </c>
      <c r="N124">
        <v>2.2000000000000002</v>
      </c>
      <c r="O124">
        <v>3.25</v>
      </c>
      <c r="P124" s="4">
        <v>110.05</v>
      </c>
      <c r="Q124" s="4">
        <v>95.98</v>
      </c>
      <c r="R124" s="4">
        <v>95.98</v>
      </c>
      <c r="S124">
        <v>2.0415793610000001</v>
      </c>
      <c r="T124">
        <v>1.9821856470000001</v>
      </c>
      <c r="U124">
        <v>1.9821856470000001</v>
      </c>
      <c r="V124" s="2">
        <v>1.99344476</v>
      </c>
      <c r="X124">
        <v>0</v>
      </c>
      <c r="Y124">
        <v>1</v>
      </c>
      <c r="Z124">
        <v>95.981083139999996</v>
      </c>
      <c r="AA124" s="4">
        <v>-4.0199999999999996</v>
      </c>
      <c r="AH124" t="s">
        <v>178</v>
      </c>
      <c r="AI124">
        <v>3.5</v>
      </c>
      <c r="AJ124">
        <v>3.25</v>
      </c>
      <c r="AK124">
        <v>2.2000000000000002</v>
      </c>
      <c r="AL124">
        <v>2.21</v>
      </c>
      <c r="AM124">
        <v>1.66</v>
      </c>
      <c r="AR124" t="s">
        <v>178</v>
      </c>
      <c r="AS124">
        <v>3.5</v>
      </c>
      <c r="AT124">
        <v>3.25</v>
      </c>
      <c r="AU124">
        <v>2.2000000000000002</v>
      </c>
      <c r="AV124">
        <v>2.21</v>
      </c>
      <c r="AW124">
        <v>1.66</v>
      </c>
    </row>
    <row r="125" spans="1:49">
      <c r="A125">
        <v>27</v>
      </c>
      <c r="B125" t="s">
        <v>52</v>
      </c>
      <c r="C125" t="s">
        <v>54</v>
      </c>
      <c r="D125">
        <v>0.56671558399999999</v>
      </c>
      <c r="E125">
        <v>0.202688695</v>
      </c>
      <c r="F125">
        <v>0.18117751100000001</v>
      </c>
      <c r="G125">
        <v>0.71432455800000005</v>
      </c>
      <c r="H125">
        <v>0.66934665299999996</v>
      </c>
      <c r="I125" s="3">
        <v>0</v>
      </c>
      <c r="J125" s="3">
        <v>8.17</v>
      </c>
      <c r="K125" s="3">
        <v>0</v>
      </c>
      <c r="L125" s="3">
        <f t="shared" si="2"/>
        <v>8.17</v>
      </c>
      <c r="M125">
        <v>1.44</v>
      </c>
      <c r="N125">
        <v>7</v>
      </c>
      <c r="O125">
        <v>4.75</v>
      </c>
      <c r="P125" s="4">
        <v>91.83</v>
      </c>
      <c r="Q125" s="4">
        <v>149</v>
      </c>
      <c r="R125" s="4">
        <v>91.83</v>
      </c>
      <c r="S125">
        <v>1.9629972959999999</v>
      </c>
      <c r="T125">
        <v>2.173197558</v>
      </c>
      <c r="U125">
        <v>1.9629972959999999</v>
      </c>
      <c r="V125" s="2">
        <v>1.9085947000000001</v>
      </c>
      <c r="X125">
        <v>1</v>
      </c>
      <c r="Y125">
        <v>0</v>
      </c>
      <c r="Z125">
        <v>91.832687800000002</v>
      </c>
      <c r="AA125" s="4">
        <v>-8.17</v>
      </c>
      <c r="AH125" t="s">
        <v>179</v>
      </c>
      <c r="AI125">
        <v>1.44</v>
      </c>
      <c r="AJ125">
        <v>4.75</v>
      </c>
      <c r="AK125">
        <v>7</v>
      </c>
      <c r="AL125">
        <v>1.49</v>
      </c>
      <c r="AM125">
        <v>2.59</v>
      </c>
      <c r="AR125" t="s">
        <v>179</v>
      </c>
      <c r="AS125">
        <v>1.44</v>
      </c>
      <c r="AT125">
        <v>4.75</v>
      </c>
      <c r="AU125">
        <v>7</v>
      </c>
      <c r="AV125">
        <v>1.49</v>
      </c>
      <c r="AW125">
        <v>2.59</v>
      </c>
    </row>
    <row r="126" spans="1:49">
      <c r="A126">
        <v>27</v>
      </c>
      <c r="B126" t="s">
        <v>57</v>
      </c>
      <c r="C126" t="s">
        <v>51</v>
      </c>
      <c r="D126">
        <v>0.26977383199999999</v>
      </c>
      <c r="E126">
        <v>0.45395671100000001</v>
      </c>
      <c r="F126">
        <v>0.27280010999999998</v>
      </c>
      <c r="G126">
        <v>0.416678728</v>
      </c>
      <c r="H126">
        <v>0.46651649299999998</v>
      </c>
      <c r="I126" s="3">
        <v>9.9700000000000006</v>
      </c>
      <c r="J126" s="3">
        <v>0</v>
      </c>
      <c r="K126" s="3">
        <v>4.49</v>
      </c>
      <c r="L126" s="3">
        <f t="shared" si="2"/>
        <v>14.46</v>
      </c>
      <c r="M126">
        <v>5</v>
      </c>
      <c r="N126">
        <v>1.72</v>
      </c>
      <c r="O126">
        <v>3.75</v>
      </c>
      <c r="P126" s="4">
        <v>135.4</v>
      </c>
      <c r="Q126" s="4">
        <v>85.54</v>
      </c>
      <c r="R126" s="4">
        <v>102.37</v>
      </c>
      <c r="S126">
        <v>2.1316293540000002</v>
      </c>
      <c r="T126">
        <v>1.9321689019999999</v>
      </c>
      <c r="U126">
        <v>2.010162674</v>
      </c>
      <c r="V126" s="2">
        <v>2.0005514579999999</v>
      </c>
      <c r="X126">
        <v>2</v>
      </c>
      <c r="Y126">
        <v>0</v>
      </c>
      <c r="Z126">
        <v>135.40333269999999</v>
      </c>
      <c r="AA126" s="4">
        <v>35.4</v>
      </c>
      <c r="AH126" t="s">
        <v>180</v>
      </c>
      <c r="AI126">
        <v>5</v>
      </c>
      <c r="AJ126">
        <v>3.75</v>
      </c>
      <c r="AK126">
        <v>1.72</v>
      </c>
      <c r="AL126">
        <v>1.64</v>
      </c>
      <c r="AM126">
        <v>2.2400000000000002</v>
      </c>
      <c r="AR126" t="s">
        <v>180</v>
      </c>
      <c r="AS126">
        <v>5</v>
      </c>
      <c r="AT126">
        <v>3.75</v>
      </c>
      <c r="AU126">
        <v>1.72</v>
      </c>
      <c r="AV126">
        <v>1.64</v>
      </c>
      <c r="AW126">
        <v>2.2400000000000002</v>
      </c>
    </row>
    <row r="127" spans="1:49">
      <c r="A127">
        <v>27</v>
      </c>
      <c r="B127" t="s">
        <v>48</v>
      </c>
      <c r="C127" t="s">
        <v>53</v>
      </c>
      <c r="D127">
        <v>0.11543444</v>
      </c>
      <c r="E127">
        <v>0.67941209000000002</v>
      </c>
      <c r="F127">
        <v>0.165995162</v>
      </c>
      <c r="G127">
        <v>0.608209475</v>
      </c>
      <c r="H127">
        <v>0.51270261399999995</v>
      </c>
      <c r="I127" s="3">
        <v>0</v>
      </c>
      <c r="J127" s="3">
        <v>21.89</v>
      </c>
      <c r="K127" s="3">
        <v>0</v>
      </c>
      <c r="L127" s="3">
        <f t="shared" si="2"/>
        <v>21.89</v>
      </c>
      <c r="M127">
        <v>5</v>
      </c>
      <c r="N127">
        <v>1.6</v>
      </c>
      <c r="O127">
        <v>4.33</v>
      </c>
      <c r="P127" s="4">
        <v>78.11</v>
      </c>
      <c r="Q127" s="4">
        <v>113.14</v>
      </c>
      <c r="R127" s="4">
        <v>78.11</v>
      </c>
      <c r="S127">
        <v>1.8926827669999999</v>
      </c>
      <c r="T127">
        <v>2.0536030310000002</v>
      </c>
      <c r="U127">
        <v>1.8926827669999999</v>
      </c>
      <c r="V127" s="2">
        <v>1.9278996850000001</v>
      </c>
      <c r="X127">
        <v>2</v>
      </c>
      <c r="Y127">
        <v>1</v>
      </c>
      <c r="Z127">
        <v>78.105706749999996</v>
      </c>
      <c r="AA127" s="4">
        <v>-21.89</v>
      </c>
      <c r="AH127" t="s">
        <v>181</v>
      </c>
      <c r="AI127">
        <v>5</v>
      </c>
      <c r="AJ127">
        <v>4.33</v>
      </c>
      <c r="AK127">
        <v>1.6</v>
      </c>
      <c r="AL127">
        <v>1.56</v>
      </c>
      <c r="AM127">
        <v>2.4</v>
      </c>
      <c r="AR127" t="s">
        <v>181</v>
      </c>
      <c r="AS127">
        <v>5</v>
      </c>
      <c r="AT127">
        <v>4.33</v>
      </c>
      <c r="AU127">
        <v>1.6</v>
      </c>
      <c r="AV127">
        <v>1.56</v>
      </c>
      <c r="AW127">
        <v>2.4</v>
      </c>
    </row>
    <row r="128" spans="1:49">
      <c r="A128">
        <v>28</v>
      </c>
      <c r="B128" t="s">
        <v>56</v>
      </c>
      <c r="C128" t="s">
        <v>32</v>
      </c>
      <c r="D128">
        <v>0.63079470400000004</v>
      </c>
      <c r="E128">
        <v>0.151274985</v>
      </c>
      <c r="F128">
        <v>0.17128042199999999</v>
      </c>
      <c r="G128">
        <v>0.66832577999999998</v>
      </c>
      <c r="H128">
        <v>0.59839845800000002</v>
      </c>
      <c r="I128" s="3">
        <v>5.53</v>
      </c>
      <c r="J128" s="3">
        <v>1.49</v>
      </c>
      <c r="K128" s="3">
        <v>0</v>
      </c>
      <c r="L128" s="3">
        <f t="shared" si="2"/>
        <v>7.0200000000000005</v>
      </c>
      <c r="M128">
        <v>1.55</v>
      </c>
      <c r="N128">
        <v>6.5</v>
      </c>
      <c r="O128">
        <v>3.79</v>
      </c>
      <c r="P128" s="4">
        <v>101.55</v>
      </c>
      <c r="Q128" s="4">
        <v>102.67</v>
      </c>
      <c r="R128" s="4">
        <v>92.98</v>
      </c>
      <c r="S128">
        <v>2.0066739820000001</v>
      </c>
      <c r="T128">
        <v>2.0114538020000001</v>
      </c>
      <c r="U128">
        <v>1.968406345</v>
      </c>
      <c r="V128" s="2">
        <v>1.907231433</v>
      </c>
      <c r="X128">
        <v>2</v>
      </c>
      <c r="Y128">
        <v>0</v>
      </c>
      <c r="Z128">
        <v>101.5486097</v>
      </c>
      <c r="AA128" s="4">
        <v>1.55</v>
      </c>
      <c r="AH128" t="s">
        <v>182</v>
      </c>
      <c r="AI128">
        <v>1.55</v>
      </c>
      <c r="AJ128">
        <v>3.79</v>
      </c>
      <c r="AK128">
        <v>6.5</v>
      </c>
      <c r="AL128">
        <v>2.13</v>
      </c>
      <c r="AM128">
        <v>1.71</v>
      </c>
      <c r="AR128" t="s">
        <v>183</v>
      </c>
      <c r="AS128">
        <v>1.36</v>
      </c>
      <c r="AT128">
        <v>5</v>
      </c>
      <c r="AU128">
        <v>8</v>
      </c>
      <c r="AV128">
        <v>1.43</v>
      </c>
      <c r="AW128">
        <v>2.76</v>
      </c>
    </row>
    <row r="129" spans="1:49">
      <c r="A129">
        <v>28</v>
      </c>
      <c r="B129" t="s">
        <v>51</v>
      </c>
      <c r="C129" t="s">
        <v>36</v>
      </c>
      <c r="D129">
        <v>0.392698241</v>
      </c>
      <c r="E129">
        <v>0.35613583100000001</v>
      </c>
      <c r="F129">
        <v>0.24197357899999999</v>
      </c>
      <c r="G129">
        <v>0.57136737100000001</v>
      </c>
      <c r="H129">
        <v>0.59887638200000004</v>
      </c>
      <c r="I129" s="3">
        <v>0</v>
      </c>
      <c r="J129" s="3">
        <v>26.17</v>
      </c>
      <c r="K129" s="3">
        <v>10.3</v>
      </c>
      <c r="L129" s="3">
        <f t="shared" si="2"/>
        <v>36.47</v>
      </c>
      <c r="M129">
        <v>1.44</v>
      </c>
      <c r="N129">
        <v>6.5</v>
      </c>
      <c r="O129">
        <v>4.5</v>
      </c>
      <c r="P129" s="4">
        <v>63.52</v>
      </c>
      <c r="Q129" s="4">
        <v>233.65</v>
      </c>
      <c r="R129" s="4">
        <v>109.89</v>
      </c>
      <c r="S129">
        <v>1.802934134</v>
      </c>
      <c r="T129">
        <v>2.3685619849999999</v>
      </c>
      <c r="U129">
        <v>2.0409557930000002</v>
      </c>
      <c r="V129" s="2">
        <v>2.0453962319999999</v>
      </c>
      <c r="X129">
        <v>0</v>
      </c>
      <c r="Y129">
        <v>0</v>
      </c>
      <c r="Z129">
        <v>109.8893977</v>
      </c>
      <c r="AA129" s="4">
        <v>9.89</v>
      </c>
      <c r="AH129" t="s">
        <v>184</v>
      </c>
      <c r="AI129">
        <v>1.44</v>
      </c>
      <c r="AJ129">
        <v>4.5</v>
      </c>
      <c r="AK129">
        <v>6.5</v>
      </c>
      <c r="AL129">
        <v>1.64</v>
      </c>
      <c r="AM129">
        <v>2.23</v>
      </c>
      <c r="AR129" t="s">
        <v>185</v>
      </c>
      <c r="AS129">
        <v>3.89</v>
      </c>
      <c r="AT129">
        <v>3.6</v>
      </c>
      <c r="AU129">
        <v>1.95</v>
      </c>
      <c r="AV129">
        <v>1.72</v>
      </c>
      <c r="AW129">
        <v>2.11</v>
      </c>
    </row>
    <row r="130" spans="1:49">
      <c r="A130">
        <v>28</v>
      </c>
      <c r="B130" t="s">
        <v>54</v>
      </c>
      <c r="C130" t="s">
        <v>48</v>
      </c>
      <c r="D130">
        <v>0.48210182899999998</v>
      </c>
      <c r="E130">
        <v>0.25898811100000002</v>
      </c>
      <c r="F130">
        <v>0.25265869400000002</v>
      </c>
      <c r="G130">
        <v>0.48352922100000001</v>
      </c>
      <c r="H130">
        <v>0.51505199700000004</v>
      </c>
      <c r="I130" s="3">
        <v>34.119999999999997</v>
      </c>
      <c r="J130" s="3">
        <v>0</v>
      </c>
      <c r="K130" s="3">
        <v>9.91</v>
      </c>
      <c r="L130" s="3">
        <f t="shared" si="2"/>
        <v>44.03</v>
      </c>
      <c r="M130">
        <v>3.89</v>
      </c>
      <c r="N130">
        <v>1.95</v>
      </c>
      <c r="O130">
        <v>3.6</v>
      </c>
      <c r="P130" s="4">
        <v>188.69</v>
      </c>
      <c r="Q130" s="4">
        <v>55.97</v>
      </c>
      <c r="R130" s="4">
        <v>91.66</v>
      </c>
      <c r="S130">
        <v>2.2757508899999999</v>
      </c>
      <c r="T130">
        <v>1.7479272690000001</v>
      </c>
      <c r="U130">
        <v>1.9621681849999999</v>
      </c>
      <c r="V130" s="2">
        <v>2.0455948990000001</v>
      </c>
      <c r="X130">
        <v>2</v>
      </c>
      <c r="Y130">
        <v>3</v>
      </c>
      <c r="Z130">
        <v>55.966386659999998</v>
      </c>
      <c r="AA130" s="4">
        <v>-44.03</v>
      </c>
      <c r="AH130" t="s">
        <v>185</v>
      </c>
      <c r="AI130">
        <v>3.89</v>
      </c>
      <c r="AJ130">
        <v>3.6</v>
      </c>
      <c r="AK130">
        <v>1.95</v>
      </c>
      <c r="AL130">
        <v>1.72</v>
      </c>
      <c r="AM130">
        <v>2.11</v>
      </c>
      <c r="AR130" t="s">
        <v>186</v>
      </c>
      <c r="AS130">
        <v>2.04</v>
      </c>
      <c r="AT130">
        <v>3.29</v>
      </c>
      <c r="AU130">
        <v>3.6</v>
      </c>
      <c r="AV130">
        <v>2.31</v>
      </c>
      <c r="AW130">
        <v>1.6</v>
      </c>
    </row>
    <row r="131" spans="1:49">
      <c r="A131">
        <v>28</v>
      </c>
      <c r="B131" t="s">
        <v>41</v>
      </c>
      <c r="C131" t="s">
        <v>33</v>
      </c>
      <c r="D131">
        <v>0.59202406100000005</v>
      </c>
      <c r="E131">
        <v>0.109377188</v>
      </c>
      <c r="F131">
        <v>0.29661230199999999</v>
      </c>
      <c r="G131">
        <v>0.226482351</v>
      </c>
      <c r="H131">
        <v>0.224767526</v>
      </c>
      <c r="I131" s="3">
        <v>13.32</v>
      </c>
      <c r="J131" s="3">
        <v>0</v>
      </c>
      <c r="K131" s="3">
        <v>7.82</v>
      </c>
      <c r="L131" s="3">
        <f t="shared" ref="L131:L190" si="3">SUM(I131:K131)</f>
        <v>21.14</v>
      </c>
      <c r="M131">
        <v>1.72</v>
      </c>
      <c r="N131">
        <v>4.75</v>
      </c>
      <c r="O131">
        <v>3.6</v>
      </c>
      <c r="P131" s="4">
        <v>101.77</v>
      </c>
      <c r="Q131" s="4">
        <v>78.86</v>
      </c>
      <c r="R131" s="4">
        <v>107.02</v>
      </c>
      <c r="S131">
        <v>2.0076172689999998</v>
      </c>
      <c r="T131">
        <v>1.8968326900000001</v>
      </c>
      <c r="U131">
        <v>2.029449863</v>
      </c>
      <c r="V131" s="2">
        <v>1.9979877500000001</v>
      </c>
      <c r="X131">
        <v>1</v>
      </c>
      <c r="Y131">
        <v>1</v>
      </c>
      <c r="Z131">
        <v>107.016283</v>
      </c>
      <c r="AA131" s="4">
        <v>7.02</v>
      </c>
      <c r="AH131" t="s">
        <v>187</v>
      </c>
      <c r="AI131">
        <v>1.72</v>
      </c>
      <c r="AJ131">
        <v>3.6</v>
      </c>
      <c r="AK131">
        <v>4.75</v>
      </c>
      <c r="AL131">
        <v>2.15</v>
      </c>
      <c r="AM131">
        <v>1.7</v>
      </c>
      <c r="AR131" t="s">
        <v>188</v>
      </c>
      <c r="AS131">
        <v>1.53</v>
      </c>
      <c r="AT131">
        <v>4.5</v>
      </c>
      <c r="AU131">
        <v>5.75</v>
      </c>
      <c r="AV131">
        <v>1.49</v>
      </c>
      <c r="AW131">
        <v>2.59</v>
      </c>
    </row>
    <row r="132" spans="1:49">
      <c r="A132">
        <v>28</v>
      </c>
      <c r="B132" t="s">
        <v>47</v>
      </c>
      <c r="C132" t="s">
        <v>57</v>
      </c>
      <c r="D132">
        <v>0.63392457300000005</v>
      </c>
      <c r="E132">
        <v>0.15051663100000001</v>
      </c>
      <c r="F132">
        <v>0.182089058</v>
      </c>
      <c r="G132">
        <v>0.62390094699999998</v>
      </c>
      <c r="H132">
        <v>0.56136289699999997</v>
      </c>
      <c r="I132" s="3">
        <v>0.17</v>
      </c>
      <c r="J132" s="3">
        <v>0</v>
      </c>
      <c r="K132" s="3">
        <v>0</v>
      </c>
      <c r="L132" s="3">
        <f t="shared" si="3"/>
        <v>0.17</v>
      </c>
      <c r="M132">
        <v>1.53</v>
      </c>
      <c r="N132">
        <v>5.75</v>
      </c>
      <c r="O132">
        <v>4.5</v>
      </c>
      <c r="P132" s="4">
        <v>100.09</v>
      </c>
      <c r="Q132" s="4">
        <v>99.83</v>
      </c>
      <c r="R132" s="4">
        <v>99.83</v>
      </c>
      <c r="S132">
        <v>2.0003822480000002</v>
      </c>
      <c r="T132">
        <v>1.9992778600000001</v>
      </c>
      <c r="U132">
        <v>1.9992778600000001</v>
      </c>
      <c r="V132" s="2">
        <v>1.933062652</v>
      </c>
      <c r="X132">
        <v>6</v>
      </c>
      <c r="Y132">
        <v>0</v>
      </c>
      <c r="Z132">
        <v>100.08805460000001</v>
      </c>
      <c r="AA132" s="4">
        <v>0.09</v>
      </c>
      <c r="AH132" t="s">
        <v>188</v>
      </c>
      <c r="AI132">
        <v>1.53</v>
      </c>
      <c r="AJ132">
        <v>4.5</v>
      </c>
      <c r="AK132">
        <v>5.75</v>
      </c>
      <c r="AL132">
        <v>1.49</v>
      </c>
      <c r="AM132">
        <v>2.59</v>
      </c>
      <c r="AR132" t="s">
        <v>184</v>
      </c>
      <c r="AS132">
        <v>1.44</v>
      </c>
      <c r="AT132">
        <v>4.5</v>
      </c>
      <c r="AU132">
        <v>6.5</v>
      </c>
      <c r="AV132">
        <v>1.64</v>
      </c>
      <c r="AW132">
        <v>2.23</v>
      </c>
    </row>
    <row r="133" spans="1:49">
      <c r="A133">
        <v>28</v>
      </c>
      <c r="B133" t="s">
        <v>53</v>
      </c>
      <c r="C133" t="s">
        <v>52</v>
      </c>
      <c r="D133">
        <v>0.20431307600000001</v>
      </c>
      <c r="E133">
        <v>0.48882872999999999</v>
      </c>
      <c r="F133">
        <v>0.15001097299999999</v>
      </c>
      <c r="G133">
        <v>0.76315448699999999</v>
      </c>
      <c r="H133">
        <v>0.71930901700000005</v>
      </c>
      <c r="I133" s="3">
        <v>0</v>
      </c>
      <c r="J133" s="3">
        <v>52.61</v>
      </c>
      <c r="K133" s="3">
        <v>10.92</v>
      </c>
      <c r="L133" s="3">
        <f t="shared" si="3"/>
        <v>63.53</v>
      </c>
      <c r="M133">
        <v>1.36</v>
      </c>
      <c r="N133">
        <v>8</v>
      </c>
      <c r="O133">
        <v>5</v>
      </c>
      <c r="P133" s="4">
        <v>36.47</v>
      </c>
      <c r="Q133" s="4">
        <v>457.35</v>
      </c>
      <c r="R133" s="4">
        <v>91.07</v>
      </c>
      <c r="S133">
        <v>1.5619374580000001</v>
      </c>
      <c r="T133">
        <v>2.6602496929999999</v>
      </c>
      <c r="U133">
        <v>1.959369876</v>
      </c>
      <c r="V133" s="2">
        <v>1.9134577070000001</v>
      </c>
      <c r="X133">
        <v>6</v>
      </c>
      <c r="Y133">
        <v>0</v>
      </c>
      <c r="Z133">
        <v>36.470142330000002</v>
      </c>
      <c r="AA133" s="4">
        <v>-63.53</v>
      </c>
      <c r="AH133" t="s">
        <v>183</v>
      </c>
      <c r="AI133">
        <v>1.36</v>
      </c>
      <c r="AJ133">
        <v>5</v>
      </c>
      <c r="AK133">
        <v>8</v>
      </c>
      <c r="AL133">
        <v>1.43</v>
      </c>
      <c r="AM133">
        <v>2.76</v>
      </c>
      <c r="AR133" t="s">
        <v>182</v>
      </c>
      <c r="AS133">
        <v>1.55</v>
      </c>
      <c r="AT133">
        <v>3.79</v>
      </c>
      <c r="AU133">
        <v>6.5</v>
      </c>
      <c r="AV133">
        <v>2.13</v>
      </c>
      <c r="AW133">
        <v>1.71</v>
      </c>
    </row>
    <row r="134" spans="1:49">
      <c r="A134">
        <v>28</v>
      </c>
      <c r="B134" t="s">
        <v>58</v>
      </c>
      <c r="C134" t="s">
        <v>61</v>
      </c>
      <c r="D134">
        <v>0.44578949699999998</v>
      </c>
      <c r="E134">
        <v>0.226590764</v>
      </c>
      <c r="F134">
        <v>0.32672747499999999</v>
      </c>
      <c r="G134">
        <v>0.25027840600000001</v>
      </c>
      <c r="H134">
        <v>0.31830106200000002</v>
      </c>
      <c r="I134" s="3">
        <v>0</v>
      </c>
      <c r="J134" s="3">
        <v>0</v>
      </c>
      <c r="K134" s="3">
        <v>3.31</v>
      </c>
      <c r="L134" s="3">
        <f t="shared" si="3"/>
        <v>3.31</v>
      </c>
      <c r="M134">
        <v>2.04</v>
      </c>
      <c r="N134">
        <v>3.6</v>
      </c>
      <c r="O134">
        <v>3.29</v>
      </c>
      <c r="P134" s="4">
        <v>96.69</v>
      </c>
      <c r="Q134" s="4">
        <v>96.69</v>
      </c>
      <c r="R134" s="4">
        <v>107.59</v>
      </c>
      <c r="S134">
        <v>1.9853689189999999</v>
      </c>
      <c r="T134">
        <v>1.9853689189999999</v>
      </c>
      <c r="U134">
        <v>2.031757152</v>
      </c>
      <c r="V134" s="2">
        <v>1.9987537559999999</v>
      </c>
      <c r="X134">
        <v>0</v>
      </c>
      <c r="Y134">
        <v>0</v>
      </c>
      <c r="Z134">
        <v>107.5863447</v>
      </c>
      <c r="AA134" s="4">
        <v>7.59</v>
      </c>
      <c r="AH134" t="s">
        <v>186</v>
      </c>
      <c r="AI134">
        <v>2.04</v>
      </c>
      <c r="AJ134">
        <v>3.29</v>
      </c>
      <c r="AK134">
        <v>3.6</v>
      </c>
      <c r="AL134">
        <v>2.31</v>
      </c>
      <c r="AM134">
        <v>1.6</v>
      </c>
      <c r="AR134" t="s">
        <v>187</v>
      </c>
      <c r="AS134">
        <v>1.72</v>
      </c>
      <c r="AT134">
        <v>3.6</v>
      </c>
      <c r="AU134">
        <v>4.75</v>
      </c>
      <c r="AV134">
        <v>2.15</v>
      </c>
      <c r="AW134">
        <v>1.7</v>
      </c>
    </row>
    <row r="135" spans="1:49">
      <c r="A135">
        <v>28</v>
      </c>
      <c r="B135" t="s">
        <v>40</v>
      </c>
      <c r="C135" t="s">
        <v>59</v>
      </c>
      <c r="D135">
        <v>0.32610611299999998</v>
      </c>
      <c r="E135">
        <v>0.35915077200000001</v>
      </c>
      <c r="F135">
        <v>0.31370815699999999</v>
      </c>
      <c r="G135">
        <v>0.30694012300000001</v>
      </c>
      <c r="H135">
        <v>0.38529669</v>
      </c>
      <c r="I135" s="3">
        <v>0</v>
      </c>
      <c r="J135" s="3">
        <v>3.96</v>
      </c>
      <c r="K135" s="3">
        <v>0.06</v>
      </c>
      <c r="L135" s="3">
        <f t="shared" si="3"/>
        <v>4.0199999999999996</v>
      </c>
      <c r="M135">
        <v>2.37</v>
      </c>
      <c r="N135">
        <v>3</v>
      </c>
      <c r="O135">
        <v>3.25</v>
      </c>
      <c r="P135" s="4">
        <v>95.98</v>
      </c>
      <c r="Q135" s="4">
        <v>107.86</v>
      </c>
      <c r="R135" s="4">
        <v>96.18</v>
      </c>
      <c r="S135">
        <v>1.982160586</v>
      </c>
      <c r="T135">
        <v>2.0328636680000001</v>
      </c>
      <c r="U135">
        <v>1.983081716</v>
      </c>
      <c r="V135" s="2">
        <v>1.9986081499999999</v>
      </c>
      <c r="X135">
        <v>2</v>
      </c>
      <c r="Y135">
        <v>1</v>
      </c>
      <c r="Z135">
        <v>95.975544690000007</v>
      </c>
      <c r="AA135" s="4">
        <v>-4.0199999999999996</v>
      </c>
      <c r="AH135" t="s">
        <v>189</v>
      </c>
      <c r="AI135">
        <v>2.37</v>
      </c>
      <c r="AJ135">
        <v>3.25</v>
      </c>
      <c r="AK135">
        <v>3</v>
      </c>
      <c r="AL135">
        <v>2.02</v>
      </c>
      <c r="AM135">
        <v>1.79</v>
      </c>
      <c r="AR135" t="s">
        <v>190</v>
      </c>
      <c r="AS135">
        <v>2.4500000000000002</v>
      </c>
      <c r="AT135">
        <v>3.39</v>
      </c>
      <c r="AU135">
        <v>2.75</v>
      </c>
      <c r="AV135">
        <v>1.91</v>
      </c>
      <c r="AW135">
        <v>1.89</v>
      </c>
    </row>
    <row r="136" spans="1:49">
      <c r="A136">
        <v>28</v>
      </c>
      <c r="B136" t="s">
        <v>35</v>
      </c>
      <c r="C136" t="s">
        <v>62</v>
      </c>
      <c r="D136">
        <v>0.48386935199999997</v>
      </c>
      <c r="E136">
        <v>0.25165974099999999</v>
      </c>
      <c r="F136">
        <v>0.25935076499999998</v>
      </c>
      <c r="G136">
        <v>0.45297812399999998</v>
      </c>
      <c r="H136">
        <v>0.489228887</v>
      </c>
      <c r="I136" s="3">
        <v>13.23</v>
      </c>
      <c r="J136" s="3">
        <v>0</v>
      </c>
      <c r="K136" s="3">
        <v>0.01</v>
      </c>
      <c r="L136" s="3">
        <f t="shared" si="3"/>
        <v>13.24</v>
      </c>
      <c r="M136">
        <v>2.4500000000000002</v>
      </c>
      <c r="N136">
        <v>2.75</v>
      </c>
      <c r="O136">
        <v>3.39</v>
      </c>
      <c r="P136" s="4">
        <v>119.17</v>
      </c>
      <c r="Q136" s="4">
        <v>86.76</v>
      </c>
      <c r="R136" s="4">
        <v>86.81</v>
      </c>
      <c r="S136">
        <v>2.0761530810000002</v>
      </c>
      <c r="T136">
        <v>1.9383084829999999</v>
      </c>
      <c r="U136">
        <v>1.938550886</v>
      </c>
      <c r="V136" s="2">
        <v>1.995145712</v>
      </c>
      <c r="X136">
        <v>0</v>
      </c>
      <c r="Y136">
        <v>0</v>
      </c>
      <c r="Z136">
        <v>86.806228110000006</v>
      </c>
      <c r="AA136" s="4">
        <v>-13.19</v>
      </c>
      <c r="AH136" t="s">
        <v>190</v>
      </c>
      <c r="AI136">
        <v>2.4500000000000002</v>
      </c>
      <c r="AJ136">
        <v>3.39</v>
      </c>
      <c r="AK136">
        <v>2.75</v>
      </c>
      <c r="AL136">
        <v>1.91</v>
      </c>
      <c r="AM136">
        <v>1.89</v>
      </c>
      <c r="AR136" t="s">
        <v>189</v>
      </c>
      <c r="AS136">
        <v>2.37</v>
      </c>
      <c r="AT136">
        <v>3.25</v>
      </c>
      <c r="AU136">
        <v>3</v>
      </c>
      <c r="AV136">
        <v>2.02</v>
      </c>
      <c r="AW136">
        <v>1.79</v>
      </c>
    </row>
    <row r="137" spans="1:49">
      <c r="A137">
        <v>29</v>
      </c>
      <c r="B137" t="s">
        <v>54</v>
      </c>
      <c r="C137" t="s">
        <v>40</v>
      </c>
      <c r="D137">
        <v>0.435763438</v>
      </c>
      <c r="E137">
        <v>0.29119394399999998</v>
      </c>
      <c r="F137">
        <v>0.26921910300000002</v>
      </c>
      <c r="G137">
        <v>0.43986791800000002</v>
      </c>
      <c r="H137">
        <v>0.48959698400000001</v>
      </c>
      <c r="I137" s="3">
        <v>16.309999999999999</v>
      </c>
      <c r="J137" s="3">
        <v>0</v>
      </c>
      <c r="K137" s="3">
        <v>4.42</v>
      </c>
      <c r="L137" s="3">
        <f t="shared" si="3"/>
        <v>20.729999999999997</v>
      </c>
      <c r="M137">
        <v>2.89</v>
      </c>
      <c r="N137">
        <v>2.37</v>
      </c>
      <c r="O137">
        <v>3.5</v>
      </c>
      <c r="P137" s="4">
        <v>126.41</v>
      </c>
      <c r="Q137" s="4">
        <v>79.27</v>
      </c>
      <c r="R137" s="4">
        <v>94.74</v>
      </c>
      <c r="S137">
        <v>2.1017809590000001</v>
      </c>
      <c r="T137">
        <v>1.899088849</v>
      </c>
      <c r="U137">
        <v>1.9765329599999999</v>
      </c>
      <c r="V137" s="2">
        <v>2.0010028989999999</v>
      </c>
      <c r="X137">
        <v>2</v>
      </c>
      <c r="Y137">
        <v>1</v>
      </c>
      <c r="Z137">
        <v>126.4098626</v>
      </c>
      <c r="AA137" s="4">
        <v>26.41</v>
      </c>
      <c r="AH137" t="s">
        <v>191</v>
      </c>
      <c r="AI137">
        <v>2.89</v>
      </c>
      <c r="AJ137">
        <v>3.5</v>
      </c>
      <c r="AK137">
        <v>2.37</v>
      </c>
      <c r="AL137">
        <v>1.73</v>
      </c>
      <c r="AM137">
        <v>2.11</v>
      </c>
      <c r="AR137" t="s">
        <v>191</v>
      </c>
      <c r="AS137">
        <v>2.89</v>
      </c>
      <c r="AT137">
        <v>3.5</v>
      </c>
      <c r="AU137">
        <v>2.37</v>
      </c>
      <c r="AV137">
        <v>1.73</v>
      </c>
      <c r="AW137">
        <v>2.11</v>
      </c>
    </row>
    <row r="138" spans="1:49">
      <c r="A138">
        <v>29</v>
      </c>
      <c r="B138" t="s">
        <v>62</v>
      </c>
      <c r="C138" t="s">
        <v>58</v>
      </c>
      <c r="D138">
        <v>0.32449630899999998</v>
      </c>
      <c r="E138">
        <v>0.35970092999999997</v>
      </c>
      <c r="F138">
        <v>0.314797259</v>
      </c>
      <c r="G138">
        <v>0.30389328199999999</v>
      </c>
      <c r="H138">
        <v>0.38258779700000001</v>
      </c>
      <c r="I138" s="3">
        <v>0</v>
      </c>
      <c r="J138" s="3">
        <v>25.55</v>
      </c>
      <c r="K138" s="3">
        <v>14.33</v>
      </c>
      <c r="L138" s="3">
        <f t="shared" si="3"/>
        <v>39.880000000000003</v>
      </c>
      <c r="M138">
        <v>1.7</v>
      </c>
      <c r="N138">
        <v>5.75</v>
      </c>
      <c r="O138">
        <v>3.5</v>
      </c>
      <c r="P138" s="4">
        <v>60.12</v>
      </c>
      <c r="Q138" s="4">
        <v>207.04</v>
      </c>
      <c r="R138" s="4">
        <v>110.26</v>
      </c>
      <c r="S138">
        <v>1.7790428330000001</v>
      </c>
      <c r="T138">
        <v>2.3160619539999998</v>
      </c>
      <c r="U138">
        <v>2.0424256870000002</v>
      </c>
      <c r="V138" s="2">
        <v>2.0533324789999998</v>
      </c>
      <c r="X138">
        <v>2</v>
      </c>
      <c r="Y138">
        <v>1</v>
      </c>
      <c r="Z138">
        <v>60.123303190000001</v>
      </c>
      <c r="AA138" s="4">
        <v>-39.880000000000003</v>
      </c>
      <c r="AH138" t="s">
        <v>192</v>
      </c>
      <c r="AI138">
        <v>1.7</v>
      </c>
      <c r="AJ138">
        <v>3.5</v>
      </c>
      <c r="AK138">
        <v>5.75</v>
      </c>
      <c r="AL138">
        <v>1.99</v>
      </c>
      <c r="AM138">
        <v>1.82</v>
      </c>
      <c r="AR138" t="s">
        <v>193</v>
      </c>
      <c r="AS138">
        <v>6.5</v>
      </c>
      <c r="AT138">
        <v>4.33</v>
      </c>
      <c r="AU138">
        <v>1.5</v>
      </c>
      <c r="AV138">
        <v>1.7</v>
      </c>
      <c r="AW138">
        <v>2.15</v>
      </c>
    </row>
    <row r="139" spans="1:49">
      <c r="A139">
        <v>29</v>
      </c>
      <c r="B139" t="s">
        <v>57</v>
      </c>
      <c r="C139" t="s">
        <v>35</v>
      </c>
      <c r="D139">
        <v>0.54677003999999996</v>
      </c>
      <c r="E139">
        <v>0.17964730100000001</v>
      </c>
      <c r="F139">
        <v>0.26984438999999999</v>
      </c>
      <c r="G139">
        <v>0.35519742399999998</v>
      </c>
      <c r="H139">
        <v>0.37939426799999998</v>
      </c>
      <c r="I139" s="3">
        <v>12.8</v>
      </c>
      <c r="J139" s="3">
        <v>0</v>
      </c>
      <c r="K139" s="3">
        <v>3.04</v>
      </c>
      <c r="L139" s="3">
        <f t="shared" si="3"/>
        <v>15.84</v>
      </c>
      <c r="M139">
        <v>2</v>
      </c>
      <c r="N139">
        <v>3.75</v>
      </c>
      <c r="O139">
        <v>3.5</v>
      </c>
      <c r="P139" s="4">
        <v>109.76</v>
      </c>
      <c r="Q139" s="4">
        <v>84.17</v>
      </c>
      <c r="R139" s="4">
        <v>94.79</v>
      </c>
      <c r="S139">
        <v>2.0404552749999998</v>
      </c>
      <c r="T139">
        <v>1.9251319570000001</v>
      </c>
      <c r="U139">
        <v>1.976768225</v>
      </c>
      <c r="V139" s="2">
        <v>1.994924388</v>
      </c>
      <c r="X139">
        <v>1</v>
      </c>
      <c r="Y139">
        <v>1</v>
      </c>
      <c r="Z139">
        <v>94.791244399999997</v>
      </c>
      <c r="AA139" s="4">
        <v>-5.21</v>
      </c>
      <c r="AH139" t="s">
        <v>194</v>
      </c>
      <c r="AI139">
        <v>2</v>
      </c>
      <c r="AJ139">
        <v>3.5</v>
      </c>
      <c r="AK139">
        <v>3.75</v>
      </c>
      <c r="AL139">
        <v>1.87</v>
      </c>
      <c r="AM139">
        <v>1.93</v>
      </c>
      <c r="AR139" t="s">
        <v>194</v>
      </c>
      <c r="AS139">
        <v>2</v>
      </c>
      <c r="AT139">
        <v>3.5</v>
      </c>
      <c r="AU139">
        <v>3.75</v>
      </c>
      <c r="AV139">
        <v>1.87</v>
      </c>
      <c r="AW139">
        <v>1.93</v>
      </c>
    </row>
    <row r="140" spans="1:49">
      <c r="A140">
        <v>29</v>
      </c>
      <c r="B140" t="s">
        <v>36</v>
      </c>
      <c r="C140" t="s">
        <v>53</v>
      </c>
      <c r="D140">
        <v>0.15429505499999999</v>
      </c>
      <c r="E140">
        <v>0.604468334</v>
      </c>
      <c r="F140">
        <v>0.23240836600000001</v>
      </c>
      <c r="G140">
        <v>0.438308588</v>
      </c>
      <c r="H140">
        <v>0.42291479599999998</v>
      </c>
      <c r="I140" s="3">
        <v>0.32</v>
      </c>
      <c r="J140" s="3">
        <v>0</v>
      </c>
      <c r="K140" s="3">
        <v>0.57999999999999996</v>
      </c>
      <c r="L140" s="3">
        <f t="shared" si="3"/>
        <v>0.89999999999999991</v>
      </c>
      <c r="M140">
        <v>6.5</v>
      </c>
      <c r="N140">
        <v>1.5</v>
      </c>
      <c r="O140">
        <v>4.33</v>
      </c>
      <c r="P140" s="4">
        <v>101.18</v>
      </c>
      <c r="Q140" s="4">
        <v>99.1</v>
      </c>
      <c r="R140" s="4">
        <v>101.61</v>
      </c>
      <c r="S140">
        <v>2.005115462</v>
      </c>
      <c r="T140">
        <v>1.9960779399999999</v>
      </c>
      <c r="U140">
        <v>2.0069175110000002</v>
      </c>
      <c r="V140" s="2">
        <v>1.982369727</v>
      </c>
      <c r="X140">
        <v>1</v>
      </c>
      <c r="Y140">
        <v>4</v>
      </c>
      <c r="Z140">
        <v>99.100977970000002</v>
      </c>
      <c r="AA140" s="4">
        <v>-0.9</v>
      </c>
      <c r="AH140" t="s">
        <v>193</v>
      </c>
      <c r="AI140">
        <v>6.5</v>
      </c>
      <c r="AJ140">
        <v>4.33</v>
      </c>
      <c r="AK140">
        <v>1.5</v>
      </c>
      <c r="AL140">
        <v>1.7</v>
      </c>
      <c r="AM140">
        <v>2.15</v>
      </c>
      <c r="AR140" t="s">
        <v>195</v>
      </c>
      <c r="AS140">
        <v>2.5</v>
      </c>
      <c r="AT140">
        <v>3.1</v>
      </c>
      <c r="AU140">
        <v>3.1</v>
      </c>
      <c r="AV140">
        <v>2.41</v>
      </c>
      <c r="AW140">
        <v>1.56</v>
      </c>
    </row>
    <row r="141" spans="1:49">
      <c r="A141">
        <v>29</v>
      </c>
      <c r="B141" t="s">
        <v>32</v>
      </c>
      <c r="C141" t="s">
        <v>61</v>
      </c>
      <c r="D141">
        <v>0.354426607</v>
      </c>
      <c r="E141">
        <v>0.195422228</v>
      </c>
      <c r="F141">
        <v>0.450092039</v>
      </c>
      <c r="G141">
        <v>8.7597937000000001E-2</v>
      </c>
      <c r="H141">
        <v>0.155646004</v>
      </c>
      <c r="I141" s="3">
        <v>7.21</v>
      </c>
      <c r="J141" s="3">
        <v>0</v>
      </c>
      <c r="K141" s="3">
        <v>22.23</v>
      </c>
      <c r="L141" s="3">
        <f t="shared" si="3"/>
        <v>29.44</v>
      </c>
      <c r="M141">
        <v>2.5</v>
      </c>
      <c r="N141">
        <v>3.1</v>
      </c>
      <c r="O141">
        <v>3.1</v>
      </c>
      <c r="P141" s="4">
        <v>88.59</v>
      </c>
      <c r="Q141" s="4">
        <v>70.56</v>
      </c>
      <c r="R141" s="4">
        <v>139.47</v>
      </c>
      <c r="S141">
        <v>1.9473616069999999</v>
      </c>
      <c r="T141">
        <v>1.8485754299999999</v>
      </c>
      <c r="U141">
        <v>2.1444816910000002</v>
      </c>
      <c r="V141" s="2">
        <v>2.0166636329999998</v>
      </c>
      <c r="X141">
        <v>0</v>
      </c>
      <c r="Y141">
        <v>2</v>
      </c>
      <c r="Z141">
        <v>70.562738980000006</v>
      </c>
      <c r="AA141" s="4">
        <v>-29.44</v>
      </c>
      <c r="AH141" t="s">
        <v>195</v>
      </c>
      <c r="AI141">
        <v>2.5</v>
      </c>
      <c r="AJ141">
        <v>3.1</v>
      </c>
      <c r="AK141">
        <v>3.1</v>
      </c>
      <c r="AL141">
        <v>2.41</v>
      </c>
      <c r="AM141">
        <v>1.56</v>
      </c>
      <c r="AR141" t="s">
        <v>196</v>
      </c>
      <c r="AS141">
        <v>4.33</v>
      </c>
      <c r="AT141">
        <v>3.39</v>
      </c>
      <c r="AU141">
        <v>1.9</v>
      </c>
      <c r="AV141">
        <v>2.37</v>
      </c>
      <c r="AW141">
        <v>1.58</v>
      </c>
    </row>
    <row r="142" spans="1:49">
      <c r="A142">
        <v>29</v>
      </c>
      <c r="B142" t="s">
        <v>33</v>
      </c>
      <c r="C142" t="s">
        <v>56</v>
      </c>
      <c r="D142">
        <v>0.25738392900000001</v>
      </c>
      <c r="E142">
        <v>0.34725903299999999</v>
      </c>
      <c r="F142">
        <v>0.39520759700000002</v>
      </c>
      <c r="G142">
        <v>0.14714105199999999</v>
      </c>
      <c r="H142">
        <v>0.230341772</v>
      </c>
      <c r="I142" s="3">
        <v>8.44</v>
      </c>
      <c r="J142" s="3">
        <v>0</v>
      </c>
      <c r="K142" s="3">
        <v>16.02</v>
      </c>
      <c r="L142" s="3">
        <f t="shared" si="3"/>
        <v>24.46</v>
      </c>
      <c r="M142">
        <v>4.33</v>
      </c>
      <c r="N142">
        <v>1.9</v>
      </c>
      <c r="O142">
        <v>3.39</v>
      </c>
      <c r="P142" s="4">
        <v>112.08</v>
      </c>
      <c r="Q142" s="4">
        <v>75.540000000000006</v>
      </c>
      <c r="R142" s="4">
        <v>129.86000000000001</v>
      </c>
      <c r="S142">
        <v>2.0495151300000001</v>
      </c>
      <c r="T142">
        <v>1.878174628</v>
      </c>
      <c r="U142">
        <v>2.113459191</v>
      </c>
      <c r="V142" s="2">
        <v>2.0149804900000001</v>
      </c>
      <c r="X142">
        <v>3</v>
      </c>
      <c r="Y142">
        <v>2</v>
      </c>
      <c r="Z142">
        <v>112.07664699999999</v>
      </c>
      <c r="AA142" s="4">
        <v>12.08</v>
      </c>
      <c r="AH142" t="s">
        <v>196</v>
      </c>
      <c r="AI142">
        <v>4.33</v>
      </c>
      <c r="AJ142">
        <v>3.39</v>
      </c>
      <c r="AK142">
        <v>1.9</v>
      </c>
      <c r="AL142">
        <v>2.37</v>
      </c>
      <c r="AM142">
        <v>1.58</v>
      </c>
      <c r="AR142" t="s">
        <v>192</v>
      </c>
      <c r="AS142">
        <v>1.7</v>
      </c>
      <c r="AT142">
        <v>3.5</v>
      </c>
      <c r="AU142">
        <v>5.75</v>
      </c>
      <c r="AV142">
        <v>1.99</v>
      </c>
      <c r="AW142">
        <v>1.82</v>
      </c>
    </row>
    <row r="143" spans="1:49">
      <c r="A143">
        <v>29</v>
      </c>
      <c r="B143" t="s">
        <v>52</v>
      </c>
      <c r="C143" t="s">
        <v>41</v>
      </c>
      <c r="D143">
        <v>0.57006855899999997</v>
      </c>
      <c r="E143">
        <v>0.20205974400000001</v>
      </c>
      <c r="F143">
        <v>0.18608409100000001</v>
      </c>
      <c r="G143">
        <v>0.69526461299999998</v>
      </c>
      <c r="H143">
        <v>0.65342475499999997</v>
      </c>
      <c r="I143" s="3">
        <v>0</v>
      </c>
      <c r="J143" s="3">
        <v>3.46</v>
      </c>
      <c r="K143" s="3">
        <v>0</v>
      </c>
      <c r="L143" s="3">
        <f t="shared" si="3"/>
        <v>3.46</v>
      </c>
      <c r="M143">
        <v>1.61</v>
      </c>
      <c r="N143">
        <v>5.5</v>
      </c>
      <c r="O143">
        <v>4</v>
      </c>
      <c r="P143" s="4">
        <v>96.54</v>
      </c>
      <c r="Q143" s="4">
        <v>115.59</v>
      </c>
      <c r="R143" s="4">
        <v>96.54</v>
      </c>
      <c r="S143">
        <v>1.9846853419999999</v>
      </c>
      <c r="T143">
        <v>2.0629276220000001</v>
      </c>
      <c r="U143">
        <v>1.9846853419999999</v>
      </c>
      <c r="V143" s="2">
        <v>1.917559708</v>
      </c>
      <c r="X143">
        <v>3</v>
      </c>
      <c r="Y143">
        <v>0</v>
      </c>
      <c r="Z143">
        <v>96.535120320000004</v>
      </c>
      <c r="AA143" s="4">
        <v>-3.46</v>
      </c>
      <c r="AH143" t="s">
        <v>197</v>
      </c>
      <c r="AI143">
        <v>1.61</v>
      </c>
      <c r="AJ143">
        <v>4</v>
      </c>
      <c r="AK143">
        <v>5.5</v>
      </c>
      <c r="AL143">
        <v>1.68</v>
      </c>
      <c r="AM143">
        <v>2.1800000000000002</v>
      </c>
      <c r="AR143" t="s">
        <v>197</v>
      </c>
      <c r="AS143">
        <v>1.61</v>
      </c>
      <c r="AT143">
        <v>4</v>
      </c>
      <c r="AU143">
        <v>5.5</v>
      </c>
      <c r="AV143">
        <v>1.68</v>
      </c>
      <c r="AW143">
        <v>2.1800000000000002</v>
      </c>
    </row>
    <row r="144" spans="1:49">
      <c r="A144">
        <v>29</v>
      </c>
      <c r="B144" t="s">
        <v>59</v>
      </c>
      <c r="C144" t="s">
        <v>47</v>
      </c>
      <c r="D144">
        <v>0.45010116999999999</v>
      </c>
      <c r="E144">
        <v>0.31178982</v>
      </c>
      <c r="F144">
        <v>0.21614931700000001</v>
      </c>
      <c r="G144">
        <v>0.67363872300000005</v>
      </c>
      <c r="H144">
        <v>0.67190477699999995</v>
      </c>
      <c r="I144" s="3">
        <v>8.7899999999999991</v>
      </c>
      <c r="J144" s="3">
        <v>2.2200000000000002</v>
      </c>
      <c r="K144" s="3">
        <v>0</v>
      </c>
      <c r="L144" s="3">
        <f t="shared" si="3"/>
        <v>11.01</v>
      </c>
      <c r="M144">
        <v>2.39</v>
      </c>
      <c r="N144">
        <v>3</v>
      </c>
      <c r="O144">
        <v>3.39</v>
      </c>
      <c r="P144" s="4">
        <v>110</v>
      </c>
      <c r="Q144" s="4">
        <v>95.65</v>
      </c>
      <c r="R144" s="4">
        <v>89</v>
      </c>
      <c r="S144">
        <v>2.0413741289999998</v>
      </c>
      <c r="T144">
        <v>1.9806739209999999</v>
      </c>
      <c r="U144">
        <v>1.9493801879999999</v>
      </c>
      <c r="V144" s="2">
        <v>1.9577360450000001</v>
      </c>
      <c r="X144">
        <v>1</v>
      </c>
      <c r="Y144">
        <v>1</v>
      </c>
      <c r="Z144">
        <v>88.997987870000003</v>
      </c>
      <c r="AA144" s="4">
        <v>-11</v>
      </c>
      <c r="AH144" t="s">
        <v>198</v>
      </c>
      <c r="AI144">
        <v>2.39</v>
      </c>
      <c r="AJ144">
        <v>3.39</v>
      </c>
      <c r="AK144">
        <v>3</v>
      </c>
      <c r="AL144">
        <v>1.8</v>
      </c>
      <c r="AM144">
        <v>2.02</v>
      </c>
      <c r="AR144" t="s">
        <v>198</v>
      </c>
      <c r="AS144">
        <v>2.39</v>
      </c>
      <c r="AT144">
        <v>3.39</v>
      </c>
      <c r="AU144">
        <v>3</v>
      </c>
      <c r="AV144">
        <v>1.8</v>
      </c>
      <c r="AW144">
        <v>2.02</v>
      </c>
    </row>
    <row r="145" spans="1:49">
      <c r="A145">
        <v>29</v>
      </c>
      <c r="B145" t="s">
        <v>48</v>
      </c>
      <c r="C145" t="s">
        <v>51</v>
      </c>
      <c r="D145">
        <v>0.30353755999999998</v>
      </c>
      <c r="E145">
        <v>0.45800326800000002</v>
      </c>
      <c r="F145">
        <v>0.20111686500000001</v>
      </c>
      <c r="G145">
        <v>0.73136078699999996</v>
      </c>
      <c r="H145">
        <v>0.71464574700000005</v>
      </c>
      <c r="I145" s="3">
        <v>0</v>
      </c>
      <c r="J145" s="3">
        <v>21.49</v>
      </c>
      <c r="K145" s="3">
        <v>0</v>
      </c>
      <c r="L145" s="3">
        <f t="shared" si="3"/>
        <v>21.49</v>
      </c>
      <c r="M145">
        <v>2.29</v>
      </c>
      <c r="N145">
        <v>3</v>
      </c>
      <c r="O145">
        <v>3.5</v>
      </c>
      <c r="P145" s="4">
        <v>78.510000000000005</v>
      </c>
      <c r="Q145" s="4">
        <v>142.99</v>
      </c>
      <c r="R145" s="4">
        <v>78.510000000000005</v>
      </c>
      <c r="S145">
        <v>1.8949076869999999</v>
      </c>
      <c r="T145">
        <v>2.1552942800000001</v>
      </c>
      <c r="U145">
        <v>1.8949076869999999</v>
      </c>
      <c r="V145" s="2">
        <v>1.943405373</v>
      </c>
      <c r="X145">
        <v>1</v>
      </c>
      <c r="Y145">
        <v>4</v>
      </c>
      <c r="Z145">
        <v>142.9862512</v>
      </c>
      <c r="AA145" s="4">
        <v>42.99</v>
      </c>
      <c r="AH145" t="s">
        <v>199</v>
      </c>
      <c r="AI145">
        <v>2.29</v>
      </c>
      <c r="AJ145">
        <v>3.5</v>
      </c>
      <c r="AK145">
        <v>3</v>
      </c>
      <c r="AL145">
        <v>1.68</v>
      </c>
      <c r="AM145">
        <v>2.1800000000000002</v>
      </c>
      <c r="AR145" t="s">
        <v>199</v>
      </c>
      <c r="AS145">
        <v>2.29</v>
      </c>
      <c r="AT145">
        <v>3.5</v>
      </c>
      <c r="AU145">
        <v>3</v>
      </c>
      <c r="AV145">
        <v>1.68</v>
      </c>
      <c r="AW145">
        <v>2.1800000000000002</v>
      </c>
    </row>
    <row r="146" spans="1:49">
      <c r="A146">
        <v>30</v>
      </c>
      <c r="B146" t="s">
        <v>61</v>
      </c>
      <c r="C146" t="s">
        <v>36</v>
      </c>
      <c r="D146">
        <v>0.36470467699999998</v>
      </c>
      <c r="E146">
        <v>0.334156489</v>
      </c>
      <c r="F146">
        <v>0.29960980199999998</v>
      </c>
      <c r="G146">
        <v>0.34811631300000001</v>
      </c>
      <c r="H146">
        <v>0.42066635699999999</v>
      </c>
      <c r="I146" s="3">
        <v>0</v>
      </c>
      <c r="J146" s="3">
        <v>9.06</v>
      </c>
      <c r="K146" s="3">
        <v>3.32</v>
      </c>
      <c r="L146" s="3">
        <f t="shared" si="3"/>
        <v>12.38</v>
      </c>
      <c r="M146">
        <v>2.14</v>
      </c>
      <c r="N146">
        <v>3.6</v>
      </c>
      <c r="O146">
        <v>3.29</v>
      </c>
      <c r="P146" s="4">
        <v>87.62</v>
      </c>
      <c r="Q146" s="4">
        <v>120.25</v>
      </c>
      <c r="R146" s="4">
        <v>98.53</v>
      </c>
      <c r="S146">
        <v>1.9426036980000001</v>
      </c>
      <c r="T146">
        <v>2.0800775709999999</v>
      </c>
      <c r="U146">
        <v>1.993576338</v>
      </c>
      <c r="V146" s="2">
        <v>2.000843084</v>
      </c>
      <c r="X146">
        <v>0</v>
      </c>
      <c r="Y146">
        <v>0</v>
      </c>
      <c r="Z146">
        <v>98.531782089999993</v>
      </c>
      <c r="AA146" s="4">
        <v>-1.47</v>
      </c>
      <c r="AH146" t="s">
        <v>200</v>
      </c>
      <c r="AI146">
        <v>2.14</v>
      </c>
      <c r="AJ146">
        <v>3.29</v>
      </c>
      <c r="AK146">
        <v>3.6</v>
      </c>
      <c r="AL146">
        <v>2.1800000000000002</v>
      </c>
      <c r="AM146">
        <v>1.68</v>
      </c>
      <c r="AR146" t="s">
        <v>200</v>
      </c>
      <c r="AS146">
        <v>2.14</v>
      </c>
      <c r="AT146">
        <v>3.29</v>
      </c>
      <c r="AU146">
        <v>3.6</v>
      </c>
      <c r="AV146">
        <v>2.1800000000000002</v>
      </c>
      <c r="AW146">
        <v>1.68</v>
      </c>
    </row>
    <row r="147" spans="1:49">
      <c r="A147">
        <v>30</v>
      </c>
      <c r="B147" t="s">
        <v>41</v>
      </c>
      <c r="C147" t="s">
        <v>54</v>
      </c>
      <c r="D147">
        <v>0.44704607899999999</v>
      </c>
      <c r="E147">
        <v>0.19452913399999999</v>
      </c>
      <c r="F147">
        <v>0.357946455</v>
      </c>
      <c r="G147">
        <v>0.18354405100000001</v>
      </c>
      <c r="H147">
        <v>0.248555952</v>
      </c>
      <c r="I147" s="3">
        <v>0</v>
      </c>
      <c r="J147" s="3">
        <v>0</v>
      </c>
      <c r="K147" s="3">
        <v>11.12</v>
      </c>
      <c r="L147" s="3">
        <f t="shared" si="3"/>
        <v>11.12</v>
      </c>
      <c r="M147">
        <v>1.9</v>
      </c>
      <c r="N147">
        <v>4</v>
      </c>
      <c r="O147">
        <v>3.6</v>
      </c>
      <c r="P147" s="4">
        <v>88.88</v>
      </c>
      <c r="Q147" s="4">
        <v>88.88</v>
      </c>
      <c r="R147" s="4">
        <v>128.91999999999999</v>
      </c>
      <c r="S147">
        <v>1.9487843920000001</v>
      </c>
      <c r="T147">
        <v>1.9487843920000001</v>
      </c>
      <c r="U147">
        <v>2.110328575</v>
      </c>
      <c r="V147" s="2">
        <v>2.005676394</v>
      </c>
      <c r="X147">
        <v>1</v>
      </c>
      <c r="Y147">
        <v>1</v>
      </c>
      <c r="Z147">
        <v>128.92245740000001</v>
      </c>
      <c r="AA147" s="4">
        <v>28.92</v>
      </c>
      <c r="AH147" t="s">
        <v>201</v>
      </c>
      <c r="AI147">
        <v>1.9</v>
      </c>
      <c r="AJ147">
        <v>3.6</v>
      </c>
      <c r="AK147">
        <v>4</v>
      </c>
      <c r="AL147">
        <v>1.92</v>
      </c>
      <c r="AM147">
        <v>1.88</v>
      </c>
      <c r="AR147" t="s">
        <v>202</v>
      </c>
      <c r="AS147">
        <v>1.33</v>
      </c>
      <c r="AT147">
        <v>5.75</v>
      </c>
      <c r="AU147">
        <v>8</v>
      </c>
      <c r="AV147">
        <v>1.4</v>
      </c>
      <c r="AW147">
        <v>2.92</v>
      </c>
    </row>
    <row r="148" spans="1:49">
      <c r="A148">
        <v>30</v>
      </c>
      <c r="B148" t="s">
        <v>47</v>
      </c>
      <c r="C148" t="s">
        <v>33</v>
      </c>
      <c r="D148">
        <v>0.70256283500000005</v>
      </c>
      <c r="E148">
        <v>9.2951331999999998E-2</v>
      </c>
      <c r="F148">
        <v>0.139367465</v>
      </c>
      <c r="G148">
        <v>0.64864897899999996</v>
      </c>
      <c r="H148">
        <v>0.51805433400000001</v>
      </c>
      <c r="I148" s="3">
        <v>25.44</v>
      </c>
      <c r="J148" s="3">
        <v>0</v>
      </c>
      <c r="K148" s="3">
        <v>0</v>
      </c>
      <c r="L148" s="3">
        <f t="shared" si="3"/>
        <v>25.44</v>
      </c>
      <c r="M148">
        <v>1.5</v>
      </c>
      <c r="N148">
        <v>6.5</v>
      </c>
      <c r="O148">
        <v>4.33</v>
      </c>
      <c r="P148" s="4">
        <v>112.72</v>
      </c>
      <c r="Q148" s="4">
        <v>74.56</v>
      </c>
      <c r="R148" s="4">
        <v>74.56</v>
      </c>
      <c r="S148">
        <v>2.0520063749999999</v>
      </c>
      <c r="T148">
        <v>1.8724895880000001</v>
      </c>
      <c r="U148">
        <v>1.8724895880000001</v>
      </c>
      <c r="V148" s="2">
        <v>1.8766779440000001</v>
      </c>
      <c r="X148">
        <v>2</v>
      </c>
      <c r="Y148">
        <v>0</v>
      </c>
      <c r="Z148">
        <v>112.7214001</v>
      </c>
      <c r="AA148" s="4">
        <v>12.72</v>
      </c>
      <c r="AH148" t="s">
        <v>203</v>
      </c>
      <c r="AI148">
        <v>1.5</v>
      </c>
      <c r="AJ148">
        <v>4.33</v>
      </c>
      <c r="AK148">
        <v>6.5</v>
      </c>
      <c r="AL148">
        <v>1.6</v>
      </c>
      <c r="AM148">
        <v>2.31</v>
      </c>
      <c r="AR148" t="s">
        <v>204</v>
      </c>
      <c r="AS148">
        <v>1.95</v>
      </c>
      <c r="AT148">
        <v>3.6</v>
      </c>
      <c r="AU148">
        <v>3.79</v>
      </c>
      <c r="AV148">
        <v>1.91</v>
      </c>
      <c r="AW148">
        <v>1.88</v>
      </c>
    </row>
    <row r="149" spans="1:49">
      <c r="A149">
        <v>30</v>
      </c>
      <c r="B149" t="s">
        <v>58</v>
      </c>
      <c r="C149" t="s">
        <v>57</v>
      </c>
      <c r="D149">
        <v>0.63841886800000003</v>
      </c>
      <c r="E149">
        <v>0.126788295</v>
      </c>
      <c r="F149">
        <v>0.22550652099999999</v>
      </c>
      <c r="G149">
        <v>0.414975066</v>
      </c>
      <c r="H149">
        <v>0.37892420799999998</v>
      </c>
      <c r="I149" s="3">
        <v>33.04</v>
      </c>
      <c r="J149" s="3">
        <v>0</v>
      </c>
      <c r="K149" s="3">
        <v>5.82</v>
      </c>
      <c r="L149" s="3">
        <f t="shared" si="3"/>
        <v>38.86</v>
      </c>
      <c r="M149">
        <v>1.95</v>
      </c>
      <c r="N149">
        <v>3.79</v>
      </c>
      <c r="O149">
        <v>3.6</v>
      </c>
      <c r="P149" s="4">
        <v>125.56</v>
      </c>
      <c r="Q149" s="4">
        <v>61.14</v>
      </c>
      <c r="R149" s="4">
        <v>82.1</v>
      </c>
      <c r="S149">
        <v>2.098857588</v>
      </c>
      <c r="T149">
        <v>1.786334469</v>
      </c>
      <c r="U149">
        <v>1.914356159</v>
      </c>
      <c r="V149" s="2">
        <v>1.9981363839999999</v>
      </c>
      <c r="X149">
        <v>2</v>
      </c>
      <c r="Y149">
        <v>1</v>
      </c>
      <c r="Z149">
        <v>125.5618159</v>
      </c>
      <c r="AA149" s="4">
        <v>25.56</v>
      </c>
      <c r="AH149" t="s">
        <v>204</v>
      </c>
      <c r="AI149">
        <v>1.95</v>
      </c>
      <c r="AJ149">
        <v>3.6</v>
      </c>
      <c r="AK149">
        <v>3.79</v>
      </c>
      <c r="AL149">
        <v>1.91</v>
      </c>
      <c r="AM149">
        <v>1.88</v>
      </c>
      <c r="AR149" t="s">
        <v>203</v>
      </c>
      <c r="AS149">
        <v>1.5</v>
      </c>
      <c r="AT149">
        <v>4.33</v>
      </c>
      <c r="AU149">
        <v>6.5</v>
      </c>
      <c r="AV149">
        <v>1.6</v>
      </c>
      <c r="AW149">
        <v>2.31</v>
      </c>
    </row>
    <row r="150" spans="1:49">
      <c r="A150">
        <v>30</v>
      </c>
      <c r="B150" t="s">
        <v>51</v>
      </c>
      <c r="C150" t="s">
        <v>59</v>
      </c>
      <c r="D150">
        <v>0.36286354300000001</v>
      </c>
      <c r="E150">
        <v>0.36286354300000001</v>
      </c>
      <c r="F150">
        <v>0.27067121</v>
      </c>
      <c r="G150">
        <v>0.450056811</v>
      </c>
      <c r="H150">
        <v>0.50449576200000001</v>
      </c>
      <c r="I150" s="3">
        <v>0</v>
      </c>
      <c r="J150" s="3">
        <v>19.77</v>
      </c>
      <c r="K150" s="3">
        <v>8.14</v>
      </c>
      <c r="L150" s="3">
        <f t="shared" si="3"/>
        <v>27.91</v>
      </c>
      <c r="M150">
        <v>1.8</v>
      </c>
      <c r="N150">
        <v>4.33</v>
      </c>
      <c r="O150">
        <v>3.79</v>
      </c>
      <c r="P150" s="4">
        <v>72.09</v>
      </c>
      <c r="Q150" s="4">
        <v>157.69</v>
      </c>
      <c r="R150" s="4">
        <v>102.95</v>
      </c>
      <c r="S150">
        <v>1.8578530230000001</v>
      </c>
      <c r="T150">
        <v>2.1978025489999999</v>
      </c>
      <c r="U150">
        <v>2.0126334849999998</v>
      </c>
      <c r="V150" s="2">
        <v>2.0164114909999999</v>
      </c>
      <c r="X150">
        <v>4</v>
      </c>
      <c r="Y150">
        <v>1</v>
      </c>
      <c r="Z150">
        <v>72.086347880000005</v>
      </c>
      <c r="AA150" s="4">
        <v>-27.91</v>
      </c>
      <c r="AH150" t="s">
        <v>205</v>
      </c>
      <c r="AI150">
        <v>1.8</v>
      </c>
      <c r="AJ150">
        <v>3.79</v>
      </c>
      <c r="AK150">
        <v>4.33</v>
      </c>
      <c r="AL150">
        <v>1.82</v>
      </c>
      <c r="AM150">
        <v>1.98</v>
      </c>
      <c r="AR150" t="s">
        <v>205</v>
      </c>
      <c r="AS150">
        <v>1.8</v>
      </c>
      <c r="AT150">
        <v>3.79</v>
      </c>
      <c r="AU150">
        <v>4.33</v>
      </c>
      <c r="AV150">
        <v>1.82</v>
      </c>
      <c r="AW150">
        <v>1.98</v>
      </c>
    </row>
    <row r="151" spans="1:49">
      <c r="A151">
        <v>30</v>
      </c>
      <c r="B151" t="s">
        <v>53</v>
      </c>
      <c r="C151" t="s">
        <v>62</v>
      </c>
      <c r="D151">
        <v>0.45083604300000002</v>
      </c>
      <c r="E151">
        <v>0.20593352000000001</v>
      </c>
      <c r="F151">
        <v>0.14450665600000001</v>
      </c>
      <c r="G151">
        <v>0.74467872800000001</v>
      </c>
      <c r="H151">
        <v>0.70718389299999995</v>
      </c>
      <c r="I151" s="3">
        <v>0</v>
      </c>
      <c r="J151" s="3">
        <v>15.68</v>
      </c>
      <c r="K151" s="3">
        <v>4.07</v>
      </c>
      <c r="L151" s="3">
        <f t="shared" si="3"/>
        <v>19.75</v>
      </c>
      <c r="M151">
        <v>1.33</v>
      </c>
      <c r="N151">
        <v>8</v>
      </c>
      <c r="O151">
        <v>5.75</v>
      </c>
      <c r="P151" s="4">
        <v>80.25</v>
      </c>
      <c r="Q151" s="4">
        <v>205.66</v>
      </c>
      <c r="R151" s="4">
        <v>103.68</v>
      </c>
      <c r="S151">
        <v>1.9044427100000001</v>
      </c>
      <c r="T151">
        <v>2.3131507920000001</v>
      </c>
      <c r="U151">
        <v>2.0156760220000001</v>
      </c>
      <c r="V151" s="2">
        <v>1.6262253019999999</v>
      </c>
      <c r="X151">
        <v>5</v>
      </c>
      <c r="Y151">
        <v>1</v>
      </c>
      <c r="Z151">
        <v>80.24956924</v>
      </c>
      <c r="AA151" s="4">
        <v>-19.75</v>
      </c>
      <c r="AH151" t="s">
        <v>202</v>
      </c>
      <c r="AI151">
        <v>1.33</v>
      </c>
      <c r="AJ151">
        <v>5.75</v>
      </c>
      <c r="AK151">
        <v>8</v>
      </c>
      <c r="AL151">
        <v>1.4</v>
      </c>
      <c r="AM151">
        <v>2.92</v>
      </c>
      <c r="AR151" t="s">
        <v>201</v>
      </c>
      <c r="AS151">
        <v>1.9</v>
      </c>
      <c r="AT151">
        <v>3.6</v>
      </c>
      <c r="AU151">
        <v>4</v>
      </c>
      <c r="AV151">
        <v>1.92</v>
      </c>
      <c r="AW151">
        <v>1.88</v>
      </c>
    </row>
    <row r="152" spans="1:49">
      <c r="A152">
        <v>30</v>
      </c>
      <c r="B152" t="s">
        <v>56</v>
      </c>
      <c r="C152" t="s">
        <v>52</v>
      </c>
      <c r="D152">
        <v>0.34604676600000001</v>
      </c>
      <c r="E152">
        <v>0.408516135</v>
      </c>
      <c r="F152">
        <v>0.23288958700000001</v>
      </c>
      <c r="G152">
        <v>0.61085573500000001</v>
      </c>
      <c r="H152">
        <v>0.62837053799999998</v>
      </c>
      <c r="I152" s="3">
        <v>0</v>
      </c>
      <c r="J152" s="3">
        <v>6.88</v>
      </c>
      <c r="K152" s="3">
        <v>0</v>
      </c>
      <c r="L152" s="3">
        <f t="shared" si="3"/>
        <v>6.88</v>
      </c>
      <c r="M152">
        <v>2.54</v>
      </c>
      <c r="N152">
        <v>2.7</v>
      </c>
      <c r="O152">
        <v>3.39</v>
      </c>
      <c r="P152" s="4">
        <v>93.12</v>
      </c>
      <c r="Q152" s="4">
        <v>111.7</v>
      </c>
      <c r="R152" s="4">
        <v>93.12</v>
      </c>
      <c r="S152">
        <v>1.9690406620000001</v>
      </c>
      <c r="T152">
        <v>2.048040887</v>
      </c>
      <c r="U152">
        <v>1.9690406620000001</v>
      </c>
      <c r="V152" s="2">
        <v>1.976606968</v>
      </c>
      <c r="X152">
        <v>2</v>
      </c>
      <c r="Y152">
        <v>0</v>
      </c>
      <c r="Z152">
        <v>93.119505770000004</v>
      </c>
      <c r="AA152" s="4">
        <v>-6.88</v>
      </c>
      <c r="AH152" t="s">
        <v>206</v>
      </c>
      <c r="AI152">
        <v>2.54</v>
      </c>
      <c r="AJ152">
        <v>3.39</v>
      </c>
      <c r="AK152">
        <v>2.7</v>
      </c>
      <c r="AL152">
        <v>1.87</v>
      </c>
      <c r="AM152">
        <v>1.93</v>
      </c>
      <c r="AR152" t="s">
        <v>206</v>
      </c>
      <c r="AS152">
        <v>2.54</v>
      </c>
      <c r="AT152">
        <v>3.39</v>
      </c>
      <c r="AU152">
        <v>2.7</v>
      </c>
      <c r="AV152">
        <v>1.87</v>
      </c>
      <c r="AW152">
        <v>1.93</v>
      </c>
    </row>
    <row r="153" spans="1:49">
      <c r="A153">
        <v>30</v>
      </c>
      <c r="B153" t="s">
        <v>40</v>
      </c>
      <c r="C153" t="s">
        <v>48</v>
      </c>
      <c r="D153">
        <v>0.43010568900000001</v>
      </c>
      <c r="E153">
        <v>0.281819229</v>
      </c>
      <c r="F153">
        <v>0.28569814199999999</v>
      </c>
      <c r="G153">
        <v>0.37950921500000001</v>
      </c>
      <c r="H153">
        <v>0.43993200900000001</v>
      </c>
      <c r="I153" s="3">
        <v>14.47</v>
      </c>
      <c r="J153" s="3">
        <v>0</v>
      </c>
      <c r="K153" s="3">
        <v>5.54</v>
      </c>
      <c r="L153" s="3">
        <f t="shared" si="3"/>
        <v>20.010000000000002</v>
      </c>
      <c r="M153">
        <v>2.79</v>
      </c>
      <c r="N153">
        <v>2.4500000000000002</v>
      </c>
      <c r="O153">
        <v>3.5</v>
      </c>
      <c r="P153" s="4">
        <v>120.37</v>
      </c>
      <c r="Q153" s="4">
        <v>79.989999999999995</v>
      </c>
      <c r="R153" s="4">
        <v>99.37</v>
      </c>
      <c r="S153">
        <v>2.0805085609999998</v>
      </c>
      <c r="T153">
        <v>1.903038963</v>
      </c>
      <c r="U153">
        <v>1.9972627599999999</v>
      </c>
      <c r="V153" s="2">
        <v>2.0017658009999999</v>
      </c>
      <c r="X153">
        <v>1</v>
      </c>
      <c r="Y153">
        <v>1</v>
      </c>
      <c r="Z153">
        <v>99.371709339999995</v>
      </c>
      <c r="AA153" s="4">
        <v>-0.63</v>
      </c>
      <c r="AH153" t="s">
        <v>207</v>
      </c>
      <c r="AI153">
        <v>2.79</v>
      </c>
      <c r="AJ153">
        <v>3.5</v>
      </c>
      <c r="AK153">
        <v>2.4500000000000002</v>
      </c>
      <c r="AL153">
        <v>1.71</v>
      </c>
      <c r="AM153">
        <v>2.12</v>
      </c>
      <c r="AR153" t="s">
        <v>207</v>
      </c>
      <c r="AS153">
        <v>2.79</v>
      </c>
      <c r="AT153">
        <v>3.5</v>
      </c>
      <c r="AU153">
        <v>2.4500000000000002</v>
      </c>
      <c r="AV153">
        <v>1.71</v>
      </c>
      <c r="AW153">
        <v>2.12</v>
      </c>
    </row>
    <row r="154" spans="1:49">
      <c r="A154">
        <v>30</v>
      </c>
      <c r="B154" t="s">
        <v>35</v>
      </c>
      <c r="C154" t="s">
        <v>32</v>
      </c>
      <c r="D154">
        <v>0.606418291</v>
      </c>
      <c r="E154">
        <v>0.154418272</v>
      </c>
      <c r="F154">
        <v>0.229718799</v>
      </c>
      <c r="G154">
        <v>0.44763188900000001</v>
      </c>
      <c r="H154">
        <v>0.42997204700000002</v>
      </c>
      <c r="I154" s="3">
        <v>34.909999999999997</v>
      </c>
      <c r="J154" s="3">
        <v>0</v>
      </c>
      <c r="K154" s="3">
        <v>4.8099999999999996</v>
      </c>
      <c r="L154" s="3">
        <f t="shared" si="3"/>
        <v>39.72</v>
      </c>
      <c r="M154">
        <v>2.29</v>
      </c>
      <c r="N154">
        <v>3.2</v>
      </c>
      <c r="O154">
        <v>3.29</v>
      </c>
      <c r="P154" s="4">
        <v>140.22</v>
      </c>
      <c r="Q154" s="4">
        <v>60.28</v>
      </c>
      <c r="R154" s="4">
        <v>76.11</v>
      </c>
      <c r="S154">
        <v>2.1468216020000002</v>
      </c>
      <c r="T154">
        <v>1.7801588420000001</v>
      </c>
      <c r="U154">
        <v>1.8814235159999999</v>
      </c>
      <c r="V154" s="2">
        <v>2.00895929</v>
      </c>
      <c r="X154">
        <v>2</v>
      </c>
      <c r="Y154">
        <v>0</v>
      </c>
      <c r="Z154">
        <v>140.2237581</v>
      </c>
      <c r="AA154" s="4">
        <v>40.22</v>
      </c>
      <c r="AH154" t="s">
        <v>208</v>
      </c>
      <c r="AI154">
        <v>2.29</v>
      </c>
      <c r="AJ154">
        <v>3.29</v>
      </c>
      <c r="AK154">
        <v>3.2</v>
      </c>
      <c r="AL154">
        <v>2.29</v>
      </c>
      <c r="AM154">
        <v>1.61</v>
      </c>
      <c r="AR154" t="s">
        <v>208</v>
      </c>
      <c r="AS154">
        <v>2.29</v>
      </c>
      <c r="AT154">
        <v>3.29</v>
      </c>
      <c r="AU154">
        <v>3.2</v>
      </c>
      <c r="AV154">
        <v>2.29</v>
      </c>
      <c r="AW154">
        <v>1.61</v>
      </c>
    </row>
    <row r="155" spans="1:49">
      <c r="A155">
        <v>31</v>
      </c>
      <c r="B155" t="s">
        <v>62</v>
      </c>
      <c r="C155" t="s">
        <v>61</v>
      </c>
      <c r="D155">
        <v>0.40407955099999998</v>
      </c>
      <c r="E155">
        <v>0.26615957699999998</v>
      </c>
      <c r="F155">
        <v>0.32900515000000002</v>
      </c>
      <c r="G155">
        <v>0.25905696</v>
      </c>
      <c r="H155">
        <v>0.33650173900000002</v>
      </c>
      <c r="I155" s="3">
        <v>0</v>
      </c>
      <c r="J155" s="3">
        <v>9.15</v>
      </c>
      <c r="K155" s="3">
        <v>12.14</v>
      </c>
      <c r="L155" s="3">
        <f t="shared" si="3"/>
        <v>21.29</v>
      </c>
      <c r="M155">
        <v>1.8</v>
      </c>
      <c r="N155">
        <v>4.5</v>
      </c>
      <c r="O155">
        <v>3.79</v>
      </c>
      <c r="P155" s="4">
        <v>78.709999999999994</v>
      </c>
      <c r="Q155" s="4">
        <v>119.89</v>
      </c>
      <c r="R155" s="4">
        <v>124.71</v>
      </c>
      <c r="S155">
        <v>1.8960433699999999</v>
      </c>
      <c r="T155">
        <v>2.0787778960000001</v>
      </c>
      <c r="U155">
        <v>2.0959110839999999</v>
      </c>
      <c r="V155" s="2">
        <v>2.0090045399999998</v>
      </c>
      <c r="X155">
        <v>3</v>
      </c>
      <c r="Y155">
        <v>0</v>
      </c>
      <c r="Z155">
        <v>78.712439090000004</v>
      </c>
      <c r="AA155" s="4">
        <v>-21.29</v>
      </c>
      <c r="AH155" t="s">
        <v>209</v>
      </c>
      <c r="AI155">
        <v>1.8</v>
      </c>
      <c r="AJ155">
        <v>3.79</v>
      </c>
      <c r="AK155">
        <v>4.5</v>
      </c>
      <c r="AL155">
        <v>1.86</v>
      </c>
      <c r="AM155">
        <v>1.94</v>
      </c>
      <c r="AR155" t="s">
        <v>209</v>
      </c>
      <c r="AS155">
        <v>1.8</v>
      </c>
      <c r="AT155">
        <v>3.79</v>
      </c>
      <c r="AU155">
        <v>4.5</v>
      </c>
      <c r="AV155">
        <v>1.86</v>
      </c>
      <c r="AW155">
        <v>1.94</v>
      </c>
    </row>
    <row r="156" spans="1:49">
      <c r="A156">
        <v>31</v>
      </c>
      <c r="B156" t="s">
        <v>41</v>
      </c>
      <c r="C156" t="s">
        <v>40</v>
      </c>
      <c r="D156">
        <v>0.370227521</v>
      </c>
      <c r="E156">
        <v>0.25015488200000002</v>
      </c>
      <c r="F156">
        <v>0.379391539</v>
      </c>
      <c r="G156">
        <v>0.16708425399999999</v>
      </c>
      <c r="H156">
        <v>0.249170114</v>
      </c>
      <c r="I156" s="3">
        <v>0</v>
      </c>
      <c r="J156" s="3">
        <v>0</v>
      </c>
      <c r="K156" s="3">
        <v>10.86</v>
      </c>
      <c r="L156" s="3">
        <f t="shared" si="3"/>
        <v>10.86</v>
      </c>
      <c r="M156">
        <v>2.39</v>
      </c>
      <c r="N156">
        <v>3</v>
      </c>
      <c r="O156">
        <v>3.29</v>
      </c>
      <c r="P156" s="4">
        <v>89.14</v>
      </c>
      <c r="Q156" s="4">
        <v>89.14</v>
      </c>
      <c r="R156" s="4">
        <v>124.87</v>
      </c>
      <c r="S156">
        <v>1.950078011</v>
      </c>
      <c r="T156">
        <v>1.950078011</v>
      </c>
      <c r="U156">
        <v>2.0964472270000001</v>
      </c>
      <c r="V156" s="2">
        <v>2.0051684230000002</v>
      </c>
      <c r="X156">
        <v>2</v>
      </c>
      <c r="Y156">
        <v>0</v>
      </c>
      <c r="Z156">
        <v>89.141104600000006</v>
      </c>
      <c r="AA156" s="4">
        <v>-10.86</v>
      </c>
      <c r="AH156" t="s">
        <v>210</v>
      </c>
      <c r="AI156">
        <v>2.39</v>
      </c>
      <c r="AJ156">
        <v>3.29</v>
      </c>
      <c r="AK156">
        <v>3</v>
      </c>
      <c r="AL156">
        <v>2</v>
      </c>
      <c r="AM156">
        <v>1.8</v>
      </c>
      <c r="AR156" t="s">
        <v>211</v>
      </c>
      <c r="AS156">
        <v>2.29</v>
      </c>
      <c r="AT156">
        <v>3.5</v>
      </c>
      <c r="AU156">
        <v>3</v>
      </c>
      <c r="AV156">
        <v>1.6</v>
      </c>
      <c r="AW156">
        <v>2.3199999999999998</v>
      </c>
    </row>
    <row r="157" spans="1:49">
      <c r="A157">
        <v>31</v>
      </c>
      <c r="B157" t="s">
        <v>54</v>
      </c>
      <c r="C157" t="s">
        <v>53</v>
      </c>
      <c r="D157">
        <v>0.13792950200000001</v>
      </c>
      <c r="E157">
        <v>0.64684315100000001</v>
      </c>
      <c r="F157">
        <v>0.19244910300000001</v>
      </c>
      <c r="G157">
        <v>0.55563387799999997</v>
      </c>
      <c r="H157">
        <v>0.49599404699999999</v>
      </c>
      <c r="I157" s="3">
        <v>0</v>
      </c>
      <c r="J157" s="3">
        <v>0</v>
      </c>
      <c r="K157" s="3">
        <v>0</v>
      </c>
      <c r="L157" s="3">
        <f t="shared" si="3"/>
        <v>0</v>
      </c>
      <c r="M157">
        <v>6.25</v>
      </c>
      <c r="N157">
        <v>1.44</v>
      </c>
      <c r="O157">
        <v>4.59</v>
      </c>
      <c r="P157" s="4">
        <v>100</v>
      </c>
      <c r="Q157" s="4">
        <v>100</v>
      </c>
      <c r="R157" s="4">
        <v>100</v>
      </c>
      <c r="S157">
        <v>2</v>
      </c>
      <c r="T157">
        <v>2</v>
      </c>
      <c r="U157">
        <v>2</v>
      </c>
      <c r="V157" s="2">
        <v>1.9544435120000001</v>
      </c>
      <c r="X157">
        <v>0</v>
      </c>
      <c r="Y157">
        <v>3</v>
      </c>
      <c r="Z157">
        <v>100</v>
      </c>
      <c r="AA157" t="s">
        <v>37</v>
      </c>
      <c r="AH157" t="s">
        <v>212</v>
      </c>
      <c r="AI157">
        <v>6.25</v>
      </c>
      <c r="AJ157">
        <v>4.59</v>
      </c>
      <c r="AK157">
        <v>1.44</v>
      </c>
      <c r="AL157">
        <v>1.45</v>
      </c>
      <c r="AM157">
        <v>2.69</v>
      </c>
      <c r="AR157" t="s">
        <v>213</v>
      </c>
      <c r="AS157">
        <v>1.95</v>
      </c>
      <c r="AT157">
        <v>3.39</v>
      </c>
      <c r="AU157">
        <v>4.2</v>
      </c>
      <c r="AV157">
        <v>2.06</v>
      </c>
      <c r="AW157">
        <v>1.75</v>
      </c>
    </row>
    <row r="158" spans="1:49">
      <c r="A158">
        <v>31</v>
      </c>
      <c r="B158" t="s">
        <v>48</v>
      </c>
      <c r="C158" t="s">
        <v>47</v>
      </c>
      <c r="D158">
        <v>0.44873777799999998</v>
      </c>
      <c r="E158">
        <v>0.31199259000000001</v>
      </c>
      <c r="F158">
        <v>0.20087379799999999</v>
      </c>
      <c r="G158">
        <v>0.73635692200000002</v>
      </c>
      <c r="H158">
        <v>0.71985145100000003</v>
      </c>
      <c r="I158" s="3">
        <v>0.08</v>
      </c>
      <c r="J158" s="3">
        <v>4.22</v>
      </c>
      <c r="K158" s="3">
        <v>0</v>
      </c>
      <c r="L158" s="3">
        <f t="shared" si="3"/>
        <v>4.3</v>
      </c>
      <c r="M158">
        <v>2.04</v>
      </c>
      <c r="N158">
        <v>3.39</v>
      </c>
      <c r="O158">
        <v>3.75</v>
      </c>
      <c r="P158" s="4">
        <v>95.87</v>
      </c>
      <c r="Q158" s="4">
        <v>110</v>
      </c>
      <c r="R158" s="4">
        <v>95.7</v>
      </c>
      <c r="S158">
        <v>1.981673783</v>
      </c>
      <c r="T158">
        <v>2.0413976520000001</v>
      </c>
      <c r="U158">
        <v>1.980890271</v>
      </c>
      <c r="V158" s="2">
        <v>1.924061783</v>
      </c>
      <c r="X158">
        <v>2</v>
      </c>
      <c r="Y158">
        <v>5</v>
      </c>
      <c r="Z158">
        <v>110.00125800000001</v>
      </c>
      <c r="AA158" s="4">
        <v>10</v>
      </c>
      <c r="AH158" t="s">
        <v>214</v>
      </c>
      <c r="AI158">
        <v>2.04</v>
      </c>
      <c r="AJ158">
        <v>3.75</v>
      </c>
      <c r="AK158">
        <v>3.39</v>
      </c>
      <c r="AL158">
        <v>1.41</v>
      </c>
      <c r="AM158">
        <v>2.86</v>
      </c>
      <c r="AR158" t="s">
        <v>215</v>
      </c>
      <c r="AS158">
        <v>2.04</v>
      </c>
      <c r="AT158">
        <v>3.39</v>
      </c>
      <c r="AU158">
        <v>3.75</v>
      </c>
      <c r="AV158">
        <v>2.23</v>
      </c>
      <c r="AW158">
        <v>1.64</v>
      </c>
    </row>
    <row r="159" spans="1:49">
      <c r="A159">
        <v>31</v>
      </c>
      <c r="B159" t="s">
        <v>33</v>
      </c>
      <c r="C159" t="s">
        <v>32</v>
      </c>
      <c r="D159">
        <v>0.57405767799999996</v>
      </c>
      <c r="E159">
        <v>0.14828259299999999</v>
      </c>
      <c r="F159">
        <v>0.27439465600000001</v>
      </c>
      <c r="G159">
        <v>0.31049883499999997</v>
      </c>
      <c r="H159">
        <v>0.322569304</v>
      </c>
      <c r="I159" s="3">
        <v>23.65</v>
      </c>
      <c r="J159" s="3">
        <v>0</v>
      </c>
      <c r="K159" s="3">
        <v>7.1</v>
      </c>
      <c r="L159" s="3">
        <f t="shared" si="3"/>
        <v>30.75</v>
      </c>
      <c r="M159">
        <v>2.04</v>
      </c>
      <c r="N159">
        <v>3.75</v>
      </c>
      <c r="O159">
        <v>3.39</v>
      </c>
      <c r="P159" s="4">
        <v>117.49</v>
      </c>
      <c r="Q159" s="4">
        <v>69.25</v>
      </c>
      <c r="R159" s="4">
        <v>93.33</v>
      </c>
      <c r="S159">
        <v>2.0700019529999998</v>
      </c>
      <c r="T159">
        <v>1.840441781</v>
      </c>
      <c r="U159">
        <v>1.970002391</v>
      </c>
      <c r="V159" s="2">
        <v>2.001764122</v>
      </c>
      <c r="X159">
        <v>1</v>
      </c>
      <c r="Y159">
        <v>0</v>
      </c>
      <c r="Z159">
        <v>117.4902838</v>
      </c>
      <c r="AA159" s="4">
        <v>17.489999999999998</v>
      </c>
      <c r="AH159" t="s">
        <v>215</v>
      </c>
      <c r="AI159">
        <v>2.04</v>
      </c>
      <c r="AJ159">
        <v>3.39</v>
      </c>
      <c r="AK159">
        <v>3.75</v>
      </c>
      <c r="AL159">
        <v>2.23</v>
      </c>
      <c r="AM159">
        <v>1.64</v>
      </c>
      <c r="AR159" t="s">
        <v>212</v>
      </c>
      <c r="AS159">
        <v>6.25</v>
      </c>
      <c r="AT159">
        <v>4.59</v>
      </c>
      <c r="AU159">
        <v>1.44</v>
      </c>
      <c r="AV159">
        <v>1.45</v>
      </c>
      <c r="AW159">
        <v>2.69</v>
      </c>
    </row>
    <row r="160" spans="1:49">
      <c r="A160">
        <v>31</v>
      </c>
      <c r="B160" t="s">
        <v>59</v>
      </c>
      <c r="C160" t="s">
        <v>58</v>
      </c>
      <c r="D160">
        <v>0.34977756300000001</v>
      </c>
      <c r="E160">
        <v>0.34977756300000001</v>
      </c>
      <c r="F160">
        <v>0.29888893</v>
      </c>
      <c r="G160">
        <v>0.35093891599999999</v>
      </c>
      <c r="H160">
        <v>0.42335752799999998</v>
      </c>
      <c r="I160" s="3">
        <v>0</v>
      </c>
      <c r="J160" s="3">
        <v>17.149999999999999</v>
      </c>
      <c r="K160" s="3">
        <v>7.78</v>
      </c>
      <c r="L160" s="3">
        <f t="shared" si="3"/>
        <v>24.93</v>
      </c>
      <c r="M160">
        <v>1.95</v>
      </c>
      <c r="N160">
        <v>4.2</v>
      </c>
      <c r="O160">
        <v>3.39</v>
      </c>
      <c r="P160" s="4">
        <v>75.069999999999993</v>
      </c>
      <c r="Q160" s="4">
        <v>147.11000000000001</v>
      </c>
      <c r="R160" s="4">
        <v>101.44</v>
      </c>
      <c r="S160">
        <v>1.875450552</v>
      </c>
      <c r="T160">
        <v>2.1676419220000001</v>
      </c>
      <c r="U160">
        <v>2.006211569</v>
      </c>
      <c r="V160" s="2">
        <v>2.013817462</v>
      </c>
      <c r="X160">
        <v>0</v>
      </c>
      <c r="Y160">
        <v>3</v>
      </c>
      <c r="Z160">
        <v>147.10990720000001</v>
      </c>
      <c r="AA160" s="4">
        <v>47.11</v>
      </c>
      <c r="AH160" t="s">
        <v>213</v>
      </c>
      <c r="AI160">
        <v>1.95</v>
      </c>
      <c r="AJ160">
        <v>3.39</v>
      </c>
      <c r="AK160">
        <v>4.2</v>
      </c>
      <c r="AL160">
        <v>2.06</v>
      </c>
      <c r="AM160">
        <v>1.75</v>
      </c>
      <c r="AR160" t="s">
        <v>214</v>
      </c>
      <c r="AS160">
        <v>2.04</v>
      </c>
      <c r="AT160">
        <v>3.75</v>
      </c>
      <c r="AU160">
        <v>3.39</v>
      </c>
      <c r="AV160">
        <v>1.41</v>
      </c>
      <c r="AW160">
        <v>2.86</v>
      </c>
    </row>
    <row r="161" spans="1:49">
      <c r="A161">
        <v>31</v>
      </c>
      <c r="B161" t="s">
        <v>52</v>
      </c>
      <c r="C161" t="s">
        <v>51</v>
      </c>
      <c r="D161">
        <v>0.25726971900000001</v>
      </c>
      <c r="E161">
        <v>0.47651992500000001</v>
      </c>
      <c r="F161">
        <v>0.172271115</v>
      </c>
      <c r="G161">
        <v>0.78241021200000005</v>
      </c>
      <c r="H161">
        <v>0.74647688099999998</v>
      </c>
      <c r="I161" s="3">
        <v>0</v>
      </c>
      <c r="J161" s="3">
        <v>28.89</v>
      </c>
      <c r="K161" s="3">
        <v>0</v>
      </c>
      <c r="L161" s="3">
        <f t="shared" si="3"/>
        <v>28.89</v>
      </c>
      <c r="M161">
        <v>2.29</v>
      </c>
      <c r="N161">
        <v>3</v>
      </c>
      <c r="O161">
        <v>3.5</v>
      </c>
      <c r="P161" s="4">
        <v>71.11</v>
      </c>
      <c r="Q161" s="4">
        <v>157.78</v>
      </c>
      <c r="R161" s="4">
        <v>71.11</v>
      </c>
      <c r="S161">
        <v>1.851938646</v>
      </c>
      <c r="T161">
        <v>2.1980447700000001</v>
      </c>
      <c r="U161">
        <v>1.851938646</v>
      </c>
      <c r="V161" s="2">
        <v>1.8428953990000001</v>
      </c>
      <c r="X161">
        <v>4</v>
      </c>
      <c r="Y161">
        <v>0</v>
      </c>
      <c r="Z161">
        <v>71.11130464</v>
      </c>
      <c r="AA161" s="4">
        <v>-28.89</v>
      </c>
      <c r="AH161" t="s">
        <v>211</v>
      </c>
      <c r="AI161">
        <v>2.29</v>
      </c>
      <c r="AJ161">
        <v>3.5</v>
      </c>
      <c r="AK161">
        <v>3</v>
      </c>
      <c r="AL161">
        <v>1.6</v>
      </c>
      <c r="AM161">
        <v>2.3199999999999998</v>
      </c>
      <c r="AR161" t="s">
        <v>210</v>
      </c>
      <c r="AS161">
        <v>2.39</v>
      </c>
      <c r="AT161">
        <v>3.29</v>
      </c>
      <c r="AU161">
        <v>3</v>
      </c>
      <c r="AV161">
        <v>2</v>
      </c>
      <c r="AW161">
        <v>1.8</v>
      </c>
    </row>
    <row r="162" spans="1:49">
      <c r="A162">
        <v>31</v>
      </c>
      <c r="B162" t="s">
        <v>36</v>
      </c>
      <c r="C162" t="s">
        <v>35</v>
      </c>
      <c r="D162">
        <v>0.56583934599999997</v>
      </c>
      <c r="E162">
        <v>0.185754842</v>
      </c>
      <c r="F162">
        <v>0.24050666700000001</v>
      </c>
      <c r="G162">
        <v>0.45494325099999999</v>
      </c>
      <c r="H162">
        <v>0.45894869999999999</v>
      </c>
      <c r="I162" s="3">
        <v>22</v>
      </c>
      <c r="J162" s="3">
        <v>0</v>
      </c>
      <c r="K162" s="3">
        <v>0.92</v>
      </c>
      <c r="L162" s="3">
        <f t="shared" si="3"/>
        <v>22.92</v>
      </c>
      <c r="M162">
        <v>2.2000000000000002</v>
      </c>
      <c r="N162">
        <v>3.39</v>
      </c>
      <c r="O162">
        <v>3.29</v>
      </c>
      <c r="P162" s="4">
        <v>125.47</v>
      </c>
      <c r="Q162" s="4">
        <v>77.08</v>
      </c>
      <c r="R162" s="4">
        <v>80.11</v>
      </c>
      <c r="S162">
        <v>2.0985545490000002</v>
      </c>
      <c r="T162">
        <v>1.8869520310000001</v>
      </c>
      <c r="U162">
        <v>1.9037082439999999</v>
      </c>
      <c r="V162" s="2">
        <v>1.9958097349999999</v>
      </c>
      <c r="X162">
        <v>2</v>
      </c>
      <c r="Y162">
        <v>0</v>
      </c>
      <c r="Z162">
        <v>125.474233</v>
      </c>
      <c r="AA162" s="4">
        <v>25.47</v>
      </c>
      <c r="AH162" t="s">
        <v>216</v>
      </c>
      <c r="AI162">
        <v>2.2000000000000002</v>
      </c>
      <c r="AJ162">
        <v>3.29</v>
      </c>
      <c r="AK162">
        <v>3.39</v>
      </c>
      <c r="AL162">
        <v>2.16</v>
      </c>
      <c r="AM162">
        <v>1.69</v>
      </c>
      <c r="AR162" t="s">
        <v>216</v>
      </c>
      <c r="AS162">
        <v>2.2000000000000002</v>
      </c>
      <c r="AT162">
        <v>3.29</v>
      </c>
      <c r="AU162">
        <v>3.39</v>
      </c>
      <c r="AV162">
        <v>2.16</v>
      </c>
      <c r="AW162">
        <v>1.69</v>
      </c>
    </row>
    <row r="163" spans="1:49">
      <c r="A163">
        <v>31</v>
      </c>
      <c r="B163" t="s">
        <v>57</v>
      </c>
      <c r="C163" t="s">
        <v>56</v>
      </c>
      <c r="D163">
        <v>0.30750394399999997</v>
      </c>
      <c r="E163">
        <v>0.383539138</v>
      </c>
      <c r="F163">
        <v>0.30771538300000001</v>
      </c>
      <c r="G163">
        <v>0.32104846399999998</v>
      </c>
      <c r="H163">
        <v>0.39595083800000003</v>
      </c>
      <c r="I163" s="3">
        <v>7.76</v>
      </c>
      <c r="J163" s="3">
        <v>0</v>
      </c>
      <c r="K163" s="3">
        <v>5.91</v>
      </c>
      <c r="L163" s="3">
        <f t="shared" si="3"/>
        <v>13.67</v>
      </c>
      <c r="M163">
        <v>3.75</v>
      </c>
      <c r="N163">
        <v>2</v>
      </c>
      <c r="O163">
        <v>3.5</v>
      </c>
      <c r="P163" s="4">
        <v>115.42</v>
      </c>
      <c r="Q163" s="4">
        <v>86.34</v>
      </c>
      <c r="R163" s="4">
        <v>107.01</v>
      </c>
      <c r="S163">
        <v>2.0622927739999999</v>
      </c>
      <c r="T163">
        <v>1.936197664</v>
      </c>
      <c r="U163">
        <v>2.0294253470000001</v>
      </c>
      <c r="V163" s="2">
        <v>2.001256143</v>
      </c>
      <c r="X163">
        <v>2</v>
      </c>
      <c r="Y163">
        <v>2</v>
      </c>
      <c r="Z163">
        <v>107.0102423</v>
      </c>
      <c r="AA163" s="4">
        <v>7.01</v>
      </c>
      <c r="AH163" t="s">
        <v>217</v>
      </c>
      <c r="AI163">
        <v>3.75</v>
      </c>
      <c r="AJ163">
        <v>3.5</v>
      </c>
      <c r="AK163">
        <v>2</v>
      </c>
      <c r="AL163">
        <v>1.85</v>
      </c>
      <c r="AM163">
        <v>1.95</v>
      </c>
      <c r="AR163" t="s">
        <v>217</v>
      </c>
      <c r="AS163">
        <v>3.75</v>
      </c>
      <c r="AT163">
        <v>3.5</v>
      </c>
      <c r="AU163">
        <v>2</v>
      </c>
      <c r="AV163">
        <v>1.85</v>
      </c>
      <c r="AW163">
        <v>1.95</v>
      </c>
    </row>
    <row r="164" spans="1:49">
      <c r="A164">
        <v>32</v>
      </c>
      <c r="B164" t="s">
        <v>47</v>
      </c>
      <c r="C164" t="s">
        <v>54</v>
      </c>
      <c r="D164">
        <v>0.56271607499999998</v>
      </c>
      <c r="E164">
        <v>0.208015689</v>
      </c>
      <c r="F164">
        <v>0.207516487</v>
      </c>
      <c r="G164">
        <v>0.61557052499999998</v>
      </c>
      <c r="H164">
        <v>0.59393827099999996</v>
      </c>
      <c r="I164" s="3">
        <v>0</v>
      </c>
      <c r="J164" s="3">
        <v>12.97</v>
      </c>
      <c r="K164" s="3">
        <v>8.0500000000000007</v>
      </c>
      <c r="L164" s="3">
        <f t="shared" si="3"/>
        <v>21.020000000000003</v>
      </c>
      <c r="M164">
        <v>1.28</v>
      </c>
      <c r="N164">
        <v>9.5</v>
      </c>
      <c r="O164">
        <v>6</v>
      </c>
      <c r="P164" s="4">
        <v>78.98</v>
      </c>
      <c r="Q164" s="4">
        <v>202.22</v>
      </c>
      <c r="R164" s="4">
        <v>127.27</v>
      </c>
      <c r="S164">
        <v>1.8975123190000001</v>
      </c>
      <c r="T164">
        <v>2.305830549</v>
      </c>
      <c r="U164">
        <v>2.104712863</v>
      </c>
      <c r="V164" s="2">
        <v>1.9841722340000001</v>
      </c>
      <c r="X164">
        <v>3</v>
      </c>
      <c r="Y164">
        <v>1</v>
      </c>
      <c r="Z164">
        <v>78.979125229999994</v>
      </c>
      <c r="AA164" s="4">
        <v>-21.02</v>
      </c>
      <c r="AH164" t="s">
        <v>218</v>
      </c>
      <c r="AI164">
        <v>1.28</v>
      </c>
      <c r="AJ164">
        <v>6</v>
      </c>
      <c r="AK164">
        <v>9.5</v>
      </c>
      <c r="AL164">
        <v>1.35</v>
      </c>
      <c r="AM164">
        <v>3.18</v>
      </c>
      <c r="AR164" t="s">
        <v>218</v>
      </c>
      <c r="AS164">
        <v>1.28</v>
      </c>
      <c r="AT164">
        <v>6</v>
      </c>
      <c r="AU164">
        <v>9.5</v>
      </c>
      <c r="AV164">
        <v>1.35</v>
      </c>
      <c r="AW164">
        <v>3.18</v>
      </c>
    </row>
    <row r="165" spans="1:49">
      <c r="A165">
        <v>32</v>
      </c>
      <c r="B165" t="s">
        <v>58</v>
      </c>
      <c r="C165" t="s">
        <v>36</v>
      </c>
      <c r="D165">
        <v>0.35471450199999999</v>
      </c>
      <c r="E165">
        <v>0.32585756100000002</v>
      </c>
      <c r="F165">
        <v>0.31852015500000003</v>
      </c>
      <c r="G165">
        <v>0.29419281600000002</v>
      </c>
      <c r="H165">
        <v>0.37421165099999998</v>
      </c>
      <c r="I165" s="3">
        <v>0</v>
      </c>
      <c r="J165" s="3">
        <v>10.75</v>
      </c>
      <c r="K165" s="3">
        <v>6.39</v>
      </c>
      <c r="L165" s="3">
        <f t="shared" si="3"/>
        <v>17.14</v>
      </c>
      <c r="M165">
        <v>2.04</v>
      </c>
      <c r="N165">
        <v>3.79</v>
      </c>
      <c r="O165">
        <v>3.25</v>
      </c>
      <c r="P165" s="4">
        <v>82.86</v>
      </c>
      <c r="Q165" s="4">
        <v>123.6</v>
      </c>
      <c r="R165" s="4">
        <v>103.63</v>
      </c>
      <c r="S165">
        <v>1.9183350320000001</v>
      </c>
      <c r="T165">
        <v>2.0920225029999999</v>
      </c>
      <c r="U165">
        <v>2.0154909000000001</v>
      </c>
      <c r="V165" s="2">
        <v>2.00413708</v>
      </c>
      <c r="X165">
        <v>2</v>
      </c>
      <c r="Y165">
        <v>2</v>
      </c>
      <c r="Z165">
        <v>103.6312889</v>
      </c>
      <c r="AA165" s="4">
        <v>3.63</v>
      </c>
      <c r="AH165" t="s">
        <v>219</v>
      </c>
      <c r="AI165">
        <v>2.04</v>
      </c>
      <c r="AJ165">
        <v>3.25</v>
      </c>
      <c r="AK165">
        <v>3.79</v>
      </c>
      <c r="AL165">
        <v>2.0099999999999998</v>
      </c>
      <c r="AM165">
        <v>1.8</v>
      </c>
      <c r="AR165" t="s">
        <v>220</v>
      </c>
      <c r="AS165">
        <v>1.6</v>
      </c>
      <c r="AT165">
        <v>4.33</v>
      </c>
      <c r="AU165">
        <v>5.25</v>
      </c>
      <c r="AV165">
        <v>1.64</v>
      </c>
      <c r="AW165">
        <v>2.2400000000000002</v>
      </c>
    </row>
    <row r="166" spans="1:49">
      <c r="A166">
        <v>32</v>
      </c>
      <c r="B166" t="s">
        <v>53</v>
      </c>
      <c r="C166" t="s">
        <v>59</v>
      </c>
      <c r="D166">
        <v>0.40029818700000003</v>
      </c>
      <c r="E166">
        <v>0.29750268400000002</v>
      </c>
      <c r="F166">
        <v>0.167056013</v>
      </c>
      <c r="G166">
        <v>0.78642561700000002</v>
      </c>
      <c r="H166">
        <v>0.75695268100000002</v>
      </c>
      <c r="I166" s="3">
        <v>0</v>
      </c>
      <c r="J166" s="3">
        <v>19.149999999999999</v>
      </c>
      <c r="K166" s="3">
        <v>0.84</v>
      </c>
      <c r="L166" s="3">
        <f t="shared" si="3"/>
        <v>19.989999999999998</v>
      </c>
      <c r="M166">
        <v>1.6</v>
      </c>
      <c r="N166">
        <v>5.25</v>
      </c>
      <c r="O166">
        <v>4.33</v>
      </c>
      <c r="P166" s="4">
        <v>80</v>
      </c>
      <c r="Q166" s="4">
        <v>180.56</v>
      </c>
      <c r="R166" s="4">
        <v>83.65</v>
      </c>
      <c r="S166">
        <v>1.903103387</v>
      </c>
      <c r="T166">
        <v>2.2566273649999999</v>
      </c>
      <c r="U166">
        <v>1.9224854849999999</v>
      </c>
      <c r="V166" s="2">
        <v>1.754324293</v>
      </c>
      <c r="X166">
        <v>4</v>
      </c>
      <c r="Y166">
        <v>1</v>
      </c>
      <c r="Z166">
        <v>80.002468469999997</v>
      </c>
      <c r="AA166" s="4">
        <v>-20</v>
      </c>
      <c r="AH166" t="s">
        <v>220</v>
      </c>
      <c r="AI166">
        <v>1.6</v>
      </c>
      <c r="AJ166">
        <v>4.33</v>
      </c>
      <c r="AK166">
        <v>5.25</v>
      </c>
      <c r="AL166">
        <v>1.64</v>
      </c>
      <c r="AM166">
        <v>2.2400000000000002</v>
      </c>
      <c r="AR166" t="s">
        <v>221</v>
      </c>
      <c r="AS166">
        <v>2.1</v>
      </c>
      <c r="AT166">
        <v>3.39</v>
      </c>
      <c r="AU166">
        <v>3.6</v>
      </c>
      <c r="AV166">
        <v>2.0299999999999998</v>
      </c>
      <c r="AW166">
        <v>1.77</v>
      </c>
    </row>
    <row r="167" spans="1:49">
      <c r="A167">
        <v>32</v>
      </c>
      <c r="B167" t="s">
        <v>56</v>
      </c>
      <c r="C167" t="s">
        <v>62</v>
      </c>
      <c r="D167">
        <v>0.55163562499999996</v>
      </c>
      <c r="E167">
        <v>0.217302044</v>
      </c>
      <c r="F167">
        <v>0.210427419</v>
      </c>
      <c r="G167">
        <v>0.61553384899999997</v>
      </c>
      <c r="H167">
        <v>0.59858723999999996</v>
      </c>
      <c r="I167" s="3">
        <v>4.9400000000000004</v>
      </c>
      <c r="J167" s="3">
        <v>0</v>
      </c>
      <c r="K167" s="3">
        <v>0</v>
      </c>
      <c r="L167" s="3">
        <f t="shared" si="3"/>
        <v>4.9400000000000004</v>
      </c>
      <c r="M167">
        <v>1.85</v>
      </c>
      <c r="N167">
        <v>4.2</v>
      </c>
      <c r="O167">
        <v>3.6</v>
      </c>
      <c r="P167" s="4">
        <v>104.2</v>
      </c>
      <c r="Q167" s="4">
        <v>95.06</v>
      </c>
      <c r="R167" s="4">
        <v>95.06</v>
      </c>
      <c r="S167">
        <v>2.0178666870000002</v>
      </c>
      <c r="T167">
        <v>1.9779937649999999</v>
      </c>
      <c r="U167">
        <v>1.9779937649999999</v>
      </c>
      <c r="V167" s="2">
        <v>1.959173362</v>
      </c>
      <c r="X167">
        <v>1</v>
      </c>
      <c r="Y167">
        <v>1</v>
      </c>
      <c r="Z167">
        <v>95.059114730000005</v>
      </c>
      <c r="AA167" s="4">
        <v>-4.9400000000000004</v>
      </c>
      <c r="AH167" t="s">
        <v>222</v>
      </c>
      <c r="AI167">
        <v>1.85</v>
      </c>
      <c r="AJ167">
        <v>3.6</v>
      </c>
      <c r="AK167">
        <v>4.2</v>
      </c>
      <c r="AL167">
        <v>1.84</v>
      </c>
      <c r="AM167">
        <v>1.96</v>
      </c>
      <c r="AR167" t="s">
        <v>219</v>
      </c>
      <c r="AS167">
        <v>2.04</v>
      </c>
      <c r="AT167">
        <v>3.25</v>
      </c>
      <c r="AU167">
        <v>3.79</v>
      </c>
      <c r="AV167">
        <v>2.0099999999999998</v>
      </c>
      <c r="AW167">
        <v>1.8</v>
      </c>
    </row>
    <row r="168" spans="1:49">
      <c r="A168">
        <v>32</v>
      </c>
      <c r="B168" t="s">
        <v>32</v>
      </c>
      <c r="C168" t="s">
        <v>57</v>
      </c>
      <c r="D168">
        <v>0.53862925900000003</v>
      </c>
      <c r="E168">
        <v>0.13420308</v>
      </c>
      <c r="F168">
        <v>0.32605960899999997</v>
      </c>
      <c r="G168">
        <v>0.19997554000000001</v>
      </c>
      <c r="H168">
        <v>0.227412215</v>
      </c>
      <c r="I168" s="3">
        <v>26.03</v>
      </c>
      <c r="J168" s="3">
        <v>0</v>
      </c>
      <c r="K168" s="3">
        <v>15.29</v>
      </c>
      <c r="L168" s="3">
        <f t="shared" si="3"/>
        <v>41.32</v>
      </c>
      <c r="M168">
        <v>2.1</v>
      </c>
      <c r="N168">
        <v>3.6</v>
      </c>
      <c r="O168">
        <v>3.39</v>
      </c>
      <c r="P168" s="4">
        <v>113.34</v>
      </c>
      <c r="Q168" s="4">
        <v>58.68</v>
      </c>
      <c r="R168" s="4">
        <v>110.52</v>
      </c>
      <c r="S168">
        <v>2.0543677329999999</v>
      </c>
      <c r="T168">
        <v>1.7684958449999999</v>
      </c>
      <c r="U168">
        <v>2.0434560460000002</v>
      </c>
      <c r="V168" s="2">
        <v>2.0101686390000002</v>
      </c>
      <c r="X168">
        <v>3</v>
      </c>
      <c r="Y168">
        <v>2</v>
      </c>
      <c r="Z168">
        <v>113.3359615</v>
      </c>
      <c r="AA168" s="4">
        <v>13.34</v>
      </c>
      <c r="AH168" t="s">
        <v>221</v>
      </c>
      <c r="AI168">
        <v>2.1</v>
      </c>
      <c r="AJ168">
        <v>3.39</v>
      </c>
      <c r="AK168">
        <v>3.6</v>
      </c>
      <c r="AL168">
        <v>2.0299999999999998</v>
      </c>
      <c r="AM168">
        <v>1.77</v>
      </c>
      <c r="AR168" t="s">
        <v>223</v>
      </c>
      <c r="AS168">
        <v>1.39</v>
      </c>
      <c r="AT168">
        <v>4.75</v>
      </c>
      <c r="AU168">
        <v>8</v>
      </c>
      <c r="AV168">
        <v>1.54</v>
      </c>
      <c r="AW168">
        <v>2.44</v>
      </c>
    </row>
    <row r="169" spans="1:49">
      <c r="A169">
        <v>32</v>
      </c>
      <c r="B169" t="s">
        <v>61</v>
      </c>
      <c r="C169" t="s">
        <v>33</v>
      </c>
      <c r="D169">
        <v>0.63667289299999996</v>
      </c>
      <c r="E169">
        <v>0.10851132099999999</v>
      </c>
      <c r="F169">
        <v>0.24976979199999999</v>
      </c>
      <c r="G169">
        <v>0.31857626100000003</v>
      </c>
      <c r="H169">
        <v>0.28863433300000002</v>
      </c>
      <c r="I169" s="3">
        <v>44.2</v>
      </c>
      <c r="J169" s="3">
        <v>0</v>
      </c>
      <c r="K169" s="3">
        <v>12.26</v>
      </c>
      <c r="L169" s="3">
        <f t="shared" si="3"/>
        <v>56.46</v>
      </c>
      <c r="M169">
        <v>2.2000000000000002</v>
      </c>
      <c r="N169">
        <v>3.29</v>
      </c>
      <c r="O169">
        <v>3.39</v>
      </c>
      <c r="P169" s="4">
        <v>140.78</v>
      </c>
      <c r="Q169" s="4">
        <v>43.55</v>
      </c>
      <c r="R169" s="4">
        <v>85.1</v>
      </c>
      <c r="S169">
        <v>2.1485294540000002</v>
      </c>
      <c r="T169">
        <v>1.63895686</v>
      </c>
      <c r="U169">
        <v>1.9299363039999999</v>
      </c>
      <c r="V169" s="2">
        <v>2.0277956260000001</v>
      </c>
      <c r="X169">
        <v>1</v>
      </c>
      <c r="Y169">
        <v>3</v>
      </c>
      <c r="Z169">
        <v>43.546861470000003</v>
      </c>
      <c r="AA169" s="4">
        <v>-56.45</v>
      </c>
      <c r="AH169" t="s">
        <v>224</v>
      </c>
      <c r="AI169">
        <v>2.2000000000000002</v>
      </c>
      <c r="AJ169">
        <v>3.39</v>
      </c>
      <c r="AK169">
        <v>3.29</v>
      </c>
      <c r="AL169">
        <v>2.2000000000000002</v>
      </c>
      <c r="AM169">
        <v>1.66</v>
      </c>
      <c r="AR169" t="s">
        <v>222</v>
      </c>
      <c r="AS169">
        <v>1.85</v>
      </c>
      <c r="AT169">
        <v>3.6</v>
      </c>
      <c r="AU169">
        <v>4.2</v>
      </c>
      <c r="AV169">
        <v>1.84</v>
      </c>
      <c r="AW169">
        <v>1.96</v>
      </c>
    </row>
    <row r="170" spans="1:49">
      <c r="A170">
        <v>32</v>
      </c>
      <c r="B170" t="s">
        <v>51</v>
      </c>
      <c r="C170" t="s">
        <v>41</v>
      </c>
      <c r="D170">
        <v>0.58474209200000005</v>
      </c>
      <c r="E170">
        <v>0.18304134</v>
      </c>
      <c r="F170">
        <v>0.217662724</v>
      </c>
      <c r="G170">
        <v>0.53727768099999995</v>
      </c>
      <c r="H170">
        <v>0.51929236899999998</v>
      </c>
      <c r="I170" s="3">
        <v>0</v>
      </c>
      <c r="J170" s="3">
        <v>7.48</v>
      </c>
      <c r="K170" s="3">
        <v>3.3</v>
      </c>
      <c r="L170" s="3">
        <f t="shared" si="3"/>
        <v>10.780000000000001</v>
      </c>
      <c r="M170">
        <v>1.39</v>
      </c>
      <c r="N170">
        <v>8</v>
      </c>
      <c r="O170">
        <v>4.75</v>
      </c>
      <c r="P170" s="4">
        <v>89.22</v>
      </c>
      <c r="Q170" s="4">
        <v>149.07</v>
      </c>
      <c r="R170" s="4">
        <v>104.88</v>
      </c>
      <c r="S170">
        <v>1.9504804</v>
      </c>
      <c r="T170">
        <v>2.173386802</v>
      </c>
      <c r="U170">
        <v>2.0206842979999999</v>
      </c>
      <c r="V170" s="2">
        <v>1.978175271</v>
      </c>
      <c r="X170">
        <v>0</v>
      </c>
      <c r="Y170">
        <v>1</v>
      </c>
      <c r="Z170">
        <v>149.06881609999999</v>
      </c>
      <c r="AA170" s="4">
        <v>49.07</v>
      </c>
      <c r="AH170" t="s">
        <v>223</v>
      </c>
      <c r="AI170">
        <v>1.39</v>
      </c>
      <c r="AJ170">
        <v>4.75</v>
      </c>
      <c r="AK170">
        <v>8</v>
      </c>
      <c r="AL170">
        <v>1.54</v>
      </c>
      <c r="AM170">
        <v>2.44</v>
      </c>
      <c r="AR170" t="s">
        <v>224</v>
      </c>
      <c r="AS170">
        <v>2.2000000000000002</v>
      </c>
      <c r="AT170">
        <v>3.39</v>
      </c>
      <c r="AU170">
        <v>3.29</v>
      </c>
      <c r="AV170">
        <v>2.2000000000000002</v>
      </c>
      <c r="AW170">
        <v>1.66</v>
      </c>
    </row>
    <row r="171" spans="1:49">
      <c r="A171">
        <v>32</v>
      </c>
      <c r="B171" t="s">
        <v>35</v>
      </c>
      <c r="C171" t="s">
        <v>48</v>
      </c>
      <c r="D171">
        <v>0.413414114</v>
      </c>
      <c r="E171">
        <v>0.28031354200000003</v>
      </c>
      <c r="F171">
        <v>0.30487785899999997</v>
      </c>
      <c r="G171">
        <v>0.32222777000000002</v>
      </c>
      <c r="H171">
        <v>0.392935643</v>
      </c>
      <c r="I171" s="3">
        <v>24.26</v>
      </c>
      <c r="J171" s="3">
        <v>0</v>
      </c>
      <c r="K171" s="3">
        <v>11.3</v>
      </c>
      <c r="L171" s="3">
        <f t="shared" si="3"/>
        <v>35.56</v>
      </c>
      <c r="M171">
        <v>3.75</v>
      </c>
      <c r="N171">
        <v>2.04</v>
      </c>
      <c r="O171">
        <v>3.39</v>
      </c>
      <c r="P171" s="4">
        <v>155.4</v>
      </c>
      <c r="Q171" s="4">
        <v>64.44</v>
      </c>
      <c r="R171" s="4">
        <v>102.76</v>
      </c>
      <c r="S171">
        <v>2.1914561780000001</v>
      </c>
      <c r="T171">
        <v>1.809155573</v>
      </c>
      <c r="U171">
        <v>2.011819365</v>
      </c>
      <c r="V171" s="2">
        <v>2.026468902</v>
      </c>
      <c r="X171">
        <v>3</v>
      </c>
      <c r="Y171">
        <v>0</v>
      </c>
      <c r="Z171">
        <v>155.4018476</v>
      </c>
      <c r="AA171" s="4">
        <v>55.4</v>
      </c>
      <c r="AH171" t="s">
        <v>225</v>
      </c>
      <c r="AI171">
        <v>3.75</v>
      </c>
      <c r="AJ171">
        <v>3.39</v>
      </c>
      <c r="AK171">
        <v>2.04</v>
      </c>
      <c r="AL171">
        <v>1.81</v>
      </c>
      <c r="AM171">
        <v>2</v>
      </c>
      <c r="AR171" t="s">
        <v>225</v>
      </c>
      <c r="AS171">
        <v>3.75</v>
      </c>
      <c r="AT171">
        <v>3.39</v>
      </c>
      <c r="AU171">
        <v>2.04</v>
      </c>
      <c r="AV171">
        <v>1.81</v>
      </c>
      <c r="AW171">
        <v>2</v>
      </c>
    </row>
    <row r="172" spans="1:49">
      <c r="A172">
        <v>32</v>
      </c>
      <c r="B172" t="s">
        <v>40</v>
      </c>
      <c r="C172" t="s">
        <v>52</v>
      </c>
      <c r="D172">
        <v>0.35966252700000001</v>
      </c>
      <c r="E172">
        <v>0.35966252700000001</v>
      </c>
      <c r="F172">
        <v>0.27778085800000002</v>
      </c>
      <c r="G172">
        <v>0.42297047100000001</v>
      </c>
      <c r="H172">
        <v>0.48274544699999999</v>
      </c>
      <c r="I172" s="3">
        <v>15.78</v>
      </c>
      <c r="J172" s="3">
        <v>0</v>
      </c>
      <c r="K172" s="3">
        <v>7.31</v>
      </c>
      <c r="L172" s="3">
        <f t="shared" si="3"/>
        <v>23.09</v>
      </c>
      <c r="M172">
        <v>3.79</v>
      </c>
      <c r="N172">
        <v>1.9</v>
      </c>
      <c r="O172">
        <v>3.75</v>
      </c>
      <c r="P172" s="4">
        <v>136.71</v>
      </c>
      <c r="Q172" s="4">
        <v>76.91</v>
      </c>
      <c r="R172" s="4">
        <v>104.33</v>
      </c>
      <c r="S172">
        <v>2.1358141919999998</v>
      </c>
      <c r="T172">
        <v>1.885960452</v>
      </c>
      <c r="U172">
        <v>2.0184145080000002</v>
      </c>
      <c r="V172" s="2">
        <v>2.0071585449999998</v>
      </c>
      <c r="X172">
        <v>1</v>
      </c>
      <c r="Y172">
        <v>1</v>
      </c>
      <c r="Z172">
        <v>104.3312734</v>
      </c>
      <c r="AA172" s="4">
        <v>4.33</v>
      </c>
      <c r="AH172" t="s">
        <v>226</v>
      </c>
      <c r="AI172">
        <v>3.79</v>
      </c>
      <c r="AJ172">
        <v>3.75</v>
      </c>
      <c r="AK172">
        <v>1.9</v>
      </c>
      <c r="AL172">
        <v>1.57</v>
      </c>
      <c r="AM172">
        <v>2.38</v>
      </c>
      <c r="AR172" t="s">
        <v>226</v>
      </c>
      <c r="AS172">
        <v>3.79</v>
      </c>
      <c r="AT172">
        <v>3.75</v>
      </c>
      <c r="AU172">
        <v>1.9</v>
      </c>
      <c r="AV172">
        <v>1.57</v>
      </c>
      <c r="AW172">
        <v>2.38</v>
      </c>
    </row>
    <row r="173" spans="1:49">
      <c r="A173">
        <v>33</v>
      </c>
      <c r="B173" t="s">
        <v>48</v>
      </c>
      <c r="C173" t="s">
        <v>61</v>
      </c>
      <c r="D173">
        <v>0.48824053099999998</v>
      </c>
      <c r="E173">
        <v>0.23726207399999999</v>
      </c>
      <c r="F173">
        <v>0.27079016099999997</v>
      </c>
      <c r="G173">
        <v>0.40279880600000001</v>
      </c>
      <c r="H173">
        <v>0.445265982</v>
      </c>
      <c r="I173" s="3">
        <v>0</v>
      </c>
      <c r="J173" s="3">
        <v>8.4</v>
      </c>
      <c r="K173" s="3">
        <v>5.64</v>
      </c>
      <c r="L173" s="3">
        <f t="shared" si="3"/>
        <v>14.04</v>
      </c>
      <c r="M173">
        <v>1.61</v>
      </c>
      <c r="N173">
        <v>5.5</v>
      </c>
      <c r="O173">
        <v>4</v>
      </c>
      <c r="P173" s="4">
        <v>85.97</v>
      </c>
      <c r="Q173" s="4">
        <v>132.15</v>
      </c>
      <c r="R173" s="4">
        <v>108.51</v>
      </c>
      <c r="S173">
        <v>1.9343243640000001</v>
      </c>
      <c r="T173">
        <v>2.1210770430000001</v>
      </c>
      <c r="U173">
        <v>2.0354798120000002</v>
      </c>
      <c r="V173" s="2">
        <v>1.998854599</v>
      </c>
      <c r="X173">
        <v>4</v>
      </c>
      <c r="Y173">
        <v>1</v>
      </c>
      <c r="Z173">
        <v>85.965533769999993</v>
      </c>
      <c r="AA173" s="4">
        <v>-14.03</v>
      </c>
      <c r="AH173" t="s">
        <v>227</v>
      </c>
      <c r="AI173">
        <v>1.61</v>
      </c>
      <c r="AJ173">
        <v>4</v>
      </c>
      <c r="AK173">
        <v>5.5</v>
      </c>
      <c r="AL173">
        <v>1.63</v>
      </c>
      <c r="AM173">
        <v>2.2599999999999998</v>
      </c>
      <c r="AR173" t="s">
        <v>228</v>
      </c>
      <c r="AS173">
        <v>3.6</v>
      </c>
      <c r="AT173">
        <v>3.29</v>
      </c>
      <c r="AU173">
        <v>2.1</v>
      </c>
      <c r="AV173">
        <v>2.0699999999999998</v>
      </c>
      <c r="AW173">
        <v>1.75</v>
      </c>
    </row>
    <row r="174" spans="1:49">
      <c r="A174">
        <v>33</v>
      </c>
      <c r="B174" t="s">
        <v>52</v>
      </c>
      <c r="C174" t="s">
        <v>35</v>
      </c>
      <c r="D174">
        <v>0.61780914899999995</v>
      </c>
      <c r="E174">
        <v>0.14979800700000001</v>
      </c>
      <c r="F174">
        <v>0.15515199900000001</v>
      </c>
      <c r="G174">
        <v>0.72053648199999998</v>
      </c>
      <c r="H174">
        <v>0.64384622300000005</v>
      </c>
      <c r="I174" s="3">
        <v>0</v>
      </c>
      <c r="J174" s="3">
        <v>6.84</v>
      </c>
      <c r="K174" s="3">
        <v>0</v>
      </c>
      <c r="L174" s="3">
        <f t="shared" si="3"/>
        <v>6.84</v>
      </c>
      <c r="M174">
        <v>1.3</v>
      </c>
      <c r="N174">
        <v>10</v>
      </c>
      <c r="O174">
        <v>5.5</v>
      </c>
      <c r="P174" s="4">
        <v>93.16</v>
      </c>
      <c r="Q174" s="4">
        <v>161.54</v>
      </c>
      <c r="R174" s="4">
        <v>93.16</v>
      </c>
      <c r="S174">
        <v>1.9692398689999999</v>
      </c>
      <c r="T174">
        <v>2.2082799249999998</v>
      </c>
      <c r="U174">
        <v>1.9692398689999999</v>
      </c>
      <c r="V174" s="2">
        <v>1.852941841</v>
      </c>
      <c r="X174">
        <v>1</v>
      </c>
      <c r="Y174">
        <v>2</v>
      </c>
      <c r="Z174">
        <v>161.53994299999999</v>
      </c>
      <c r="AA174" s="4">
        <v>61.54</v>
      </c>
      <c r="AH174" t="s">
        <v>229</v>
      </c>
      <c r="AI174">
        <v>1.3</v>
      </c>
      <c r="AJ174">
        <v>5.5</v>
      </c>
      <c r="AK174">
        <v>10</v>
      </c>
      <c r="AL174">
        <v>1.43</v>
      </c>
      <c r="AM174">
        <v>2.76</v>
      </c>
      <c r="AR174" t="s">
        <v>229</v>
      </c>
      <c r="AS174">
        <v>1.3</v>
      </c>
      <c r="AT174">
        <v>5.5</v>
      </c>
      <c r="AU174">
        <v>10</v>
      </c>
      <c r="AV174">
        <v>1.43</v>
      </c>
      <c r="AW174">
        <v>2.76</v>
      </c>
    </row>
    <row r="175" spans="1:49">
      <c r="A175">
        <v>33</v>
      </c>
      <c r="B175" t="s">
        <v>40</v>
      </c>
      <c r="C175" t="s">
        <v>51</v>
      </c>
      <c r="D175">
        <v>0.32354274999999999</v>
      </c>
      <c r="E175">
        <v>0.413331689</v>
      </c>
      <c r="F175">
        <v>0.25768226599999999</v>
      </c>
      <c r="G175">
        <v>0.49654195699999998</v>
      </c>
      <c r="H175">
        <v>0.538736514</v>
      </c>
      <c r="I175" s="3">
        <v>9.9700000000000006</v>
      </c>
      <c r="J175" s="3">
        <v>0</v>
      </c>
      <c r="K175" s="3">
        <v>4.5599999999999996</v>
      </c>
      <c r="L175" s="3">
        <f t="shared" si="3"/>
        <v>14.530000000000001</v>
      </c>
      <c r="M175">
        <v>3.79</v>
      </c>
      <c r="N175">
        <v>1.85</v>
      </c>
      <c r="O175">
        <v>4</v>
      </c>
      <c r="P175" s="4">
        <v>123.27</v>
      </c>
      <c r="Q175" s="4">
        <v>85.47</v>
      </c>
      <c r="R175" s="4">
        <v>103.7</v>
      </c>
      <c r="S175">
        <v>2.0908566749999999</v>
      </c>
      <c r="T175">
        <v>1.931802692</v>
      </c>
      <c r="U175">
        <v>2.0157786369999999</v>
      </c>
      <c r="V175" s="2">
        <v>1.994387194</v>
      </c>
      <c r="X175">
        <v>0</v>
      </c>
      <c r="Y175">
        <v>0</v>
      </c>
      <c r="Z175">
        <v>103.6999714</v>
      </c>
      <c r="AA175" s="4">
        <v>3.7</v>
      </c>
      <c r="AH175" t="s">
        <v>230</v>
      </c>
      <c r="AI175">
        <v>3.79</v>
      </c>
      <c r="AJ175">
        <v>4</v>
      </c>
      <c r="AK175">
        <v>1.85</v>
      </c>
      <c r="AL175">
        <v>1.45</v>
      </c>
      <c r="AM175">
        <v>1.7</v>
      </c>
      <c r="AR175" t="s">
        <v>231</v>
      </c>
      <c r="AS175">
        <v>1.95</v>
      </c>
      <c r="AT175">
        <v>3.5</v>
      </c>
      <c r="AU175">
        <v>4</v>
      </c>
      <c r="AV175">
        <v>1.74</v>
      </c>
      <c r="AW175">
        <v>2.08</v>
      </c>
    </row>
    <row r="176" spans="1:49">
      <c r="A176">
        <v>33</v>
      </c>
      <c r="B176" t="s">
        <v>57</v>
      </c>
      <c r="C176" t="s">
        <v>53</v>
      </c>
      <c r="D176">
        <v>0.132944122</v>
      </c>
      <c r="E176">
        <v>0.61094653200000004</v>
      </c>
      <c r="F176">
        <v>0.25076359199999998</v>
      </c>
      <c r="G176">
        <v>0.35132249700000001</v>
      </c>
      <c r="H176">
        <v>0.33890317199999997</v>
      </c>
      <c r="I176" s="3">
        <v>5.62</v>
      </c>
      <c r="J176" s="3">
        <v>0</v>
      </c>
      <c r="K176" s="3">
        <v>13.24</v>
      </c>
      <c r="L176" s="3">
        <f t="shared" si="3"/>
        <v>18.86</v>
      </c>
      <c r="M176">
        <v>11</v>
      </c>
      <c r="N176">
        <v>1.25</v>
      </c>
      <c r="O176">
        <v>6.5</v>
      </c>
      <c r="P176" s="4">
        <v>143</v>
      </c>
      <c r="Q176" s="4">
        <v>81.14</v>
      </c>
      <c r="R176" s="4">
        <v>167.2</v>
      </c>
      <c r="S176">
        <v>2.1553437639999999</v>
      </c>
      <c r="T176">
        <v>1.9092124020000001</v>
      </c>
      <c r="U176">
        <v>2.223224815</v>
      </c>
      <c r="V176" s="2">
        <v>2.0104708210000002</v>
      </c>
      <c r="X176">
        <v>1</v>
      </c>
      <c r="Y176">
        <v>3</v>
      </c>
      <c r="Z176">
        <v>81.13577755</v>
      </c>
      <c r="AA176" s="4">
        <v>-18.86</v>
      </c>
      <c r="AH176" t="s">
        <v>232</v>
      </c>
      <c r="AI176">
        <v>11</v>
      </c>
      <c r="AJ176">
        <v>6.5</v>
      </c>
      <c r="AK176">
        <v>1.25</v>
      </c>
      <c r="AL176">
        <v>1.26</v>
      </c>
      <c r="AM176">
        <v>3.76</v>
      </c>
      <c r="AR176" t="s">
        <v>232</v>
      </c>
      <c r="AS176">
        <v>11</v>
      </c>
      <c r="AT176">
        <v>6.5</v>
      </c>
      <c r="AU176">
        <v>1.25</v>
      </c>
      <c r="AV176">
        <v>1.26</v>
      </c>
      <c r="AW176">
        <v>3.76</v>
      </c>
    </row>
    <row r="177" spans="1:49">
      <c r="A177">
        <v>33</v>
      </c>
      <c r="B177" t="s">
        <v>62</v>
      </c>
      <c r="C177" t="s">
        <v>32</v>
      </c>
      <c r="D177">
        <v>0.65679301999999995</v>
      </c>
      <c r="E177">
        <v>0.131654626</v>
      </c>
      <c r="F177">
        <v>0.184656389</v>
      </c>
      <c r="G177">
        <v>0.57287196299999998</v>
      </c>
      <c r="H177">
        <v>0.502884526</v>
      </c>
      <c r="I177" s="3">
        <v>26.87</v>
      </c>
      <c r="J177" s="3">
        <v>0</v>
      </c>
      <c r="K177" s="3">
        <v>0</v>
      </c>
      <c r="L177" s="3">
        <f t="shared" si="3"/>
        <v>26.87</v>
      </c>
      <c r="M177">
        <v>1.8</v>
      </c>
      <c r="N177">
        <v>4.75</v>
      </c>
      <c r="O177">
        <v>3.6</v>
      </c>
      <c r="P177" s="4">
        <v>121.49</v>
      </c>
      <c r="Q177" s="4">
        <v>73.13</v>
      </c>
      <c r="R177" s="4">
        <v>73.13</v>
      </c>
      <c r="S177">
        <v>2.0845577639999999</v>
      </c>
      <c r="T177">
        <v>1.864104328</v>
      </c>
      <c r="U177">
        <v>1.864104328</v>
      </c>
      <c r="V177" s="2">
        <v>1.9587597210000001</v>
      </c>
      <c r="X177">
        <v>3</v>
      </c>
      <c r="Y177">
        <v>1</v>
      </c>
      <c r="Z177">
        <v>121.49482070000001</v>
      </c>
      <c r="AA177" s="4">
        <v>21.49</v>
      </c>
      <c r="AH177" t="s">
        <v>233</v>
      </c>
      <c r="AI177">
        <v>1.8</v>
      </c>
      <c r="AJ177">
        <v>3.6</v>
      </c>
      <c r="AK177">
        <v>4.75</v>
      </c>
      <c r="AL177">
        <v>1.73</v>
      </c>
      <c r="AM177">
        <v>2.09</v>
      </c>
      <c r="AR177" t="s">
        <v>234</v>
      </c>
      <c r="AS177">
        <v>2.7</v>
      </c>
      <c r="AT177">
        <v>3.39</v>
      </c>
      <c r="AU177">
        <v>2.62</v>
      </c>
      <c r="AV177">
        <v>1.93</v>
      </c>
      <c r="AW177">
        <v>1.87</v>
      </c>
    </row>
    <row r="178" spans="1:49">
      <c r="A178">
        <v>33</v>
      </c>
      <c r="B178" t="s">
        <v>59</v>
      </c>
      <c r="C178" t="s">
        <v>33</v>
      </c>
      <c r="D178">
        <v>0.62489801899999997</v>
      </c>
      <c r="E178">
        <v>0.13934448099999999</v>
      </c>
      <c r="F178">
        <v>0.22604296800000001</v>
      </c>
      <c r="G178">
        <v>0.43516959300000002</v>
      </c>
      <c r="H178">
        <v>0.40683265899999999</v>
      </c>
      <c r="I178" s="3">
        <v>27.28</v>
      </c>
      <c r="J178" s="3">
        <v>0</v>
      </c>
      <c r="K178" s="3">
        <v>2.87</v>
      </c>
      <c r="L178" s="3">
        <f t="shared" si="3"/>
        <v>30.150000000000002</v>
      </c>
      <c r="M178">
        <v>1.95</v>
      </c>
      <c r="N178">
        <v>4</v>
      </c>
      <c r="O178">
        <v>3.5</v>
      </c>
      <c r="P178" s="4">
        <v>123.05</v>
      </c>
      <c r="Q178" s="4">
        <v>69.849999999999994</v>
      </c>
      <c r="R178" s="4">
        <v>79.900000000000006</v>
      </c>
      <c r="S178">
        <v>2.090071231</v>
      </c>
      <c r="T178">
        <v>1.844143981</v>
      </c>
      <c r="U178">
        <v>1.902523116</v>
      </c>
      <c r="V178" s="2">
        <v>1.9931046290000001</v>
      </c>
      <c r="X178">
        <v>3</v>
      </c>
      <c r="Y178">
        <v>0</v>
      </c>
      <c r="Z178">
        <v>123.0470569</v>
      </c>
      <c r="AA178" s="4">
        <v>23.05</v>
      </c>
      <c r="AH178" t="s">
        <v>231</v>
      </c>
      <c r="AI178">
        <v>1.95</v>
      </c>
      <c r="AJ178">
        <v>3.5</v>
      </c>
      <c r="AK178">
        <v>4</v>
      </c>
      <c r="AL178">
        <v>1.74</v>
      </c>
      <c r="AM178">
        <v>2.08</v>
      </c>
      <c r="AR178" t="s">
        <v>233</v>
      </c>
      <c r="AS178">
        <v>1.8</v>
      </c>
      <c r="AT178">
        <v>3.6</v>
      </c>
      <c r="AU178">
        <v>4.75</v>
      </c>
      <c r="AV178">
        <v>1.73</v>
      </c>
      <c r="AW178">
        <v>2.09</v>
      </c>
    </row>
    <row r="179" spans="1:49">
      <c r="A179">
        <v>33</v>
      </c>
      <c r="B179" t="s">
        <v>54</v>
      </c>
      <c r="C179" t="s">
        <v>58</v>
      </c>
      <c r="D179">
        <v>0.306485269</v>
      </c>
      <c r="E179">
        <v>0.39978009599999997</v>
      </c>
      <c r="F179">
        <v>0.291784194</v>
      </c>
      <c r="G179">
        <v>0.36809096400000002</v>
      </c>
      <c r="H179">
        <v>0.43485560699999998</v>
      </c>
      <c r="I179" s="3">
        <v>0</v>
      </c>
      <c r="J179" s="3">
        <v>3.05</v>
      </c>
      <c r="K179" s="3">
        <v>0.01</v>
      </c>
      <c r="L179" s="3">
        <f t="shared" si="3"/>
        <v>3.0599999999999996</v>
      </c>
      <c r="M179">
        <v>2.7</v>
      </c>
      <c r="N179">
        <v>2.62</v>
      </c>
      <c r="O179">
        <v>3.39</v>
      </c>
      <c r="P179" s="4">
        <v>96.93</v>
      </c>
      <c r="Q179" s="4">
        <v>104.93</v>
      </c>
      <c r="R179" s="4">
        <v>96.98</v>
      </c>
      <c r="S179">
        <v>1.9864760749999999</v>
      </c>
      <c r="T179">
        <v>2.0209170460000001</v>
      </c>
      <c r="U179">
        <v>1.9866658509999999</v>
      </c>
      <c r="V179" s="2">
        <v>1.9964257590000001</v>
      </c>
      <c r="X179">
        <v>3</v>
      </c>
      <c r="Y179">
        <v>1</v>
      </c>
      <c r="Z179">
        <v>96.933986809999993</v>
      </c>
      <c r="AA179" s="4">
        <v>-3.07</v>
      </c>
      <c r="AH179" t="s">
        <v>234</v>
      </c>
      <c r="AI179">
        <v>2.7</v>
      </c>
      <c r="AJ179">
        <v>3.39</v>
      </c>
      <c r="AK179">
        <v>2.62</v>
      </c>
      <c r="AL179">
        <v>1.93</v>
      </c>
      <c r="AM179">
        <v>1.87</v>
      </c>
      <c r="AR179" t="s">
        <v>227</v>
      </c>
      <c r="AS179">
        <v>1.61</v>
      </c>
      <c r="AT179">
        <v>4</v>
      </c>
      <c r="AU179">
        <v>5.5</v>
      </c>
      <c r="AV179">
        <v>1.63</v>
      </c>
      <c r="AW179">
        <v>2.2599999999999998</v>
      </c>
    </row>
    <row r="180" spans="1:49">
      <c r="A180">
        <v>33</v>
      </c>
      <c r="B180" t="s">
        <v>41</v>
      </c>
      <c r="C180" t="s">
        <v>47</v>
      </c>
      <c r="D180">
        <v>0.37662462499999999</v>
      </c>
      <c r="E180">
        <v>0.33783590699999999</v>
      </c>
      <c r="F180">
        <v>0.28306440700000002</v>
      </c>
      <c r="G180">
        <v>0.40271507099999998</v>
      </c>
      <c r="H180">
        <v>0.46580217200000001</v>
      </c>
      <c r="I180" s="3">
        <v>11.04</v>
      </c>
      <c r="J180" s="3">
        <v>0</v>
      </c>
      <c r="K180" s="3">
        <v>6.05</v>
      </c>
      <c r="L180" s="3">
        <f t="shared" si="3"/>
        <v>17.09</v>
      </c>
      <c r="M180">
        <v>3.1</v>
      </c>
      <c r="N180">
        <v>2.14</v>
      </c>
      <c r="O180">
        <v>3.75</v>
      </c>
      <c r="P180" s="4">
        <v>117.12</v>
      </c>
      <c r="Q180" s="4">
        <v>82.91</v>
      </c>
      <c r="R180" s="4">
        <v>105.61</v>
      </c>
      <c r="S180">
        <v>2.068634839</v>
      </c>
      <c r="T180">
        <v>1.9186021689999999</v>
      </c>
      <c r="U180">
        <v>2.023723956</v>
      </c>
      <c r="V180" s="2">
        <v>2.0001157460000001</v>
      </c>
      <c r="X180">
        <v>2</v>
      </c>
      <c r="Y180">
        <v>0</v>
      </c>
      <c r="Z180">
        <v>117.12101819999999</v>
      </c>
      <c r="AA180" s="4">
        <v>17.12</v>
      </c>
      <c r="AH180" t="s">
        <v>235</v>
      </c>
      <c r="AI180">
        <v>3.1</v>
      </c>
      <c r="AJ180">
        <v>3.75</v>
      </c>
      <c r="AK180">
        <v>2.14</v>
      </c>
      <c r="AL180">
        <v>1.56</v>
      </c>
      <c r="AM180">
        <v>2.41</v>
      </c>
      <c r="AR180" t="s">
        <v>235</v>
      </c>
      <c r="AS180">
        <v>3.1</v>
      </c>
      <c r="AT180">
        <v>3.75</v>
      </c>
      <c r="AU180">
        <v>2.14</v>
      </c>
      <c r="AV180">
        <v>1.56</v>
      </c>
      <c r="AW180">
        <v>2.41</v>
      </c>
    </row>
    <row r="181" spans="1:49">
      <c r="A181">
        <v>33</v>
      </c>
      <c r="B181" t="s">
        <v>36</v>
      </c>
      <c r="C181" t="s">
        <v>56</v>
      </c>
      <c r="D181">
        <v>0.32595113100000001</v>
      </c>
      <c r="E181">
        <v>0.405150697</v>
      </c>
      <c r="F181">
        <v>0.26451439399999999</v>
      </c>
      <c r="G181">
        <v>0.46972157199999998</v>
      </c>
      <c r="H181">
        <v>0.51814304200000005</v>
      </c>
      <c r="I181" s="3">
        <v>6.85</v>
      </c>
      <c r="J181" s="3">
        <v>0</v>
      </c>
      <c r="K181" s="3">
        <v>0</v>
      </c>
      <c r="L181" s="3">
        <f t="shared" si="3"/>
        <v>6.85</v>
      </c>
      <c r="M181">
        <v>3.6</v>
      </c>
      <c r="N181">
        <v>2.1</v>
      </c>
      <c r="O181">
        <v>3.29</v>
      </c>
      <c r="P181" s="4">
        <v>117.8</v>
      </c>
      <c r="Q181" s="4">
        <v>93.15</v>
      </c>
      <c r="R181" s="4">
        <v>93.15</v>
      </c>
      <c r="S181">
        <v>2.0711563019999999</v>
      </c>
      <c r="T181">
        <v>1.969195435</v>
      </c>
      <c r="U181">
        <v>1.969195435</v>
      </c>
      <c r="V181" s="2">
        <v>1.993797179</v>
      </c>
      <c r="X181">
        <v>1</v>
      </c>
      <c r="Y181">
        <v>2</v>
      </c>
      <c r="Z181">
        <v>93.152697340000003</v>
      </c>
      <c r="AA181" s="4">
        <v>-6.85</v>
      </c>
      <c r="AH181" t="s">
        <v>228</v>
      </c>
      <c r="AI181">
        <v>3.6</v>
      </c>
      <c r="AJ181">
        <v>3.29</v>
      </c>
      <c r="AK181">
        <v>2.1</v>
      </c>
      <c r="AL181">
        <v>2.0699999999999998</v>
      </c>
      <c r="AM181">
        <v>1.75</v>
      </c>
      <c r="AR181" t="s">
        <v>230</v>
      </c>
      <c r="AS181">
        <v>3.79</v>
      </c>
      <c r="AT181">
        <v>4</v>
      </c>
      <c r="AU181">
        <v>1.85</v>
      </c>
      <c r="AV181">
        <v>1.45</v>
      </c>
      <c r="AW181">
        <v>1.7</v>
      </c>
    </row>
    <row r="182" spans="1:49">
      <c r="A182">
        <v>34</v>
      </c>
      <c r="B182" t="s">
        <v>51</v>
      </c>
      <c r="C182" t="s">
        <v>54</v>
      </c>
      <c r="D182">
        <v>0.54781337200000002</v>
      </c>
      <c r="E182">
        <v>0.20135463300000001</v>
      </c>
      <c r="F182">
        <v>0.243227257</v>
      </c>
      <c r="G182">
        <v>0.464309731</v>
      </c>
      <c r="H182">
        <v>0.475471957</v>
      </c>
      <c r="I182" s="3">
        <v>0</v>
      </c>
      <c r="J182" s="3">
        <v>14.85</v>
      </c>
      <c r="K182" s="3">
        <v>14.41</v>
      </c>
      <c r="L182" s="3">
        <f t="shared" si="3"/>
        <v>29.259999999999998</v>
      </c>
      <c r="M182">
        <v>1.19</v>
      </c>
      <c r="N182">
        <v>13</v>
      </c>
      <c r="O182">
        <v>7</v>
      </c>
      <c r="P182" s="4">
        <v>70.739999999999995</v>
      </c>
      <c r="Q182" s="4">
        <v>263.8</v>
      </c>
      <c r="R182" s="4">
        <v>171.63</v>
      </c>
      <c r="S182">
        <v>1.849639142</v>
      </c>
      <c r="T182">
        <v>2.4212772170000001</v>
      </c>
      <c r="U182">
        <v>2.2345852929999999</v>
      </c>
      <c r="V182" s="2">
        <v>2.0443044920000002</v>
      </c>
      <c r="X182">
        <v>3</v>
      </c>
      <c r="Y182">
        <v>2</v>
      </c>
      <c r="Z182">
        <v>70.735779170000001</v>
      </c>
      <c r="AA182" s="4">
        <v>-29.26</v>
      </c>
      <c r="AH182" t="s">
        <v>236</v>
      </c>
      <c r="AI182">
        <v>1.19</v>
      </c>
      <c r="AJ182">
        <v>7</v>
      </c>
      <c r="AK182">
        <v>13</v>
      </c>
      <c r="AL182">
        <v>1.26</v>
      </c>
      <c r="AM182">
        <v>3.73</v>
      </c>
      <c r="AR182" t="s">
        <v>237</v>
      </c>
      <c r="AS182">
        <v>1.1599999999999999</v>
      </c>
      <c r="AT182">
        <v>8</v>
      </c>
      <c r="AU182">
        <v>15</v>
      </c>
      <c r="AV182">
        <v>1.22</v>
      </c>
      <c r="AW182">
        <v>4.16</v>
      </c>
    </row>
    <row r="183" spans="1:49">
      <c r="A183">
        <v>34</v>
      </c>
      <c r="B183" t="s">
        <v>53</v>
      </c>
      <c r="C183" t="s">
        <v>41</v>
      </c>
      <c r="D183">
        <v>0.54015561599999995</v>
      </c>
      <c r="E183">
        <v>0.163671923</v>
      </c>
      <c r="F183">
        <v>0.13960942000000001</v>
      </c>
      <c r="G183">
        <v>0.74992208900000001</v>
      </c>
      <c r="H183">
        <v>0.69046799400000003</v>
      </c>
      <c r="I183" s="3">
        <v>0</v>
      </c>
      <c r="J183" s="3">
        <v>14.14</v>
      </c>
      <c r="K183" s="3">
        <v>6.64</v>
      </c>
      <c r="L183" s="3">
        <f t="shared" si="3"/>
        <v>20.78</v>
      </c>
      <c r="M183">
        <v>1.1599999999999999</v>
      </c>
      <c r="N183">
        <v>15</v>
      </c>
      <c r="O183">
        <v>8</v>
      </c>
      <c r="P183" s="4">
        <v>79.22</v>
      </c>
      <c r="Q183" s="4">
        <v>291.36</v>
      </c>
      <c r="R183" s="4">
        <v>132.33000000000001</v>
      </c>
      <c r="S183">
        <v>1.8988240519999999</v>
      </c>
      <c r="T183">
        <v>2.4644297850000001</v>
      </c>
      <c r="U183">
        <v>2.1216630420000002</v>
      </c>
      <c r="V183" s="2">
        <v>1.7252225839999999</v>
      </c>
      <c r="X183">
        <v>1</v>
      </c>
      <c r="Y183">
        <v>4</v>
      </c>
      <c r="Z183">
        <v>291.35990409999999</v>
      </c>
      <c r="AA183" s="4">
        <v>191.36</v>
      </c>
      <c r="AH183" t="s">
        <v>237</v>
      </c>
      <c r="AI183">
        <v>1.1599999999999999</v>
      </c>
      <c r="AJ183">
        <v>8</v>
      </c>
      <c r="AK183">
        <v>15</v>
      </c>
      <c r="AL183">
        <v>1.22</v>
      </c>
      <c r="AM183">
        <v>4.16</v>
      </c>
      <c r="AR183" t="s">
        <v>238</v>
      </c>
      <c r="AS183">
        <v>1.95</v>
      </c>
      <c r="AT183">
        <v>3.39</v>
      </c>
      <c r="AU183">
        <v>4</v>
      </c>
      <c r="AV183">
        <v>1.83</v>
      </c>
      <c r="AW183">
        <v>1.97</v>
      </c>
    </row>
    <row r="184" spans="1:49">
      <c r="A184">
        <v>34</v>
      </c>
      <c r="B184" t="s">
        <v>47</v>
      </c>
      <c r="C184" t="s">
        <v>52</v>
      </c>
      <c r="D184">
        <v>0.38025892500000003</v>
      </c>
      <c r="E184">
        <v>0.38025892500000003</v>
      </c>
      <c r="F184">
        <v>0.20783092</v>
      </c>
      <c r="G184">
        <v>0.72517860599999995</v>
      </c>
      <c r="H184">
        <v>0.71634529300000005</v>
      </c>
      <c r="I184" s="3">
        <v>0.04</v>
      </c>
      <c r="J184" s="3">
        <v>8.91</v>
      </c>
      <c r="K184" s="3">
        <v>0</v>
      </c>
      <c r="L184" s="3">
        <f t="shared" si="3"/>
        <v>8.9499999999999993</v>
      </c>
      <c r="M184">
        <v>2.2000000000000002</v>
      </c>
      <c r="N184">
        <v>3</v>
      </c>
      <c r="O184">
        <v>3.79</v>
      </c>
      <c r="P184" s="4">
        <v>91.13</v>
      </c>
      <c r="Q184" s="4">
        <v>117.78</v>
      </c>
      <c r="R184" s="4">
        <v>91.05</v>
      </c>
      <c r="S184">
        <v>1.959682597</v>
      </c>
      <c r="T184">
        <v>2.0710849269999998</v>
      </c>
      <c r="U184">
        <v>1.9592890000000001</v>
      </c>
      <c r="V184" s="2">
        <v>1.9399361610000001</v>
      </c>
      <c r="X184">
        <v>3</v>
      </c>
      <c r="Y184">
        <v>1</v>
      </c>
      <c r="Z184">
        <v>91.134454129999995</v>
      </c>
      <c r="AA184" s="4">
        <v>-8.8699999999999992</v>
      </c>
      <c r="AH184" t="s">
        <v>239</v>
      </c>
      <c r="AI184">
        <v>2.2000000000000002</v>
      </c>
      <c r="AJ184">
        <v>3.79</v>
      </c>
      <c r="AK184">
        <v>3</v>
      </c>
      <c r="AL184">
        <v>1.28</v>
      </c>
      <c r="AM184">
        <v>3.56</v>
      </c>
      <c r="AR184" t="s">
        <v>240</v>
      </c>
      <c r="AS184">
        <v>2.29</v>
      </c>
      <c r="AT184">
        <v>3.5</v>
      </c>
      <c r="AU184">
        <v>3</v>
      </c>
      <c r="AV184">
        <v>1.57</v>
      </c>
      <c r="AW184">
        <v>2.36</v>
      </c>
    </row>
    <row r="185" spans="1:49">
      <c r="A185">
        <v>34</v>
      </c>
      <c r="B185" t="s">
        <v>33</v>
      </c>
      <c r="C185" t="s">
        <v>62</v>
      </c>
      <c r="D185">
        <v>0.45969332400000001</v>
      </c>
      <c r="E185">
        <v>0.21932687000000001</v>
      </c>
      <c r="F185">
        <v>0.31990559200000002</v>
      </c>
      <c r="G185">
        <v>0.26121597099999999</v>
      </c>
      <c r="H185">
        <v>0.32488492699999999</v>
      </c>
      <c r="I185" s="3">
        <v>4.28</v>
      </c>
      <c r="J185" s="3">
        <v>0</v>
      </c>
      <c r="K185" s="3">
        <v>0.01</v>
      </c>
      <c r="L185" s="3">
        <f t="shared" si="3"/>
        <v>4.29</v>
      </c>
      <c r="M185">
        <v>2.29</v>
      </c>
      <c r="N185">
        <v>3</v>
      </c>
      <c r="O185">
        <v>3.5</v>
      </c>
      <c r="P185" s="4">
        <v>105.52</v>
      </c>
      <c r="Q185" s="4">
        <v>95.71</v>
      </c>
      <c r="R185" s="4">
        <v>95.74</v>
      </c>
      <c r="S185">
        <v>2.0233142599999998</v>
      </c>
      <c r="T185">
        <v>1.9809657009999999</v>
      </c>
      <c r="U185">
        <v>1.981081519</v>
      </c>
      <c r="V185" s="2">
        <v>1.99834212</v>
      </c>
      <c r="X185">
        <v>2</v>
      </c>
      <c r="Y185">
        <v>1</v>
      </c>
      <c r="Z185">
        <v>105.5150137</v>
      </c>
      <c r="AA185" s="4">
        <v>5.52</v>
      </c>
      <c r="AH185" t="s">
        <v>240</v>
      </c>
      <c r="AI185">
        <v>2.29</v>
      </c>
      <c r="AJ185">
        <v>3.5</v>
      </c>
      <c r="AK185">
        <v>3</v>
      </c>
      <c r="AL185">
        <v>1.57</v>
      </c>
      <c r="AM185">
        <v>2.36</v>
      </c>
      <c r="AR185" t="s">
        <v>241</v>
      </c>
      <c r="AS185">
        <v>4.2</v>
      </c>
      <c r="AT185">
        <v>3.75</v>
      </c>
      <c r="AU185">
        <v>1.85</v>
      </c>
      <c r="AV185">
        <v>1.51</v>
      </c>
      <c r="AW185">
        <v>2.5099999999999998</v>
      </c>
    </row>
    <row r="186" spans="1:49">
      <c r="A186">
        <v>34</v>
      </c>
      <c r="B186" t="s">
        <v>58</v>
      </c>
      <c r="C186" t="s">
        <v>48</v>
      </c>
      <c r="D186">
        <v>0.459089213</v>
      </c>
      <c r="E186">
        <v>0.25321753800000002</v>
      </c>
      <c r="F186">
        <v>0.28521626900000002</v>
      </c>
      <c r="G186">
        <v>0.36743236699999998</v>
      </c>
      <c r="H186">
        <v>0.42294756500000003</v>
      </c>
      <c r="I186" s="3">
        <v>33.9</v>
      </c>
      <c r="J186" s="3">
        <v>0</v>
      </c>
      <c r="K186" s="3">
        <v>15.25</v>
      </c>
      <c r="L186" s="3">
        <f t="shared" si="3"/>
        <v>49.15</v>
      </c>
      <c r="M186">
        <v>4.2</v>
      </c>
      <c r="N186">
        <v>1.85</v>
      </c>
      <c r="O186">
        <v>3.75</v>
      </c>
      <c r="P186" s="4">
        <v>193.22</v>
      </c>
      <c r="Q186" s="4">
        <v>50.85</v>
      </c>
      <c r="R186" s="4">
        <v>108.05</v>
      </c>
      <c r="S186">
        <v>2.2860456619999998</v>
      </c>
      <c r="T186">
        <v>1.7063025519999999</v>
      </c>
      <c r="U186">
        <v>2.0336105259999999</v>
      </c>
      <c r="V186" s="2">
        <v>2.0615834419999999</v>
      </c>
      <c r="X186">
        <v>2</v>
      </c>
      <c r="Y186">
        <v>6</v>
      </c>
      <c r="Z186">
        <v>50.851357579999998</v>
      </c>
      <c r="AA186" s="4">
        <v>-49.15</v>
      </c>
      <c r="AH186" t="s">
        <v>241</v>
      </c>
      <c r="AI186">
        <v>4.2</v>
      </c>
      <c r="AJ186">
        <v>3.75</v>
      </c>
      <c r="AK186">
        <v>1.85</v>
      </c>
      <c r="AL186">
        <v>1.51</v>
      </c>
      <c r="AM186">
        <v>2.5099999999999998</v>
      </c>
      <c r="AR186" t="s">
        <v>239</v>
      </c>
      <c r="AS186">
        <v>2.2000000000000002</v>
      </c>
      <c r="AT186">
        <v>3.79</v>
      </c>
      <c r="AU186">
        <v>3</v>
      </c>
      <c r="AV186">
        <v>1.28</v>
      </c>
      <c r="AW186">
        <v>3.56</v>
      </c>
    </row>
    <row r="187" spans="1:49">
      <c r="A187">
        <v>34</v>
      </c>
      <c r="B187" t="s">
        <v>35</v>
      </c>
      <c r="C187" t="s">
        <v>40</v>
      </c>
      <c r="D187">
        <v>0.44002509499999998</v>
      </c>
      <c r="E187">
        <v>0.24918937399999999</v>
      </c>
      <c r="F187">
        <v>0.30947978100000001</v>
      </c>
      <c r="G187">
        <v>0.29872465399999998</v>
      </c>
      <c r="H187">
        <v>0.36602690100000002</v>
      </c>
      <c r="I187" s="3">
        <v>0.62</v>
      </c>
      <c r="J187" s="3">
        <v>0</v>
      </c>
      <c r="K187" s="3">
        <v>4.49</v>
      </c>
      <c r="L187" s="3">
        <f t="shared" si="3"/>
        <v>5.1100000000000003</v>
      </c>
      <c r="M187">
        <v>2.29</v>
      </c>
      <c r="N187">
        <v>3</v>
      </c>
      <c r="O187">
        <v>3.6</v>
      </c>
      <c r="P187" s="4">
        <v>96.3</v>
      </c>
      <c r="Q187" s="4">
        <v>94.89</v>
      </c>
      <c r="R187" s="4">
        <v>111.06</v>
      </c>
      <c r="S187">
        <v>1.983646265</v>
      </c>
      <c r="T187">
        <v>1.9772344719999999</v>
      </c>
      <c r="U187">
        <v>2.0455549</v>
      </c>
      <c r="V187" s="2">
        <v>1.998617839</v>
      </c>
      <c r="X187">
        <v>1</v>
      </c>
      <c r="Y187">
        <v>2</v>
      </c>
      <c r="Z187">
        <v>94.893064379999998</v>
      </c>
      <c r="AA187" s="4">
        <v>-5.1100000000000003</v>
      </c>
      <c r="AH187" t="s">
        <v>242</v>
      </c>
      <c r="AI187">
        <v>2.29</v>
      </c>
      <c r="AJ187">
        <v>3.6</v>
      </c>
      <c r="AK187">
        <v>3</v>
      </c>
      <c r="AL187">
        <v>1.54</v>
      </c>
      <c r="AM187">
        <v>2.4300000000000002</v>
      </c>
      <c r="AR187" t="s">
        <v>236</v>
      </c>
      <c r="AS187">
        <v>1.19</v>
      </c>
      <c r="AT187">
        <v>7</v>
      </c>
      <c r="AU187">
        <v>13</v>
      </c>
      <c r="AV187">
        <v>1.26</v>
      </c>
      <c r="AW187">
        <v>3.73</v>
      </c>
    </row>
    <row r="188" spans="1:49">
      <c r="A188">
        <v>34</v>
      </c>
      <c r="B188" t="s">
        <v>56</v>
      </c>
      <c r="C188" t="s">
        <v>59</v>
      </c>
      <c r="D188">
        <v>0.456989849</v>
      </c>
      <c r="E188">
        <v>0.288691788</v>
      </c>
      <c r="F188">
        <v>0.24666097200000001</v>
      </c>
      <c r="G188">
        <v>0.52713877799999997</v>
      </c>
      <c r="H188">
        <v>0.55633896000000005</v>
      </c>
      <c r="I188" s="3">
        <v>4.17</v>
      </c>
      <c r="J188" s="3">
        <v>0</v>
      </c>
      <c r="K188" s="3">
        <v>0</v>
      </c>
      <c r="L188" s="3">
        <f t="shared" si="3"/>
        <v>4.17</v>
      </c>
      <c r="M188">
        <v>2.29</v>
      </c>
      <c r="N188">
        <v>3</v>
      </c>
      <c r="O188">
        <v>3.5</v>
      </c>
      <c r="P188" s="4">
        <v>105.38</v>
      </c>
      <c r="Q188" s="4">
        <v>95.83</v>
      </c>
      <c r="R188" s="4">
        <v>95.83</v>
      </c>
      <c r="S188">
        <v>2.0227761210000001</v>
      </c>
      <c r="T188">
        <v>1.981483747</v>
      </c>
      <c r="U188">
        <v>1.981483747</v>
      </c>
      <c r="V188" s="2">
        <v>1.9851809469999999</v>
      </c>
      <c r="X188">
        <v>1</v>
      </c>
      <c r="Y188">
        <v>0</v>
      </c>
      <c r="Z188">
        <v>105.3843499</v>
      </c>
      <c r="AA188" s="4">
        <v>5.38</v>
      </c>
      <c r="AH188" t="s">
        <v>243</v>
      </c>
      <c r="AI188">
        <v>2.29</v>
      </c>
      <c r="AJ188">
        <v>3.5</v>
      </c>
      <c r="AK188">
        <v>3</v>
      </c>
      <c r="AL188">
        <v>1.69</v>
      </c>
      <c r="AM188">
        <v>2.16</v>
      </c>
      <c r="AR188" t="s">
        <v>242</v>
      </c>
      <c r="AS188">
        <v>2.29</v>
      </c>
      <c r="AT188">
        <v>3.6</v>
      </c>
      <c r="AU188">
        <v>3</v>
      </c>
      <c r="AV188">
        <v>1.54</v>
      </c>
      <c r="AW188">
        <v>2.4300000000000002</v>
      </c>
    </row>
    <row r="189" spans="1:49">
      <c r="A189">
        <v>34</v>
      </c>
      <c r="B189" t="s">
        <v>32</v>
      </c>
      <c r="C189" t="s">
        <v>36</v>
      </c>
      <c r="D189">
        <v>0.32269472199999999</v>
      </c>
      <c r="E189">
        <v>0.30073191300000002</v>
      </c>
      <c r="F189">
        <v>0.37636139299999999</v>
      </c>
      <c r="G189">
        <v>0.176273068</v>
      </c>
      <c r="H189">
        <v>0.26338807199999997</v>
      </c>
      <c r="I189" s="3">
        <v>0</v>
      </c>
      <c r="J189" s="3">
        <v>12.25</v>
      </c>
      <c r="K189" s="3">
        <v>16.82</v>
      </c>
      <c r="L189" s="3">
        <f t="shared" si="3"/>
        <v>29.07</v>
      </c>
      <c r="M189">
        <v>1.95</v>
      </c>
      <c r="N189">
        <v>4</v>
      </c>
      <c r="O189">
        <v>3.39</v>
      </c>
      <c r="P189" s="4">
        <v>70.930000000000007</v>
      </c>
      <c r="Q189" s="4">
        <v>119.93</v>
      </c>
      <c r="R189" s="4">
        <v>127.94</v>
      </c>
      <c r="S189">
        <v>1.850855701</v>
      </c>
      <c r="T189">
        <v>2.078924765</v>
      </c>
      <c r="U189">
        <v>2.1070200360000002</v>
      </c>
      <c r="V189" s="2">
        <v>2.015461384</v>
      </c>
      <c r="X189">
        <v>2</v>
      </c>
      <c r="Y189">
        <v>0</v>
      </c>
      <c r="Z189">
        <v>70.934204269999995</v>
      </c>
      <c r="AA189" s="4">
        <v>-29.07</v>
      </c>
      <c r="AH189" t="s">
        <v>238</v>
      </c>
      <c r="AI189">
        <v>1.95</v>
      </c>
      <c r="AJ189">
        <v>3.39</v>
      </c>
      <c r="AK189">
        <v>4</v>
      </c>
      <c r="AL189">
        <v>1.83</v>
      </c>
      <c r="AM189">
        <v>1.97</v>
      </c>
      <c r="AR189" t="s">
        <v>243</v>
      </c>
      <c r="AS189">
        <v>2.29</v>
      </c>
      <c r="AT189">
        <v>3.5</v>
      </c>
      <c r="AU189">
        <v>3</v>
      </c>
      <c r="AV189">
        <v>1.69</v>
      </c>
      <c r="AW189">
        <v>2.16</v>
      </c>
    </row>
    <row r="190" spans="1:49">
      <c r="A190">
        <v>34</v>
      </c>
      <c r="B190" t="s">
        <v>61</v>
      </c>
      <c r="C190" t="s">
        <v>57</v>
      </c>
      <c r="D190">
        <v>0.61510731299999999</v>
      </c>
      <c r="E190">
        <v>0.14129030100000001</v>
      </c>
      <c r="F190">
        <v>0.23586401800000001</v>
      </c>
      <c r="G190">
        <v>0.40680623700000001</v>
      </c>
      <c r="H190">
        <v>0.387770901</v>
      </c>
      <c r="I190" s="3">
        <v>2.97</v>
      </c>
      <c r="J190" s="3">
        <v>0</v>
      </c>
      <c r="K190" s="3">
        <v>0</v>
      </c>
      <c r="L190" s="3">
        <f t="shared" si="3"/>
        <v>2.97</v>
      </c>
      <c r="M190">
        <v>1.64</v>
      </c>
      <c r="N190">
        <v>5.25</v>
      </c>
      <c r="O190">
        <v>4</v>
      </c>
      <c r="P190" s="4">
        <v>101.9</v>
      </c>
      <c r="Q190" s="4">
        <v>97.03</v>
      </c>
      <c r="R190" s="4">
        <v>97.03</v>
      </c>
      <c r="S190">
        <v>2.0081746100000002</v>
      </c>
      <c r="T190">
        <v>1.986910927</v>
      </c>
      <c r="U190">
        <v>1.986910927</v>
      </c>
      <c r="V190" s="2">
        <v>1.9846149259999999</v>
      </c>
      <c r="X190">
        <v>4</v>
      </c>
      <c r="Y190">
        <v>1</v>
      </c>
      <c r="Z190">
        <v>101.9000999</v>
      </c>
      <c r="AA190" s="4">
        <v>1.9</v>
      </c>
      <c r="AH190" t="s">
        <v>244</v>
      </c>
      <c r="AI190">
        <v>1.64</v>
      </c>
      <c r="AJ190">
        <v>4</v>
      </c>
      <c r="AK190">
        <v>5.25</v>
      </c>
      <c r="AL190">
        <v>1.52</v>
      </c>
      <c r="AM190">
        <v>2.4900000000000002</v>
      </c>
      <c r="AR190" t="s">
        <v>244</v>
      </c>
      <c r="AS190">
        <v>1.64</v>
      </c>
      <c r="AT190">
        <v>4</v>
      </c>
      <c r="AU190">
        <v>5.25</v>
      </c>
      <c r="AV190">
        <v>1.52</v>
      </c>
      <c r="AW190">
        <v>2.4900000000000002</v>
      </c>
    </row>
    <row r="191" spans="1:49">
      <c r="I191" s="3"/>
      <c r="J191" s="3"/>
      <c r="K191" s="3"/>
      <c r="L191" s="3"/>
      <c r="P191" s="4"/>
      <c r="Q191" s="4"/>
      <c r="R191" s="4"/>
    </row>
    <row r="192" spans="1:49">
      <c r="I192" s="3"/>
      <c r="J192" s="3"/>
      <c r="K192" s="3"/>
      <c r="L192" s="3"/>
      <c r="P192" s="4"/>
      <c r="Q192" s="4"/>
      <c r="R192" s="4"/>
    </row>
    <row r="193" spans="9:18">
      <c r="I193" s="3"/>
      <c r="J193" s="3"/>
      <c r="K193" s="3"/>
      <c r="L193" s="3"/>
      <c r="P193" s="4"/>
      <c r="Q193" s="4"/>
      <c r="R193" s="4"/>
    </row>
    <row r="194" spans="9:18">
      <c r="I194" s="3"/>
      <c r="J194" s="3"/>
      <c r="K194" s="3"/>
      <c r="L194" s="3"/>
      <c r="P194" s="4"/>
      <c r="Q194" s="4"/>
      <c r="R194" s="4"/>
    </row>
    <row r="195" spans="9:18">
      <c r="I195" s="3"/>
      <c r="J195" s="3"/>
      <c r="K195" s="3"/>
      <c r="L195" s="3"/>
      <c r="P195" s="4"/>
      <c r="Q195" s="4"/>
      <c r="R195" s="4"/>
    </row>
    <row r="196" spans="9:18">
      <c r="I196" s="3"/>
      <c r="J196" s="3"/>
      <c r="K196" s="3"/>
      <c r="L196" s="3"/>
      <c r="P196" s="4"/>
      <c r="Q196" s="4"/>
      <c r="R196" s="4"/>
    </row>
    <row r="197" spans="9:18">
      <c r="I197" s="3"/>
      <c r="J197" s="3"/>
      <c r="K197" s="3"/>
      <c r="L197" s="3"/>
      <c r="P197" s="4"/>
      <c r="Q197" s="4"/>
      <c r="R197" s="4"/>
    </row>
    <row r="198" spans="9:18">
      <c r="I198" s="3"/>
      <c r="J198" s="3"/>
      <c r="K198" s="3"/>
      <c r="L198" s="3"/>
      <c r="P198" s="4"/>
      <c r="Q198" s="4"/>
      <c r="R198" s="4"/>
    </row>
    <row r="199" spans="9:18">
      <c r="I199" s="3"/>
      <c r="J199" s="3"/>
      <c r="K199" s="3"/>
      <c r="L199" s="3"/>
      <c r="P199" s="4"/>
      <c r="Q199" s="4"/>
      <c r="R199" s="4"/>
    </row>
    <row r="200" spans="9:18">
      <c r="I200" s="3"/>
      <c r="J200" s="3"/>
      <c r="K200" s="3"/>
      <c r="L200" s="3"/>
      <c r="P200" s="4"/>
      <c r="Q200" s="4"/>
      <c r="R200" s="4"/>
    </row>
    <row r="201" spans="9:18">
      <c r="I201" s="3"/>
      <c r="J201" s="3"/>
      <c r="K201" s="3"/>
      <c r="L201" s="3"/>
      <c r="P201" s="4"/>
      <c r="Q201" s="4"/>
      <c r="R201" s="4"/>
    </row>
    <row r="202" spans="9:18">
      <c r="I202" s="3"/>
      <c r="J202" s="3"/>
      <c r="K202" s="3"/>
      <c r="L202" s="3"/>
      <c r="P202" s="4"/>
      <c r="Q202" s="4"/>
      <c r="R202" s="4"/>
    </row>
    <row r="203" spans="9:18">
      <c r="I203" s="3"/>
      <c r="J203" s="3"/>
      <c r="K203" s="3"/>
      <c r="L203" s="3"/>
      <c r="P203" s="4"/>
      <c r="Q203" s="4"/>
      <c r="R203" s="4"/>
    </row>
    <row r="204" spans="9:18">
      <c r="I204" s="3"/>
      <c r="J204" s="3"/>
      <c r="K204" s="3"/>
      <c r="L204" s="3"/>
      <c r="P204" s="4"/>
      <c r="Q204" s="4"/>
      <c r="R204" s="4"/>
    </row>
    <row r="205" spans="9:18">
      <c r="I205" s="3"/>
      <c r="J205" s="3"/>
      <c r="K205" s="3"/>
      <c r="L205" s="3"/>
      <c r="P205" s="4"/>
      <c r="Q205" s="4"/>
      <c r="R205" s="4"/>
    </row>
    <row r="206" spans="9:18">
      <c r="I206" s="3"/>
      <c r="J206" s="3"/>
      <c r="K206" s="3"/>
      <c r="L206" s="3"/>
      <c r="P206" s="4"/>
      <c r="Q206" s="4"/>
      <c r="R206" s="4"/>
    </row>
    <row r="207" spans="9:18">
      <c r="I207" s="3"/>
      <c r="J207" s="3"/>
      <c r="K207" s="3"/>
      <c r="L207" s="3"/>
      <c r="P207" s="4"/>
      <c r="Q207" s="4"/>
      <c r="R207" s="4"/>
    </row>
    <row r="208" spans="9:18">
      <c r="I208" s="3"/>
      <c r="J208" s="3"/>
      <c r="K208" s="3"/>
      <c r="L208" s="3"/>
      <c r="P208" s="4"/>
      <c r="Q208" s="4"/>
      <c r="R208" s="4"/>
    </row>
    <row r="209" spans="9:18">
      <c r="I209" s="3"/>
      <c r="J209" s="3"/>
      <c r="K209" s="3"/>
      <c r="L209" s="3"/>
      <c r="P209" s="4"/>
      <c r="Q209" s="4"/>
      <c r="R209" s="4"/>
    </row>
    <row r="210" spans="9:18">
      <c r="I210" s="3"/>
      <c r="J210" s="3"/>
      <c r="K210" s="3"/>
      <c r="L210" s="3"/>
      <c r="P210" s="4"/>
      <c r="Q210" s="4"/>
      <c r="R210" s="4"/>
    </row>
    <row r="211" spans="9:18">
      <c r="I211" s="3"/>
      <c r="J211" s="3"/>
      <c r="K211" s="3"/>
      <c r="L211" s="3"/>
      <c r="P211" s="4"/>
      <c r="Q211" s="4"/>
      <c r="R211" s="4"/>
    </row>
    <row r="212" spans="9:18">
      <c r="I212" s="3"/>
      <c r="J212" s="3"/>
      <c r="K212" s="3"/>
      <c r="L212" s="3"/>
      <c r="P212" s="4"/>
      <c r="Q212" s="4"/>
      <c r="R212" s="4"/>
    </row>
    <row r="213" spans="9:18">
      <c r="I213" s="3"/>
      <c r="J213" s="3"/>
      <c r="K213" s="3"/>
      <c r="L213" s="3"/>
      <c r="P213" s="4"/>
      <c r="Q213" s="4"/>
      <c r="R213" s="4"/>
    </row>
    <row r="214" spans="9:18">
      <c r="I214" s="3"/>
      <c r="J214" s="3"/>
      <c r="K214" s="3"/>
      <c r="L214" s="3"/>
      <c r="P214" s="4"/>
      <c r="Q214" s="4"/>
      <c r="R214" s="4"/>
    </row>
    <row r="215" spans="9:18">
      <c r="I215" s="3"/>
      <c r="J215" s="3"/>
      <c r="K215" s="3"/>
      <c r="L215" s="3"/>
      <c r="P215" s="4"/>
      <c r="Q215" s="4"/>
      <c r="R215" s="4"/>
    </row>
    <row r="216" spans="9:18">
      <c r="I216" s="3"/>
      <c r="J216" s="3"/>
      <c r="K216" s="3"/>
      <c r="L216" s="3"/>
      <c r="P216" s="4"/>
      <c r="Q216" s="4"/>
      <c r="R216" s="4"/>
    </row>
    <row r="217" spans="9:18">
      <c r="I217" s="3"/>
      <c r="J217" s="3"/>
      <c r="K217" s="3"/>
      <c r="L217" s="3"/>
      <c r="P217" s="4"/>
      <c r="Q217" s="4"/>
      <c r="R217" s="4"/>
    </row>
    <row r="218" spans="9:18">
      <c r="I218" s="3"/>
      <c r="J218" s="3"/>
      <c r="K218" s="3"/>
      <c r="L218" s="3"/>
      <c r="P218" s="4"/>
      <c r="Q218" s="4"/>
      <c r="R218" s="4"/>
    </row>
    <row r="219" spans="9:18">
      <c r="I219" s="3"/>
      <c r="J219" s="3"/>
      <c r="K219" s="3"/>
      <c r="L219" s="3"/>
      <c r="P219" s="4"/>
      <c r="Q219" s="4"/>
      <c r="R219" s="4"/>
    </row>
    <row r="220" spans="9:18">
      <c r="I220" s="3"/>
      <c r="J220" s="3"/>
      <c r="K220" s="3"/>
      <c r="L220" s="3"/>
      <c r="P220" s="4"/>
      <c r="Q220" s="4"/>
      <c r="R220" s="4"/>
    </row>
    <row r="221" spans="9:18">
      <c r="I221" s="3"/>
      <c r="J221" s="3"/>
      <c r="K221" s="3"/>
      <c r="L221" s="3"/>
      <c r="P221" s="4"/>
      <c r="Q221" s="4"/>
      <c r="R221" s="4"/>
    </row>
    <row r="222" spans="9:18">
      <c r="I222" s="3"/>
      <c r="J222" s="3"/>
      <c r="K222" s="3"/>
      <c r="L222" s="3"/>
      <c r="P222" s="4"/>
      <c r="Q222" s="4"/>
      <c r="R222" s="4"/>
    </row>
    <row r="223" spans="9:18">
      <c r="I223" s="3"/>
      <c r="J223" s="3"/>
      <c r="K223" s="3"/>
      <c r="L223" s="3"/>
      <c r="P223" s="4"/>
      <c r="Q223" s="4"/>
      <c r="R223" s="4"/>
    </row>
    <row r="224" spans="9:18">
      <c r="I224" s="3"/>
      <c r="J224" s="3"/>
      <c r="K224" s="3"/>
      <c r="L224" s="3"/>
      <c r="P224" s="4"/>
      <c r="Q224" s="4"/>
      <c r="R224" s="4"/>
    </row>
    <row r="225" spans="9:18">
      <c r="I225" s="3"/>
      <c r="J225" s="3"/>
      <c r="K225" s="3"/>
      <c r="L225" s="3"/>
      <c r="P225" s="4"/>
      <c r="Q225" s="4"/>
      <c r="R225" s="4"/>
    </row>
    <row r="226" spans="9:18">
      <c r="I226" s="3"/>
      <c r="J226" s="3"/>
      <c r="K226" s="3"/>
      <c r="L226" s="3"/>
      <c r="P226" s="4"/>
      <c r="Q226" s="4"/>
      <c r="R226" s="4"/>
    </row>
    <row r="227" spans="9:18">
      <c r="I227" s="3"/>
      <c r="J227" s="3"/>
      <c r="K227" s="3"/>
      <c r="L227" s="3"/>
      <c r="P227" s="4"/>
      <c r="Q227" s="4"/>
      <c r="R227" s="4"/>
    </row>
    <row r="228" spans="9:18">
      <c r="I228" s="3"/>
      <c r="J228" s="3"/>
      <c r="K228" s="3"/>
      <c r="L228" s="3"/>
      <c r="P228" s="4"/>
      <c r="Q228" s="4"/>
      <c r="R228" s="4"/>
    </row>
    <row r="229" spans="9:18">
      <c r="I229" s="3"/>
      <c r="J229" s="3"/>
      <c r="K229" s="3"/>
      <c r="L229" s="3"/>
      <c r="P229" s="4"/>
      <c r="Q229" s="4"/>
      <c r="R229" s="4"/>
    </row>
    <row r="230" spans="9:18">
      <c r="I230" s="3"/>
      <c r="J230" s="3"/>
      <c r="K230" s="3"/>
      <c r="L230" s="3"/>
      <c r="P230" s="4"/>
      <c r="Q230" s="4"/>
      <c r="R230" s="4"/>
    </row>
    <row r="231" spans="9:18">
      <c r="I231" s="3"/>
      <c r="J231" s="3"/>
      <c r="K231" s="3"/>
      <c r="L231" s="3"/>
      <c r="P231" s="4"/>
      <c r="Q231" s="4"/>
      <c r="R231" s="4"/>
    </row>
    <row r="232" spans="9:18">
      <c r="I232" s="3"/>
      <c r="J232" s="3"/>
      <c r="K232" s="3"/>
      <c r="L232" s="3"/>
      <c r="P232" s="4"/>
      <c r="Q232" s="4"/>
      <c r="R232" s="4"/>
    </row>
    <row r="233" spans="9:18">
      <c r="I233" s="3"/>
      <c r="J233" s="3"/>
      <c r="K233" s="3"/>
      <c r="L233" s="3"/>
      <c r="P233" s="4"/>
      <c r="Q233" s="4"/>
      <c r="R233" s="4"/>
    </row>
    <row r="234" spans="9:18">
      <c r="I234" s="3"/>
      <c r="J234" s="3"/>
      <c r="K234" s="3"/>
      <c r="L234" s="3"/>
      <c r="P234" s="4"/>
      <c r="Q234" s="4"/>
      <c r="R234" s="4"/>
    </row>
    <row r="235" spans="9:18">
      <c r="I235" s="3"/>
      <c r="J235" s="3"/>
      <c r="K235" s="3"/>
      <c r="L235" s="3"/>
      <c r="P235" s="4"/>
      <c r="Q235" s="4"/>
      <c r="R235" s="4"/>
    </row>
    <row r="236" spans="9:18">
      <c r="I236" s="3"/>
      <c r="J236" s="3"/>
      <c r="K236" s="3"/>
      <c r="L236" s="3"/>
      <c r="P236" s="4"/>
      <c r="Q236" s="4"/>
      <c r="R236" s="4"/>
    </row>
    <row r="237" spans="9:18">
      <c r="I237" s="3"/>
      <c r="J237" s="3"/>
      <c r="K237" s="3"/>
      <c r="L237" s="3"/>
      <c r="P237" s="4"/>
      <c r="Q237" s="4"/>
      <c r="R237" s="4"/>
    </row>
    <row r="238" spans="9:18">
      <c r="I238" s="3"/>
      <c r="J238" s="3"/>
      <c r="K238" s="3"/>
      <c r="L238" s="3"/>
      <c r="P238" s="4"/>
      <c r="Q238" s="4"/>
      <c r="R238" s="4"/>
    </row>
    <row r="239" spans="9:18">
      <c r="I239" s="3"/>
      <c r="J239" s="3"/>
      <c r="K239" s="3"/>
      <c r="L239" s="3"/>
      <c r="P239" s="4"/>
      <c r="Q239" s="4"/>
      <c r="R239" s="4"/>
    </row>
    <row r="240" spans="9:18">
      <c r="I240" s="3"/>
      <c r="J240" s="3"/>
      <c r="K240" s="3"/>
      <c r="L240" s="3"/>
      <c r="P240" s="4"/>
      <c r="Q240" s="4"/>
      <c r="R240" s="4"/>
    </row>
    <row r="241" spans="9:27">
      <c r="I241" s="3"/>
      <c r="J241" s="3"/>
      <c r="K241" s="3"/>
      <c r="L241" s="3"/>
      <c r="P241" s="4"/>
      <c r="Q241" s="4"/>
      <c r="R241" s="4"/>
    </row>
    <row r="242" spans="9:27">
      <c r="I242" s="3"/>
      <c r="J242" s="3"/>
      <c r="K242" s="3"/>
      <c r="L242" s="3"/>
      <c r="P242" s="4"/>
      <c r="Q242" s="4"/>
      <c r="R242" s="4"/>
    </row>
    <row r="243" spans="9:27">
      <c r="I243" s="3"/>
      <c r="J243" s="3"/>
      <c r="K243" s="3"/>
      <c r="L243" s="3"/>
      <c r="P243" s="4"/>
      <c r="Q243" s="4"/>
      <c r="R243" s="4"/>
    </row>
    <row r="244" spans="9:27">
      <c r="I244" s="3"/>
      <c r="J244" s="3"/>
      <c r="K244" s="3"/>
      <c r="L244" s="3"/>
      <c r="P244" s="4"/>
      <c r="Q244" s="4"/>
      <c r="R244" s="4"/>
    </row>
    <row r="245" spans="9:27">
      <c r="I245" s="3"/>
      <c r="J245" s="3"/>
      <c r="K245" s="3"/>
      <c r="L245" s="3"/>
      <c r="P245" s="4"/>
      <c r="Q245" s="4"/>
      <c r="R245" s="4"/>
    </row>
    <row r="246" spans="9:27">
      <c r="I246" s="3"/>
      <c r="J246" s="3"/>
      <c r="K246" s="3"/>
      <c r="L246" s="3"/>
      <c r="P246" s="4"/>
      <c r="Q246" s="4"/>
      <c r="R246" s="4"/>
    </row>
    <row r="247" spans="9:27">
      <c r="I247" s="3"/>
      <c r="J247" s="3"/>
      <c r="K247" s="3"/>
      <c r="L247" s="3"/>
      <c r="P247" s="4"/>
      <c r="Q247" s="4"/>
      <c r="R247" s="4"/>
    </row>
    <row r="248" spans="9:27">
      <c r="I248" s="3"/>
      <c r="J248" s="3"/>
      <c r="K248" s="3"/>
      <c r="L248" s="3"/>
      <c r="P248" s="4"/>
      <c r="Q248" s="4"/>
      <c r="R248" s="4"/>
    </row>
    <row r="249" spans="9:27">
      <c r="I249" s="3"/>
      <c r="J249" s="3"/>
      <c r="K249" s="3"/>
      <c r="L249" s="3"/>
      <c r="P249" s="4"/>
      <c r="Q249" s="4"/>
      <c r="R249" s="4"/>
    </row>
    <row r="250" spans="9:27">
      <c r="I250" s="3"/>
      <c r="J250" s="3"/>
      <c r="K250" s="3"/>
      <c r="L250" s="3"/>
      <c r="P250" s="4"/>
      <c r="Q250" s="4"/>
      <c r="R250" s="4"/>
    </row>
    <row r="251" spans="9:27">
      <c r="I251" s="3"/>
      <c r="J251" s="3"/>
      <c r="K251" s="3"/>
      <c r="L251" s="3"/>
      <c r="P251" s="4"/>
      <c r="Q251" s="4"/>
      <c r="R251" s="4"/>
    </row>
    <row r="252" spans="9:27">
      <c r="J252" s="3"/>
      <c r="AA25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3A26-B8BF-E640-8F00-96B9AD5FC7EA}">
  <dimension ref="A1:AW251"/>
  <sheetViews>
    <sheetView workbookViewId="0">
      <selection sqref="A1:XFD1048576"/>
    </sheetView>
  </sheetViews>
  <sheetFormatPr defaultColWidth="8.796875" defaultRowHeight="15.6"/>
  <cols>
    <col min="1" max="1" width="5.5" bestFit="1" customWidth="1"/>
    <col min="2" max="3" width="13.69921875" bestFit="1" customWidth="1"/>
    <col min="4" max="8" width="11.796875" bestFit="1" customWidth="1"/>
    <col min="9" max="9" width="9" style="1" bestFit="1" customWidth="1"/>
    <col min="10" max="11" width="8.5" style="1" bestFit="1" customWidth="1"/>
    <col min="12" max="12" width="8.5" style="1" customWidth="1"/>
    <col min="13" max="13" width="10.69921875" bestFit="1" customWidth="1"/>
    <col min="14" max="15" width="10.19921875" bestFit="1" customWidth="1"/>
    <col min="16" max="16" width="10.296875" bestFit="1" customWidth="1"/>
    <col min="17" max="17" width="9.796875" bestFit="1" customWidth="1"/>
    <col min="22" max="22" width="11.5" style="2" bestFit="1" customWidth="1"/>
    <col min="27" max="27" width="8.796875" style="7"/>
    <col min="29" max="29" width="12" bestFit="1" customWidth="1"/>
    <col min="31" max="31" width="10.19921875" bestFit="1" customWidth="1"/>
    <col min="32" max="32" width="10.19921875" customWidth="1"/>
  </cols>
  <sheetData>
    <row r="1" spans="1:49">
      <c r="A1" t="s">
        <v>0</v>
      </c>
      <c r="B1" t="s">
        <v>23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s="8" t="s">
        <v>245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</v>
      </c>
      <c r="Z1" s="8" t="s">
        <v>24</v>
      </c>
      <c r="AA1" s="9" t="s">
        <v>246</v>
      </c>
      <c r="AB1" s="8" t="s">
        <v>247</v>
      </c>
      <c r="AC1" s="8" t="s">
        <v>248</v>
      </c>
      <c r="AD1" s="8" t="s">
        <v>249</v>
      </c>
      <c r="AE1" s="8" t="s">
        <v>250</v>
      </c>
      <c r="AF1" s="8"/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</row>
    <row r="2" spans="1:49">
      <c r="A2">
        <v>14</v>
      </c>
      <c r="B2" t="s">
        <v>40</v>
      </c>
      <c r="C2" t="s">
        <v>251</v>
      </c>
      <c r="D2">
        <v>0.55457639765814826</v>
      </c>
      <c r="E2">
        <v>0.21255567308402434</v>
      </c>
      <c r="F2">
        <v>0.18224263024522511</v>
      </c>
      <c r="G2">
        <v>0.72283407147522116</v>
      </c>
      <c r="H2">
        <v>0.68094701913812627</v>
      </c>
      <c r="I2" s="3">
        <v>0.14719561167974402</v>
      </c>
      <c r="J2" s="3">
        <v>0.22547773983968245</v>
      </c>
      <c r="K2" s="3">
        <v>0</v>
      </c>
      <c r="L2" s="3">
        <f>SUM(I2:K2)</f>
        <v>0.37267335151942649</v>
      </c>
      <c r="M2">
        <v>1.72</v>
      </c>
      <c r="N2">
        <v>4.5</v>
      </c>
      <c r="O2">
        <v>4</v>
      </c>
      <c r="P2" s="4">
        <f>100+(I2*M2-I2)-J2-K2</f>
        <v>99.88050310056974</v>
      </c>
      <c r="Q2" s="4">
        <f>100+(J2*N2-J2)-I2-K2</f>
        <v>100.64197647775914</v>
      </c>
      <c r="R2" s="4">
        <f>100+(K2*O2-K2)-I2-J2</f>
        <v>99.627326648480576</v>
      </c>
      <c r="S2">
        <f>LOG(P2)</f>
        <v>1.9994807212368892</v>
      </c>
      <c r="T2">
        <f t="shared" ref="T2:U17" si="0">LOG(Q2)</f>
        <v>2.0027791571647438</v>
      </c>
      <c r="U2">
        <f t="shared" si="0"/>
        <v>1.9983784768262272</v>
      </c>
      <c r="V2" s="2">
        <f>(D2*S2)+(E2*T2)+(F2*U2)</f>
        <v>1.8987566372025353</v>
      </c>
      <c r="W2">
        <f>SUM(V2:V251)</f>
        <v>368.57147170056498</v>
      </c>
      <c r="X2">
        <v>3</v>
      </c>
      <c r="Y2">
        <v>1</v>
      </c>
      <c r="Z2">
        <f>IF(X2=Y2,R2,IF(X2&gt;Y2,P2,Q2))</f>
        <v>99.88050310056974</v>
      </c>
      <c r="AA2" s="7">
        <f>Z2-100</f>
        <v>-0.11949689943025987</v>
      </c>
      <c r="AB2" s="5">
        <f>SUM(AA2:AA190)</f>
        <v>516.12465985269819</v>
      </c>
      <c r="AC2" s="5">
        <f>SUM(L2:L251)</f>
        <v>3926.1005385217532</v>
      </c>
      <c r="AD2" s="5">
        <f>SUMIF(V2:V190,"&gt;2",AA2:AA190)</f>
        <v>361.95174905073827</v>
      </c>
      <c r="AE2" s="5">
        <f>SUMIF(V2:V190,"&gt;2",L2:L190)</f>
        <v>1782.9469925498436</v>
      </c>
      <c r="AF2" s="5"/>
      <c r="AH2" t="str">
        <f>_xlfn.CONCAT(B2,C2)</f>
        <v>Werder BremenDüsseldorf</v>
      </c>
      <c r="AI2">
        <f>VLOOKUP(AH2,$AR$2:$AW$190,2,FALSE)</f>
        <v>1.72</v>
      </c>
      <c r="AJ2">
        <f>VLOOKUP(AH2,$AR$2:$AW$190,3,FALSE)</f>
        <v>4</v>
      </c>
      <c r="AK2">
        <f>VLOOKUP(AH2,$AR$2:$AW$190,4,FALSE)</f>
        <v>4.5</v>
      </c>
      <c r="AL2">
        <f>VLOOKUP(AH2,$AR$2:$AW$190,5,FALSE)</f>
        <v>1.51</v>
      </c>
      <c r="AM2">
        <f>VLOOKUP(AH2,$AR$2:$AW$190,6,FALSE)</f>
        <v>2.52</v>
      </c>
      <c r="AR2" t="s">
        <v>252</v>
      </c>
      <c r="AS2">
        <v>1.72</v>
      </c>
      <c r="AT2">
        <v>4</v>
      </c>
      <c r="AU2">
        <v>4.5</v>
      </c>
      <c r="AV2">
        <v>1.51</v>
      </c>
      <c r="AW2">
        <v>2.52</v>
      </c>
    </row>
    <row r="3" spans="1:49">
      <c r="A3">
        <v>14</v>
      </c>
      <c r="B3" t="s">
        <v>32</v>
      </c>
      <c r="C3" t="s">
        <v>48</v>
      </c>
      <c r="D3">
        <v>0.24319973531259975</v>
      </c>
      <c r="E3">
        <v>0.50659283113192743</v>
      </c>
      <c r="F3">
        <v>0.24167591759219381</v>
      </c>
      <c r="G3">
        <v>0.51379151826656455</v>
      </c>
      <c r="H3">
        <v>0.53258439472777552</v>
      </c>
      <c r="I3" s="3">
        <v>0</v>
      </c>
      <c r="J3" s="3">
        <v>0</v>
      </c>
      <c r="K3" s="3">
        <v>0</v>
      </c>
      <c r="L3" s="3">
        <f t="shared" ref="L3:L66" si="1">SUM(I3:K3)</f>
        <v>0</v>
      </c>
      <c r="M3">
        <v>4</v>
      </c>
      <c r="N3">
        <v>1.83</v>
      </c>
      <c r="O3">
        <v>4</v>
      </c>
      <c r="P3" s="4">
        <f t="shared" ref="P3:P66" si="2">100+(I3*M3-I3)-J3-K3</f>
        <v>100</v>
      </c>
      <c r="Q3" s="4">
        <f t="shared" ref="Q3:Q66" si="3">100+(J3*N3-J3)-I3-K3</f>
        <v>100</v>
      </c>
      <c r="R3" s="4">
        <f t="shared" ref="R3:R66" si="4">100+(K3*O3-K3)-I3-J3</f>
        <v>100</v>
      </c>
      <c r="S3">
        <f t="shared" ref="S3:U66" si="5">LOG(P3)</f>
        <v>2</v>
      </c>
      <c r="T3">
        <f t="shared" si="0"/>
        <v>2</v>
      </c>
      <c r="U3">
        <f t="shared" si="0"/>
        <v>2</v>
      </c>
      <c r="V3" s="2">
        <f t="shared" ref="V3:V66" si="6">(D3*S3)+(E3*T3)+(F3*U3)</f>
        <v>1.9829369680734419</v>
      </c>
      <c r="X3">
        <v>3</v>
      </c>
      <c r="Y3">
        <v>0</v>
      </c>
      <c r="Z3">
        <f t="shared" ref="Z3:Z66" si="7">IF(X3=Y3,R3,IF(X3&gt;Y3,P3,Q3))</f>
        <v>100</v>
      </c>
      <c r="AA3" s="7">
        <f t="shared" ref="AA3:AA66" si="8">Z3-100</f>
        <v>0</v>
      </c>
      <c r="AH3" t="str">
        <f t="shared" ref="AH3:AH66" si="9">_xlfn.CONCAT(B3,C3)</f>
        <v>FreiburgRB Leipzig</v>
      </c>
      <c r="AI3">
        <f t="shared" ref="AI3:AI66" si="10">VLOOKUP(AH3,$AR$2:$AW$190,2,FALSE)</f>
        <v>4</v>
      </c>
      <c r="AJ3">
        <f t="shared" ref="AJ3:AJ66" si="11">VLOOKUP(AH3,$AR$2:$AW$190,3,FALSE)</f>
        <v>4</v>
      </c>
      <c r="AK3">
        <f t="shared" ref="AK3:AK66" si="12">VLOOKUP(AH3,$AR$2:$AW$190,4,FALSE)</f>
        <v>1.83</v>
      </c>
      <c r="AL3">
        <f t="shared" ref="AL3:AL66" si="13">VLOOKUP(AH3,$AR$2:$AW$190,5,FALSE)</f>
        <v>1.71</v>
      </c>
      <c r="AM3">
        <f t="shared" ref="AM3:AM66" si="14">VLOOKUP(AH3,$AR$2:$AW$190,6,FALSE)</f>
        <v>2.13</v>
      </c>
      <c r="AR3" t="s">
        <v>253</v>
      </c>
      <c r="AS3">
        <v>1.08</v>
      </c>
      <c r="AT3">
        <v>11</v>
      </c>
      <c r="AU3">
        <v>34</v>
      </c>
      <c r="AV3">
        <v>1.26</v>
      </c>
      <c r="AW3">
        <v>3.76</v>
      </c>
    </row>
    <row r="4" spans="1:49">
      <c r="A4">
        <v>14</v>
      </c>
      <c r="B4" t="s">
        <v>61</v>
      </c>
      <c r="C4" t="s">
        <v>47</v>
      </c>
      <c r="D4">
        <v>0.25857278191305383</v>
      </c>
      <c r="E4">
        <v>0.50209898704656064</v>
      </c>
      <c r="F4">
        <v>0.18904852611805559</v>
      </c>
      <c r="G4">
        <v>0.74469207211946187</v>
      </c>
      <c r="H4">
        <v>0.71505600157589111</v>
      </c>
      <c r="I4" s="3">
        <v>0</v>
      </c>
      <c r="J4" s="3">
        <v>16.631092531727088</v>
      </c>
      <c r="K4" s="3">
        <v>0</v>
      </c>
      <c r="L4" s="3">
        <f t="shared" si="1"/>
        <v>16.631092531727088</v>
      </c>
      <c r="M4">
        <v>3</v>
      </c>
      <c r="N4">
        <v>2.2999999999999998</v>
      </c>
      <c r="O4">
        <v>3.6</v>
      </c>
      <c r="P4" s="4">
        <f t="shared" si="2"/>
        <v>83.368907468272909</v>
      </c>
      <c r="Q4" s="4">
        <f t="shared" si="3"/>
        <v>121.62042029124521</v>
      </c>
      <c r="R4" s="4">
        <f t="shared" si="4"/>
        <v>83.368907468272909</v>
      </c>
      <c r="S4">
        <f t="shared" si="5"/>
        <v>1.9210041101978939</v>
      </c>
      <c r="T4">
        <f t="shared" si="0"/>
        <v>2.0850064998976783</v>
      </c>
      <c r="U4">
        <f t="shared" si="0"/>
        <v>1.9210041101978939</v>
      </c>
      <c r="V4" s="2">
        <f t="shared" si="6"/>
        <v>1.9067620241240377</v>
      </c>
      <c r="X4">
        <v>2</v>
      </c>
      <c r="Y4">
        <v>2</v>
      </c>
      <c r="Z4">
        <f t="shared" si="7"/>
        <v>83.368907468272909</v>
      </c>
      <c r="AA4" s="7">
        <f t="shared" si="8"/>
        <v>-16.631092531727091</v>
      </c>
      <c r="AD4" t="s">
        <v>246</v>
      </c>
      <c r="AE4" t="s">
        <v>254</v>
      </c>
      <c r="AF4" t="s">
        <v>44</v>
      </c>
      <c r="AH4" t="str">
        <f t="shared" si="9"/>
        <v>WolfsburgHoffenheim</v>
      </c>
      <c r="AI4">
        <f t="shared" si="10"/>
        <v>3</v>
      </c>
      <c r="AJ4">
        <f t="shared" si="11"/>
        <v>3.6</v>
      </c>
      <c r="AK4">
        <f t="shared" si="12"/>
        <v>2.2999999999999998</v>
      </c>
      <c r="AL4">
        <f t="shared" si="13"/>
        <v>1.52</v>
      </c>
      <c r="AM4">
        <f t="shared" si="14"/>
        <v>2.5</v>
      </c>
      <c r="AR4" t="s">
        <v>103</v>
      </c>
      <c r="AS4">
        <v>4</v>
      </c>
      <c r="AT4">
        <v>4</v>
      </c>
      <c r="AU4">
        <v>1.83</v>
      </c>
      <c r="AV4">
        <v>1.71</v>
      </c>
      <c r="AW4">
        <v>2.13</v>
      </c>
    </row>
    <row r="5" spans="1:49">
      <c r="A5">
        <v>14</v>
      </c>
      <c r="B5" t="s">
        <v>56</v>
      </c>
      <c r="C5" t="s">
        <v>52</v>
      </c>
      <c r="D5">
        <v>0.24806792596530358</v>
      </c>
      <c r="E5">
        <v>0.40858431042686816</v>
      </c>
      <c r="F5">
        <v>0.34278654710582274</v>
      </c>
      <c r="G5">
        <v>0.22618424955526834</v>
      </c>
      <c r="H5">
        <v>0.3035986510022064</v>
      </c>
      <c r="I5" s="3">
        <v>0</v>
      </c>
      <c r="J5" s="3">
        <v>0</v>
      </c>
      <c r="K5" s="3">
        <v>6.923365350531224</v>
      </c>
      <c r="L5" s="3">
        <f t="shared" si="1"/>
        <v>6.923365350531224</v>
      </c>
      <c r="M5">
        <v>3.3</v>
      </c>
      <c r="N5">
        <v>2.2000000000000002</v>
      </c>
      <c r="O5">
        <v>3.4</v>
      </c>
      <c r="P5" s="4">
        <f t="shared" si="2"/>
        <v>93.076634649468772</v>
      </c>
      <c r="Q5" s="4">
        <f t="shared" si="3"/>
        <v>93.076634649468772</v>
      </c>
      <c r="R5" s="4">
        <f t="shared" si="4"/>
        <v>116.61607684127493</v>
      </c>
      <c r="S5">
        <f t="shared" si="5"/>
        <v>1.9688406722125911</v>
      </c>
      <c r="T5">
        <f t="shared" si="0"/>
        <v>1.9688406722125911</v>
      </c>
      <c r="U5">
        <f t="shared" si="0"/>
        <v>2.0667584269422967</v>
      </c>
      <c r="V5" s="2">
        <f t="shared" si="6"/>
        <v>2.0013006153816764</v>
      </c>
      <c r="X5">
        <v>1</v>
      </c>
      <c r="Y5">
        <v>2</v>
      </c>
      <c r="Z5">
        <f t="shared" si="7"/>
        <v>93.076634649468772</v>
      </c>
      <c r="AA5" s="7">
        <f t="shared" si="8"/>
        <v>-6.9233653505312276</v>
      </c>
      <c r="AC5" t="s">
        <v>49</v>
      </c>
      <c r="AD5" s="10">
        <f>SUM(AA2:AA251)</f>
        <v>516.12465985269819</v>
      </c>
      <c r="AE5" s="4">
        <f>SUM(L2:L251)</f>
        <v>3926.1005385217532</v>
      </c>
      <c r="AF5" s="6">
        <f>AD5/AE5</f>
        <v>0.1314598683321106</v>
      </c>
      <c r="AH5" t="str">
        <f t="shared" si="9"/>
        <v>Schalke 04Dortmund</v>
      </c>
      <c r="AI5">
        <f t="shared" si="10"/>
        <v>3.3</v>
      </c>
      <c r="AJ5">
        <f t="shared" si="11"/>
        <v>3.4</v>
      </c>
      <c r="AK5">
        <f t="shared" si="12"/>
        <v>2.2000000000000002</v>
      </c>
      <c r="AL5">
        <f t="shared" si="13"/>
        <v>1.72</v>
      </c>
      <c r="AM5">
        <f t="shared" si="14"/>
        <v>2.12</v>
      </c>
      <c r="AR5" t="s">
        <v>60</v>
      </c>
      <c r="AS5">
        <v>2.4500000000000002</v>
      </c>
      <c r="AT5">
        <v>3.3</v>
      </c>
      <c r="AU5">
        <v>2.9</v>
      </c>
      <c r="AV5">
        <v>1.64</v>
      </c>
      <c r="AW5">
        <v>2.2400000000000002</v>
      </c>
    </row>
    <row r="6" spans="1:49">
      <c r="A6">
        <v>14</v>
      </c>
      <c r="B6" t="s">
        <v>53</v>
      </c>
      <c r="C6" t="s">
        <v>255</v>
      </c>
      <c r="D6">
        <v>0.67553042395584451</v>
      </c>
      <c r="E6">
        <v>3.7899581093992274E-2</v>
      </c>
      <c r="F6">
        <v>6.8776788731455485E-2</v>
      </c>
      <c r="G6">
        <v>0.64878024910569299</v>
      </c>
      <c r="H6">
        <v>0.44770225688450016</v>
      </c>
      <c r="I6" s="3">
        <v>0</v>
      </c>
      <c r="J6" s="3">
        <v>1.9602725096287439</v>
      </c>
      <c r="K6" s="3">
        <v>0</v>
      </c>
      <c r="L6" s="3">
        <f t="shared" si="1"/>
        <v>1.9602725096287439</v>
      </c>
      <c r="M6">
        <v>1.08</v>
      </c>
      <c r="N6">
        <v>34</v>
      </c>
      <c r="O6">
        <v>11</v>
      </c>
      <c r="P6" s="4">
        <f t="shared" si="2"/>
        <v>98.039727490371263</v>
      </c>
      <c r="Q6" s="4">
        <f t="shared" si="3"/>
        <v>164.68899281774856</v>
      </c>
      <c r="R6" s="4">
        <f t="shared" si="4"/>
        <v>98.039727490371263</v>
      </c>
      <c r="S6">
        <f t="shared" si="5"/>
        <v>1.991402095423854</v>
      </c>
      <c r="T6">
        <f t="shared" si="0"/>
        <v>2.2166645735579755</v>
      </c>
      <c r="U6">
        <f t="shared" si="0"/>
        <v>1.991402095423854</v>
      </c>
      <c r="V6" s="2">
        <f t="shared" si="6"/>
        <v>1.5662256017483178</v>
      </c>
      <c r="X6">
        <v>3</v>
      </c>
      <c r="Y6">
        <v>0</v>
      </c>
      <c r="Z6">
        <f t="shared" si="7"/>
        <v>98.039727490371263</v>
      </c>
      <c r="AA6" s="7">
        <f t="shared" si="8"/>
        <v>-1.9602725096287372</v>
      </c>
      <c r="AC6">
        <v>2</v>
      </c>
      <c r="AD6">
        <f>SUMIF($V$2:$V$190,"&gt;2",$AA$2:$AA$190)</f>
        <v>361.95174905073827</v>
      </c>
      <c r="AE6">
        <f>SUMIF($V$2:$V$190,"&gt;2",$L$2:$L$190)</f>
        <v>1782.9469925498436</v>
      </c>
      <c r="AF6" s="6">
        <f t="shared" ref="AF6:AF11" si="15">AD6/AE6</f>
        <v>0.20300757709745521</v>
      </c>
      <c r="AH6" t="str">
        <f t="shared" si="9"/>
        <v>Bayern MunichNürnberg</v>
      </c>
      <c r="AI6">
        <f t="shared" si="10"/>
        <v>1.08</v>
      </c>
      <c r="AJ6">
        <f t="shared" si="11"/>
        <v>11</v>
      </c>
      <c r="AK6">
        <f t="shared" si="12"/>
        <v>34</v>
      </c>
      <c r="AL6">
        <f t="shared" si="13"/>
        <v>1.26</v>
      </c>
      <c r="AM6">
        <f t="shared" si="14"/>
        <v>3.76</v>
      </c>
      <c r="AR6" t="s">
        <v>184</v>
      </c>
      <c r="AS6">
        <v>1.66</v>
      </c>
      <c r="AT6">
        <v>4</v>
      </c>
      <c r="AU6">
        <v>5</v>
      </c>
      <c r="AV6">
        <v>1.52</v>
      </c>
      <c r="AW6">
        <v>2.48</v>
      </c>
    </row>
    <row r="7" spans="1:49">
      <c r="A7">
        <v>14</v>
      </c>
      <c r="B7" t="s">
        <v>51</v>
      </c>
      <c r="C7" t="s">
        <v>36</v>
      </c>
      <c r="D7">
        <v>0.57398769799697924</v>
      </c>
      <c r="E7">
        <v>0.19577585521163782</v>
      </c>
      <c r="F7">
        <v>0.21239844842738384</v>
      </c>
      <c r="G7">
        <v>0.57774711046175253</v>
      </c>
      <c r="H7">
        <v>0.55812916608282948</v>
      </c>
      <c r="I7" s="3">
        <v>0</v>
      </c>
      <c r="J7" s="3">
        <v>0</v>
      </c>
      <c r="K7" s="3">
        <v>0</v>
      </c>
      <c r="L7" s="3">
        <f t="shared" si="1"/>
        <v>0</v>
      </c>
      <c r="M7">
        <v>1.66</v>
      </c>
      <c r="N7">
        <v>5</v>
      </c>
      <c r="O7">
        <v>4</v>
      </c>
      <c r="P7" s="4">
        <f t="shared" si="2"/>
        <v>100</v>
      </c>
      <c r="Q7" s="4">
        <f t="shared" si="3"/>
        <v>100</v>
      </c>
      <c r="R7" s="4">
        <f t="shared" si="4"/>
        <v>100</v>
      </c>
      <c r="S7">
        <f t="shared" si="5"/>
        <v>2</v>
      </c>
      <c r="T7">
        <f t="shared" si="0"/>
        <v>2</v>
      </c>
      <c r="U7">
        <f t="shared" si="0"/>
        <v>2</v>
      </c>
      <c r="V7" s="2">
        <f t="shared" si="6"/>
        <v>1.964324003272002</v>
      </c>
      <c r="X7">
        <v>1</v>
      </c>
      <c r="Y7">
        <v>0</v>
      </c>
      <c r="Z7">
        <f t="shared" si="7"/>
        <v>100</v>
      </c>
      <c r="AA7" s="7">
        <f t="shared" si="8"/>
        <v>0</v>
      </c>
      <c r="AC7">
        <v>2.02</v>
      </c>
      <c r="AD7">
        <f>SUMIF($V$2:$V$190,"&gt;2.02",$AA$2:$AA$190)</f>
        <v>367.94492166401307</v>
      </c>
      <c r="AE7">
        <f>SUMIF($V$2:$V$190,"&gt;2.02",$L$2:$L$190)</f>
        <v>1141.9493687772456</v>
      </c>
      <c r="AF7" s="6">
        <f t="shared" si="15"/>
        <v>0.32220773680885167</v>
      </c>
      <c r="AH7" t="str">
        <f t="shared" si="9"/>
        <v>BayerAugsburg</v>
      </c>
      <c r="AI7">
        <f t="shared" si="10"/>
        <v>1.66</v>
      </c>
      <c r="AJ7">
        <f t="shared" si="11"/>
        <v>4</v>
      </c>
      <c r="AK7">
        <f t="shared" si="12"/>
        <v>5</v>
      </c>
      <c r="AL7">
        <f t="shared" si="13"/>
        <v>1.52</v>
      </c>
      <c r="AM7">
        <f t="shared" si="14"/>
        <v>2.48</v>
      </c>
      <c r="AR7" t="s">
        <v>206</v>
      </c>
      <c r="AS7">
        <v>3.3</v>
      </c>
      <c r="AT7">
        <v>3.4</v>
      </c>
      <c r="AU7">
        <v>2.2000000000000002</v>
      </c>
      <c r="AV7">
        <v>1.72</v>
      </c>
      <c r="AW7">
        <v>2.12</v>
      </c>
    </row>
    <row r="8" spans="1:49">
      <c r="A8">
        <v>14</v>
      </c>
      <c r="B8" t="s">
        <v>58</v>
      </c>
      <c r="C8" t="s">
        <v>59</v>
      </c>
      <c r="D8">
        <v>0.30780065559436193</v>
      </c>
      <c r="E8">
        <v>0.43226068718036065</v>
      </c>
      <c r="F8">
        <v>0.25378563214094602</v>
      </c>
      <c r="G8">
        <v>0.50701131540320521</v>
      </c>
      <c r="H8">
        <v>0.54462079667181229</v>
      </c>
      <c r="I8" s="3">
        <v>0</v>
      </c>
      <c r="J8" s="3">
        <v>13.753510714072213</v>
      </c>
      <c r="K8" s="3">
        <v>0</v>
      </c>
      <c r="L8" s="3">
        <f t="shared" si="1"/>
        <v>13.753510714072213</v>
      </c>
      <c r="M8">
        <v>2.4500000000000002</v>
      </c>
      <c r="N8">
        <v>2.9</v>
      </c>
      <c r="O8">
        <v>3.3</v>
      </c>
      <c r="P8" s="4">
        <f t="shared" si="2"/>
        <v>86.246489285927794</v>
      </c>
      <c r="Q8" s="4">
        <f t="shared" si="3"/>
        <v>126.1316703567372</v>
      </c>
      <c r="R8" s="4">
        <f t="shared" si="4"/>
        <v>86.246489285927794</v>
      </c>
      <c r="S8">
        <f t="shared" si="5"/>
        <v>1.935741425892787</v>
      </c>
      <c r="T8">
        <f t="shared" si="0"/>
        <v>2.1008241471143192</v>
      </c>
      <c r="U8">
        <f t="shared" si="0"/>
        <v>1.935741425892787</v>
      </c>
      <c r="V8" s="2">
        <f t="shared" si="6"/>
        <v>1.9951895308593126</v>
      </c>
      <c r="X8">
        <v>1</v>
      </c>
      <c r="Y8">
        <v>0</v>
      </c>
      <c r="Z8">
        <f t="shared" si="7"/>
        <v>86.246489285927794</v>
      </c>
      <c r="AA8" s="7">
        <f t="shared" si="8"/>
        <v>-13.753510714072206</v>
      </c>
      <c r="AC8">
        <v>2.04</v>
      </c>
      <c r="AD8">
        <f>SUMIF($V$2:$V$190,"&gt;2.04",$AA$2:$AA$190)</f>
        <v>369.07656005303295</v>
      </c>
      <c r="AE8">
        <f>SUMIF($V$2:$V$190,"&gt;2.04",$L$2:$L$190)</f>
        <v>745.71724253742298</v>
      </c>
      <c r="AF8" s="6">
        <f t="shared" si="15"/>
        <v>0.49492829051020804</v>
      </c>
      <c r="AH8" t="str">
        <f t="shared" si="9"/>
        <v>Hertha BSCEint Frankfurt</v>
      </c>
      <c r="AI8">
        <f t="shared" si="10"/>
        <v>2.4500000000000002</v>
      </c>
      <c r="AJ8">
        <f t="shared" si="11"/>
        <v>3.3</v>
      </c>
      <c r="AK8">
        <f t="shared" si="12"/>
        <v>2.9</v>
      </c>
      <c r="AL8">
        <f t="shared" si="13"/>
        <v>1.64</v>
      </c>
      <c r="AM8">
        <f t="shared" si="14"/>
        <v>2.2400000000000002</v>
      </c>
      <c r="AR8" t="s">
        <v>256</v>
      </c>
      <c r="AS8">
        <v>3</v>
      </c>
      <c r="AT8">
        <v>3.6</v>
      </c>
      <c r="AU8">
        <v>2.2999999999999998</v>
      </c>
      <c r="AV8">
        <v>1.52</v>
      </c>
      <c r="AW8">
        <v>2.5</v>
      </c>
    </row>
    <row r="9" spans="1:49">
      <c r="A9">
        <v>14</v>
      </c>
      <c r="B9" t="s">
        <v>35</v>
      </c>
      <c r="C9" t="s">
        <v>54</v>
      </c>
      <c r="D9">
        <v>0.68761621281818208</v>
      </c>
      <c r="E9">
        <v>0.10812965182580971</v>
      </c>
      <c r="F9">
        <v>0.1559601111403443</v>
      </c>
      <c r="G9">
        <v>0.62847534325412424</v>
      </c>
      <c r="H9">
        <v>0.52059247355805172</v>
      </c>
      <c r="I9" s="3">
        <v>41.349485413305118</v>
      </c>
      <c r="J9" s="3">
        <v>0</v>
      </c>
      <c r="K9" s="3">
        <v>1.1204174619192217E-2</v>
      </c>
      <c r="L9" s="3">
        <f t="shared" si="1"/>
        <v>41.360689587924313</v>
      </c>
      <c r="M9">
        <v>1.9</v>
      </c>
      <c r="N9">
        <v>4</v>
      </c>
      <c r="O9">
        <v>3.6</v>
      </c>
      <c r="P9" s="4">
        <f t="shared" si="2"/>
        <v>137.20333269735539</v>
      </c>
      <c r="Q9" s="4">
        <f t="shared" si="3"/>
        <v>58.639310412075687</v>
      </c>
      <c r="R9" s="4">
        <f t="shared" si="4"/>
        <v>58.679645440704789</v>
      </c>
      <c r="S9">
        <f t="shared" si="5"/>
        <v>2.1373646606017291</v>
      </c>
      <c r="T9">
        <f t="shared" si="0"/>
        <v>1.7681888544367679</v>
      </c>
      <c r="U9">
        <f t="shared" si="0"/>
        <v>1.7684874810470013</v>
      </c>
      <c r="V9" s="2">
        <f t="shared" si="6"/>
        <v>1.9366937426213029</v>
      </c>
      <c r="X9">
        <v>1</v>
      </c>
      <c r="Y9">
        <v>1</v>
      </c>
      <c r="Z9">
        <f t="shared" si="7"/>
        <v>58.679645440704789</v>
      </c>
      <c r="AA9" s="7">
        <f t="shared" si="8"/>
        <v>-41.320354559295211</v>
      </c>
      <c r="AC9">
        <v>2.06</v>
      </c>
      <c r="AD9">
        <f>SUMIF($V$2:$V$190,"&gt;2.06",$AA$2:$AA$190)</f>
        <v>165.15779933648906</v>
      </c>
      <c r="AE9">
        <f>SUMIF($V$2:$V$190,"&gt;2.06",$L$2:$L$190)</f>
        <v>294.35308153332232</v>
      </c>
      <c r="AF9" s="6">
        <f t="shared" si="15"/>
        <v>0.56108738008163961</v>
      </c>
      <c r="AH9" t="str">
        <f t="shared" si="9"/>
        <v>Mainz 05Hannover 96</v>
      </c>
      <c r="AI9">
        <f t="shared" si="10"/>
        <v>1.9</v>
      </c>
      <c r="AJ9">
        <f t="shared" si="11"/>
        <v>3.6</v>
      </c>
      <c r="AK9">
        <f t="shared" si="12"/>
        <v>4</v>
      </c>
      <c r="AL9">
        <f t="shared" si="13"/>
        <v>1.8</v>
      </c>
      <c r="AM9">
        <f t="shared" si="14"/>
        <v>2</v>
      </c>
      <c r="AR9" t="s">
        <v>257</v>
      </c>
      <c r="AS9">
        <v>1.9</v>
      </c>
      <c r="AT9">
        <v>3.6</v>
      </c>
      <c r="AU9">
        <v>4</v>
      </c>
      <c r="AV9">
        <v>1.8</v>
      </c>
      <c r="AW9">
        <v>2</v>
      </c>
    </row>
    <row r="10" spans="1:49">
      <c r="A10">
        <v>14</v>
      </c>
      <c r="B10" t="s">
        <v>62</v>
      </c>
      <c r="C10" t="s">
        <v>41</v>
      </c>
      <c r="D10">
        <v>0.74891703541044752</v>
      </c>
      <c r="E10">
        <v>5.7622920450441088E-2</v>
      </c>
      <c r="F10">
        <v>0.1126267371300384</v>
      </c>
      <c r="G10">
        <v>0.6266626170374221</v>
      </c>
      <c r="H10">
        <v>0.43261872078004665</v>
      </c>
      <c r="I10" s="3">
        <v>38.917395987541035</v>
      </c>
      <c r="J10" s="3">
        <v>0</v>
      </c>
      <c r="K10" s="3">
        <v>0</v>
      </c>
      <c r="L10" s="3">
        <f t="shared" si="1"/>
        <v>38.917395987541035</v>
      </c>
      <c r="M10">
        <v>1.44</v>
      </c>
      <c r="N10">
        <v>7</v>
      </c>
      <c r="O10">
        <v>4.33</v>
      </c>
      <c r="P10" s="4">
        <f t="shared" si="2"/>
        <v>117.12365423451806</v>
      </c>
      <c r="Q10" s="4">
        <f t="shared" si="3"/>
        <v>61.082604012458965</v>
      </c>
      <c r="R10" s="4">
        <f t="shared" si="4"/>
        <v>61.082604012458965</v>
      </c>
      <c r="S10">
        <f t="shared" si="5"/>
        <v>2.0686446138264176</v>
      </c>
      <c r="T10">
        <f t="shared" si="0"/>
        <v>1.7859175431868641</v>
      </c>
      <c r="U10">
        <f t="shared" si="0"/>
        <v>1.7859175431868641</v>
      </c>
      <c r="V10" s="2">
        <f t="shared" si="6"/>
        <v>1.8532950416992056</v>
      </c>
      <c r="X10">
        <v>3</v>
      </c>
      <c r="Y10">
        <v>0</v>
      </c>
      <c r="Z10">
        <f t="shared" si="7"/>
        <v>117.12365423451806</v>
      </c>
      <c r="AA10" s="7">
        <f t="shared" si="8"/>
        <v>17.123654234518057</v>
      </c>
      <c r="AC10">
        <v>2.08</v>
      </c>
      <c r="AD10">
        <f>SUMIF($V$2:$V$190,"&gt;2.08",$AA$2:$AA$190)</f>
        <v>98.849792359160432</v>
      </c>
      <c r="AE10">
        <f>SUMIF($V$2:$V$190,"&gt;2.08",$L$2:$L$190)</f>
        <v>80.500747419757886</v>
      </c>
      <c r="AF10" s="6">
        <f t="shared" si="15"/>
        <v>1.2279363301277748</v>
      </c>
      <c r="AH10" t="str">
        <f t="shared" si="9"/>
        <v>M'gladbachStuttgart</v>
      </c>
      <c r="AI10">
        <f t="shared" si="10"/>
        <v>1.44</v>
      </c>
      <c r="AJ10">
        <f t="shared" si="11"/>
        <v>4.33</v>
      </c>
      <c r="AK10">
        <f t="shared" si="12"/>
        <v>7</v>
      </c>
      <c r="AL10">
        <f t="shared" si="13"/>
        <v>1.56</v>
      </c>
      <c r="AM10">
        <f t="shared" si="14"/>
        <v>2.41</v>
      </c>
      <c r="AR10" t="s">
        <v>258</v>
      </c>
      <c r="AS10">
        <v>1.44</v>
      </c>
      <c r="AT10">
        <v>4.33</v>
      </c>
      <c r="AU10">
        <v>7</v>
      </c>
      <c r="AV10">
        <v>1.56</v>
      </c>
      <c r="AW10">
        <v>2.41</v>
      </c>
    </row>
    <row r="11" spans="1:49">
      <c r="A11">
        <v>15</v>
      </c>
      <c r="B11" t="s">
        <v>255</v>
      </c>
      <c r="C11" t="s">
        <v>61</v>
      </c>
      <c r="D11">
        <v>0.33670782988857695</v>
      </c>
      <c r="E11">
        <v>0.31899934807539626</v>
      </c>
      <c r="F11">
        <v>0.34382425971819092</v>
      </c>
      <c r="G11">
        <v>0.23511825658868685</v>
      </c>
      <c r="H11">
        <v>0.32078687427013997</v>
      </c>
      <c r="I11" s="3">
        <v>13.379938566066087</v>
      </c>
      <c r="J11" s="3">
        <v>0</v>
      </c>
      <c r="K11" s="3">
        <v>13.510160349218935</v>
      </c>
      <c r="L11" s="3">
        <f t="shared" si="1"/>
        <v>26.890098915285023</v>
      </c>
      <c r="M11">
        <v>3.6</v>
      </c>
      <c r="N11">
        <v>2.04</v>
      </c>
      <c r="O11">
        <v>3.5</v>
      </c>
      <c r="P11" s="4">
        <f t="shared" si="2"/>
        <v>121.27767992255288</v>
      </c>
      <c r="Q11" s="4">
        <f t="shared" si="3"/>
        <v>73.109901084714977</v>
      </c>
      <c r="R11" s="4">
        <f t="shared" si="4"/>
        <v>120.39546230698126</v>
      </c>
      <c r="S11">
        <f t="shared" si="5"/>
        <v>2.083780880187132</v>
      </c>
      <c r="T11">
        <f t="shared" si="0"/>
        <v>1.8639761963186732</v>
      </c>
      <c r="U11">
        <f t="shared" si="0"/>
        <v>2.0806101187143655</v>
      </c>
      <c r="V11" s="2">
        <f t="shared" si="6"/>
        <v>2.0115967634139755</v>
      </c>
      <c r="X11">
        <v>0</v>
      </c>
      <c r="Y11">
        <v>2</v>
      </c>
      <c r="Z11">
        <f t="shared" si="7"/>
        <v>73.109901084714977</v>
      </c>
      <c r="AA11" s="7">
        <f t="shared" si="8"/>
        <v>-26.890098915285023</v>
      </c>
      <c r="AC11" t="s">
        <v>65</v>
      </c>
      <c r="AD11">
        <f>SUMIF($V$2:$V$190,"&lt;2",$AA$2:$AA$190)</f>
        <v>154.17291080196017</v>
      </c>
      <c r="AE11">
        <f>SUMIF($V$2:$V$190,"&lt;2",$L$2:$L$190)</f>
        <v>2143.1535459719084</v>
      </c>
      <c r="AF11" s="6">
        <f t="shared" si="15"/>
        <v>7.1937407887423949E-2</v>
      </c>
      <c r="AH11" t="str">
        <f t="shared" si="9"/>
        <v>NürnbergWolfsburg</v>
      </c>
      <c r="AI11">
        <f t="shared" si="10"/>
        <v>3.6</v>
      </c>
      <c r="AJ11">
        <f t="shared" si="11"/>
        <v>3.5</v>
      </c>
      <c r="AK11">
        <f t="shared" si="12"/>
        <v>2.04</v>
      </c>
      <c r="AL11">
        <f t="shared" si="13"/>
        <v>1.96</v>
      </c>
      <c r="AM11">
        <f t="shared" si="14"/>
        <v>1.85</v>
      </c>
      <c r="AR11" t="s">
        <v>259</v>
      </c>
      <c r="AS11">
        <v>3.6</v>
      </c>
      <c r="AT11">
        <v>3.5</v>
      </c>
      <c r="AU11">
        <v>2.04</v>
      </c>
      <c r="AV11">
        <v>1.96</v>
      </c>
      <c r="AW11">
        <v>1.85</v>
      </c>
    </row>
    <row r="12" spans="1:49">
      <c r="A12">
        <v>15</v>
      </c>
      <c r="B12" t="s">
        <v>41</v>
      </c>
      <c r="C12" t="s">
        <v>58</v>
      </c>
      <c r="D12">
        <v>0.43272460406521418</v>
      </c>
      <c r="E12">
        <v>0.28494560362599219</v>
      </c>
      <c r="F12">
        <v>0.2794964060501291</v>
      </c>
      <c r="G12">
        <v>0.40111598762294104</v>
      </c>
      <c r="H12">
        <v>0.45781168461987337</v>
      </c>
      <c r="I12" s="3">
        <v>11.185204305869103</v>
      </c>
      <c r="J12" s="3">
        <v>0</v>
      </c>
      <c r="K12" s="3">
        <v>1.8535096526379453</v>
      </c>
      <c r="L12" s="3">
        <f t="shared" si="1"/>
        <v>13.038713958507049</v>
      </c>
      <c r="M12">
        <v>2.7</v>
      </c>
      <c r="N12">
        <v>2.62</v>
      </c>
      <c r="O12">
        <v>3.4</v>
      </c>
      <c r="P12" s="4">
        <f t="shared" si="2"/>
        <v>117.16133766733954</v>
      </c>
      <c r="Q12" s="4">
        <f t="shared" si="3"/>
        <v>86.961286041492954</v>
      </c>
      <c r="R12" s="4">
        <f t="shared" si="4"/>
        <v>93.263218860461961</v>
      </c>
      <c r="S12">
        <f t="shared" si="5"/>
        <v>2.0687843215127</v>
      </c>
      <c r="T12">
        <f t="shared" si="0"/>
        <v>1.9393259537621614</v>
      </c>
      <c r="U12">
        <f t="shared" si="0"/>
        <v>1.9697104004945447</v>
      </c>
      <c r="V12" s="2">
        <f t="shared" si="6"/>
        <v>1.9983432588430037</v>
      </c>
      <c r="X12">
        <v>2</v>
      </c>
      <c r="Y12">
        <v>1</v>
      </c>
      <c r="Z12">
        <f t="shared" si="7"/>
        <v>117.16133766733954</v>
      </c>
      <c r="AA12" s="7">
        <f t="shared" si="8"/>
        <v>17.161337667339538</v>
      </c>
      <c r="AH12" t="str">
        <f t="shared" si="9"/>
        <v>StuttgartHertha BSC</v>
      </c>
      <c r="AI12">
        <f t="shared" si="10"/>
        <v>2.7</v>
      </c>
      <c r="AJ12">
        <f t="shared" si="11"/>
        <v>3.4</v>
      </c>
      <c r="AK12">
        <f t="shared" si="12"/>
        <v>2.62</v>
      </c>
      <c r="AL12">
        <f t="shared" si="13"/>
        <v>1.77</v>
      </c>
      <c r="AM12">
        <f t="shared" si="14"/>
        <v>2.04</v>
      </c>
      <c r="AR12" t="s">
        <v>228</v>
      </c>
      <c r="AS12">
        <v>2.5</v>
      </c>
      <c r="AT12">
        <v>3.25</v>
      </c>
      <c r="AU12">
        <v>2.9</v>
      </c>
      <c r="AV12">
        <v>1.94</v>
      </c>
      <c r="AW12">
        <v>1.86</v>
      </c>
    </row>
    <row r="13" spans="1:49">
      <c r="A13">
        <v>15</v>
      </c>
      <c r="B13" t="s">
        <v>36</v>
      </c>
      <c r="C13" t="s">
        <v>56</v>
      </c>
      <c r="D13">
        <v>0.46024436528191004</v>
      </c>
      <c r="E13">
        <v>0.29718339472685162</v>
      </c>
      <c r="F13">
        <v>0.22865153677817265</v>
      </c>
      <c r="G13">
        <v>0.61015757457911213</v>
      </c>
      <c r="H13">
        <v>0.621146526348755</v>
      </c>
      <c r="I13" s="3">
        <v>11.06774436412074</v>
      </c>
      <c r="J13" s="3">
        <v>0</v>
      </c>
      <c r="K13" s="3">
        <v>0</v>
      </c>
      <c r="L13" s="3">
        <f t="shared" si="1"/>
        <v>11.06774436412074</v>
      </c>
      <c r="M13">
        <v>2.5</v>
      </c>
      <c r="N13">
        <v>2.9</v>
      </c>
      <c r="O13">
        <v>3.25</v>
      </c>
      <c r="P13" s="4">
        <f t="shared" si="2"/>
        <v>116.60161654618111</v>
      </c>
      <c r="Q13" s="4">
        <f t="shared" si="3"/>
        <v>88.932255635879258</v>
      </c>
      <c r="R13" s="4">
        <f t="shared" si="4"/>
        <v>88.932255635879258</v>
      </c>
      <c r="S13">
        <f t="shared" si="5"/>
        <v>2.066704571454038</v>
      </c>
      <c r="T13">
        <f t="shared" si="0"/>
        <v>1.9490593076962131</v>
      </c>
      <c r="U13">
        <f t="shared" si="0"/>
        <v>1.9490593076962131</v>
      </c>
      <c r="V13" s="2">
        <f t="shared" si="6"/>
        <v>1.9760726012757539</v>
      </c>
      <c r="X13">
        <v>1</v>
      </c>
      <c r="Y13">
        <v>1</v>
      </c>
      <c r="Z13">
        <f t="shared" si="7"/>
        <v>88.932255635879258</v>
      </c>
      <c r="AA13" s="7">
        <f t="shared" si="8"/>
        <v>-11.067744364120742</v>
      </c>
      <c r="AH13" t="str">
        <f t="shared" si="9"/>
        <v>AugsburgSchalke 04</v>
      </c>
      <c r="AI13">
        <f t="shared" si="10"/>
        <v>2.5</v>
      </c>
      <c r="AJ13">
        <f t="shared" si="11"/>
        <v>3.25</v>
      </c>
      <c r="AK13">
        <f t="shared" si="12"/>
        <v>2.9</v>
      </c>
      <c r="AL13">
        <f t="shared" si="13"/>
        <v>1.94</v>
      </c>
      <c r="AM13">
        <f t="shared" si="14"/>
        <v>1.86</v>
      </c>
      <c r="AR13" t="s">
        <v>67</v>
      </c>
      <c r="AS13">
        <v>1.36</v>
      </c>
      <c r="AT13">
        <v>5.25</v>
      </c>
      <c r="AU13">
        <v>8</v>
      </c>
      <c r="AV13">
        <v>1.39</v>
      </c>
      <c r="AW13">
        <v>2.91</v>
      </c>
    </row>
    <row r="14" spans="1:49">
      <c r="A14">
        <v>15</v>
      </c>
      <c r="B14" t="s">
        <v>251</v>
      </c>
      <c r="C14" t="s">
        <v>32</v>
      </c>
      <c r="D14">
        <v>0.61441608713486318</v>
      </c>
      <c r="E14">
        <v>0.14906637935656783</v>
      </c>
      <c r="F14">
        <v>0.22650019221492212</v>
      </c>
      <c r="G14">
        <v>0.45000121501476031</v>
      </c>
      <c r="H14">
        <v>0.42701563041241147</v>
      </c>
      <c r="I14" s="3">
        <v>45.503118592623601</v>
      </c>
      <c r="J14" s="3">
        <v>0</v>
      </c>
      <c r="K14" s="3">
        <v>8.6782818788537526</v>
      </c>
      <c r="L14" s="3">
        <f t="shared" si="1"/>
        <v>54.181400471477353</v>
      </c>
      <c r="M14">
        <v>2.75</v>
      </c>
      <c r="N14">
        <v>2.6</v>
      </c>
      <c r="O14">
        <v>3.3</v>
      </c>
      <c r="P14" s="4">
        <f t="shared" si="2"/>
        <v>170.95217565823754</v>
      </c>
      <c r="Q14" s="4">
        <f t="shared" si="3"/>
        <v>45.818599528522647</v>
      </c>
      <c r="R14" s="4">
        <f t="shared" si="4"/>
        <v>74.456929728740022</v>
      </c>
      <c r="S14">
        <f t="shared" si="5"/>
        <v>2.2328746323063746</v>
      </c>
      <c r="T14">
        <f t="shared" si="0"/>
        <v>1.6610418105991267</v>
      </c>
      <c r="U14">
        <f t="shared" si="0"/>
        <v>1.8719051238867039</v>
      </c>
      <c r="V14" s="2">
        <f t="shared" si="6"/>
        <v>2.0435064536787051</v>
      </c>
      <c r="X14">
        <v>2</v>
      </c>
      <c r="Y14">
        <v>0</v>
      </c>
      <c r="Z14">
        <f t="shared" si="7"/>
        <v>170.95217565823754</v>
      </c>
      <c r="AA14" s="7">
        <f t="shared" si="8"/>
        <v>70.952175658237536</v>
      </c>
      <c r="AH14" t="str">
        <f t="shared" si="9"/>
        <v>DüsseldorfFreiburg</v>
      </c>
      <c r="AI14">
        <f t="shared" si="10"/>
        <v>2.75</v>
      </c>
      <c r="AJ14">
        <f t="shared" si="11"/>
        <v>3.3</v>
      </c>
      <c r="AK14">
        <f t="shared" si="12"/>
        <v>2.6</v>
      </c>
      <c r="AL14">
        <f t="shared" si="13"/>
        <v>1.89</v>
      </c>
      <c r="AM14">
        <f t="shared" si="14"/>
        <v>1.9</v>
      </c>
      <c r="AR14" t="s">
        <v>260</v>
      </c>
      <c r="AS14">
        <v>2.75</v>
      </c>
      <c r="AT14">
        <v>3.3</v>
      </c>
      <c r="AU14">
        <v>2.6</v>
      </c>
      <c r="AV14">
        <v>1.89</v>
      </c>
      <c r="AW14">
        <v>1.9</v>
      </c>
    </row>
    <row r="15" spans="1:49">
      <c r="A15">
        <v>15</v>
      </c>
      <c r="B15" t="s">
        <v>54</v>
      </c>
      <c r="C15" t="s">
        <v>53</v>
      </c>
      <c r="D15">
        <v>0.17044099027763057</v>
      </c>
      <c r="E15">
        <v>0.5106211259294946</v>
      </c>
      <c r="F15">
        <v>0.31768500577070152</v>
      </c>
      <c r="G15">
        <v>0.23796519984622297</v>
      </c>
      <c r="H15">
        <v>0.2821576457382971</v>
      </c>
      <c r="I15" s="3">
        <v>11.002183521581443</v>
      </c>
      <c r="J15" s="3">
        <v>0</v>
      </c>
      <c r="K15" s="3">
        <v>22.269784929290438</v>
      </c>
      <c r="L15" s="3">
        <f t="shared" si="1"/>
        <v>33.271968450871881</v>
      </c>
      <c r="M15">
        <v>11</v>
      </c>
      <c r="N15">
        <v>1.22</v>
      </c>
      <c r="O15">
        <v>7</v>
      </c>
      <c r="P15" s="4">
        <f t="shared" si="2"/>
        <v>187.752050286524</v>
      </c>
      <c r="Q15" s="4">
        <f t="shared" si="3"/>
        <v>66.728031549128119</v>
      </c>
      <c r="R15" s="4">
        <f t="shared" si="4"/>
        <v>222.61652605416117</v>
      </c>
      <c r="S15">
        <f t="shared" si="5"/>
        <v>2.2735846882768018</v>
      </c>
      <c r="T15">
        <f t="shared" si="0"/>
        <v>1.8243083135221208</v>
      </c>
      <c r="U15">
        <f t="shared" si="0"/>
        <v>2.3475574012732743</v>
      </c>
      <c r="V15" s="2">
        <f t="shared" si="6"/>
        <v>2.0648261774137122</v>
      </c>
      <c r="X15">
        <v>0</v>
      </c>
      <c r="Y15">
        <v>4</v>
      </c>
      <c r="Z15">
        <f t="shared" si="7"/>
        <v>66.728031549128119</v>
      </c>
      <c r="AA15" s="7">
        <f t="shared" si="8"/>
        <v>-33.271968450871881</v>
      </c>
      <c r="AH15" t="str">
        <f t="shared" si="9"/>
        <v>Hannover 96Bayern Munich</v>
      </c>
      <c r="AI15">
        <f t="shared" si="10"/>
        <v>11</v>
      </c>
      <c r="AJ15">
        <f t="shared" si="11"/>
        <v>7</v>
      </c>
      <c r="AK15">
        <f t="shared" si="12"/>
        <v>1.22</v>
      </c>
      <c r="AL15">
        <f t="shared" si="13"/>
        <v>1.33</v>
      </c>
      <c r="AM15">
        <f t="shared" si="14"/>
        <v>3.21</v>
      </c>
      <c r="AR15" t="s">
        <v>212</v>
      </c>
      <c r="AS15">
        <v>11</v>
      </c>
      <c r="AT15">
        <v>7</v>
      </c>
      <c r="AU15">
        <v>1.22</v>
      </c>
      <c r="AV15">
        <v>1.33</v>
      </c>
      <c r="AW15">
        <v>3.21</v>
      </c>
    </row>
    <row r="16" spans="1:49">
      <c r="A16">
        <v>15</v>
      </c>
      <c r="B16" t="s">
        <v>47</v>
      </c>
      <c r="C16" t="s">
        <v>62</v>
      </c>
      <c r="D16">
        <v>0.30957650733012265</v>
      </c>
      <c r="E16">
        <v>0.41447719065215666</v>
      </c>
      <c r="F16">
        <v>0.27250626327653465</v>
      </c>
      <c r="G16">
        <v>0.43470610024747325</v>
      </c>
      <c r="H16">
        <v>0.48865824981835804</v>
      </c>
      <c r="I16" s="3">
        <v>0</v>
      </c>
      <c r="J16" s="3">
        <v>23.313945516514384</v>
      </c>
      <c r="K16" s="3">
        <v>10.837566564529789</v>
      </c>
      <c r="L16" s="3">
        <f t="shared" si="1"/>
        <v>34.151512081044174</v>
      </c>
      <c r="M16">
        <v>1.9</v>
      </c>
      <c r="N16">
        <v>3.6</v>
      </c>
      <c r="O16">
        <v>4</v>
      </c>
      <c r="P16" s="4">
        <f t="shared" si="2"/>
        <v>65.848487918955826</v>
      </c>
      <c r="Q16" s="4">
        <f t="shared" si="3"/>
        <v>149.77869177840759</v>
      </c>
      <c r="R16" s="4">
        <f t="shared" si="4"/>
        <v>109.19875417707497</v>
      </c>
      <c r="S16">
        <f t="shared" si="5"/>
        <v>1.818545806693499</v>
      </c>
      <c r="T16">
        <f t="shared" si="0"/>
        <v>2.1754500329810216</v>
      </c>
      <c r="U16">
        <f t="shared" si="0"/>
        <v>2.0382176836332961</v>
      </c>
      <c r="V16" s="2">
        <f t="shared" si="6"/>
        <v>2.0200805620411928</v>
      </c>
      <c r="X16">
        <v>0</v>
      </c>
      <c r="Y16">
        <v>0</v>
      </c>
      <c r="Z16">
        <f t="shared" si="7"/>
        <v>109.19875417707497</v>
      </c>
      <c r="AA16" s="7">
        <f t="shared" si="8"/>
        <v>9.1987541770749743</v>
      </c>
      <c r="AH16" t="str">
        <f t="shared" si="9"/>
        <v>HoffenheimM'gladbach</v>
      </c>
      <c r="AI16">
        <f t="shared" si="10"/>
        <v>1.9</v>
      </c>
      <c r="AJ16">
        <f t="shared" si="11"/>
        <v>4</v>
      </c>
      <c r="AK16">
        <f t="shared" si="12"/>
        <v>3.6</v>
      </c>
      <c r="AL16">
        <f t="shared" si="13"/>
        <v>1.33</v>
      </c>
      <c r="AM16">
        <f t="shared" si="14"/>
        <v>3.17</v>
      </c>
      <c r="AR16" t="s">
        <v>261</v>
      </c>
      <c r="AS16">
        <v>1.9</v>
      </c>
      <c r="AT16">
        <v>4</v>
      </c>
      <c r="AU16">
        <v>3.6</v>
      </c>
      <c r="AV16">
        <v>1.33</v>
      </c>
      <c r="AW16">
        <v>3.17</v>
      </c>
    </row>
    <row r="17" spans="1:49">
      <c r="A17">
        <v>15</v>
      </c>
      <c r="B17" t="s">
        <v>52</v>
      </c>
      <c r="C17" t="s">
        <v>40</v>
      </c>
      <c r="D17">
        <v>0.37291476529279222</v>
      </c>
      <c r="E17">
        <v>0.37291476529279222</v>
      </c>
      <c r="F17">
        <v>0.18874392555961372</v>
      </c>
      <c r="G17">
        <v>0.78409800016845088</v>
      </c>
      <c r="H17">
        <v>0.76078706969037879</v>
      </c>
      <c r="I17" s="3">
        <v>0</v>
      </c>
      <c r="J17" s="3">
        <v>32.62595805025645</v>
      </c>
      <c r="K17" s="3">
        <v>8.7706534919184929</v>
      </c>
      <c r="L17" s="3">
        <f t="shared" si="1"/>
        <v>41.396611542174945</v>
      </c>
      <c r="M17">
        <v>1.36</v>
      </c>
      <c r="N17">
        <v>8</v>
      </c>
      <c r="O17">
        <v>5.25</v>
      </c>
      <c r="P17" s="4">
        <f t="shared" si="2"/>
        <v>58.603388457825048</v>
      </c>
      <c r="Q17" s="4">
        <f t="shared" si="3"/>
        <v>319.61105285987668</v>
      </c>
      <c r="R17" s="4">
        <f t="shared" si="4"/>
        <v>104.64931929039713</v>
      </c>
      <c r="S17">
        <f t="shared" si="5"/>
        <v>1.7679227277244218</v>
      </c>
      <c r="T17">
        <f t="shared" si="0"/>
        <v>2.5046217897691503</v>
      </c>
      <c r="U17">
        <f t="shared" si="0"/>
        <v>2.0197364077402975</v>
      </c>
      <c r="V17" s="2">
        <f t="shared" si="6"/>
        <v>1.9745079141366979</v>
      </c>
      <c r="X17">
        <v>2</v>
      </c>
      <c r="Y17">
        <v>1</v>
      </c>
      <c r="Z17">
        <f t="shared" si="7"/>
        <v>58.603388457825048</v>
      </c>
      <c r="AA17" s="7">
        <f t="shared" si="8"/>
        <v>-41.396611542174952</v>
      </c>
      <c r="AH17" t="str">
        <f t="shared" si="9"/>
        <v>DortmundWerder Bremen</v>
      </c>
      <c r="AI17">
        <f t="shared" si="10"/>
        <v>1.36</v>
      </c>
      <c r="AJ17">
        <f t="shared" si="11"/>
        <v>5.25</v>
      </c>
      <c r="AK17">
        <f t="shared" si="12"/>
        <v>8</v>
      </c>
      <c r="AL17">
        <f t="shared" si="13"/>
        <v>1.39</v>
      </c>
      <c r="AM17">
        <f t="shared" si="14"/>
        <v>2.91</v>
      </c>
      <c r="AR17" t="s">
        <v>97</v>
      </c>
      <c r="AS17">
        <v>2.7</v>
      </c>
      <c r="AT17">
        <v>3.4</v>
      </c>
      <c r="AU17">
        <v>2.62</v>
      </c>
      <c r="AV17">
        <v>1.77</v>
      </c>
      <c r="AW17">
        <v>2.04</v>
      </c>
    </row>
    <row r="18" spans="1:49">
      <c r="A18">
        <v>15</v>
      </c>
      <c r="B18" t="s">
        <v>48</v>
      </c>
      <c r="C18" t="s">
        <v>35</v>
      </c>
      <c r="D18">
        <v>0.63987345788256889</v>
      </c>
      <c r="E18">
        <v>0.14579684965348441</v>
      </c>
      <c r="F18">
        <v>0.18114687318324074</v>
      </c>
      <c r="G18">
        <v>0.61797843437686362</v>
      </c>
      <c r="H18">
        <v>0.5524508899370153</v>
      </c>
      <c r="I18" s="3">
        <v>0</v>
      </c>
      <c r="J18" s="3">
        <v>2.0741780253882429</v>
      </c>
      <c r="K18" s="3">
        <v>0</v>
      </c>
      <c r="L18" s="3">
        <f t="shared" si="1"/>
        <v>2.0741780253882429</v>
      </c>
      <c r="M18">
        <v>1.4</v>
      </c>
      <c r="N18">
        <v>7.5</v>
      </c>
      <c r="O18">
        <v>4.75</v>
      </c>
      <c r="P18" s="4">
        <f t="shared" si="2"/>
        <v>97.92582197461175</v>
      </c>
      <c r="Q18" s="4">
        <f t="shared" si="3"/>
        <v>113.48215716502358</v>
      </c>
      <c r="R18" s="4">
        <f t="shared" si="4"/>
        <v>97.92582197461175</v>
      </c>
      <c r="S18">
        <f t="shared" si="5"/>
        <v>1.9908972256377224</v>
      </c>
      <c r="T18">
        <f t="shared" si="5"/>
        <v>2.0549275826398712</v>
      </c>
      <c r="U18">
        <f t="shared" si="5"/>
        <v>1.9908972256377224</v>
      </c>
      <c r="V18" s="2">
        <f t="shared" si="6"/>
        <v>1.9341690671260283</v>
      </c>
      <c r="X18">
        <v>4</v>
      </c>
      <c r="Y18">
        <v>1</v>
      </c>
      <c r="Z18">
        <f t="shared" si="7"/>
        <v>97.92582197461175</v>
      </c>
      <c r="AA18" s="7">
        <f t="shared" si="8"/>
        <v>-2.0741780253882496</v>
      </c>
      <c r="AH18" t="str">
        <f t="shared" si="9"/>
        <v>RB LeipzigMainz 05</v>
      </c>
      <c r="AI18">
        <f t="shared" si="10"/>
        <v>1.4</v>
      </c>
      <c r="AJ18">
        <f t="shared" si="11"/>
        <v>4.75</v>
      </c>
      <c r="AK18">
        <f t="shared" si="12"/>
        <v>7.5</v>
      </c>
      <c r="AL18">
        <f t="shared" si="13"/>
        <v>1.56</v>
      </c>
      <c r="AM18">
        <f t="shared" si="14"/>
        <v>2.41</v>
      </c>
      <c r="AR18" t="s">
        <v>262</v>
      </c>
      <c r="AS18">
        <v>2.4</v>
      </c>
      <c r="AT18">
        <v>3.5</v>
      </c>
      <c r="AU18">
        <v>2.87</v>
      </c>
      <c r="AV18">
        <v>1.6</v>
      </c>
      <c r="AW18">
        <v>2.31</v>
      </c>
    </row>
    <row r="19" spans="1:49">
      <c r="A19">
        <v>15</v>
      </c>
      <c r="B19" t="s">
        <v>59</v>
      </c>
      <c r="C19" t="s">
        <v>51</v>
      </c>
      <c r="D19">
        <v>0.30974467369466957</v>
      </c>
      <c r="E19">
        <v>0.45270165837108417</v>
      </c>
      <c r="F19">
        <v>0.20633835764927549</v>
      </c>
      <c r="G19">
        <v>0.71408622072840455</v>
      </c>
      <c r="H19">
        <v>0.70239678608812228</v>
      </c>
      <c r="I19" s="3">
        <v>0</v>
      </c>
      <c r="J19" s="3">
        <v>18.018999232397384</v>
      </c>
      <c r="K19" s="3">
        <v>0</v>
      </c>
      <c r="L19" s="3">
        <f t="shared" si="1"/>
        <v>18.018999232397384</v>
      </c>
      <c r="M19">
        <v>2.4</v>
      </c>
      <c r="N19">
        <v>2.87</v>
      </c>
      <c r="O19">
        <v>3.5</v>
      </c>
      <c r="P19" s="4">
        <f t="shared" si="2"/>
        <v>81.981000767602609</v>
      </c>
      <c r="Q19" s="4">
        <f t="shared" si="3"/>
        <v>133.6955285645831</v>
      </c>
      <c r="R19" s="4">
        <f t="shared" si="4"/>
        <v>81.981000767602609</v>
      </c>
      <c r="S19">
        <f t="shared" si="5"/>
        <v>1.9137132155808081</v>
      </c>
      <c r="T19">
        <f t="shared" si="5"/>
        <v>2.1261168825633976</v>
      </c>
      <c r="U19">
        <f t="shared" si="5"/>
        <v>1.9137132155808081</v>
      </c>
      <c r="V19" s="2">
        <f t="shared" si="6"/>
        <v>1.9501315560471217</v>
      </c>
      <c r="X19">
        <v>2</v>
      </c>
      <c r="Y19">
        <v>1</v>
      </c>
      <c r="Z19">
        <f t="shared" si="7"/>
        <v>81.981000767602609</v>
      </c>
      <c r="AA19" s="7">
        <f t="shared" si="8"/>
        <v>-18.018999232397391</v>
      </c>
      <c r="AH19" t="str">
        <f t="shared" si="9"/>
        <v>Eint FrankfurtBayer</v>
      </c>
      <c r="AI19">
        <f t="shared" si="10"/>
        <v>2.4</v>
      </c>
      <c r="AJ19">
        <f t="shared" si="11"/>
        <v>3.5</v>
      </c>
      <c r="AK19">
        <f t="shared" si="12"/>
        <v>2.87</v>
      </c>
      <c r="AL19">
        <f t="shared" si="13"/>
        <v>1.6</v>
      </c>
      <c r="AM19">
        <f t="shared" si="14"/>
        <v>2.31</v>
      </c>
      <c r="AR19" t="s">
        <v>69</v>
      </c>
      <c r="AS19">
        <v>1.4</v>
      </c>
      <c r="AT19">
        <v>4.75</v>
      </c>
      <c r="AU19">
        <v>7.5</v>
      </c>
      <c r="AV19">
        <v>1.56</v>
      </c>
      <c r="AW19">
        <v>2.41</v>
      </c>
    </row>
    <row r="20" spans="1:49">
      <c r="A20">
        <v>16</v>
      </c>
      <c r="B20" t="s">
        <v>62</v>
      </c>
      <c r="C20" t="s">
        <v>255</v>
      </c>
      <c r="D20">
        <v>0.75920906192009308</v>
      </c>
      <c r="E20">
        <v>5.568420939623546E-2</v>
      </c>
      <c r="F20">
        <v>0.11728329750703023</v>
      </c>
      <c r="G20">
        <v>0.60226944151130279</v>
      </c>
      <c r="H20">
        <v>0.40403399828707703</v>
      </c>
      <c r="I20" s="3">
        <v>31.161701710891322</v>
      </c>
      <c r="J20" s="3">
        <v>0</v>
      </c>
      <c r="K20" s="3">
        <v>1.8181991567526707E-3</v>
      </c>
      <c r="L20" s="3">
        <f t="shared" si="1"/>
        <v>31.163519910048073</v>
      </c>
      <c r="M20">
        <v>1.36</v>
      </c>
      <c r="N20">
        <v>7</v>
      </c>
      <c r="O20">
        <v>5.5</v>
      </c>
      <c r="P20" s="4">
        <f t="shared" si="2"/>
        <v>111.21639441676412</v>
      </c>
      <c r="Q20" s="4">
        <f t="shared" si="3"/>
        <v>68.83648008995192</v>
      </c>
      <c r="R20" s="4">
        <f t="shared" si="4"/>
        <v>68.846480185314064</v>
      </c>
      <c r="S20">
        <f t="shared" si="5"/>
        <v>2.0461688113461167</v>
      </c>
      <c r="T20">
        <f t="shared" si="5"/>
        <v>1.8378186548485209</v>
      </c>
      <c r="U20">
        <f t="shared" si="5"/>
        <v>1.8378817416129722</v>
      </c>
      <c r="V20" s="2">
        <f t="shared" si="6"/>
        <v>1.8713602136854632</v>
      </c>
      <c r="X20">
        <v>2</v>
      </c>
      <c r="Y20">
        <v>0</v>
      </c>
      <c r="Z20">
        <f t="shared" si="7"/>
        <v>111.21639441676412</v>
      </c>
      <c r="AA20" s="7">
        <f t="shared" si="8"/>
        <v>11.216394416764118</v>
      </c>
      <c r="AH20" t="str">
        <f t="shared" si="9"/>
        <v>M'gladbachNürnberg</v>
      </c>
      <c r="AI20">
        <f t="shared" si="10"/>
        <v>1.36</v>
      </c>
      <c r="AJ20">
        <f t="shared" si="11"/>
        <v>5.5</v>
      </c>
      <c r="AK20">
        <f t="shared" si="12"/>
        <v>7</v>
      </c>
      <c r="AL20">
        <f t="shared" si="13"/>
        <v>1.48</v>
      </c>
      <c r="AM20">
        <f t="shared" si="14"/>
        <v>2.62</v>
      </c>
      <c r="AR20" t="s">
        <v>263</v>
      </c>
      <c r="AS20">
        <v>7</v>
      </c>
      <c r="AT20">
        <v>4.5</v>
      </c>
      <c r="AU20">
        <v>1.44</v>
      </c>
      <c r="AV20">
        <v>1.53</v>
      </c>
      <c r="AW20">
        <v>2.46</v>
      </c>
    </row>
    <row r="21" spans="1:49">
      <c r="A21">
        <v>16</v>
      </c>
      <c r="B21" t="s">
        <v>58</v>
      </c>
      <c r="C21" t="s">
        <v>36</v>
      </c>
      <c r="D21">
        <v>0.55040322676827325</v>
      </c>
      <c r="E21">
        <v>0.19926506995628482</v>
      </c>
      <c r="F21">
        <v>0.2426372929340756</v>
      </c>
      <c r="G21">
        <v>0.4639925758640423</v>
      </c>
      <c r="H21">
        <v>0.47404203381445648</v>
      </c>
      <c r="I21" s="3">
        <v>22.554432112405376</v>
      </c>
      <c r="J21" s="3">
        <v>0</v>
      </c>
      <c r="K21" s="3">
        <v>1.6572677326714265</v>
      </c>
      <c r="L21" s="3">
        <f t="shared" si="1"/>
        <v>24.211699845076801</v>
      </c>
      <c r="M21">
        <v>2.2999999999999998</v>
      </c>
      <c r="N21">
        <v>3.1</v>
      </c>
      <c r="O21">
        <v>3.4</v>
      </c>
      <c r="P21" s="4">
        <f t="shared" si="2"/>
        <v>127.66349401345555</v>
      </c>
      <c r="Q21" s="4">
        <f t="shared" si="3"/>
        <v>75.788300154923192</v>
      </c>
      <c r="R21" s="4">
        <f t="shared" si="4"/>
        <v>81.423010446006046</v>
      </c>
      <c r="S21">
        <f t="shared" si="5"/>
        <v>2.1060667264324833</v>
      </c>
      <c r="T21">
        <f t="shared" si="5"/>
        <v>1.8796021664455085</v>
      </c>
      <c r="U21">
        <f t="shared" si="5"/>
        <v>1.910747155472988</v>
      </c>
      <c r="V21" s="2">
        <f t="shared" si="6"/>
        <v>1.9973434964899328</v>
      </c>
      <c r="X21">
        <v>2</v>
      </c>
      <c r="Y21">
        <v>2</v>
      </c>
      <c r="Z21">
        <f t="shared" si="7"/>
        <v>81.423010446006046</v>
      </c>
      <c r="AA21" s="7">
        <f t="shared" si="8"/>
        <v>-18.576989553993954</v>
      </c>
      <c r="AH21" t="str">
        <f t="shared" si="9"/>
        <v>Hertha BSCAugsburg</v>
      </c>
      <c r="AI21">
        <f t="shared" si="10"/>
        <v>2.2999999999999998</v>
      </c>
      <c r="AJ21">
        <f t="shared" si="11"/>
        <v>3.4</v>
      </c>
      <c r="AK21">
        <f t="shared" si="12"/>
        <v>3.1</v>
      </c>
      <c r="AL21">
        <f t="shared" si="13"/>
        <v>1.76</v>
      </c>
      <c r="AM21">
        <f t="shared" si="14"/>
        <v>2.06</v>
      </c>
      <c r="AR21" t="s">
        <v>219</v>
      </c>
      <c r="AS21">
        <v>2.2999999999999998</v>
      </c>
      <c r="AT21">
        <v>3.4</v>
      </c>
      <c r="AU21">
        <v>3.1</v>
      </c>
      <c r="AV21">
        <v>1.76</v>
      </c>
      <c r="AW21">
        <v>2.06</v>
      </c>
    </row>
    <row r="22" spans="1:49">
      <c r="A22">
        <v>16</v>
      </c>
      <c r="B22" t="s">
        <v>61</v>
      </c>
      <c r="C22" t="s">
        <v>41</v>
      </c>
      <c r="D22">
        <v>0.7529559484386259</v>
      </c>
      <c r="E22">
        <v>6.2742261298991214E-2</v>
      </c>
      <c r="F22">
        <v>0.12903518811554493</v>
      </c>
      <c r="G22">
        <v>0.58622039358725697</v>
      </c>
      <c r="H22">
        <v>0.40649877478449115</v>
      </c>
      <c r="I22" s="3">
        <v>48.899903898959288</v>
      </c>
      <c r="J22" s="3">
        <v>0</v>
      </c>
      <c r="K22" s="3">
        <v>0</v>
      </c>
      <c r="L22" s="3">
        <f t="shared" si="1"/>
        <v>48.899903898959288</v>
      </c>
      <c r="M22">
        <v>1.66</v>
      </c>
      <c r="N22">
        <v>5.5</v>
      </c>
      <c r="O22">
        <v>3.75</v>
      </c>
      <c r="P22" s="4">
        <f t="shared" si="2"/>
        <v>132.27393657331314</v>
      </c>
      <c r="Q22" s="4">
        <f t="shared" si="3"/>
        <v>51.100096101040712</v>
      </c>
      <c r="R22" s="4">
        <f t="shared" si="4"/>
        <v>51.100096101040712</v>
      </c>
      <c r="S22">
        <f t="shared" si="5"/>
        <v>2.1214742786735821</v>
      </c>
      <c r="T22">
        <f t="shared" si="5"/>
        <v>1.7084217168883808</v>
      </c>
      <c r="U22">
        <f t="shared" si="5"/>
        <v>1.7084217168883808</v>
      </c>
      <c r="V22" s="2">
        <f t="shared" si="6"/>
        <v>1.9250134369760732</v>
      </c>
      <c r="X22">
        <v>2</v>
      </c>
      <c r="Y22">
        <v>0</v>
      </c>
      <c r="Z22">
        <f t="shared" si="7"/>
        <v>132.27393657331314</v>
      </c>
      <c r="AA22" s="7">
        <f t="shared" si="8"/>
        <v>32.273936573313136</v>
      </c>
      <c r="AH22" t="str">
        <f t="shared" si="9"/>
        <v>WolfsburgStuttgart</v>
      </c>
      <c r="AI22">
        <f t="shared" si="10"/>
        <v>1.66</v>
      </c>
      <c r="AJ22">
        <f t="shared" si="11"/>
        <v>3.75</v>
      </c>
      <c r="AK22">
        <f t="shared" si="12"/>
        <v>5.5</v>
      </c>
      <c r="AL22">
        <f t="shared" si="13"/>
        <v>1.91</v>
      </c>
      <c r="AM22">
        <f t="shared" si="14"/>
        <v>1.89</v>
      </c>
      <c r="AR22" t="s">
        <v>264</v>
      </c>
      <c r="AS22">
        <v>1.36</v>
      </c>
      <c r="AT22">
        <v>5.5</v>
      </c>
      <c r="AU22">
        <v>7</v>
      </c>
      <c r="AV22">
        <v>1.48</v>
      </c>
      <c r="AW22">
        <v>2.62</v>
      </c>
    </row>
    <row r="23" spans="1:49">
      <c r="A23">
        <v>16</v>
      </c>
      <c r="B23" t="s">
        <v>251</v>
      </c>
      <c r="C23" t="s">
        <v>52</v>
      </c>
      <c r="D23">
        <v>0.26587118955257533</v>
      </c>
      <c r="E23">
        <v>0.47045079649434846</v>
      </c>
      <c r="F23">
        <v>0.25838925476307234</v>
      </c>
      <c r="G23">
        <v>0.46639822701540473</v>
      </c>
      <c r="H23">
        <v>0.50400366989722767</v>
      </c>
      <c r="I23" s="3">
        <v>16.060449620545306</v>
      </c>
      <c r="J23" s="3">
        <v>0</v>
      </c>
      <c r="K23" s="3">
        <v>9.4862156676621261</v>
      </c>
      <c r="L23" s="3">
        <f t="shared" si="1"/>
        <v>25.546665288207432</v>
      </c>
      <c r="M23">
        <v>7</v>
      </c>
      <c r="N23">
        <v>1.44</v>
      </c>
      <c r="O23">
        <v>4.5</v>
      </c>
      <c r="P23" s="4">
        <f t="shared" si="2"/>
        <v>186.8764820556097</v>
      </c>
      <c r="Q23" s="4">
        <f t="shared" si="3"/>
        <v>74.453334711792564</v>
      </c>
      <c r="R23" s="4">
        <f t="shared" si="4"/>
        <v>117.14130521627212</v>
      </c>
      <c r="S23">
        <f t="shared" si="5"/>
        <v>2.2715546499281483</v>
      </c>
      <c r="T23">
        <f t="shared" si="5"/>
        <v>1.8718841542641089</v>
      </c>
      <c r="U23">
        <f t="shared" si="5"/>
        <v>2.0687100587312677</v>
      </c>
      <c r="V23" s="2">
        <f t="shared" si="6"/>
        <v>2.019102778625224</v>
      </c>
      <c r="X23">
        <v>2</v>
      </c>
      <c r="Y23">
        <v>1</v>
      </c>
      <c r="Z23">
        <f t="shared" si="7"/>
        <v>186.8764820556097</v>
      </c>
      <c r="AA23" s="7">
        <f t="shared" si="8"/>
        <v>86.876482055609699</v>
      </c>
      <c r="AH23" t="str">
        <f t="shared" si="9"/>
        <v>DüsseldorfDortmund</v>
      </c>
      <c r="AI23">
        <f t="shared" si="10"/>
        <v>7</v>
      </c>
      <c r="AJ23">
        <f t="shared" si="11"/>
        <v>4.5</v>
      </c>
      <c r="AK23">
        <f t="shared" si="12"/>
        <v>1.44</v>
      </c>
      <c r="AL23">
        <f t="shared" si="13"/>
        <v>1.53</v>
      </c>
      <c r="AM23">
        <f t="shared" si="14"/>
        <v>2.46</v>
      </c>
      <c r="AR23" t="s">
        <v>120</v>
      </c>
      <c r="AS23">
        <v>1.66</v>
      </c>
      <c r="AT23">
        <v>3.75</v>
      </c>
      <c r="AU23">
        <v>5.5</v>
      </c>
      <c r="AV23">
        <v>1.91</v>
      </c>
      <c r="AW23">
        <v>1.89</v>
      </c>
    </row>
    <row r="24" spans="1:49">
      <c r="A24">
        <v>16</v>
      </c>
      <c r="B24" t="s">
        <v>56</v>
      </c>
      <c r="C24" t="s">
        <v>51</v>
      </c>
      <c r="D24">
        <v>0.29442983223817243</v>
      </c>
      <c r="E24">
        <v>0.40389349689722814</v>
      </c>
      <c r="F24">
        <v>0.30011745937808798</v>
      </c>
      <c r="G24">
        <v>0.33974628438272675</v>
      </c>
      <c r="H24">
        <v>0.40988020309721257</v>
      </c>
      <c r="I24" s="3">
        <v>0</v>
      </c>
      <c r="J24" s="3">
        <v>13.124779759715173</v>
      </c>
      <c r="K24" s="3">
        <v>7.9328519779374007</v>
      </c>
      <c r="L24" s="3">
        <f t="shared" si="1"/>
        <v>21.057631737652574</v>
      </c>
      <c r="M24">
        <v>2.4</v>
      </c>
      <c r="N24">
        <v>2.9</v>
      </c>
      <c r="O24">
        <v>3.5</v>
      </c>
      <c r="P24" s="4">
        <f t="shared" si="2"/>
        <v>78.942368262347429</v>
      </c>
      <c r="Q24" s="4">
        <f t="shared" si="3"/>
        <v>117.00422956552141</v>
      </c>
      <c r="R24" s="4">
        <f t="shared" si="4"/>
        <v>106.70735018512833</v>
      </c>
      <c r="S24">
        <f t="shared" si="5"/>
        <v>1.897310151041524</v>
      </c>
      <c r="T24">
        <f t="shared" si="5"/>
        <v>2.0682015612655285</v>
      </c>
      <c r="U24">
        <f t="shared" si="5"/>
        <v>2.0281943354029091</v>
      </c>
      <c r="V24" s="2">
        <f t="shared" si="6"/>
        <v>2.0026544014089294</v>
      </c>
      <c r="X24">
        <v>1</v>
      </c>
      <c r="Y24">
        <v>2</v>
      </c>
      <c r="Z24">
        <f t="shared" si="7"/>
        <v>117.00422956552141</v>
      </c>
      <c r="AA24" s="7">
        <f t="shared" si="8"/>
        <v>17.004229565521413</v>
      </c>
      <c r="AH24" t="str">
        <f t="shared" si="9"/>
        <v>Schalke 04Bayer</v>
      </c>
      <c r="AI24">
        <f t="shared" si="10"/>
        <v>2.4</v>
      </c>
      <c r="AJ24">
        <f t="shared" si="11"/>
        <v>3.5</v>
      </c>
      <c r="AK24">
        <f t="shared" si="12"/>
        <v>2.9</v>
      </c>
      <c r="AL24">
        <f t="shared" si="13"/>
        <v>1.86</v>
      </c>
      <c r="AM24">
        <f t="shared" si="14"/>
        <v>1.94</v>
      </c>
      <c r="AR24" t="s">
        <v>265</v>
      </c>
      <c r="AS24">
        <v>1.36</v>
      </c>
      <c r="AT24">
        <v>5.25</v>
      </c>
      <c r="AU24">
        <v>8</v>
      </c>
      <c r="AV24">
        <v>1.41</v>
      </c>
      <c r="AW24">
        <v>2.82</v>
      </c>
    </row>
    <row r="25" spans="1:49">
      <c r="A25">
        <v>16</v>
      </c>
      <c r="B25" t="s">
        <v>53</v>
      </c>
      <c r="C25" t="s">
        <v>48</v>
      </c>
      <c r="D25">
        <v>0.228934024489131</v>
      </c>
      <c r="E25">
        <v>0.52569630166086767</v>
      </c>
      <c r="F25">
        <v>0.17619475451022695</v>
      </c>
      <c r="G25">
        <v>0.75803481948631513</v>
      </c>
      <c r="H25">
        <v>0.71702437418703413</v>
      </c>
      <c r="I25" s="3">
        <v>0</v>
      </c>
      <c r="J25" s="3">
        <v>0</v>
      </c>
      <c r="K25" s="3">
        <v>0</v>
      </c>
      <c r="L25" s="3">
        <f t="shared" si="1"/>
        <v>0</v>
      </c>
      <c r="M25">
        <v>1.36</v>
      </c>
      <c r="N25">
        <v>8</v>
      </c>
      <c r="O25">
        <v>5.25</v>
      </c>
      <c r="P25" s="4">
        <f t="shared" si="2"/>
        <v>100</v>
      </c>
      <c r="Q25" s="4">
        <f t="shared" si="3"/>
        <v>100</v>
      </c>
      <c r="R25" s="4">
        <f t="shared" si="4"/>
        <v>100</v>
      </c>
      <c r="S25">
        <f t="shared" si="5"/>
        <v>2</v>
      </c>
      <c r="T25">
        <f t="shared" si="5"/>
        <v>2</v>
      </c>
      <c r="U25">
        <f t="shared" si="5"/>
        <v>2</v>
      </c>
      <c r="V25" s="2">
        <f t="shared" si="6"/>
        <v>1.8616501613204512</v>
      </c>
      <c r="X25">
        <v>1</v>
      </c>
      <c r="Y25">
        <v>0</v>
      </c>
      <c r="Z25">
        <f t="shared" si="7"/>
        <v>100</v>
      </c>
      <c r="AA25" s="7">
        <f t="shared" si="8"/>
        <v>0</v>
      </c>
      <c r="AH25" t="str">
        <f t="shared" si="9"/>
        <v>Bayern MunichRB Leipzig</v>
      </c>
      <c r="AI25">
        <f t="shared" si="10"/>
        <v>1.36</v>
      </c>
      <c r="AJ25">
        <f t="shared" si="11"/>
        <v>5.25</v>
      </c>
      <c r="AK25">
        <f t="shared" si="12"/>
        <v>8</v>
      </c>
      <c r="AL25">
        <f t="shared" si="13"/>
        <v>1.41</v>
      </c>
      <c r="AM25">
        <f t="shared" si="14"/>
        <v>2.82</v>
      </c>
      <c r="AR25" t="s">
        <v>266</v>
      </c>
      <c r="AS25">
        <v>1.85</v>
      </c>
      <c r="AT25">
        <v>3.6</v>
      </c>
      <c r="AU25">
        <v>4</v>
      </c>
      <c r="AV25">
        <v>1.77</v>
      </c>
      <c r="AW25">
        <v>2.04</v>
      </c>
    </row>
    <row r="26" spans="1:49">
      <c r="A26">
        <v>16</v>
      </c>
      <c r="B26" t="s">
        <v>35</v>
      </c>
      <c r="C26" t="s">
        <v>59</v>
      </c>
      <c r="D26">
        <v>0.30991912659041887</v>
      </c>
      <c r="E26">
        <v>0.43870683484790901</v>
      </c>
      <c r="F26">
        <v>0.24249919619832985</v>
      </c>
      <c r="G26">
        <v>0.55573768295268977</v>
      </c>
      <c r="H26">
        <v>0.58222005851809788</v>
      </c>
      <c r="I26" s="3">
        <v>1.9237123512648651E-2</v>
      </c>
      <c r="J26" s="3">
        <v>0</v>
      </c>
      <c r="K26" s="3">
        <v>0</v>
      </c>
      <c r="L26" s="3">
        <f t="shared" si="1"/>
        <v>1.9237123512648651E-2</v>
      </c>
      <c r="M26">
        <v>3.2</v>
      </c>
      <c r="N26">
        <v>2.2000000000000002</v>
      </c>
      <c r="O26">
        <v>3.5</v>
      </c>
      <c r="P26" s="4">
        <f t="shared" si="2"/>
        <v>100.04232167172783</v>
      </c>
      <c r="Q26" s="4">
        <f t="shared" si="3"/>
        <v>99.980762876487347</v>
      </c>
      <c r="R26" s="4">
        <f t="shared" si="4"/>
        <v>99.980762876487347</v>
      </c>
      <c r="S26">
        <f t="shared" si="5"/>
        <v>2.0001837618021723</v>
      </c>
      <c r="T26">
        <f t="shared" si="5"/>
        <v>1.9999164461971759</v>
      </c>
      <c r="U26">
        <f t="shared" si="5"/>
        <v>1.9999164461971759</v>
      </c>
      <c r="V26" s="2">
        <f t="shared" si="6"/>
        <v>1.982250349216145</v>
      </c>
      <c r="X26">
        <v>2</v>
      </c>
      <c r="Y26">
        <v>2</v>
      </c>
      <c r="Z26">
        <f t="shared" si="7"/>
        <v>99.980762876487347</v>
      </c>
      <c r="AA26" s="7">
        <f t="shared" si="8"/>
        <v>-1.9237123512652943E-2</v>
      </c>
      <c r="AH26" t="str">
        <f t="shared" si="9"/>
        <v>Mainz 05Eint Frankfurt</v>
      </c>
      <c r="AI26">
        <f t="shared" si="10"/>
        <v>3.2</v>
      </c>
      <c r="AJ26">
        <f t="shared" si="11"/>
        <v>3.5</v>
      </c>
      <c r="AK26">
        <f t="shared" si="12"/>
        <v>2.2000000000000002</v>
      </c>
      <c r="AL26">
        <f t="shared" si="13"/>
        <v>1.74</v>
      </c>
      <c r="AM26">
        <f t="shared" si="14"/>
        <v>2.08</v>
      </c>
      <c r="AR26" t="s">
        <v>267</v>
      </c>
      <c r="AS26">
        <v>3.2</v>
      </c>
      <c r="AT26">
        <v>3.5</v>
      </c>
      <c r="AU26">
        <v>2.2000000000000002</v>
      </c>
      <c r="AV26">
        <v>1.74</v>
      </c>
      <c r="AW26">
        <v>2.08</v>
      </c>
    </row>
    <row r="27" spans="1:49">
      <c r="A27">
        <v>16</v>
      </c>
      <c r="B27" t="s">
        <v>32</v>
      </c>
      <c r="C27" t="s">
        <v>54</v>
      </c>
      <c r="D27">
        <v>0.68761621281818208</v>
      </c>
      <c r="E27">
        <v>0.10812965182580971</v>
      </c>
      <c r="F27">
        <v>0.1559601111403443</v>
      </c>
      <c r="G27">
        <v>0.62847534325412424</v>
      </c>
      <c r="H27">
        <v>0.52059247355805172</v>
      </c>
      <c r="I27" s="3">
        <v>39.723123058208337</v>
      </c>
      <c r="J27" s="3">
        <v>0</v>
      </c>
      <c r="K27" s="3">
        <v>0</v>
      </c>
      <c r="L27" s="3">
        <f t="shared" si="1"/>
        <v>39.723123058208337</v>
      </c>
      <c r="M27">
        <v>1.85</v>
      </c>
      <c r="N27">
        <v>4</v>
      </c>
      <c r="O27">
        <v>3.6</v>
      </c>
      <c r="P27" s="4">
        <f t="shared" si="2"/>
        <v>133.7646545994771</v>
      </c>
      <c r="Q27" s="4">
        <f t="shared" si="3"/>
        <v>60.276876941791663</v>
      </c>
      <c r="R27" s="4">
        <f t="shared" si="4"/>
        <v>60.276876941791663</v>
      </c>
      <c r="S27">
        <f t="shared" si="5"/>
        <v>2.1263413724730627</v>
      </c>
      <c r="T27">
        <f t="shared" si="5"/>
        <v>1.7801507426126861</v>
      </c>
      <c r="U27">
        <f t="shared" si="5"/>
        <v>1.7801507426126861</v>
      </c>
      <c r="V27" s="2">
        <f t="shared" si="6"/>
        <v>1.9322263893591503</v>
      </c>
      <c r="X27">
        <v>1</v>
      </c>
      <c r="Y27">
        <v>1</v>
      </c>
      <c r="Z27">
        <f t="shared" si="7"/>
        <v>60.276876941791663</v>
      </c>
      <c r="AA27" s="7">
        <f t="shared" si="8"/>
        <v>-39.723123058208337</v>
      </c>
      <c r="AH27" t="str">
        <f t="shared" si="9"/>
        <v>FreiburgHannover 96</v>
      </c>
      <c r="AI27">
        <f t="shared" si="10"/>
        <v>1.85</v>
      </c>
      <c r="AJ27">
        <f t="shared" si="11"/>
        <v>3.6</v>
      </c>
      <c r="AK27">
        <f t="shared" si="12"/>
        <v>4</v>
      </c>
      <c r="AL27">
        <f t="shared" si="13"/>
        <v>1.77</v>
      </c>
      <c r="AM27">
        <f t="shared" si="14"/>
        <v>2.04</v>
      </c>
      <c r="AR27" t="s">
        <v>268</v>
      </c>
      <c r="AS27">
        <v>2.4</v>
      </c>
      <c r="AT27">
        <v>3.5</v>
      </c>
      <c r="AU27">
        <v>2.9</v>
      </c>
      <c r="AV27">
        <v>1.86</v>
      </c>
      <c r="AW27">
        <v>1.94</v>
      </c>
    </row>
    <row r="28" spans="1:49">
      <c r="A28">
        <v>16</v>
      </c>
      <c r="B28" t="s">
        <v>40</v>
      </c>
      <c r="C28" t="s">
        <v>47</v>
      </c>
      <c r="D28">
        <v>0.2467648240641227</v>
      </c>
      <c r="E28">
        <v>0.48756845012179817</v>
      </c>
      <c r="F28">
        <v>0.17046683764682496</v>
      </c>
      <c r="G28">
        <v>0.779887681184954</v>
      </c>
      <c r="H28">
        <v>0.74184037663583835</v>
      </c>
      <c r="I28" s="3">
        <v>0</v>
      </c>
      <c r="J28" s="3">
        <v>9.6271949584915966</v>
      </c>
      <c r="K28" s="3">
        <v>0</v>
      </c>
      <c r="L28" s="3">
        <f t="shared" si="1"/>
        <v>9.6271949584915966</v>
      </c>
      <c r="M28">
        <v>3.1</v>
      </c>
      <c r="N28">
        <v>2.04</v>
      </c>
      <c r="O28">
        <v>4.2</v>
      </c>
      <c r="P28" s="4">
        <f t="shared" si="2"/>
        <v>90.3728050415084</v>
      </c>
      <c r="Q28" s="4">
        <f t="shared" si="3"/>
        <v>110.01228275683127</v>
      </c>
      <c r="R28" s="4">
        <f t="shared" si="4"/>
        <v>90.3728050415084</v>
      </c>
      <c r="S28">
        <f t="shared" si="5"/>
        <v>1.9560377623641407</v>
      </c>
      <c r="T28">
        <f t="shared" si="5"/>
        <v>2.0414411763920151</v>
      </c>
      <c r="U28">
        <f t="shared" si="5"/>
        <v>1.9560377623641407</v>
      </c>
      <c r="V28" s="2">
        <f t="shared" si="6"/>
        <v>1.8114631963488292</v>
      </c>
      <c r="X28">
        <v>1</v>
      </c>
      <c r="Y28">
        <v>1</v>
      </c>
      <c r="Z28">
        <f t="shared" si="7"/>
        <v>90.3728050415084</v>
      </c>
      <c r="AA28" s="7">
        <f t="shared" si="8"/>
        <v>-9.6271949584916001</v>
      </c>
      <c r="AH28" t="str">
        <f t="shared" si="9"/>
        <v>Werder BremenHoffenheim</v>
      </c>
      <c r="AI28">
        <f t="shared" si="10"/>
        <v>3.1</v>
      </c>
      <c r="AJ28">
        <f t="shared" si="11"/>
        <v>4.2</v>
      </c>
      <c r="AK28">
        <f t="shared" si="12"/>
        <v>2.04</v>
      </c>
      <c r="AL28">
        <f t="shared" si="13"/>
        <v>1.37</v>
      </c>
      <c r="AM28">
        <f t="shared" si="14"/>
        <v>2.99</v>
      </c>
      <c r="AR28" t="s">
        <v>96</v>
      </c>
      <c r="AS28">
        <v>3.1</v>
      </c>
      <c r="AT28">
        <v>4.2</v>
      </c>
      <c r="AU28">
        <v>2.04</v>
      </c>
      <c r="AV28">
        <v>1.37</v>
      </c>
      <c r="AW28">
        <v>2.99</v>
      </c>
    </row>
    <row r="29" spans="1:49">
      <c r="A29">
        <v>17</v>
      </c>
      <c r="B29" t="s">
        <v>52</v>
      </c>
      <c r="C29" t="s">
        <v>62</v>
      </c>
      <c r="D29">
        <v>0.31228484292307401</v>
      </c>
      <c r="E29">
        <v>0.44010265584060348</v>
      </c>
      <c r="F29">
        <v>0.19033995013406207</v>
      </c>
      <c r="G29">
        <v>0.77061975355026346</v>
      </c>
      <c r="H29">
        <v>0.74650597769099281</v>
      </c>
      <c r="I29" s="3">
        <v>0</v>
      </c>
      <c r="J29" s="3">
        <v>37.114149409596777</v>
      </c>
      <c r="K29" s="3">
        <v>8.6336605931203003</v>
      </c>
      <c r="L29" s="3">
        <f t="shared" si="1"/>
        <v>45.747810002717074</v>
      </c>
      <c r="M29">
        <v>1.5</v>
      </c>
      <c r="N29">
        <v>5.75</v>
      </c>
      <c r="O29">
        <v>4.5</v>
      </c>
      <c r="P29" s="4">
        <f t="shared" si="2"/>
        <v>54.252189997282926</v>
      </c>
      <c r="Q29" s="4">
        <f t="shared" si="3"/>
        <v>267.65854910246441</v>
      </c>
      <c r="R29" s="4">
        <f t="shared" si="4"/>
        <v>93.103662666324269</v>
      </c>
      <c r="S29">
        <f t="shared" si="5"/>
        <v>1.7344172740327977</v>
      </c>
      <c r="T29">
        <f t="shared" si="5"/>
        <v>2.4275811194501822</v>
      </c>
      <c r="U29">
        <f t="shared" si="5"/>
        <v>1.9689667663141563</v>
      </c>
      <c r="V29" s="2">
        <f t="shared" si="6"/>
        <v>1.9847901600387909</v>
      </c>
      <c r="X29">
        <v>2</v>
      </c>
      <c r="Y29">
        <v>1</v>
      </c>
      <c r="Z29">
        <f t="shared" si="7"/>
        <v>54.252189997282926</v>
      </c>
      <c r="AA29" s="7">
        <f t="shared" si="8"/>
        <v>-45.747810002717074</v>
      </c>
      <c r="AH29" t="str">
        <f t="shared" si="9"/>
        <v>DortmundM'gladbach</v>
      </c>
      <c r="AI29">
        <f t="shared" si="10"/>
        <v>1.5</v>
      </c>
      <c r="AJ29">
        <f t="shared" si="11"/>
        <v>4.5</v>
      </c>
      <c r="AK29">
        <f t="shared" si="12"/>
        <v>5.75</v>
      </c>
      <c r="AL29">
        <f t="shared" si="13"/>
        <v>1.43</v>
      </c>
      <c r="AM29">
        <f t="shared" si="14"/>
        <v>2.76</v>
      </c>
      <c r="AR29" t="s">
        <v>269</v>
      </c>
      <c r="AS29">
        <v>1.5</v>
      </c>
      <c r="AT29">
        <v>4.5</v>
      </c>
      <c r="AU29">
        <v>5.75</v>
      </c>
      <c r="AV29">
        <v>1.43</v>
      </c>
      <c r="AW29">
        <v>2.76</v>
      </c>
    </row>
    <row r="30" spans="1:49">
      <c r="A30">
        <v>17</v>
      </c>
      <c r="B30" t="s">
        <v>41</v>
      </c>
      <c r="C30" t="s">
        <v>56</v>
      </c>
      <c r="D30">
        <v>0.41672178983254365</v>
      </c>
      <c r="E30">
        <v>0.28401741502129152</v>
      </c>
      <c r="F30">
        <v>0.29756348414349143</v>
      </c>
      <c r="G30">
        <v>0.344073508860192</v>
      </c>
      <c r="H30">
        <v>0.41166266389507689</v>
      </c>
      <c r="I30" s="3">
        <v>18.526841689288798</v>
      </c>
      <c r="J30" s="3">
        <v>0</v>
      </c>
      <c r="K30" s="3">
        <v>7.1042602611619632</v>
      </c>
      <c r="L30" s="3">
        <f t="shared" si="1"/>
        <v>25.631101950450763</v>
      </c>
      <c r="M30">
        <v>3.2</v>
      </c>
      <c r="N30">
        <v>2.2999999999999998</v>
      </c>
      <c r="O30">
        <v>3.3</v>
      </c>
      <c r="P30" s="4">
        <f t="shared" si="2"/>
        <v>133.6547914552734</v>
      </c>
      <c r="Q30" s="4">
        <f t="shared" si="3"/>
        <v>74.36889804954923</v>
      </c>
      <c r="R30" s="4">
        <f t="shared" si="4"/>
        <v>97.812956911383708</v>
      </c>
      <c r="S30">
        <f t="shared" si="5"/>
        <v>2.1259845326046056</v>
      </c>
      <c r="T30">
        <f t="shared" si="5"/>
        <v>1.8713913464391356</v>
      </c>
      <c r="U30">
        <f t="shared" si="5"/>
        <v>1.9903963879409623</v>
      </c>
      <c r="V30" s="2">
        <f t="shared" si="6"/>
        <v>2.0097210963144856</v>
      </c>
      <c r="X30">
        <v>1</v>
      </c>
      <c r="Y30">
        <v>3</v>
      </c>
      <c r="Z30">
        <f t="shared" si="7"/>
        <v>74.36889804954923</v>
      </c>
      <c r="AA30" s="7">
        <f t="shared" si="8"/>
        <v>-25.63110195045077</v>
      </c>
      <c r="AH30" t="str">
        <f t="shared" si="9"/>
        <v>StuttgartSchalke 04</v>
      </c>
      <c r="AI30">
        <f t="shared" si="10"/>
        <v>3.2</v>
      </c>
      <c r="AJ30">
        <f t="shared" si="11"/>
        <v>3.3</v>
      </c>
      <c r="AK30">
        <f t="shared" si="12"/>
        <v>2.2999999999999998</v>
      </c>
      <c r="AL30">
        <f t="shared" si="13"/>
        <v>2.09</v>
      </c>
      <c r="AM30">
        <f t="shared" si="14"/>
        <v>1.74</v>
      </c>
      <c r="AR30" t="s">
        <v>68</v>
      </c>
      <c r="AS30">
        <v>5.75</v>
      </c>
      <c r="AT30">
        <v>4.75</v>
      </c>
      <c r="AU30">
        <v>1.5</v>
      </c>
      <c r="AV30">
        <v>1.45</v>
      </c>
      <c r="AW30">
        <v>2.67</v>
      </c>
    </row>
    <row r="31" spans="1:49">
      <c r="A31">
        <v>17</v>
      </c>
      <c r="B31" t="s">
        <v>255</v>
      </c>
      <c r="C31" t="s">
        <v>32</v>
      </c>
      <c r="D31">
        <v>0.51098389398153243</v>
      </c>
      <c r="E31">
        <v>0.15107323034693762</v>
      </c>
      <c r="F31">
        <v>0.337082705567739</v>
      </c>
      <c r="G31">
        <v>0.1940407608140674</v>
      </c>
      <c r="H31">
        <v>0.23470822094300181</v>
      </c>
      <c r="I31" s="3">
        <v>32.90135107955539</v>
      </c>
      <c r="J31" s="3">
        <v>0</v>
      </c>
      <c r="K31" s="3">
        <v>19.282586881881748</v>
      </c>
      <c r="L31" s="3">
        <f t="shared" si="1"/>
        <v>52.183937961437138</v>
      </c>
      <c r="M31">
        <v>2.62</v>
      </c>
      <c r="N31">
        <v>2.7</v>
      </c>
      <c r="O31">
        <v>3.3</v>
      </c>
      <c r="P31" s="4">
        <f t="shared" si="2"/>
        <v>134.01760186699801</v>
      </c>
      <c r="Q31" s="4">
        <f t="shared" si="3"/>
        <v>47.816062038562869</v>
      </c>
      <c r="R31" s="4">
        <f t="shared" si="4"/>
        <v>111.44859874877264</v>
      </c>
      <c r="S31">
        <f t="shared" si="5"/>
        <v>2.1271618423325633</v>
      </c>
      <c r="T31">
        <f t="shared" si="5"/>
        <v>1.6795738062978529</v>
      </c>
      <c r="U31">
        <f t="shared" si="5"/>
        <v>2.0470746124349062</v>
      </c>
      <c r="V31" s="2">
        <f t="shared" si="6"/>
        <v>2.0307175307061307</v>
      </c>
      <c r="X31">
        <v>0</v>
      </c>
      <c r="Y31">
        <v>1</v>
      </c>
      <c r="Z31">
        <f t="shared" si="7"/>
        <v>47.816062038562869</v>
      </c>
      <c r="AA31" s="7">
        <f t="shared" si="8"/>
        <v>-52.183937961437131</v>
      </c>
      <c r="AH31" t="str">
        <f t="shared" si="9"/>
        <v>NürnbergFreiburg</v>
      </c>
      <c r="AI31">
        <f t="shared" si="10"/>
        <v>2.62</v>
      </c>
      <c r="AJ31">
        <f t="shared" si="11"/>
        <v>3.3</v>
      </c>
      <c r="AK31">
        <f t="shared" si="12"/>
        <v>2.7</v>
      </c>
      <c r="AL31">
        <f t="shared" si="13"/>
        <v>1.97</v>
      </c>
      <c r="AM31">
        <f t="shared" si="14"/>
        <v>1.83</v>
      </c>
      <c r="AR31" t="s">
        <v>270</v>
      </c>
      <c r="AS31">
        <v>2.2000000000000002</v>
      </c>
      <c r="AT31">
        <v>3.4</v>
      </c>
      <c r="AU31">
        <v>3.3</v>
      </c>
      <c r="AV31">
        <v>1.72</v>
      </c>
      <c r="AW31">
        <v>2.12</v>
      </c>
    </row>
    <row r="32" spans="1:49">
      <c r="A32">
        <v>17</v>
      </c>
      <c r="B32" t="s">
        <v>48</v>
      </c>
      <c r="C32" t="s">
        <v>40</v>
      </c>
      <c r="D32">
        <v>0.37535033509501131</v>
      </c>
      <c r="E32">
        <v>0.37535033509501137</v>
      </c>
      <c r="F32">
        <v>0.23915209856463254</v>
      </c>
      <c r="G32">
        <v>0.58543787758040666</v>
      </c>
      <c r="H32">
        <v>0.61006956537291235</v>
      </c>
      <c r="I32" s="3">
        <v>0</v>
      </c>
      <c r="J32" s="3">
        <v>29.244715705921571</v>
      </c>
      <c r="K32" s="3">
        <v>10.902332445555302</v>
      </c>
      <c r="L32" s="3">
        <f t="shared" si="1"/>
        <v>40.147048151476874</v>
      </c>
      <c r="M32">
        <v>1.44</v>
      </c>
      <c r="N32">
        <v>7</v>
      </c>
      <c r="O32">
        <v>4.5</v>
      </c>
      <c r="P32" s="4">
        <f t="shared" si="2"/>
        <v>59.852951848523119</v>
      </c>
      <c r="Q32" s="4">
        <f t="shared" si="3"/>
        <v>264.5659617899741</v>
      </c>
      <c r="R32" s="4">
        <f t="shared" si="4"/>
        <v>108.91344785352197</v>
      </c>
      <c r="S32">
        <f t="shared" si="5"/>
        <v>1.7770855739556648</v>
      </c>
      <c r="T32">
        <f t="shared" si="5"/>
        <v>2.4225339685072314</v>
      </c>
      <c r="U32">
        <f t="shared" si="5"/>
        <v>2.0370815066428474</v>
      </c>
      <c r="V32" s="2">
        <f t="shared" si="6"/>
        <v>2.0635009197958465</v>
      </c>
      <c r="X32">
        <v>3</v>
      </c>
      <c r="Y32">
        <v>2</v>
      </c>
      <c r="Z32">
        <f t="shared" si="7"/>
        <v>59.852951848523119</v>
      </c>
      <c r="AA32" s="7">
        <f t="shared" si="8"/>
        <v>-40.147048151476881</v>
      </c>
      <c r="AH32" t="str">
        <f t="shared" si="9"/>
        <v>RB LeipzigWerder Bremen</v>
      </c>
      <c r="AI32">
        <f t="shared" si="10"/>
        <v>1.44</v>
      </c>
      <c r="AJ32">
        <f t="shared" si="11"/>
        <v>4.5</v>
      </c>
      <c r="AK32">
        <f t="shared" si="12"/>
        <v>7</v>
      </c>
      <c r="AL32">
        <f t="shared" si="13"/>
        <v>1.48</v>
      </c>
      <c r="AM32">
        <f t="shared" si="14"/>
        <v>2.59</v>
      </c>
      <c r="AR32" t="s">
        <v>129</v>
      </c>
      <c r="AS32">
        <v>1.72</v>
      </c>
      <c r="AT32">
        <v>4</v>
      </c>
      <c r="AU32">
        <v>4.5</v>
      </c>
      <c r="AV32">
        <v>1.6</v>
      </c>
      <c r="AW32">
        <v>2.33</v>
      </c>
    </row>
    <row r="33" spans="1:49">
      <c r="A33">
        <v>17</v>
      </c>
      <c r="B33" t="s">
        <v>54</v>
      </c>
      <c r="C33" t="s">
        <v>251</v>
      </c>
      <c r="D33">
        <v>0.4591312899220199</v>
      </c>
      <c r="E33">
        <v>0.2169773302439682</v>
      </c>
      <c r="F33">
        <v>0.322886150470856</v>
      </c>
      <c r="G33">
        <v>0.25387540200411018</v>
      </c>
      <c r="H33">
        <v>0.31785010351535714</v>
      </c>
      <c r="I33" s="3">
        <v>0.879084361451137</v>
      </c>
      <c r="J33" s="3">
        <v>0</v>
      </c>
      <c r="K33" s="3">
        <v>4.4709596907855556</v>
      </c>
      <c r="L33" s="3">
        <f t="shared" si="1"/>
        <v>5.3500440522366928</v>
      </c>
      <c r="M33">
        <v>2.2000000000000002</v>
      </c>
      <c r="N33">
        <v>3.3</v>
      </c>
      <c r="O33">
        <v>3.4</v>
      </c>
      <c r="P33" s="4">
        <f t="shared" si="2"/>
        <v>96.583941542955813</v>
      </c>
      <c r="Q33" s="4">
        <f t="shared" si="3"/>
        <v>94.649955947763317</v>
      </c>
      <c r="R33" s="4">
        <f t="shared" si="4"/>
        <v>109.8512188964342</v>
      </c>
      <c r="S33">
        <f t="shared" si="5"/>
        <v>1.9849049247693054</v>
      </c>
      <c r="T33">
        <f t="shared" si="5"/>
        <v>1.9761204161693584</v>
      </c>
      <c r="U33">
        <f t="shared" si="5"/>
        <v>2.040804880164663</v>
      </c>
      <c r="V33" s="2">
        <f t="shared" si="6"/>
        <v>1.9990529222414324</v>
      </c>
      <c r="X33">
        <v>0</v>
      </c>
      <c r="Y33">
        <v>1</v>
      </c>
      <c r="Z33">
        <f t="shared" si="7"/>
        <v>94.649955947763317</v>
      </c>
      <c r="AA33" s="7">
        <f t="shared" si="8"/>
        <v>-5.350044052236683</v>
      </c>
      <c r="AH33" t="str">
        <f t="shared" si="9"/>
        <v>Hannover 96Düsseldorf</v>
      </c>
      <c r="AI33">
        <f t="shared" si="10"/>
        <v>2.2000000000000002</v>
      </c>
      <c r="AJ33">
        <f t="shared" si="11"/>
        <v>3.4</v>
      </c>
      <c r="AK33">
        <f t="shared" si="12"/>
        <v>3.3</v>
      </c>
      <c r="AL33">
        <f t="shared" si="13"/>
        <v>1.72</v>
      </c>
      <c r="AM33">
        <f t="shared" si="14"/>
        <v>2.12</v>
      </c>
      <c r="AR33" t="s">
        <v>271</v>
      </c>
      <c r="AS33">
        <v>2.62</v>
      </c>
      <c r="AT33">
        <v>3.3</v>
      </c>
      <c r="AU33">
        <v>2.7</v>
      </c>
      <c r="AV33">
        <v>1.97</v>
      </c>
      <c r="AW33">
        <v>1.83</v>
      </c>
    </row>
    <row r="34" spans="1:49">
      <c r="A34">
        <v>17</v>
      </c>
      <c r="B34" t="s">
        <v>51</v>
      </c>
      <c r="C34" t="s">
        <v>58</v>
      </c>
      <c r="D34">
        <v>0.46737632911933652</v>
      </c>
      <c r="E34">
        <v>0.29287965706010233</v>
      </c>
      <c r="F34">
        <v>0.22295797898409117</v>
      </c>
      <c r="G34">
        <v>0.63282150741833387</v>
      </c>
      <c r="H34">
        <v>0.63740259797221077</v>
      </c>
      <c r="I34" s="3">
        <v>0</v>
      </c>
      <c r="J34" s="3">
        <v>9.7409988895117312</v>
      </c>
      <c r="K34" s="3">
        <v>3.9173002091239535E-2</v>
      </c>
      <c r="L34" s="3">
        <f t="shared" si="1"/>
        <v>9.7801718916029703</v>
      </c>
      <c r="M34">
        <v>1.72</v>
      </c>
      <c r="N34">
        <v>4.5</v>
      </c>
      <c r="O34">
        <v>4</v>
      </c>
      <c r="P34" s="4">
        <f t="shared" si="2"/>
        <v>90.219828108397024</v>
      </c>
      <c r="Q34" s="4">
        <f t="shared" si="3"/>
        <v>134.05432311119981</v>
      </c>
      <c r="R34" s="4">
        <f t="shared" si="4"/>
        <v>90.376520116761995</v>
      </c>
      <c r="S34">
        <f t="shared" si="5"/>
        <v>1.9553019953215922</v>
      </c>
      <c r="T34">
        <f t="shared" si="5"/>
        <v>2.1272808240858856</v>
      </c>
      <c r="U34">
        <f t="shared" si="5"/>
        <v>1.9560556151188473</v>
      </c>
      <c r="V34" s="2">
        <f t="shared" si="6"/>
        <v>1.9730173538493074</v>
      </c>
      <c r="X34">
        <v>3</v>
      </c>
      <c r="Y34">
        <v>1</v>
      </c>
      <c r="Z34">
        <f t="shared" si="7"/>
        <v>90.219828108397024</v>
      </c>
      <c r="AA34" s="7">
        <f t="shared" si="8"/>
        <v>-9.7801718916029756</v>
      </c>
      <c r="AH34" t="str">
        <f t="shared" si="9"/>
        <v>BayerHertha BSC</v>
      </c>
      <c r="AI34">
        <f t="shared" si="10"/>
        <v>1.72</v>
      </c>
      <c r="AJ34">
        <f t="shared" si="11"/>
        <v>4</v>
      </c>
      <c r="AK34">
        <f t="shared" si="12"/>
        <v>4.5</v>
      </c>
      <c r="AL34">
        <f t="shared" si="13"/>
        <v>1.6</v>
      </c>
      <c r="AM34">
        <f t="shared" si="14"/>
        <v>2.33</v>
      </c>
      <c r="AR34" t="s">
        <v>272</v>
      </c>
      <c r="AS34">
        <v>1.44</v>
      </c>
      <c r="AT34">
        <v>4.5</v>
      </c>
      <c r="AU34">
        <v>7</v>
      </c>
      <c r="AV34">
        <v>1.48</v>
      </c>
      <c r="AW34">
        <v>2.59</v>
      </c>
    </row>
    <row r="35" spans="1:49">
      <c r="A35">
        <v>17</v>
      </c>
      <c r="B35" t="s">
        <v>59</v>
      </c>
      <c r="C35" t="s">
        <v>53</v>
      </c>
      <c r="D35">
        <v>0.15735034081358898</v>
      </c>
      <c r="E35">
        <v>0.62464974090102332</v>
      </c>
      <c r="F35">
        <v>0.17739330661681926</v>
      </c>
      <c r="G35">
        <v>0.65626959934704532</v>
      </c>
      <c r="H35">
        <v>0.59322168463995251</v>
      </c>
      <c r="I35" s="3">
        <v>0</v>
      </c>
      <c r="J35" s="3">
        <v>0</v>
      </c>
      <c r="K35" s="3">
        <v>0</v>
      </c>
      <c r="L35" s="3">
        <f t="shared" si="1"/>
        <v>0</v>
      </c>
      <c r="M35">
        <v>5.75</v>
      </c>
      <c r="N35">
        <v>1.5</v>
      </c>
      <c r="O35">
        <v>4.75</v>
      </c>
      <c r="P35" s="4">
        <f t="shared" si="2"/>
        <v>100</v>
      </c>
      <c r="Q35" s="4">
        <f t="shared" si="3"/>
        <v>100</v>
      </c>
      <c r="R35" s="4">
        <f t="shared" si="4"/>
        <v>100</v>
      </c>
      <c r="S35">
        <f t="shared" si="5"/>
        <v>2</v>
      </c>
      <c r="T35">
        <f t="shared" si="5"/>
        <v>2</v>
      </c>
      <c r="U35">
        <f t="shared" si="5"/>
        <v>2</v>
      </c>
      <c r="V35" s="2">
        <f t="shared" si="6"/>
        <v>1.9187867766628632</v>
      </c>
      <c r="X35">
        <v>0</v>
      </c>
      <c r="Y35">
        <v>3</v>
      </c>
      <c r="Z35">
        <f t="shared" si="7"/>
        <v>100</v>
      </c>
      <c r="AA35" s="7">
        <f t="shared" si="8"/>
        <v>0</v>
      </c>
      <c r="AH35" t="str">
        <f t="shared" si="9"/>
        <v>Eint FrankfurtBayern Munich</v>
      </c>
      <c r="AI35">
        <f t="shared" si="10"/>
        <v>5.75</v>
      </c>
      <c r="AJ35">
        <f t="shared" si="11"/>
        <v>4.75</v>
      </c>
      <c r="AK35">
        <f t="shared" si="12"/>
        <v>1.5</v>
      </c>
      <c r="AL35">
        <f t="shared" si="13"/>
        <v>1.45</v>
      </c>
      <c r="AM35">
        <f t="shared" si="14"/>
        <v>2.67</v>
      </c>
      <c r="AR35" t="s">
        <v>113</v>
      </c>
      <c r="AS35">
        <v>3.2</v>
      </c>
      <c r="AT35">
        <v>3.3</v>
      </c>
      <c r="AU35">
        <v>2.2999999999999998</v>
      </c>
      <c r="AV35">
        <v>2.09</v>
      </c>
      <c r="AW35">
        <v>1.74</v>
      </c>
    </row>
    <row r="36" spans="1:49">
      <c r="A36">
        <v>17</v>
      </c>
      <c r="B36" t="s">
        <v>36</v>
      </c>
      <c r="C36" t="s">
        <v>61</v>
      </c>
      <c r="D36">
        <v>0.3926812609947003</v>
      </c>
      <c r="E36">
        <v>0.36704582240657851</v>
      </c>
      <c r="F36">
        <v>0.22072278699049375</v>
      </c>
      <c r="G36">
        <v>0.66956111762386894</v>
      </c>
      <c r="H36">
        <v>0.67398060405906679</v>
      </c>
      <c r="I36" s="3">
        <v>3.8130222837395364</v>
      </c>
      <c r="J36" s="3">
        <v>2.6565714813580987</v>
      </c>
      <c r="K36" s="3">
        <v>0</v>
      </c>
      <c r="L36" s="3">
        <f t="shared" si="1"/>
        <v>6.4695937650976347</v>
      </c>
      <c r="M36">
        <v>2.6</v>
      </c>
      <c r="N36">
        <v>2.75</v>
      </c>
      <c r="O36">
        <v>3.3</v>
      </c>
      <c r="P36" s="4">
        <f t="shared" si="2"/>
        <v>103.44426417262515</v>
      </c>
      <c r="Q36" s="4">
        <f t="shared" si="3"/>
        <v>100.83597780863713</v>
      </c>
      <c r="R36" s="4">
        <f t="shared" si="4"/>
        <v>93.530406234902358</v>
      </c>
      <c r="S36">
        <f t="shared" si="5"/>
        <v>2.0147064146997824</v>
      </c>
      <c r="T36">
        <f t="shared" si="5"/>
        <v>2.0036155140140028</v>
      </c>
      <c r="U36">
        <f t="shared" si="5"/>
        <v>1.970952820640659</v>
      </c>
      <c r="V36" s="2">
        <f t="shared" si="6"/>
        <v>1.9615903591848527</v>
      </c>
      <c r="X36">
        <v>2</v>
      </c>
      <c r="Y36">
        <v>3</v>
      </c>
      <c r="Z36">
        <f t="shared" si="7"/>
        <v>100.83597780863713</v>
      </c>
      <c r="AA36" s="7">
        <f t="shared" si="8"/>
        <v>0.83597780863712501</v>
      </c>
      <c r="AH36" t="str">
        <f t="shared" si="9"/>
        <v>AugsburgWolfsburg</v>
      </c>
      <c r="AI36">
        <f t="shared" si="10"/>
        <v>2.6</v>
      </c>
      <c r="AJ36">
        <f t="shared" si="11"/>
        <v>3.3</v>
      </c>
      <c r="AK36">
        <f t="shared" si="12"/>
        <v>2.75</v>
      </c>
      <c r="AL36">
        <f t="shared" si="13"/>
        <v>1.97</v>
      </c>
      <c r="AM36">
        <f t="shared" si="14"/>
        <v>1.83</v>
      </c>
      <c r="AR36" t="s">
        <v>273</v>
      </c>
      <c r="AS36">
        <v>2.6</v>
      </c>
      <c r="AT36">
        <v>3.3</v>
      </c>
      <c r="AU36">
        <v>2.75</v>
      </c>
      <c r="AV36">
        <v>1.97</v>
      </c>
      <c r="AW36">
        <v>1.83</v>
      </c>
    </row>
    <row r="37" spans="1:49">
      <c r="A37">
        <v>17</v>
      </c>
      <c r="B37" t="s">
        <v>47</v>
      </c>
      <c r="C37" t="s">
        <v>35</v>
      </c>
      <c r="D37">
        <v>0.61909504414394179</v>
      </c>
      <c r="E37">
        <v>0.15352135696740146</v>
      </c>
      <c r="F37">
        <v>0.212897332637704</v>
      </c>
      <c r="G37">
        <v>0.50683845296651231</v>
      </c>
      <c r="H37">
        <v>0.47354598489404343</v>
      </c>
      <c r="I37" s="3">
        <v>0</v>
      </c>
      <c r="J37" s="3">
        <v>0.30498311663455535</v>
      </c>
      <c r="K37" s="3">
        <v>0</v>
      </c>
      <c r="L37" s="3">
        <f t="shared" si="1"/>
        <v>0.30498311663455535</v>
      </c>
      <c r="M37">
        <v>1.44</v>
      </c>
      <c r="N37">
        <v>6.5</v>
      </c>
      <c r="O37">
        <v>4.5</v>
      </c>
      <c r="P37" s="4">
        <f t="shared" si="2"/>
        <v>99.69501688336544</v>
      </c>
      <c r="Q37" s="4">
        <f t="shared" si="3"/>
        <v>101.67740714149005</v>
      </c>
      <c r="R37" s="4">
        <f t="shared" si="4"/>
        <v>99.69501688336544</v>
      </c>
      <c r="S37">
        <f t="shared" si="5"/>
        <v>1.9986734512490485</v>
      </c>
      <c r="T37">
        <f t="shared" si="5"/>
        <v>2.0072244628163993</v>
      </c>
      <c r="U37">
        <f t="shared" si="5"/>
        <v>1.9986734512490485</v>
      </c>
      <c r="V37" s="2">
        <f t="shared" si="6"/>
        <v>1.9710328983848078</v>
      </c>
      <c r="X37">
        <v>1</v>
      </c>
      <c r="Y37">
        <v>1</v>
      </c>
      <c r="Z37">
        <f t="shared" si="7"/>
        <v>99.69501688336544</v>
      </c>
      <c r="AA37" s="7">
        <f t="shared" si="8"/>
        <v>-0.30498311663455979</v>
      </c>
      <c r="AH37" t="str">
        <f t="shared" si="9"/>
        <v>HoffenheimMainz 05</v>
      </c>
      <c r="AI37">
        <f t="shared" si="10"/>
        <v>1.44</v>
      </c>
      <c r="AJ37">
        <f t="shared" si="11"/>
        <v>4.5</v>
      </c>
      <c r="AK37">
        <f t="shared" si="12"/>
        <v>6.5</v>
      </c>
      <c r="AL37">
        <f t="shared" si="13"/>
        <v>1.39</v>
      </c>
      <c r="AM37">
        <f t="shared" si="14"/>
        <v>2.9</v>
      </c>
      <c r="AR37" t="s">
        <v>133</v>
      </c>
      <c r="AS37">
        <v>1.44</v>
      </c>
      <c r="AT37">
        <v>4.5</v>
      </c>
      <c r="AU37">
        <v>6.5</v>
      </c>
      <c r="AV37">
        <v>1.39</v>
      </c>
      <c r="AW37">
        <v>2.9</v>
      </c>
    </row>
    <row r="38" spans="1:49">
      <c r="A38">
        <v>18</v>
      </c>
      <c r="B38" t="s">
        <v>47</v>
      </c>
      <c r="C38" t="s">
        <v>53</v>
      </c>
      <c r="D38">
        <v>0.16334488066748579</v>
      </c>
      <c r="E38">
        <v>0.61581376350154238</v>
      </c>
      <c r="F38">
        <v>0.19749413310333822</v>
      </c>
      <c r="G38">
        <v>0.58582035380057562</v>
      </c>
      <c r="H38">
        <v>0.54202389327611755</v>
      </c>
      <c r="I38" s="3">
        <v>0.10529177346013037</v>
      </c>
      <c r="J38" s="3">
        <v>0</v>
      </c>
      <c r="K38" s="3">
        <v>3.1875151756032124E-4</v>
      </c>
      <c r="L38" s="3">
        <f t="shared" si="1"/>
        <v>0.10561052497769069</v>
      </c>
      <c r="M38">
        <v>6</v>
      </c>
      <c r="N38">
        <v>1.44</v>
      </c>
      <c r="O38">
        <v>5</v>
      </c>
      <c r="P38" s="4">
        <f t="shared" si="2"/>
        <v>100.52614011578309</v>
      </c>
      <c r="Q38" s="4">
        <f t="shared" si="3"/>
        <v>99.894389475022322</v>
      </c>
      <c r="R38" s="4">
        <f t="shared" si="4"/>
        <v>99.895983232610121</v>
      </c>
      <c r="S38">
        <f t="shared" si="5"/>
        <v>2.0022790073475472</v>
      </c>
      <c r="T38">
        <f t="shared" si="5"/>
        <v>1.9995410969500769</v>
      </c>
      <c r="U38">
        <f t="shared" si="5"/>
        <v>1.9995480258137304</v>
      </c>
      <c r="V38" s="2">
        <f t="shared" si="6"/>
        <v>1.9533059576636005</v>
      </c>
      <c r="X38">
        <v>1</v>
      </c>
      <c r="Y38">
        <v>3</v>
      </c>
      <c r="Z38">
        <f t="shared" si="7"/>
        <v>99.894389475022322</v>
      </c>
      <c r="AA38" s="7">
        <f t="shared" si="8"/>
        <v>-0.10561052497767776</v>
      </c>
      <c r="AH38" t="str">
        <f t="shared" si="9"/>
        <v>HoffenheimBayern Munich</v>
      </c>
      <c r="AI38">
        <f t="shared" si="10"/>
        <v>6</v>
      </c>
      <c r="AJ38">
        <f t="shared" si="11"/>
        <v>5</v>
      </c>
      <c r="AK38">
        <f t="shared" si="12"/>
        <v>1.44</v>
      </c>
      <c r="AL38">
        <f t="shared" si="13"/>
        <v>1.39</v>
      </c>
      <c r="AM38">
        <f t="shared" si="14"/>
        <v>2.94</v>
      </c>
      <c r="AR38" t="s">
        <v>274</v>
      </c>
      <c r="AS38">
        <v>6</v>
      </c>
      <c r="AT38">
        <v>5</v>
      </c>
      <c r="AU38">
        <v>1.44</v>
      </c>
      <c r="AV38">
        <v>1.39</v>
      </c>
      <c r="AW38">
        <v>2.94</v>
      </c>
    </row>
    <row r="39" spans="1:49">
      <c r="A39">
        <v>18</v>
      </c>
      <c r="B39" t="s">
        <v>51</v>
      </c>
      <c r="C39" t="s">
        <v>62</v>
      </c>
      <c r="D39">
        <v>0.31491788645146457</v>
      </c>
      <c r="E39">
        <v>0.4268031066156221</v>
      </c>
      <c r="F39">
        <v>0.25168785218068684</v>
      </c>
      <c r="G39">
        <v>0.51852771460762914</v>
      </c>
      <c r="H39">
        <v>0.55455808679275687</v>
      </c>
      <c r="I39" s="3">
        <v>0</v>
      </c>
      <c r="J39" s="3">
        <v>23.568722701978967</v>
      </c>
      <c r="K39" s="3">
        <v>6.7085329071001194</v>
      </c>
      <c r="L39" s="3">
        <f t="shared" si="1"/>
        <v>30.277255609079084</v>
      </c>
      <c r="M39">
        <v>2</v>
      </c>
      <c r="N39">
        <v>3.6</v>
      </c>
      <c r="O39">
        <v>3.7</v>
      </c>
      <c r="P39" s="4">
        <f t="shared" si="2"/>
        <v>69.722744390920909</v>
      </c>
      <c r="Q39" s="4">
        <f t="shared" si="3"/>
        <v>154.57014611804522</v>
      </c>
      <c r="R39" s="4">
        <f t="shared" si="4"/>
        <v>94.544316147191353</v>
      </c>
      <c r="S39">
        <f t="shared" si="5"/>
        <v>1.8433744732511492</v>
      </c>
      <c r="T39">
        <f t="shared" si="5"/>
        <v>2.189125617472405</v>
      </c>
      <c r="U39">
        <f t="shared" si="5"/>
        <v>1.9756354248774164</v>
      </c>
      <c r="V39" s="2">
        <f t="shared" si="6"/>
        <v>2.0120806441433738</v>
      </c>
      <c r="X39">
        <v>0</v>
      </c>
      <c r="Y39">
        <v>1</v>
      </c>
      <c r="Z39">
        <f t="shared" si="7"/>
        <v>154.57014611804522</v>
      </c>
      <c r="AA39" s="7">
        <f t="shared" si="8"/>
        <v>54.570146118045216</v>
      </c>
      <c r="AH39" t="str">
        <f t="shared" si="9"/>
        <v>BayerM'gladbach</v>
      </c>
      <c r="AI39">
        <f t="shared" si="10"/>
        <v>2</v>
      </c>
      <c r="AJ39">
        <f t="shared" si="11"/>
        <v>3.7</v>
      </c>
      <c r="AK39">
        <f t="shared" si="12"/>
        <v>3.6</v>
      </c>
      <c r="AL39">
        <f t="shared" si="13"/>
        <v>1.5</v>
      </c>
      <c r="AM39">
        <f t="shared" si="14"/>
        <v>2.57</v>
      </c>
      <c r="AR39" t="s">
        <v>275</v>
      </c>
      <c r="AS39">
        <v>1.9</v>
      </c>
      <c r="AT39">
        <v>3.6</v>
      </c>
      <c r="AU39">
        <v>4</v>
      </c>
      <c r="AV39">
        <v>1.76</v>
      </c>
      <c r="AW39">
        <v>2.0699999999999998</v>
      </c>
    </row>
    <row r="40" spans="1:49">
      <c r="A40">
        <v>18</v>
      </c>
      <c r="B40" t="s">
        <v>54</v>
      </c>
      <c r="C40" t="s">
        <v>40</v>
      </c>
      <c r="D40">
        <v>0.30511884248552168</v>
      </c>
      <c r="E40">
        <v>0.30511884248552179</v>
      </c>
      <c r="F40">
        <v>0.38960779241999621</v>
      </c>
      <c r="G40">
        <v>0.15701239093726196</v>
      </c>
      <c r="H40">
        <v>0.24360975531855439</v>
      </c>
      <c r="I40" s="3">
        <v>7.5718900803347866</v>
      </c>
      <c r="J40" s="3">
        <v>0</v>
      </c>
      <c r="K40" s="3">
        <v>18.455839826453332</v>
      </c>
      <c r="L40" s="3">
        <f t="shared" si="1"/>
        <v>26.027729906788117</v>
      </c>
      <c r="M40">
        <v>3.25</v>
      </c>
      <c r="N40">
        <v>2.15</v>
      </c>
      <c r="O40">
        <v>3.6</v>
      </c>
      <c r="P40" s="4">
        <f t="shared" si="2"/>
        <v>98.580912854299939</v>
      </c>
      <c r="Q40" s="4">
        <f t="shared" si="3"/>
        <v>73.97227009321189</v>
      </c>
      <c r="R40" s="4">
        <f t="shared" si="4"/>
        <v>140.41329346844387</v>
      </c>
      <c r="S40">
        <f t="shared" si="5"/>
        <v>1.9937928353824068</v>
      </c>
      <c r="T40">
        <f t="shared" si="5"/>
        <v>1.8690689467244506</v>
      </c>
      <c r="U40">
        <f t="shared" si="5"/>
        <v>2.1474082260750724</v>
      </c>
      <c r="V40" s="2">
        <f t="shared" si="6"/>
        <v>2.0152788940236532</v>
      </c>
      <c r="X40">
        <v>0</v>
      </c>
      <c r="Y40">
        <v>1</v>
      </c>
      <c r="Z40">
        <f t="shared" si="7"/>
        <v>73.97227009321189</v>
      </c>
      <c r="AA40" s="7">
        <f t="shared" si="8"/>
        <v>-26.02772990678811</v>
      </c>
      <c r="AH40" t="str">
        <f t="shared" si="9"/>
        <v>Hannover 96Werder Bremen</v>
      </c>
      <c r="AI40">
        <f t="shared" si="10"/>
        <v>3.25</v>
      </c>
      <c r="AJ40">
        <f t="shared" si="11"/>
        <v>3.6</v>
      </c>
      <c r="AK40">
        <f t="shared" si="12"/>
        <v>2.15</v>
      </c>
      <c r="AL40">
        <f t="shared" si="13"/>
        <v>1.66</v>
      </c>
      <c r="AM40">
        <f t="shared" si="14"/>
        <v>2.2200000000000002</v>
      </c>
      <c r="AR40" t="s">
        <v>95</v>
      </c>
      <c r="AS40">
        <v>1.65</v>
      </c>
      <c r="AT40">
        <v>4</v>
      </c>
      <c r="AU40">
        <v>5.25</v>
      </c>
      <c r="AV40">
        <v>1.75</v>
      </c>
      <c r="AW40">
        <v>2.08</v>
      </c>
    </row>
    <row r="41" spans="1:49">
      <c r="A41">
        <v>18</v>
      </c>
      <c r="B41" t="s">
        <v>36</v>
      </c>
      <c r="C41" t="s">
        <v>251</v>
      </c>
      <c r="D41">
        <v>0.55500147477666095</v>
      </c>
      <c r="E41">
        <v>0.2141295636356822</v>
      </c>
      <c r="F41">
        <v>0.18612606547505589</v>
      </c>
      <c r="G41">
        <v>0.7107658274114631</v>
      </c>
      <c r="H41">
        <v>0.6717514355567008</v>
      </c>
      <c r="I41" s="3">
        <v>11.588179767756227</v>
      </c>
      <c r="J41" s="3">
        <v>3.8182150393548102E-2</v>
      </c>
      <c r="K41" s="3">
        <v>0</v>
      </c>
      <c r="L41" s="3">
        <f t="shared" si="1"/>
        <v>11.626361918149774</v>
      </c>
      <c r="M41">
        <v>1.9</v>
      </c>
      <c r="N41">
        <v>4</v>
      </c>
      <c r="O41">
        <v>3.6</v>
      </c>
      <c r="P41" s="4">
        <f t="shared" si="2"/>
        <v>110.39117964058705</v>
      </c>
      <c r="Q41" s="4">
        <f t="shared" si="3"/>
        <v>88.526366683424413</v>
      </c>
      <c r="R41" s="4">
        <f t="shared" si="4"/>
        <v>88.373638081850217</v>
      </c>
      <c r="S41">
        <f t="shared" si="5"/>
        <v>2.0429343742405264</v>
      </c>
      <c r="T41">
        <f t="shared" si="5"/>
        <v>1.947072640185733</v>
      </c>
      <c r="U41">
        <f t="shared" si="5"/>
        <v>1.9463227339835154</v>
      </c>
      <c r="V41" s="2">
        <f t="shared" si="6"/>
        <v>1.9130187980063793</v>
      </c>
      <c r="X41">
        <v>1</v>
      </c>
      <c r="Y41">
        <v>2</v>
      </c>
      <c r="Z41">
        <f t="shared" si="7"/>
        <v>88.526366683424413</v>
      </c>
      <c r="AA41" s="7">
        <f t="shared" si="8"/>
        <v>-11.473633316575587</v>
      </c>
      <c r="AH41" t="str">
        <f t="shared" si="9"/>
        <v>AugsburgDüsseldorf</v>
      </c>
      <c r="AI41">
        <f t="shared" si="10"/>
        <v>1.9</v>
      </c>
      <c r="AJ41">
        <f t="shared" si="11"/>
        <v>3.6</v>
      </c>
      <c r="AK41">
        <f t="shared" si="12"/>
        <v>4</v>
      </c>
      <c r="AL41">
        <f t="shared" si="13"/>
        <v>1.76</v>
      </c>
      <c r="AM41">
        <f t="shared" si="14"/>
        <v>2.0699999999999998</v>
      </c>
      <c r="AR41" t="s">
        <v>191</v>
      </c>
      <c r="AS41">
        <v>3.25</v>
      </c>
      <c r="AT41">
        <v>3.6</v>
      </c>
      <c r="AU41">
        <v>2.15</v>
      </c>
      <c r="AV41">
        <v>1.66</v>
      </c>
      <c r="AW41">
        <v>2.2200000000000002</v>
      </c>
    </row>
    <row r="42" spans="1:49">
      <c r="A42">
        <v>18</v>
      </c>
      <c r="B42" t="s">
        <v>41</v>
      </c>
      <c r="C42" t="s">
        <v>35</v>
      </c>
      <c r="D42">
        <v>0.57823549499837157</v>
      </c>
      <c r="E42">
        <v>0.15869394473661308</v>
      </c>
      <c r="F42">
        <v>0.25828229314201379</v>
      </c>
      <c r="G42">
        <v>0.36438118972475758</v>
      </c>
      <c r="H42">
        <v>0.3713687058145253</v>
      </c>
      <c r="I42" s="3">
        <v>34.304151660954382</v>
      </c>
      <c r="J42" s="3">
        <v>0</v>
      </c>
      <c r="K42" s="3">
        <v>8.4640883907960554</v>
      </c>
      <c r="L42" s="3">
        <f t="shared" si="1"/>
        <v>42.768240051750439</v>
      </c>
      <c r="M42">
        <v>2.4</v>
      </c>
      <c r="N42">
        <v>2.9</v>
      </c>
      <c r="O42">
        <v>3.3</v>
      </c>
      <c r="P42" s="4">
        <f t="shared" si="2"/>
        <v>139.56172393454005</v>
      </c>
      <c r="Q42" s="4">
        <f t="shared" si="3"/>
        <v>57.231759948249568</v>
      </c>
      <c r="R42" s="4">
        <f t="shared" si="4"/>
        <v>85.163251637876556</v>
      </c>
      <c r="S42">
        <f t="shared" si="5"/>
        <v>2.1447663254266449</v>
      </c>
      <c r="T42">
        <f t="shared" si="5"/>
        <v>1.7576371012126168</v>
      </c>
      <c r="U42">
        <f t="shared" si="5"/>
        <v>1.9302522349812619</v>
      </c>
      <c r="V42" s="2">
        <f t="shared" si="6"/>
        <v>2.017656356439228</v>
      </c>
      <c r="X42">
        <v>2</v>
      </c>
      <c r="Y42">
        <v>3</v>
      </c>
      <c r="Z42">
        <f t="shared" si="7"/>
        <v>57.231759948249568</v>
      </c>
      <c r="AA42" s="7">
        <f t="shared" si="8"/>
        <v>-42.768240051750432</v>
      </c>
      <c r="AH42" t="str">
        <f t="shared" si="9"/>
        <v>StuttgartMainz 05</v>
      </c>
      <c r="AI42">
        <f t="shared" si="10"/>
        <v>2.4</v>
      </c>
      <c r="AJ42">
        <f t="shared" si="11"/>
        <v>3.3</v>
      </c>
      <c r="AK42">
        <f t="shared" si="12"/>
        <v>2.9</v>
      </c>
      <c r="AL42">
        <f t="shared" si="13"/>
        <v>1.92</v>
      </c>
      <c r="AM42">
        <f t="shared" si="14"/>
        <v>1.89</v>
      </c>
      <c r="AR42" t="s">
        <v>169</v>
      </c>
      <c r="AS42">
        <v>2</v>
      </c>
      <c r="AT42">
        <v>3.7</v>
      </c>
      <c r="AU42">
        <v>3.6</v>
      </c>
      <c r="AV42">
        <v>1.5</v>
      </c>
      <c r="AW42">
        <v>2.57</v>
      </c>
    </row>
    <row r="43" spans="1:49">
      <c r="A43">
        <v>18</v>
      </c>
      <c r="B43" t="s">
        <v>59</v>
      </c>
      <c r="C43" t="s">
        <v>32</v>
      </c>
      <c r="D43">
        <v>0.64071090498704208</v>
      </c>
      <c r="E43">
        <v>0.14280004094949958</v>
      </c>
      <c r="F43">
        <v>0.19375197357407384</v>
      </c>
      <c r="G43">
        <v>0.56071313549885982</v>
      </c>
      <c r="H43">
        <v>0.50470001745428983</v>
      </c>
      <c r="I43" s="3">
        <v>13.16449872415309</v>
      </c>
      <c r="J43" s="3">
        <v>0</v>
      </c>
      <c r="K43" s="3">
        <v>0</v>
      </c>
      <c r="L43" s="3">
        <f t="shared" si="1"/>
        <v>13.16449872415309</v>
      </c>
      <c r="M43">
        <v>1.65</v>
      </c>
      <c r="N43">
        <v>5.25</v>
      </c>
      <c r="O43">
        <v>4</v>
      </c>
      <c r="P43" s="4">
        <f t="shared" si="2"/>
        <v>108.5569241706995</v>
      </c>
      <c r="Q43" s="4">
        <f t="shared" si="3"/>
        <v>86.835501275846909</v>
      </c>
      <c r="R43" s="4">
        <f t="shared" si="4"/>
        <v>86.835501275846909</v>
      </c>
      <c r="S43">
        <f t="shared" si="5"/>
        <v>2.0356575296165236</v>
      </c>
      <c r="T43">
        <f t="shared" si="5"/>
        <v>1.9386973156842209</v>
      </c>
      <c r="U43">
        <f t="shared" si="5"/>
        <v>1.9386973156842209</v>
      </c>
      <c r="V43" s="2">
        <f t="shared" si="6"/>
        <v>1.9567404651892579</v>
      </c>
      <c r="X43">
        <v>3</v>
      </c>
      <c r="Y43">
        <v>1</v>
      </c>
      <c r="Z43">
        <f t="shared" si="7"/>
        <v>108.5569241706995</v>
      </c>
      <c r="AA43" s="7">
        <f t="shared" si="8"/>
        <v>8.556924170699503</v>
      </c>
      <c r="AH43" t="str">
        <f t="shared" si="9"/>
        <v>Eint FrankfurtFreiburg</v>
      </c>
      <c r="AI43">
        <f t="shared" si="10"/>
        <v>1.65</v>
      </c>
      <c r="AJ43">
        <f t="shared" si="11"/>
        <v>4</v>
      </c>
      <c r="AK43">
        <f t="shared" si="12"/>
        <v>5.25</v>
      </c>
      <c r="AL43">
        <f t="shared" si="13"/>
        <v>1.75</v>
      </c>
      <c r="AM43">
        <f t="shared" si="14"/>
        <v>2.08</v>
      </c>
      <c r="AR43" t="s">
        <v>161</v>
      </c>
      <c r="AS43">
        <v>2.5</v>
      </c>
      <c r="AT43">
        <v>3.5</v>
      </c>
      <c r="AU43">
        <v>2.75</v>
      </c>
      <c r="AV43">
        <v>1.68</v>
      </c>
      <c r="AW43">
        <v>2.1800000000000002</v>
      </c>
    </row>
    <row r="44" spans="1:49">
      <c r="A44">
        <v>18</v>
      </c>
      <c r="B44" t="s">
        <v>48</v>
      </c>
      <c r="C44" t="s">
        <v>52</v>
      </c>
      <c r="D44">
        <v>0.26739527925066459</v>
      </c>
      <c r="E44">
        <v>0.49420561854050382</v>
      </c>
      <c r="F44">
        <v>0.22174346011777665</v>
      </c>
      <c r="G44">
        <v>0.61944630590224503</v>
      </c>
      <c r="H44">
        <v>0.62079544300185441</v>
      </c>
      <c r="I44" s="3">
        <v>0</v>
      </c>
      <c r="J44" s="3">
        <v>21.831793960796453</v>
      </c>
      <c r="K44" s="3">
        <v>3.8056953704621809E-3</v>
      </c>
      <c r="L44" s="3">
        <f t="shared" si="1"/>
        <v>21.835599656166917</v>
      </c>
      <c r="M44">
        <v>2.5</v>
      </c>
      <c r="N44">
        <v>2.75</v>
      </c>
      <c r="O44">
        <v>3.5</v>
      </c>
      <c r="P44" s="4">
        <f t="shared" si="2"/>
        <v>78.16440034383308</v>
      </c>
      <c r="Q44" s="4">
        <f t="shared" si="3"/>
        <v>138.20183373602333</v>
      </c>
      <c r="R44" s="4">
        <f t="shared" si="4"/>
        <v>78.177720277629703</v>
      </c>
      <c r="S44">
        <f t="shared" si="5"/>
        <v>1.893009000445262</v>
      </c>
      <c r="T44">
        <f t="shared" si="5"/>
        <v>2.1405138055284314</v>
      </c>
      <c r="U44">
        <f t="shared" si="5"/>
        <v>1.8930830019202094</v>
      </c>
      <c r="V44" s="2">
        <f t="shared" si="6"/>
        <v>1.9838143946896833</v>
      </c>
      <c r="X44">
        <v>0</v>
      </c>
      <c r="Y44">
        <v>1</v>
      </c>
      <c r="Z44">
        <f t="shared" si="7"/>
        <v>138.20183373602333</v>
      </c>
      <c r="AA44" s="7">
        <f t="shared" si="8"/>
        <v>38.201833736023332</v>
      </c>
      <c r="AH44" t="str">
        <f t="shared" si="9"/>
        <v>RB LeipzigDortmund</v>
      </c>
      <c r="AI44">
        <f t="shared" si="10"/>
        <v>2.5</v>
      </c>
      <c r="AJ44">
        <f t="shared" si="11"/>
        <v>3.5</v>
      </c>
      <c r="AK44">
        <f t="shared" si="12"/>
        <v>2.75</v>
      </c>
      <c r="AL44">
        <f t="shared" si="13"/>
        <v>1.68</v>
      </c>
      <c r="AM44">
        <f t="shared" si="14"/>
        <v>2.1800000000000002</v>
      </c>
      <c r="AR44" t="s">
        <v>276</v>
      </c>
      <c r="AS44">
        <v>2.4</v>
      </c>
      <c r="AT44">
        <v>3.3</v>
      </c>
      <c r="AU44">
        <v>2.9</v>
      </c>
      <c r="AV44">
        <v>1.92</v>
      </c>
      <c r="AW44">
        <v>1.89</v>
      </c>
    </row>
    <row r="45" spans="1:49">
      <c r="A45">
        <v>18</v>
      </c>
      <c r="B45" t="s">
        <v>255</v>
      </c>
      <c r="C45" t="s">
        <v>58</v>
      </c>
      <c r="D45">
        <v>0.39118360982439609</v>
      </c>
      <c r="E45">
        <v>0.26755208750234571</v>
      </c>
      <c r="F45">
        <v>0.34070719952058004</v>
      </c>
      <c r="G45">
        <v>0.23502971575384468</v>
      </c>
      <c r="H45">
        <v>0.31556971291286534</v>
      </c>
      <c r="I45" s="3">
        <v>20.884463883236023</v>
      </c>
      <c r="J45" s="3">
        <v>0</v>
      </c>
      <c r="K45" s="3">
        <v>15.270998214430755</v>
      </c>
      <c r="L45" s="3">
        <f t="shared" si="1"/>
        <v>36.155462097666778</v>
      </c>
      <c r="M45">
        <v>3.5</v>
      </c>
      <c r="N45">
        <v>2.1</v>
      </c>
      <c r="O45">
        <v>3.4</v>
      </c>
      <c r="P45" s="4">
        <f t="shared" si="2"/>
        <v>136.9401614936593</v>
      </c>
      <c r="Q45" s="4">
        <f t="shared" si="3"/>
        <v>63.844537902333222</v>
      </c>
      <c r="R45" s="4">
        <f t="shared" si="4"/>
        <v>115.76593183139779</v>
      </c>
      <c r="S45">
        <f t="shared" si="5"/>
        <v>2.1365308356954866</v>
      </c>
      <c r="T45">
        <f t="shared" si="5"/>
        <v>1.8051237479526656</v>
      </c>
      <c r="U45">
        <f t="shared" si="5"/>
        <v>2.0635807718742969</v>
      </c>
      <c r="V45" s="2">
        <f t="shared" si="6"/>
        <v>2.0218172975430968</v>
      </c>
      <c r="X45">
        <v>1</v>
      </c>
      <c r="Y45">
        <v>3</v>
      </c>
      <c r="Z45">
        <f t="shared" si="7"/>
        <v>63.844537902333222</v>
      </c>
      <c r="AA45" s="7">
        <f t="shared" si="8"/>
        <v>-36.155462097666778</v>
      </c>
      <c r="AH45" t="str">
        <f t="shared" si="9"/>
        <v>NürnbergHertha BSC</v>
      </c>
      <c r="AI45">
        <f t="shared" si="10"/>
        <v>3.5</v>
      </c>
      <c r="AJ45">
        <f t="shared" si="11"/>
        <v>3.4</v>
      </c>
      <c r="AK45">
        <f t="shared" si="12"/>
        <v>2.1</v>
      </c>
      <c r="AL45">
        <f t="shared" si="13"/>
        <v>1.98</v>
      </c>
      <c r="AM45">
        <f t="shared" si="14"/>
        <v>1.82</v>
      </c>
      <c r="AR45" t="s">
        <v>277</v>
      </c>
      <c r="AS45">
        <v>3.5</v>
      </c>
      <c r="AT45">
        <v>3.4</v>
      </c>
      <c r="AU45">
        <v>2.1</v>
      </c>
      <c r="AV45">
        <v>1.98</v>
      </c>
      <c r="AW45">
        <v>1.82</v>
      </c>
    </row>
    <row r="46" spans="1:49">
      <c r="A46">
        <v>18</v>
      </c>
      <c r="B46" t="s">
        <v>56</v>
      </c>
      <c r="C46" t="s">
        <v>61</v>
      </c>
      <c r="D46">
        <v>0.34317642708523183</v>
      </c>
      <c r="E46">
        <v>0.32481929193643339</v>
      </c>
      <c r="F46">
        <v>0.33135929565155486</v>
      </c>
      <c r="G46">
        <v>0.26264674397318355</v>
      </c>
      <c r="H46">
        <v>0.3461632963941042</v>
      </c>
      <c r="I46" s="3">
        <v>0</v>
      </c>
      <c r="J46" s="3">
        <v>7.5366339541372271</v>
      </c>
      <c r="K46" s="3">
        <v>7.4624209359492202</v>
      </c>
      <c r="L46" s="3">
        <f t="shared" si="1"/>
        <v>14.999054890086448</v>
      </c>
      <c r="M46">
        <v>2.2000000000000002</v>
      </c>
      <c r="N46">
        <v>3.4</v>
      </c>
      <c r="O46">
        <v>3.3</v>
      </c>
      <c r="P46" s="4">
        <f t="shared" si="2"/>
        <v>85.000945109913545</v>
      </c>
      <c r="Q46" s="4">
        <f t="shared" si="3"/>
        <v>110.62550055398012</v>
      </c>
      <c r="R46" s="4">
        <f t="shared" si="4"/>
        <v>109.62693419854598</v>
      </c>
      <c r="S46">
        <f t="shared" si="5"/>
        <v>1.9294237545818027</v>
      </c>
      <c r="T46">
        <f t="shared" si="5"/>
        <v>2.0438552487891779</v>
      </c>
      <c r="U46">
        <f t="shared" si="5"/>
        <v>2.0399172688994791</v>
      </c>
      <c r="V46" s="2">
        <f t="shared" si="6"/>
        <v>2.0019619145729948</v>
      </c>
      <c r="X46">
        <v>2</v>
      </c>
      <c r="Y46">
        <v>1</v>
      </c>
      <c r="Z46">
        <f t="shared" si="7"/>
        <v>85.000945109913545</v>
      </c>
      <c r="AA46" s="7">
        <f t="shared" si="8"/>
        <v>-14.999054890086455</v>
      </c>
      <c r="AH46" t="str">
        <f t="shared" si="9"/>
        <v>Schalke 04Wolfsburg</v>
      </c>
      <c r="AI46">
        <f t="shared" si="10"/>
        <v>2.2000000000000002</v>
      </c>
      <c r="AJ46">
        <f t="shared" si="11"/>
        <v>3.3</v>
      </c>
      <c r="AK46">
        <f t="shared" si="12"/>
        <v>3.4</v>
      </c>
      <c r="AL46">
        <f t="shared" si="13"/>
        <v>2.33</v>
      </c>
      <c r="AM46">
        <f t="shared" si="14"/>
        <v>1.6</v>
      </c>
      <c r="AR46" t="s">
        <v>278</v>
      </c>
      <c r="AS46">
        <v>2.2000000000000002</v>
      </c>
      <c r="AT46">
        <v>3.3</v>
      </c>
      <c r="AU46">
        <v>3.4</v>
      </c>
      <c r="AV46">
        <v>2.33</v>
      </c>
      <c r="AW46">
        <v>1.6</v>
      </c>
    </row>
    <row r="47" spans="1:49">
      <c r="A47">
        <v>19</v>
      </c>
      <c r="B47" t="s">
        <v>58</v>
      </c>
      <c r="C47" t="s">
        <v>56</v>
      </c>
      <c r="D47">
        <v>0.43850798424288018</v>
      </c>
      <c r="E47">
        <v>0.2920932274899149</v>
      </c>
      <c r="F47">
        <v>0.26506656595278671</v>
      </c>
      <c r="G47">
        <v>0.45568633399398917</v>
      </c>
      <c r="H47">
        <v>0.50210973263079239</v>
      </c>
      <c r="I47" s="3">
        <v>6.8424623836402061</v>
      </c>
      <c r="J47" s="3">
        <v>0</v>
      </c>
      <c r="K47" s="3">
        <v>0</v>
      </c>
      <c r="L47" s="3">
        <f t="shared" si="1"/>
        <v>6.8424623836402061</v>
      </c>
      <c r="M47">
        <v>2.5</v>
      </c>
      <c r="N47">
        <v>2.87</v>
      </c>
      <c r="O47">
        <v>3.25</v>
      </c>
      <c r="P47" s="4">
        <f t="shared" si="2"/>
        <v>110.26369357546031</v>
      </c>
      <c r="Q47" s="4">
        <f t="shared" si="3"/>
        <v>93.157537616359789</v>
      </c>
      <c r="R47" s="4">
        <f t="shared" si="4"/>
        <v>93.157537616359789</v>
      </c>
      <c r="S47">
        <f t="shared" si="5"/>
        <v>2.0424325362347959</v>
      </c>
      <c r="T47">
        <f t="shared" si="5"/>
        <v>1.9692180005393221</v>
      </c>
      <c r="U47">
        <f t="shared" si="5"/>
        <v>1.9692180005393221</v>
      </c>
      <c r="V47" s="2">
        <f t="shared" si="6"/>
        <v>1.9927920688405323</v>
      </c>
      <c r="X47">
        <v>2</v>
      </c>
      <c r="Y47">
        <v>2</v>
      </c>
      <c r="Z47">
        <f t="shared" si="7"/>
        <v>93.157537616359789</v>
      </c>
      <c r="AA47" s="7">
        <f t="shared" si="8"/>
        <v>-6.8424623836402105</v>
      </c>
      <c r="AH47" t="str">
        <f t="shared" si="9"/>
        <v>Hertha BSCSchalke 04</v>
      </c>
      <c r="AI47">
        <f t="shared" si="10"/>
        <v>2.5</v>
      </c>
      <c r="AJ47">
        <f t="shared" si="11"/>
        <v>3.25</v>
      </c>
      <c r="AK47">
        <f t="shared" si="12"/>
        <v>2.87</v>
      </c>
      <c r="AL47">
        <f t="shared" si="13"/>
        <v>2.09</v>
      </c>
      <c r="AM47">
        <f t="shared" si="14"/>
        <v>1.75</v>
      </c>
      <c r="AR47" t="s">
        <v>279</v>
      </c>
      <c r="AS47">
        <v>2.5</v>
      </c>
      <c r="AT47">
        <v>3.25</v>
      </c>
      <c r="AU47">
        <v>2.87</v>
      </c>
      <c r="AV47">
        <v>2.09</v>
      </c>
      <c r="AW47">
        <v>1.75</v>
      </c>
    </row>
    <row r="48" spans="1:49">
      <c r="A48">
        <v>19</v>
      </c>
      <c r="B48" t="s">
        <v>52</v>
      </c>
      <c r="C48" t="s">
        <v>54</v>
      </c>
      <c r="D48">
        <v>0.52194447237381703</v>
      </c>
      <c r="E48">
        <v>6.5950870073367543E-2</v>
      </c>
      <c r="F48">
        <v>7.8461053928843394E-2</v>
      </c>
      <c r="G48">
        <v>0.61726729152229287</v>
      </c>
      <c r="H48">
        <v>0.52817770677341025</v>
      </c>
      <c r="I48" s="3">
        <v>0</v>
      </c>
      <c r="J48" s="3">
        <v>3.4585863199315088</v>
      </c>
      <c r="K48" s="3">
        <v>0</v>
      </c>
      <c r="L48" s="3">
        <f t="shared" si="1"/>
        <v>3.4585863199315088</v>
      </c>
      <c r="M48">
        <v>1.1599999999999999</v>
      </c>
      <c r="N48">
        <v>15</v>
      </c>
      <c r="O48">
        <v>7.5</v>
      </c>
      <c r="P48" s="4">
        <f t="shared" si="2"/>
        <v>96.541413680068487</v>
      </c>
      <c r="Q48" s="4">
        <f t="shared" si="3"/>
        <v>148.42020847904112</v>
      </c>
      <c r="R48" s="4">
        <f t="shared" si="4"/>
        <v>96.541413680068487</v>
      </c>
      <c r="S48">
        <f t="shared" si="5"/>
        <v>1.9847136540119643</v>
      </c>
      <c r="T48">
        <f t="shared" si="5"/>
        <v>2.1714930372868153</v>
      </c>
      <c r="U48">
        <f t="shared" si="5"/>
        <v>1.9847136540119643</v>
      </c>
      <c r="V48" s="2">
        <f t="shared" si="6"/>
        <v>1.3348449011644545</v>
      </c>
      <c r="X48">
        <v>5</v>
      </c>
      <c r="Y48">
        <v>1</v>
      </c>
      <c r="Z48">
        <f t="shared" si="7"/>
        <v>96.541413680068487</v>
      </c>
      <c r="AA48" s="7">
        <f t="shared" si="8"/>
        <v>-3.4585863199315128</v>
      </c>
      <c r="AH48" t="str">
        <f t="shared" si="9"/>
        <v>DortmundHannover 96</v>
      </c>
      <c r="AI48">
        <f t="shared" si="10"/>
        <v>1.1599999999999999</v>
      </c>
      <c r="AJ48">
        <f t="shared" si="11"/>
        <v>7.5</v>
      </c>
      <c r="AK48">
        <f t="shared" si="12"/>
        <v>15</v>
      </c>
      <c r="AL48">
        <f t="shared" si="13"/>
        <v>1.34</v>
      </c>
      <c r="AM48">
        <f t="shared" si="14"/>
        <v>2.87</v>
      </c>
      <c r="AR48" t="s">
        <v>179</v>
      </c>
      <c r="AS48">
        <v>1.1599999999999999</v>
      </c>
      <c r="AT48">
        <v>7.5</v>
      </c>
      <c r="AU48">
        <v>15</v>
      </c>
      <c r="AV48">
        <v>1.34</v>
      </c>
      <c r="AW48">
        <v>2.87</v>
      </c>
    </row>
    <row r="49" spans="1:49">
      <c r="A49">
        <v>19</v>
      </c>
      <c r="B49" t="s">
        <v>35</v>
      </c>
      <c r="C49" t="s">
        <v>255</v>
      </c>
      <c r="D49">
        <v>0.75704659969629506</v>
      </c>
      <c r="E49">
        <v>6.2165228264436836E-2</v>
      </c>
      <c r="F49">
        <v>0.1410397857810099</v>
      </c>
      <c r="G49">
        <v>0.53844088925069133</v>
      </c>
      <c r="H49">
        <v>0.3657535704027372</v>
      </c>
      <c r="I49" s="3">
        <v>49.881885958756499</v>
      </c>
      <c r="J49" s="3">
        <v>0</v>
      </c>
      <c r="K49" s="3">
        <v>2.0057565561714092</v>
      </c>
      <c r="L49" s="3">
        <f t="shared" si="1"/>
        <v>51.887642514927904</v>
      </c>
      <c r="M49">
        <v>1.66</v>
      </c>
      <c r="N49">
        <v>5.25</v>
      </c>
      <c r="O49">
        <v>3.8</v>
      </c>
      <c r="P49" s="4">
        <f t="shared" si="2"/>
        <v>130.91628817660788</v>
      </c>
      <c r="Q49" s="4">
        <f t="shared" si="3"/>
        <v>48.112357485072096</v>
      </c>
      <c r="R49" s="4">
        <f t="shared" si="4"/>
        <v>55.734232398523446</v>
      </c>
      <c r="S49">
        <f t="shared" si="5"/>
        <v>2.1169936834120944</v>
      </c>
      <c r="T49">
        <f t="shared" si="5"/>
        <v>1.6822566376690087</v>
      </c>
      <c r="U49">
        <f t="shared" si="5"/>
        <v>1.7461220241710436</v>
      </c>
      <c r="V49" s="2">
        <f t="shared" si="6"/>
        <v>1.9535134137223065</v>
      </c>
      <c r="X49">
        <v>2</v>
      </c>
      <c r="Y49">
        <v>1</v>
      </c>
      <c r="Z49">
        <f t="shared" si="7"/>
        <v>130.91628817660788</v>
      </c>
      <c r="AA49" s="7">
        <f t="shared" si="8"/>
        <v>30.916288176607878</v>
      </c>
      <c r="AH49" t="str">
        <f t="shared" si="9"/>
        <v>Mainz 05Nürnberg</v>
      </c>
      <c r="AI49">
        <f t="shared" si="10"/>
        <v>1.66</v>
      </c>
      <c r="AJ49">
        <f t="shared" si="11"/>
        <v>3.8</v>
      </c>
      <c r="AK49">
        <f t="shared" si="12"/>
        <v>5.25</v>
      </c>
      <c r="AL49">
        <f t="shared" si="13"/>
        <v>1.83</v>
      </c>
      <c r="AM49">
        <f t="shared" si="14"/>
        <v>1.98</v>
      </c>
      <c r="AR49" t="s">
        <v>280</v>
      </c>
      <c r="AS49">
        <v>3.5</v>
      </c>
      <c r="AT49">
        <v>4</v>
      </c>
      <c r="AU49">
        <v>1.95</v>
      </c>
      <c r="AV49">
        <v>1.48</v>
      </c>
      <c r="AW49">
        <v>2.62</v>
      </c>
    </row>
    <row r="50" spans="1:49">
      <c r="A50">
        <v>19</v>
      </c>
      <c r="B50" t="s">
        <v>32</v>
      </c>
      <c r="C50" t="s">
        <v>47</v>
      </c>
      <c r="D50">
        <v>0.26031235898014554</v>
      </c>
      <c r="E50">
        <v>0.50300149480336764</v>
      </c>
      <c r="F50">
        <v>0.19334369058056117</v>
      </c>
      <c r="G50">
        <v>0.73122039330816968</v>
      </c>
      <c r="H50">
        <v>0.70479139975673855</v>
      </c>
      <c r="I50" s="3">
        <v>0</v>
      </c>
      <c r="J50" s="3">
        <v>1.7293575190796422</v>
      </c>
      <c r="K50" s="3">
        <v>0</v>
      </c>
      <c r="L50" s="3">
        <f t="shared" si="1"/>
        <v>1.7293575190796422</v>
      </c>
      <c r="M50">
        <v>3.5</v>
      </c>
      <c r="N50">
        <v>1.95</v>
      </c>
      <c r="O50">
        <v>4</v>
      </c>
      <c r="P50" s="4">
        <f t="shared" si="2"/>
        <v>98.270642480920358</v>
      </c>
      <c r="Q50" s="4">
        <f t="shared" si="3"/>
        <v>101.64288964312566</v>
      </c>
      <c r="R50" s="4">
        <f t="shared" si="4"/>
        <v>98.270642480920358</v>
      </c>
      <c r="S50">
        <f t="shared" si="5"/>
        <v>1.9924237954232089</v>
      </c>
      <c r="T50">
        <f t="shared" si="5"/>
        <v>2.0070770032715348</v>
      </c>
      <c r="U50">
        <f t="shared" si="5"/>
        <v>1.9924237954232089</v>
      </c>
      <c r="V50" s="2">
        <f t="shared" si="6"/>
        <v>1.9134378409134882</v>
      </c>
      <c r="X50">
        <v>2</v>
      </c>
      <c r="Y50">
        <v>4</v>
      </c>
      <c r="Z50">
        <f t="shared" si="7"/>
        <v>101.64288964312566</v>
      </c>
      <c r="AA50" s="7">
        <f t="shared" si="8"/>
        <v>1.6428896431256561</v>
      </c>
      <c r="AH50" t="str">
        <f t="shared" si="9"/>
        <v>FreiburgHoffenheim</v>
      </c>
      <c r="AI50">
        <f t="shared" si="10"/>
        <v>3.5</v>
      </c>
      <c r="AJ50">
        <f t="shared" si="11"/>
        <v>4</v>
      </c>
      <c r="AK50">
        <f t="shared" si="12"/>
        <v>1.95</v>
      </c>
      <c r="AL50">
        <f t="shared" si="13"/>
        <v>1.48</v>
      </c>
      <c r="AM50">
        <f t="shared" si="14"/>
        <v>2.62</v>
      </c>
      <c r="AR50" t="s">
        <v>281</v>
      </c>
      <c r="AS50">
        <v>1.66</v>
      </c>
      <c r="AT50">
        <v>3.8</v>
      </c>
      <c r="AU50">
        <v>5.25</v>
      </c>
      <c r="AV50">
        <v>1.83</v>
      </c>
      <c r="AW50">
        <v>1.98</v>
      </c>
    </row>
    <row r="51" spans="1:49">
      <c r="A51">
        <v>19</v>
      </c>
      <c r="B51" t="s">
        <v>61</v>
      </c>
      <c r="C51" t="s">
        <v>51</v>
      </c>
      <c r="D51">
        <v>0.31082283000625383</v>
      </c>
      <c r="E51">
        <v>0.45129975722434712</v>
      </c>
      <c r="F51">
        <v>0.21517062601130238</v>
      </c>
      <c r="G51">
        <v>0.67742245033584114</v>
      </c>
      <c r="H51">
        <v>0.67462132856876655</v>
      </c>
      <c r="I51" s="3">
        <v>0</v>
      </c>
      <c r="J51" s="3">
        <v>12.349396974583936</v>
      </c>
      <c r="K51" s="3">
        <v>0</v>
      </c>
      <c r="L51" s="3">
        <f t="shared" si="1"/>
        <v>12.349396974583936</v>
      </c>
      <c r="M51">
        <v>2.62</v>
      </c>
      <c r="N51">
        <v>2.6</v>
      </c>
      <c r="O51">
        <v>3.5</v>
      </c>
      <c r="P51" s="4">
        <f t="shared" si="2"/>
        <v>87.650603025416061</v>
      </c>
      <c r="Q51" s="4">
        <f t="shared" si="3"/>
        <v>119.7590351593343</v>
      </c>
      <c r="R51" s="4">
        <f t="shared" si="4"/>
        <v>87.650603025416061</v>
      </c>
      <c r="S51">
        <f t="shared" si="5"/>
        <v>1.9427549083329485</v>
      </c>
      <c r="T51">
        <f t="shared" si="5"/>
        <v>2.0783082884483481</v>
      </c>
      <c r="U51">
        <f t="shared" si="5"/>
        <v>1.9427549083329485</v>
      </c>
      <c r="V51" s="2">
        <f t="shared" si="6"/>
        <v>1.9598163944432061</v>
      </c>
      <c r="X51">
        <v>0</v>
      </c>
      <c r="Y51">
        <v>3</v>
      </c>
      <c r="Z51">
        <f t="shared" si="7"/>
        <v>119.7590351593343</v>
      </c>
      <c r="AA51" s="7">
        <f t="shared" si="8"/>
        <v>19.759035159334303</v>
      </c>
      <c r="AH51" t="str">
        <f t="shared" si="9"/>
        <v>WolfsburgBayer</v>
      </c>
      <c r="AI51">
        <f t="shared" si="10"/>
        <v>2.62</v>
      </c>
      <c r="AJ51">
        <f t="shared" si="11"/>
        <v>3.5</v>
      </c>
      <c r="AK51">
        <f t="shared" si="12"/>
        <v>2.6</v>
      </c>
      <c r="AL51">
        <f t="shared" si="13"/>
        <v>1.66</v>
      </c>
      <c r="AM51">
        <f t="shared" si="14"/>
        <v>2.2200000000000002</v>
      </c>
      <c r="AR51" t="s">
        <v>106</v>
      </c>
      <c r="AS51">
        <v>1.66</v>
      </c>
      <c r="AT51">
        <v>4</v>
      </c>
      <c r="AU51">
        <v>5</v>
      </c>
      <c r="AV51">
        <v>1.63</v>
      </c>
      <c r="AW51">
        <v>2.27</v>
      </c>
    </row>
    <row r="52" spans="1:49">
      <c r="A52">
        <v>19</v>
      </c>
      <c r="B52" t="s">
        <v>62</v>
      </c>
      <c r="C52" t="s">
        <v>36</v>
      </c>
      <c r="D52">
        <v>0.57680317008078752</v>
      </c>
      <c r="E52">
        <v>0.19493634227932527</v>
      </c>
      <c r="F52">
        <v>0.20803045092882302</v>
      </c>
      <c r="G52">
        <v>0.59470825188200727</v>
      </c>
      <c r="H52">
        <v>0.57060300161087474</v>
      </c>
      <c r="I52" s="3">
        <v>0</v>
      </c>
      <c r="J52" s="3">
        <v>0</v>
      </c>
      <c r="K52" s="3">
        <v>0</v>
      </c>
      <c r="L52" s="3">
        <f t="shared" si="1"/>
        <v>0</v>
      </c>
      <c r="M52">
        <v>1.66</v>
      </c>
      <c r="N52">
        <v>5</v>
      </c>
      <c r="O52">
        <v>4</v>
      </c>
      <c r="P52" s="4">
        <f t="shared" si="2"/>
        <v>100</v>
      </c>
      <c r="Q52" s="4">
        <f t="shared" si="3"/>
        <v>100</v>
      </c>
      <c r="R52" s="4">
        <f t="shared" si="4"/>
        <v>100</v>
      </c>
      <c r="S52">
        <f t="shared" si="5"/>
        <v>2</v>
      </c>
      <c r="T52">
        <f t="shared" si="5"/>
        <v>2</v>
      </c>
      <c r="U52">
        <f t="shared" si="5"/>
        <v>2</v>
      </c>
      <c r="V52" s="2">
        <f t="shared" si="6"/>
        <v>1.9595399265778715</v>
      </c>
      <c r="X52">
        <v>2</v>
      </c>
      <c r="Y52">
        <v>0</v>
      </c>
      <c r="Z52">
        <f t="shared" si="7"/>
        <v>100</v>
      </c>
      <c r="AA52" s="7">
        <f t="shared" si="8"/>
        <v>0</v>
      </c>
      <c r="AH52" t="str">
        <f t="shared" si="9"/>
        <v>M'gladbachAugsburg</v>
      </c>
      <c r="AI52">
        <f t="shared" si="10"/>
        <v>1.66</v>
      </c>
      <c r="AJ52">
        <f t="shared" si="11"/>
        <v>4</v>
      </c>
      <c r="AK52">
        <f t="shared" si="12"/>
        <v>5</v>
      </c>
      <c r="AL52">
        <f t="shared" si="13"/>
        <v>1.63</v>
      </c>
      <c r="AM52">
        <f t="shared" si="14"/>
        <v>2.27</v>
      </c>
      <c r="AR52" t="s">
        <v>189</v>
      </c>
      <c r="AS52">
        <v>2.5499999999999998</v>
      </c>
      <c r="AT52">
        <v>3.5</v>
      </c>
      <c r="AU52">
        <v>2.7</v>
      </c>
      <c r="AV52">
        <v>1.53</v>
      </c>
      <c r="AW52">
        <v>2.4900000000000002</v>
      </c>
    </row>
    <row r="53" spans="1:49">
      <c r="A53">
        <v>19</v>
      </c>
      <c r="B53" t="s">
        <v>40</v>
      </c>
      <c r="C53" t="s">
        <v>59</v>
      </c>
      <c r="D53">
        <v>0.31177208777018789</v>
      </c>
      <c r="E53">
        <v>0.4501925280714526</v>
      </c>
      <c r="F53">
        <v>0.21580210021162316</v>
      </c>
      <c r="G53">
        <v>0.67514649548126715</v>
      </c>
      <c r="H53">
        <v>0.67304670951991208</v>
      </c>
      <c r="I53" s="3">
        <v>0</v>
      </c>
      <c r="J53" s="3">
        <v>14.5087305863794</v>
      </c>
      <c r="K53" s="3">
        <v>0</v>
      </c>
      <c r="L53" s="3">
        <f t="shared" si="1"/>
        <v>14.5087305863794</v>
      </c>
      <c r="M53">
        <v>2.5499999999999998</v>
      </c>
      <c r="N53">
        <v>2.7</v>
      </c>
      <c r="O53">
        <v>3.5</v>
      </c>
      <c r="P53" s="4">
        <f t="shared" si="2"/>
        <v>85.4912694136206</v>
      </c>
      <c r="Q53" s="4">
        <f t="shared" si="3"/>
        <v>124.66484199684498</v>
      </c>
      <c r="R53" s="4">
        <f t="shared" si="4"/>
        <v>85.4912694136206</v>
      </c>
      <c r="S53">
        <f t="shared" si="5"/>
        <v>1.9319217657329912</v>
      </c>
      <c r="T53">
        <f t="shared" si="5"/>
        <v>2.095743990931346</v>
      </c>
      <c r="U53">
        <f t="shared" si="5"/>
        <v>1.9319217657329912</v>
      </c>
      <c r="V53" s="2">
        <f t="shared" si="6"/>
        <v>1.9627203422689075</v>
      </c>
      <c r="X53">
        <v>2</v>
      </c>
      <c r="Y53">
        <v>2</v>
      </c>
      <c r="Z53">
        <f t="shared" si="7"/>
        <v>85.4912694136206</v>
      </c>
      <c r="AA53" s="7">
        <f t="shared" si="8"/>
        <v>-14.5087305863794</v>
      </c>
      <c r="AH53" t="str">
        <f t="shared" si="9"/>
        <v>Werder BremenEint Frankfurt</v>
      </c>
      <c r="AI53">
        <f t="shared" si="10"/>
        <v>2.5499999999999998</v>
      </c>
      <c r="AJ53">
        <f t="shared" si="11"/>
        <v>3.5</v>
      </c>
      <c r="AK53">
        <f t="shared" si="12"/>
        <v>2.7</v>
      </c>
      <c r="AL53">
        <f t="shared" si="13"/>
        <v>1.53</v>
      </c>
      <c r="AM53">
        <f t="shared" si="14"/>
        <v>2.4900000000000002</v>
      </c>
      <c r="AR53" t="s">
        <v>159</v>
      </c>
      <c r="AS53">
        <v>2.62</v>
      </c>
      <c r="AT53">
        <v>3.5</v>
      </c>
      <c r="AU53">
        <v>2.6</v>
      </c>
      <c r="AV53">
        <v>1.66</v>
      </c>
      <c r="AW53">
        <v>2.2200000000000002</v>
      </c>
    </row>
    <row r="54" spans="1:49">
      <c r="A54">
        <v>19</v>
      </c>
      <c r="B54" t="s">
        <v>53</v>
      </c>
      <c r="C54" t="s">
        <v>41</v>
      </c>
      <c r="D54">
        <v>0.64538374845023005</v>
      </c>
      <c r="E54">
        <v>3.8940276445590206E-2</v>
      </c>
      <c r="F54">
        <v>6.6278205635940765E-2</v>
      </c>
      <c r="G54">
        <v>0.64128249987173436</v>
      </c>
      <c r="H54">
        <v>0.45944526247813683</v>
      </c>
      <c r="I54" s="3">
        <v>0</v>
      </c>
      <c r="J54" s="3">
        <v>0.47739971248652802</v>
      </c>
      <c r="K54" s="3">
        <v>1.2372867026107326</v>
      </c>
      <c r="L54" s="3">
        <f t="shared" si="1"/>
        <v>1.7146864150972605</v>
      </c>
      <c r="M54">
        <v>1.08</v>
      </c>
      <c r="N54">
        <v>21</v>
      </c>
      <c r="O54">
        <v>13</v>
      </c>
      <c r="P54" s="4">
        <f t="shared" si="2"/>
        <v>98.285313584902738</v>
      </c>
      <c r="Q54" s="4">
        <f t="shared" si="3"/>
        <v>108.31070754711983</v>
      </c>
      <c r="R54" s="4">
        <f t="shared" si="4"/>
        <v>114.37004071884226</v>
      </c>
      <c r="S54">
        <f t="shared" si="5"/>
        <v>1.992488627643431</v>
      </c>
      <c r="T54">
        <f t="shared" si="5"/>
        <v>2.0346713929019735</v>
      </c>
      <c r="U54">
        <f t="shared" si="5"/>
        <v>2.0583122757290506</v>
      </c>
      <c r="V54" s="2">
        <f t="shared" si="6"/>
        <v>1.5015716900422602</v>
      </c>
      <c r="X54">
        <v>4</v>
      </c>
      <c r="Y54">
        <v>1</v>
      </c>
      <c r="Z54">
        <f t="shared" si="7"/>
        <v>98.285313584902738</v>
      </c>
      <c r="AA54" s="7">
        <f t="shared" si="8"/>
        <v>-1.7146864150972618</v>
      </c>
      <c r="AH54" t="str">
        <f t="shared" si="9"/>
        <v>Bayern MunichStuttgart</v>
      </c>
      <c r="AI54">
        <f t="shared" si="10"/>
        <v>1.08</v>
      </c>
      <c r="AJ54">
        <f t="shared" si="11"/>
        <v>13</v>
      </c>
      <c r="AK54">
        <f t="shared" si="12"/>
        <v>21</v>
      </c>
      <c r="AL54">
        <f t="shared" si="13"/>
        <v>1.24</v>
      </c>
      <c r="AM54">
        <f t="shared" si="14"/>
        <v>3.88</v>
      </c>
      <c r="AR54" t="s">
        <v>237</v>
      </c>
      <c r="AS54">
        <v>1.08</v>
      </c>
      <c r="AT54">
        <v>13</v>
      </c>
      <c r="AU54">
        <v>21</v>
      </c>
      <c r="AV54">
        <v>1.24</v>
      </c>
      <c r="AW54">
        <v>3.88</v>
      </c>
    </row>
    <row r="55" spans="1:49">
      <c r="A55">
        <v>19</v>
      </c>
      <c r="B55" t="s">
        <v>251</v>
      </c>
      <c r="C55" t="s">
        <v>48</v>
      </c>
      <c r="D55">
        <v>0.24282826311782577</v>
      </c>
      <c r="E55">
        <v>0.49720234506786759</v>
      </c>
      <c r="F55">
        <v>0.25402814824793352</v>
      </c>
      <c r="G55">
        <v>0.4657457426390354</v>
      </c>
      <c r="H55">
        <v>0.49586636887552982</v>
      </c>
      <c r="I55" s="3">
        <v>0</v>
      </c>
      <c r="J55" s="3">
        <v>0</v>
      </c>
      <c r="K55" s="3">
        <v>0</v>
      </c>
      <c r="L55" s="3">
        <f t="shared" si="1"/>
        <v>0</v>
      </c>
      <c r="M55">
        <v>4</v>
      </c>
      <c r="N55">
        <v>1.9</v>
      </c>
      <c r="O55">
        <v>3.6</v>
      </c>
      <c r="P55" s="4">
        <f t="shared" si="2"/>
        <v>100</v>
      </c>
      <c r="Q55" s="4">
        <f t="shared" si="3"/>
        <v>100</v>
      </c>
      <c r="R55" s="4">
        <f t="shared" si="4"/>
        <v>100</v>
      </c>
      <c r="S55">
        <f t="shared" si="5"/>
        <v>2</v>
      </c>
      <c r="T55">
        <f t="shared" si="5"/>
        <v>2</v>
      </c>
      <c r="U55">
        <f t="shared" si="5"/>
        <v>2</v>
      </c>
      <c r="V55" s="2">
        <f t="shared" si="6"/>
        <v>1.9881175128672537</v>
      </c>
      <c r="X55">
        <v>0</v>
      </c>
      <c r="Y55">
        <v>4</v>
      </c>
      <c r="Z55">
        <f t="shared" si="7"/>
        <v>100</v>
      </c>
      <c r="AA55" s="7">
        <f t="shared" si="8"/>
        <v>0</v>
      </c>
      <c r="AH55" t="str">
        <f t="shared" si="9"/>
        <v>DüsseldorfRB Leipzig</v>
      </c>
      <c r="AI55">
        <f t="shared" si="10"/>
        <v>4</v>
      </c>
      <c r="AJ55">
        <f t="shared" si="11"/>
        <v>3.6</v>
      </c>
      <c r="AK55">
        <f t="shared" si="12"/>
        <v>1.9</v>
      </c>
      <c r="AL55">
        <f t="shared" si="13"/>
        <v>1.74</v>
      </c>
      <c r="AM55">
        <f t="shared" si="14"/>
        <v>2.08</v>
      </c>
      <c r="AR55" t="s">
        <v>282</v>
      </c>
      <c r="AS55">
        <v>4</v>
      </c>
      <c r="AT55">
        <v>3.6</v>
      </c>
      <c r="AU55">
        <v>1.9</v>
      </c>
      <c r="AV55">
        <v>1.74</v>
      </c>
      <c r="AW55">
        <v>2.08</v>
      </c>
    </row>
    <row r="56" spans="1:49">
      <c r="A56">
        <v>20</v>
      </c>
      <c r="B56" t="s">
        <v>54</v>
      </c>
      <c r="C56" t="s">
        <v>48</v>
      </c>
      <c r="D56">
        <v>0.22293797475312754</v>
      </c>
      <c r="E56">
        <v>0.40850697570371247</v>
      </c>
      <c r="F56">
        <v>0.36822121591281165</v>
      </c>
      <c r="G56">
        <v>0.17741643056562512</v>
      </c>
      <c r="H56">
        <v>0.25278465531160443</v>
      </c>
      <c r="I56" s="3">
        <v>9.6501700506188293</v>
      </c>
      <c r="J56" s="3">
        <v>0</v>
      </c>
      <c r="K56" s="3">
        <v>20.777474688050152</v>
      </c>
      <c r="L56" s="3">
        <f t="shared" si="1"/>
        <v>30.427644738668981</v>
      </c>
      <c r="M56">
        <v>5.5</v>
      </c>
      <c r="N56">
        <v>1.53</v>
      </c>
      <c r="O56">
        <v>4.33</v>
      </c>
      <c r="P56" s="4">
        <f t="shared" si="2"/>
        <v>122.64829053973457</v>
      </c>
      <c r="Q56" s="4">
        <f t="shared" si="3"/>
        <v>69.572355261331026</v>
      </c>
      <c r="R56" s="4">
        <f t="shared" si="4"/>
        <v>159.53882066058816</v>
      </c>
      <c r="S56">
        <f t="shared" si="5"/>
        <v>2.0886614994292034</v>
      </c>
      <c r="T56">
        <f t="shared" si="5"/>
        <v>1.8424367059548235</v>
      </c>
      <c r="U56">
        <f t="shared" si="5"/>
        <v>2.2028663773448214</v>
      </c>
      <c r="V56" s="2">
        <f t="shared" si="6"/>
        <v>2.0294323472620528</v>
      </c>
      <c r="X56">
        <v>0</v>
      </c>
      <c r="Y56">
        <v>3</v>
      </c>
      <c r="Z56">
        <f t="shared" si="7"/>
        <v>69.572355261331026</v>
      </c>
      <c r="AA56" s="7">
        <f t="shared" si="8"/>
        <v>-30.427644738668974</v>
      </c>
      <c r="AH56" t="str">
        <f t="shared" si="9"/>
        <v>Hannover 96RB Leipzig</v>
      </c>
      <c r="AI56">
        <f t="shared" si="10"/>
        <v>5.5</v>
      </c>
      <c r="AJ56">
        <f t="shared" si="11"/>
        <v>4.33</v>
      </c>
      <c r="AK56">
        <f t="shared" si="12"/>
        <v>1.53</v>
      </c>
      <c r="AL56">
        <f t="shared" si="13"/>
        <v>1.61</v>
      </c>
      <c r="AM56">
        <f t="shared" si="14"/>
        <v>2.31</v>
      </c>
      <c r="AR56" t="s">
        <v>185</v>
      </c>
      <c r="AS56">
        <v>5.5</v>
      </c>
      <c r="AT56">
        <v>4.33</v>
      </c>
      <c r="AU56">
        <v>1.53</v>
      </c>
      <c r="AV56">
        <v>1.61</v>
      </c>
      <c r="AW56">
        <v>2.31</v>
      </c>
    </row>
    <row r="57" spans="1:49">
      <c r="A57">
        <v>20</v>
      </c>
      <c r="B57" t="s">
        <v>58</v>
      </c>
      <c r="C57" t="s">
        <v>61</v>
      </c>
      <c r="D57">
        <v>0.3816075997964532</v>
      </c>
      <c r="E57">
        <v>0.35832219800794862</v>
      </c>
      <c r="F57">
        <v>0.25390935423214889</v>
      </c>
      <c r="G57">
        <v>0.51886928667705223</v>
      </c>
      <c r="H57">
        <v>0.55852568420385329</v>
      </c>
      <c r="I57" s="3">
        <v>0</v>
      </c>
      <c r="J57" s="3">
        <v>7.6304245140931934</v>
      </c>
      <c r="K57" s="3">
        <v>0</v>
      </c>
      <c r="L57" s="3">
        <f t="shared" si="1"/>
        <v>7.6304245140931934</v>
      </c>
      <c r="M57">
        <v>2.2999999999999998</v>
      </c>
      <c r="N57">
        <v>3.25</v>
      </c>
      <c r="O57">
        <v>3.3</v>
      </c>
      <c r="P57" s="4">
        <f t="shared" si="2"/>
        <v>92.369575485906807</v>
      </c>
      <c r="Q57" s="4">
        <f t="shared" si="3"/>
        <v>117.16845515670968</v>
      </c>
      <c r="R57" s="4">
        <f t="shared" si="4"/>
        <v>92.369575485906807</v>
      </c>
      <c r="S57">
        <f t="shared" si="5"/>
        <v>1.9655289476874722</v>
      </c>
      <c r="T57">
        <f t="shared" si="5"/>
        <v>2.068810703871701</v>
      </c>
      <c r="U57">
        <f t="shared" si="5"/>
        <v>1.9655289476874722</v>
      </c>
      <c r="V57" s="2">
        <f t="shared" si="6"/>
        <v>1.9904277685630649</v>
      </c>
      <c r="X57">
        <v>0</v>
      </c>
      <c r="Y57">
        <v>1</v>
      </c>
      <c r="Z57">
        <f t="shared" si="7"/>
        <v>117.16845515670968</v>
      </c>
      <c r="AA57" s="7">
        <f t="shared" si="8"/>
        <v>17.168455156709683</v>
      </c>
      <c r="AH57" t="str">
        <f t="shared" si="9"/>
        <v>Hertha BSCWolfsburg</v>
      </c>
      <c r="AI57">
        <f t="shared" si="10"/>
        <v>2.2999999999999998</v>
      </c>
      <c r="AJ57">
        <f t="shared" si="11"/>
        <v>3.3</v>
      </c>
      <c r="AK57">
        <f t="shared" si="12"/>
        <v>3.25</v>
      </c>
      <c r="AL57">
        <f t="shared" si="13"/>
        <v>1.86</v>
      </c>
      <c r="AM57">
        <f t="shared" si="14"/>
        <v>1.94</v>
      </c>
      <c r="AR57" t="s">
        <v>283</v>
      </c>
      <c r="AS57">
        <v>3.3</v>
      </c>
      <c r="AT57">
        <v>3.6</v>
      </c>
      <c r="AU57">
        <v>2.15</v>
      </c>
      <c r="AV57">
        <v>1.53</v>
      </c>
      <c r="AW57">
        <v>2.4900000000000002</v>
      </c>
    </row>
    <row r="58" spans="1:49">
      <c r="A58">
        <v>20</v>
      </c>
      <c r="B58" t="s">
        <v>59</v>
      </c>
      <c r="C58" t="s">
        <v>52</v>
      </c>
      <c r="D58">
        <v>0.26766004609336957</v>
      </c>
      <c r="E58">
        <v>0.48950846479484883</v>
      </c>
      <c r="F58">
        <v>0.23017067521079423</v>
      </c>
      <c r="G58">
        <v>0.58292429492476416</v>
      </c>
      <c r="H58">
        <v>0.59321061558472588</v>
      </c>
      <c r="I58" s="3">
        <v>0</v>
      </c>
      <c r="J58" s="3">
        <v>5.6254824236924934</v>
      </c>
      <c r="K58" s="3">
        <v>0</v>
      </c>
      <c r="L58" s="3">
        <f t="shared" si="1"/>
        <v>5.6254824236924934</v>
      </c>
      <c r="M58">
        <v>3.3</v>
      </c>
      <c r="N58">
        <v>2.15</v>
      </c>
      <c r="O58">
        <v>3.6</v>
      </c>
      <c r="P58" s="4">
        <f t="shared" si="2"/>
        <v>94.374517576307511</v>
      </c>
      <c r="Q58" s="4">
        <f t="shared" si="3"/>
        <v>106.46930478724637</v>
      </c>
      <c r="R58" s="4">
        <f t="shared" si="4"/>
        <v>94.374517576307511</v>
      </c>
      <c r="S58">
        <f t="shared" si="5"/>
        <v>1.9748547446162319</v>
      </c>
      <c r="T58">
        <f t="shared" si="5"/>
        <v>2.0272244182632879</v>
      </c>
      <c r="U58">
        <f t="shared" si="5"/>
        <v>1.9748547446162319</v>
      </c>
      <c r="V58" s="2">
        <f t="shared" si="6"/>
        <v>1.9754868747619416</v>
      </c>
      <c r="X58">
        <v>1</v>
      </c>
      <c r="Y58">
        <v>1</v>
      </c>
      <c r="Z58">
        <f t="shared" si="7"/>
        <v>94.374517576307511</v>
      </c>
      <c r="AA58" s="7">
        <f t="shared" si="8"/>
        <v>-5.625482423692489</v>
      </c>
      <c r="AH58" t="str">
        <f t="shared" si="9"/>
        <v>Eint FrankfurtDortmund</v>
      </c>
      <c r="AI58">
        <f t="shared" si="10"/>
        <v>3.3</v>
      </c>
      <c r="AJ58">
        <f t="shared" si="11"/>
        <v>3.6</v>
      </c>
      <c r="AK58">
        <f t="shared" si="12"/>
        <v>2.15</v>
      </c>
      <c r="AL58">
        <f t="shared" si="13"/>
        <v>1.53</v>
      </c>
      <c r="AM58">
        <f t="shared" si="14"/>
        <v>2.4900000000000002</v>
      </c>
      <c r="AR58" t="s">
        <v>186</v>
      </c>
      <c r="AS58">
        <v>2.2999999999999998</v>
      </c>
      <c r="AT58">
        <v>3.3</v>
      </c>
      <c r="AU58">
        <v>3.25</v>
      </c>
      <c r="AV58">
        <v>1.86</v>
      </c>
      <c r="AW58">
        <v>1.94</v>
      </c>
    </row>
    <row r="59" spans="1:49">
      <c r="A59">
        <v>20</v>
      </c>
      <c r="B59" t="s">
        <v>255</v>
      </c>
      <c r="C59" t="s">
        <v>40</v>
      </c>
      <c r="D59">
        <v>0.31250575703010586</v>
      </c>
      <c r="E59">
        <v>0.3125057570301058</v>
      </c>
      <c r="F59">
        <v>0.37476946108348064</v>
      </c>
      <c r="G59">
        <v>0.17892909394607076</v>
      </c>
      <c r="H59">
        <v>0.26625090389984229</v>
      </c>
      <c r="I59" s="3">
        <v>12.907427547941673</v>
      </c>
      <c r="J59" s="3">
        <v>0</v>
      </c>
      <c r="K59" s="3">
        <v>18.403049502418739</v>
      </c>
      <c r="L59" s="3">
        <f t="shared" si="1"/>
        <v>31.310477050360412</v>
      </c>
      <c r="M59">
        <v>3.75</v>
      </c>
      <c r="N59">
        <v>2</v>
      </c>
      <c r="O59">
        <v>3.6</v>
      </c>
      <c r="P59" s="4">
        <f t="shared" si="2"/>
        <v>117.09237625442087</v>
      </c>
      <c r="Q59" s="4">
        <f t="shared" si="3"/>
        <v>68.689522949639596</v>
      </c>
      <c r="R59" s="4">
        <f t="shared" si="4"/>
        <v>134.94050115834705</v>
      </c>
      <c r="S59">
        <f t="shared" si="5"/>
        <v>2.0685286195948214</v>
      </c>
      <c r="T59">
        <f t="shared" si="5"/>
        <v>1.8368905002014657</v>
      </c>
      <c r="U59">
        <f t="shared" si="5"/>
        <v>2.1301423187576227</v>
      </c>
      <c r="V59" s="2">
        <f t="shared" si="6"/>
        <v>2.0187782473836986</v>
      </c>
      <c r="X59">
        <v>1</v>
      </c>
      <c r="Y59">
        <v>1</v>
      </c>
      <c r="Z59">
        <f t="shared" si="7"/>
        <v>134.94050115834705</v>
      </c>
      <c r="AA59" s="7">
        <f t="shared" si="8"/>
        <v>34.940501158347047</v>
      </c>
      <c r="AH59" t="str">
        <f t="shared" si="9"/>
        <v>NürnbergWerder Bremen</v>
      </c>
      <c r="AI59">
        <f t="shared" si="10"/>
        <v>3.75</v>
      </c>
      <c r="AJ59">
        <f t="shared" si="11"/>
        <v>3.6</v>
      </c>
      <c r="AK59">
        <f t="shared" si="12"/>
        <v>2</v>
      </c>
      <c r="AL59">
        <f t="shared" si="13"/>
        <v>1.66</v>
      </c>
      <c r="AM59">
        <f t="shared" si="14"/>
        <v>2.21</v>
      </c>
      <c r="AR59" t="s">
        <v>284</v>
      </c>
      <c r="AS59">
        <v>1.44</v>
      </c>
      <c r="AT59">
        <v>4.5</v>
      </c>
      <c r="AU59">
        <v>6.5</v>
      </c>
      <c r="AV59">
        <v>1.37</v>
      </c>
      <c r="AW59">
        <v>3.05</v>
      </c>
    </row>
    <row r="60" spans="1:49">
      <c r="A60">
        <v>20</v>
      </c>
      <c r="B60" t="s">
        <v>51</v>
      </c>
      <c r="C60" t="s">
        <v>53</v>
      </c>
      <c r="D60">
        <v>0.15735034081358898</v>
      </c>
      <c r="E60">
        <v>0.62464974090102332</v>
      </c>
      <c r="F60">
        <v>0.17739330661681926</v>
      </c>
      <c r="G60">
        <v>0.65626959934704532</v>
      </c>
      <c r="H60">
        <v>0.59322168463995251</v>
      </c>
      <c r="I60" s="3">
        <v>0</v>
      </c>
      <c r="J60" s="3">
        <v>0.39499822366487797</v>
      </c>
      <c r="K60" s="3">
        <v>0</v>
      </c>
      <c r="L60" s="3">
        <f t="shared" si="1"/>
        <v>0.39499822366487797</v>
      </c>
      <c r="M60">
        <v>5.5</v>
      </c>
      <c r="N60">
        <v>1.55</v>
      </c>
      <c r="O60">
        <v>4.5</v>
      </c>
      <c r="P60" s="4">
        <f t="shared" si="2"/>
        <v>99.605001776335115</v>
      </c>
      <c r="Q60" s="4">
        <f t="shared" si="3"/>
        <v>100.21724902301568</v>
      </c>
      <c r="R60" s="4">
        <f t="shared" si="4"/>
        <v>99.605001776335115</v>
      </c>
      <c r="S60">
        <f t="shared" si="5"/>
        <v>1.9982811475534208</v>
      </c>
      <c r="T60">
        <f t="shared" si="5"/>
        <v>2.0009424771280524</v>
      </c>
      <c r="U60">
        <f t="shared" si="5"/>
        <v>1.9982811475534208</v>
      </c>
      <c r="V60" s="2">
        <f t="shared" si="6"/>
        <v>1.9188001198193436</v>
      </c>
      <c r="X60">
        <v>3</v>
      </c>
      <c r="Y60">
        <v>1</v>
      </c>
      <c r="Z60">
        <f t="shared" si="7"/>
        <v>99.605001776335115</v>
      </c>
      <c r="AA60" s="7">
        <f t="shared" si="8"/>
        <v>-0.39499822366488502</v>
      </c>
      <c r="AH60" t="str">
        <f t="shared" si="9"/>
        <v>BayerBayern Munich</v>
      </c>
      <c r="AI60">
        <f t="shared" si="10"/>
        <v>5.5</v>
      </c>
      <c r="AJ60">
        <f t="shared" si="11"/>
        <v>4.5</v>
      </c>
      <c r="AK60">
        <f t="shared" si="12"/>
        <v>1.55</v>
      </c>
      <c r="AL60">
        <f t="shared" si="13"/>
        <v>1.44</v>
      </c>
      <c r="AM60">
        <f t="shared" si="14"/>
        <v>2.74</v>
      </c>
      <c r="AR60" t="s">
        <v>92</v>
      </c>
      <c r="AS60">
        <v>5.5</v>
      </c>
      <c r="AT60">
        <v>4.5</v>
      </c>
      <c r="AU60">
        <v>1.55</v>
      </c>
      <c r="AV60">
        <v>1.44</v>
      </c>
      <c r="AW60">
        <v>2.74</v>
      </c>
    </row>
    <row r="61" spans="1:49">
      <c r="A61">
        <v>20</v>
      </c>
      <c r="B61" t="s">
        <v>47</v>
      </c>
      <c r="C61" t="s">
        <v>251</v>
      </c>
      <c r="D61">
        <v>0.54684155843495852</v>
      </c>
      <c r="E61">
        <v>0.22111927901144846</v>
      </c>
      <c r="F61">
        <v>0.21228528798536478</v>
      </c>
      <c r="G61">
        <v>0.61243742527158662</v>
      </c>
      <c r="H61">
        <v>0.59803114065147434</v>
      </c>
      <c r="I61" s="3">
        <v>0</v>
      </c>
      <c r="J61" s="3">
        <v>8.8076124998326364</v>
      </c>
      <c r="K61" s="3">
        <v>1.8027993222775118</v>
      </c>
      <c r="L61" s="3">
        <f t="shared" si="1"/>
        <v>10.610411822110148</v>
      </c>
      <c r="M61">
        <v>1.44</v>
      </c>
      <c r="N61">
        <v>6.5</v>
      </c>
      <c r="O61">
        <v>4.5</v>
      </c>
      <c r="P61" s="4">
        <f t="shared" si="2"/>
        <v>89.389588177889863</v>
      </c>
      <c r="Q61" s="4">
        <f t="shared" si="3"/>
        <v>146.639069426802</v>
      </c>
      <c r="R61" s="4">
        <f t="shared" si="4"/>
        <v>97.502185128138649</v>
      </c>
      <c r="S61">
        <f t="shared" si="5"/>
        <v>1.9512869364668213</v>
      </c>
      <c r="T61">
        <f t="shared" si="5"/>
        <v>2.1662496959251967</v>
      </c>
      <c r="U61">
        <f t="shared" si="5"/>
        <v>1.9890143488109353</v>
      </c>
      <c r="V61" s="2">
        <f t="shared" si="6"/>
        <v>1.9682828440573936</v>
      </c>
      <c r="X61">
        <v>1</v>
      </c>
      <c r="Y61">
        <v>1</v>
      </c>
      <c r="Z61">
        <f t="shared" si="7"/>
        <v>97.502185128138649</v>
      </c>
      <c r="AA61" s="7">
        <f t="shared" si="8"/>
        <v>-2.4978148718613511</v>
      </c>
      <c r="AH61" t="str">
        <f t="shared" si="9"/>
        <v>HoffenheimDüsseldorf</v>
      </c>
      <c r="AI61">
        <f t="shared" si="10"/>
        <v>1.44</v>
      </c>
      <c r="AJ61">
        <f t="shared" si="11"/>
        <v>4.5</v>
      </c>
      <c r="AK61">
        <f t="shared" si="12"/>
        <v>6.5</v>
      </c>
      <c r="AL61">
        <f t="shared" si="13"/>
        <v>1.37</v>
      </c>
      <c r="AM61">
        <f t="shared" si="14"/>
        <v>3.05</v>
      </c>
      <c r="AR61" t="s">
        <v>285</v>
      </c>
      <c r="AS61">
        <v>3.75</v>
      </c>
      <c r="AT61">
        <v>3.6</v>
      </c>
      <c r="AU61">
        <v>2</v>
      </c>
      <c r="AV61">
        <v>1.66</v>
      </c>
      <c r="AW61">
        <v>2.21</v>
      </c>
    </row>
    <row r="62" spans="1:49">
      <c r="A62">
        <v>20</v>
      </c>
      <c r="B62" t="s">
        <v>56</v>
      </c>
      <c r="C62" t="s">
        <v>62</v>
      </c>
      <c r="D62">
        <v>0.27549894881708537</v>
      </c>
      <c r="E62">
        <v>0.35444935120674526</v>
      </c>
      <c r="F62">
        <v>0.36979004540468757</v>
      </c>
      <c r="G62">
        <v>0.1847529322606338</v>
      </c>
      <c r="H62">
        <v>0.26998883266889862</v>
      </c>
      <c r="I62" s="3">
        <v>0</v>
      </c>
      <c r="J62" s="3">
        <v>10.817477859845162</v>
      </c>
      <c r="K62" s="3">
        <v>15.3021755887463</v>
      </c>
      <c r="L62" s="3">
        <f t="shared" si="1"/>
        <v>26.119653448591464</v>
      </c>
      <c r="M62">
        <v>2.4</v>
      </c>
      <c r="N62">
        <v>3</v>
      </c>
      <c r="O62">
        <v>3.4</v>
      </c>
      <c r="P62" s="4">
        <f t="shared" si="2"/>
        <v>73.88034655140855</v>
      </c>
      <c r="Q62" s="4">
        <f t="shared" si="3"/>
        <v>106.33278013094403</v>
      </c>
      <c r="R62" s="4">
        <f t="shared" si="4"/>
        <v>125.90774355314596</v>
      </c>
      <c r="S62">
        <f t="shared" si="5"/>
        <v>1.8685289239232044</v>
      </c>
      <c r="T62">
        <f t="shared" si="5"/>
        <v>2.0266671689014371</v>
      </c>
      <c r="U62">
        <f t="shared" si="5"/>
        <v>2.1000524408225947</v>
      </c>
      <c r="V62" s="2">
        <f t="shared" si="6"/>
        <v>2.0097071049483004</v>
      </c>
      <c r="X62">
        <v>0</v>
      </c>
      <c r="Y62">
        <v>2</v>
      </c>
      <c r="Z62">
        <f t="shared" si="7"/>
        <v>106.33278013094403</v>
      </c>
      <c r="AA62" s="7">
        <f t="shared" si="8"/>
        <v>6.3327801309440304</v>
      </c>
      <c r="AH62" t="str">
        <f t="shared" si="9"/>
        <v>Schalke 04M'gladbach</v>
      </c>
      <c r="AI62">
        <f t="shared" si="10"/>
        <v>2.4</v>
      </c>
      <c r="AJ62">
        <f t="shared" si="11"/>
        <v>3.4</v>
      </c>
      <c r="AK62">
        <f t="shared" si="12"/>
        <v>3</v>
      </c>
      <c r="AL62">
        <f t="shared" si="13"/>
        <v>1.89</v>
      </c>
      <c r="AM62">
        <f t="shared" si="14"/>
        <v>1.91</v>
      </c>
      <c r="AR62" t="s">
        <v>222</v>
      </c>
      <c r="AS62">
        <v>2.4</v>
      </c>
      <c r="AT62">
        <v>3.4</v>
      </c>
      <c r="AU62">
        <v>3</v>
      </c>
      <c r="AV62">
        <v>1.89</v>
      </c>
      <c r="AW62">
        <v>1.91</v>
      </c>
    </row>
    <row r="63" spans="1:49">
      <c r="A63">
        <v>20</v>
      </c>
      <c r="B63" t="s">
        <v>36</v>
      </c>
      <c r="C63" t="s">
        <v>35</v>
      </c>
      <c r="D63">
        <v>0.63987345788256889</v>
      </c>
      <c r="E63">
        <v>0.14579684965348441</v>
      </c>
      <c r="F63">
        <v>0.18114687318324074</v>
      </c>
      <c r="G63">
        <v>0.61797843437686362</v>
      </c>
      <c r="H63">
        <v>0.5524508899370153</v>
      </c>
      <c r="I63" s="3">
        <v>35.473000443528065</v>
      </c>
      <c r="J63" s="3">
        <v>0</v>
      </c>
      <c r="K63" s="3">
        <v>0.11669494970687055</v>
      </c>
      <c r="L63" s="3">
        <f t="shared" si="1"/>
        <v>35.589695393234933</v>
      </c>
      <c r="M63">
        <v>2.1</v>
      </c>
      <c r="N63">
        <v>3.4</v>
      </c>
      <c r="O63">
        <v>3.5</v>
      </c>
      <c r="P63" s="4">
        <f t="shared" si="2"/>
        <v>138.90360553817402</v>
      </c>
      <c r="Q63" s="4">
        <f t="shared" si="3"/>
        <v>64.410304606765067</v>
      </c>
      <c r="R63" s="4">
        <f t="shared" si="4"/>
        <v>64.818736930739107</v>
      </c>
      <c r="S63">
        <f t="shared" si="5"/>
        <v>2.1427135189198361</v>
      </c>
      <c r="T63">
        <f t="shared" si="5"/>
        <v>1.8089553530097291</v>
      </c>
      <c r="U63">
        <f t="shared" si="5"/>
        <v>1.8117005640403019</v>
      </c>
      <c r="V63" s="2">
        <f t="shared" si="6"/>
        <v>1.9629893925558022</v>
      </c>
      <c r="X63">
        <v>3</v>
      </c>
      <c r="Y63">
        <v>0</v>
      </c>
      <c r="Z63">
        <f t="shared" si="7"/>
        <v>138.90360553817402</v>
      </c>
      <c r="AA63" s="7">
        <f t="shared" si="8"/>
        <v>38.90360553817402</v>
      </c>
      <c r="AH63" t="str">
        <f t="shared" si="9"/>
        <v>AugsburgMainz 05</v>
      </c>
      <c r="AI63">
        <f t="shared" si="10"/>
        <v>2.1</v>
      </c>
      <c r="AJ63">
        <f t="shared" si="11"/>
        <v>3.5</v>
      </c>
      <c r="AK63">
        <f t="shared" si="12"/>
        <v>3.4</v>
      </c>
      <c r="AL63">
        <f t="shared" si="13"/>
        <v>1.8</v>
      </c>
      <c r="AM63">
        <f t="shared" si="14"/>
        <v>2.0099999999999998</v>
      </c>
      <c r="AR63" t="s">
        <v>216</v>
      </c>
      <c r="AS63">
        <v>2.1</v>
      </c>
      <c r="AT63">
        <v>3.5</v>
      </c>
      <c r="AU63">
        <v>3.4</v>
      </c>
      <c r="AV63">
        <v>1.8</v>
      </c>
      <c r="AW63">
        <v>2.0099999999999998</v>
      </c>
    </row>
    <row r="64" spans="1:49">
      <c r="A64">
        <v>20</v>
      </c>
      <c r="B64" t="s">
        <v>41</v>
      </c>
      <c r="C64" t="s">
        <v>32</v>
      </c>
      <c r="D64">
        <v>0.5795353630203518</v>
      </c>
      <c r="E64">
        <v>0.15243560188647867</v>
      </c>
      <c r="F64">
        <v>0.26386853458851239</v>
      </c>
      <c r="G64">
        <v>0.34161031935820801</v>
      </c>
      <c r="H64">
        <v>0.34928226543867258</v>
      </c>
      <c r="I64" s="3">
        <v>28.473178539453841</v>
      </c>
      <c r="J64" s="3">
        <v>0</v>
      </c>
      <c r="K64" s="3">
        <v>7.4644500984223034</v>
      </c>
      <c r="L64" s="3">
        <f t="shared" si="1"/>
        <v>35.937628637876145</v>
      </c>
      <c r="M64">
        <v>2.15</v>
      </c>
      <c r="N64">
        <v>3.4</v>
      </c>
      <c r="O64">
        <v>3.4</v>
      </c>
      <c r="P64" s="4">
        <f t="shared" si="2"/>
        <v>125.27970522194963</v>
      </c>
      <c r="Q64" s="4">
        <f t="shared" si="3"/>
        <v>64.062371362123855</v>
      </c>
      <c r="R64" s="4">
        <f t="shared" si="4"/>
        <v>89.441501696759687</v>
      </c>
      <c r="S64">
        <f t="shared" si="5"/>
        <v>2.0978807228378202</v>
      </c>
      <c r="T64">
        <f t="shared" si="5"/>
        <v>1.8066030106691031</v>
      </c>
      <c r="U64">
        <f t="shared" si="5"/>
        <v>1.9515390822814049</v>
      </c>
      <c r="V64" s="2">
        <f t="shared" si="6"/>
        <v>2.0061364414182878</v>
      </c>
      <c r="X64">
        <v>2</v>
      </c>
      <c r="Y64">
        <v>2</v>
      </c>
      <c r="Z64">
        <f t="shared" si="7"/>
        <v>89.441501696759687</v>
      </c>
      <c r="AA64" s="7">
        <f t="shared" si="8"/>
        <v>-10.558498303240313</v>
      </c>
      <c r="AH64" t="str">
        <f t="shared" si="9"/>
        <v>StuttgartFreiburg</v>
      </c>
      <c r="AI64">
        <f t="shared" si="10"/>
        <v>2.15</v>
      </c>
      <c r="AJ64">
        <f t="shared" si="11"/>
        <v>3.4</v>
      </c>
      <c r="AK64">
        <f t="shared" si="12"/>
        <v>3.4</v>
      </c>
      <c r="AL64">
        <f t="shared" si="13"/>
        <v>1.93</v>
      </c>
      <c r="AM64">
        <f t="shared" si="14"/>
        <v>1.87</v>
      </c>
      <c r="AR64" t="s">
        <v>286</v>
      </c>
      <c r="AS64">
        <v>2.15</v>
      </c>
      <c r="AT64">
        <v>3.4</v>
      </c>
      <c r="AU64">
        <v>3.4</v>
      </c>
      <c r="AV64">
        <v>1.93</v>
      </c>
      <c r="AW64">
        <v>1.87</v>
      </c>
    </row>
    <row r="65" spans="1:49">
      <c r="A65">
        <v>21</v>
      </c>
      <c r="B65" t="s">
        <v>35</v>
      </c>
      <c r="C65" t="s">
        <v>51</v>
      </c>
      <c r="D65">
        <v>0.31098451922296577</v>
      </c>
      <c r="E65">
        <v>0.44997095184939434</v>
      </c>
      <c r="F65">
        <v>0.21973137694231176</v>
      </c>
      <c r="G65">
        <v>0.65745621548446009</v>
      </c>
      <c r="H65">
        <v>0.65949894343626481</v>
      </c>
      <c r="I65" s="3">
        <v>7.3253953497840962</v>
      </c>
      <c r="J65" s="3">
        <v>0</v>
      </c>
      <c r="K65" s="3">
        <v>0</v>
      </c>
      <c r="L65" s="3">
        <f t="shared" si="1"/>
        <v>7.3253953497840962</v>
      </c>
      <c r="M65">
        <v>3.8</v>
      </c>
      <c r="N65">
        <v>1.9</v>
      </c>
      <c r="O65">
        <v>3.8</v>
      </c>
      <c r="P65" s="4">
        <f t="shared" si="2"/>
        <v>120.51110697939546</v>
      </c>
      <c r="Q65" s="4">
        <f t="shared" si="3"/>
        <v>92.674604650215898</v>
      </c>
      <c r="R65" s="4">
        <f t="shared" si="4"/>
        <v>92.674604650215898</v>
      </c>
      <c r="S65">
        <f t="shared" si="5"/>
        <v>2.0810270757703528</v>
      </c>
      <c r="T65">
        <f t="shared" si="5"/>
        <v>1.966960742005665</v>
      </c>
      <c r="U65">
        <f t="shared" si="5"/>
        <v>1.966960742005665</v>
      </c>
      <c r="V65" s="2">
        <f t="shared" si="6"/>
        <v>1.9644453942114737</v>
      </c>
      <c r="X65">
        <v>1</v>
      </c>
      <c r="Y65">
        <v>5</v>
      </c>
      <c r="Z65">
        <f t="shared" si="7"/>
        <v>92.674604650215898</v>
      </c>
      <c r="AA65" s="7">
        <f t="shared" si="8"/>
        <v>-7.3253953497841025</v>
      </c>
      <c r="AH65" t="str">
        <f t="shared" si="9"/>
        <v>Mainz 05Bayer</v>
      </c>
      <c r="AI65">
        <f t="shared" si="10"/>
        <v>3.8</v>
      </c>
      <c r="AJ65">
        <f t="shared" si="11"/>
        <v>3.8</v>
      </c>
      <c r="AK65">
        <f t="shared" si="12"/>
        <v>1.9</v>
      </c>
      <c r="AL65">
        <f t="shared" si="13"/>
        <v>1.55</v>
      </c>
      <c r="AM65">
        <f t="shared" si="14"/>
        <v>2.44</v>
      </c>
      <c r="AR65" t="s">
        <v>287</v>
      </c>
      <c r="AS65">
        <v>3.8</v>
      </c>
      <c r="AT65">
        <v>3.8</v>
      </c>
      <c r="AU65">
        <v>1.9</v>
      </c>
      <c r="AV65">
        <v>1.55</v>
      </c>
      <c r="AW65">
        <v>2.44</v>
      </c>
    </row>
    <row r="66" spans="1:49">
      <c r="A66">
        <v>21</v>
      </c>
      <c r="B66" t="s">
        <v>48</v>
      </c>
      <c r="C66" t="s">
        <v>59</v>
      </c>
      <c r="D66">
        <v>0.31189105738043543</v>
      </c>
      <c r="E66">
        <v>0.44906087694832725</v>
      </c>
      <c r="F66">
        <v>0.21966301356935405</v>
      </c>
      <c r="G66">
        <v>0.65821179551495768</v>
      </c>
      <c r="H66">
        <v>0.66021955134119603</v>
      </c>
      <c r="I66" s="3">
        <v>0</v>
      </c>
      <c r="J66" s="3">
        <v>29.908939910592217</v>
      </c>
      <c r="K66" s="3">
        <v>6.5496498019238194</v>
      </c>
      <c r="L66" s="3">
        <f t="shared" si="1"/>
        <v>36.458589712516037</v>
      </c>
      <c r="M66">
        <v>1.83</v>
      </c>
      <c r="N66">
        <v>4</v>
      </c>
      <c r="O66">
        <v>4</v>
      </c>
      <c r="P66" s="4">
        <f t="shared" si="2"/>
        <v>63.54141028748397</v>
      </c>
      <c r="Q66" s="4">
        <f t="shared" si="3"/>
        <v>183.17716992985285</v>
      </c>
      <c r="R66" s="4">
        <f t="shared" si="4"/>
        <v>89.740009495179237</v>
      </c>
      <c r="S66">
        <f t="shared" si="5"/>
        <v>1.8030568496676349</v>
      </c>
      <c r="T66">
        <f t="shared" si="5"/>
        <v>2.262871344925002</v>
      </c>
      <c r="U66">
        <f t="shared" si="5"/>
        <v>1.952986111148735</v>
      </c>
      <c r="V66" s="2">
        <f t="shared" si="6"/>
        <v>2.0075231125671622</v>
      </c>
      <c r="X66">
        <v>0</v>
      </c>
      <c r="Y66">
        <v>0</v>
      </c>
      <c r="Z66">
        <f t="shared" si="7"/>
        <v>89.740009495179237</v>
      </c>
      <c r="AA66" s="7">
        <f t="shared" si="8"/>
        <v>-10.259990504820763</v>
      </c>
      <c r="AH66" t="str">
        <f t="shared" si="9"/>
        <v>RB LeipzigEint Frankfurt</v>
      </c>
      <c r="AI66">
        <f t="shared" si="10"/>
        <v>1.83</v>
      </c>
      <c r="AJ66">
        <f t="shared" si="11"/>
        <v>4</v>
      </c>
      <c r="AK66">
        <f t="shared" si="12"/>
        <v>4</v>
      </c>
      <c r="AL66">
        <f t="shared" si="13"/>
        <v>1.6</v>
      </c>
      <c r="AM66">
        <f t="shared" si="14"/>
        <v>2.34</v>
      </c>
      <c r="AR66" t="s">
        <v>130</v>
      </c>
      <c r="AS66">
        <v>1.2</v>
      </c>
      <c r="AT66">
        <v>7</v>
      </c>
      <c r="AU66">
        <v>13</v>
      </c>
      <c r="AV66">
        <v>1.4</v>
      </c>
      <c r="AW66">
        <v>2.89</v>
      </c>
    </row>
    <row r="67" spans="1:49">
      <c r="A67">
        <v>21</v>
      </c>
      <c r="B67" t="s">
        <v>32</v>
      </c>
      <c r="C67" t="s">
        <v>61</v>
      </c>
      <c r="D67">
        <v>0.38612994153301472</v>
      </c>
      <c r="E67">
        <v>0.36204000189109425</v>
      </c>
      <c r="F67">
        <v>0.24292434058302689</v>
      </c>
      <c r="G67">
        <v>0.56770022736973536</v>
      </c>
      <c r="H67">
        <v>0.59628279172889664</v>
      </c>
      <c r="I67" s="3">
        <v>6.1788227676430614</v>
      </c>
      <c r="J67" s="3">
        <v>0</v>
      </c>
      <c r="K67" s="3">
        <v>0</v>
      </c>
      <c r="L67" s="3">
        <f t="shared" ref="L67:L130" si="16">SUM(I67:K67)</f>
        <v>6.1788227676430614</v>
      </c>
      <c r="M67">
        <v>2.87</v>
      </c>
      <c r="N67">
        <v>2.4500000000000002</v>
      </c>
      <c r="O67">
        <v>3.4</v>
      </c>
      <c r="P67" s="4">
        <f t="shared" ref="P67:P130" si="17">100+(I67*M67-I67)-J67-K67</f>
        <v>111.55439857549253</v>
      </c>
      <c r="Q67" s="4">
        <f t="shared" ref="Q67:Q130" si="18">100+(J67*N67-J67)-I67-K67</f>
        <v>93.821177232356945</v>
      </c>
      <c r="R67" s="4">
        <f t="shared" ref="R67:R130" si="19">100+(K67*O67-K67)-I67-J67</f>
        <v>93.821177232356945</v>
      </c>
      <c r="S67">
        <f t="shared" ref="S67:U130" si="20">LOG(P67)</f>
        <v>2.0474866991326595</v>
      </c>
      <c r="T67">
        <f t="shared" si="20"/>
        <v>1.972300878006886</v>
      </c>
      <c r="U67">
        <f t="shared" si="20"/>
        <v>1.972300878006886</v>
      </c>
      <c r="V67" s="2">
        <f t="shared" ref="V67:V130" si="21">(D67*S67)+(E67*T67)+(F67*U67)</f>
        <v>1.9837676232502868</v>
      </c>
      <c r="X67">
        <v>3</v>
      </c>
      <c r="Y67">
        <v>3</v>
      </c>
      <c r="Z67">
        <f t="shared" ref="Z67:Z130" si="22">IF(X67=Y67,R67,IF(X67&gt;Y67,P67,Q67))</f>
        <v>93.821177232356945</v>
      </c>
      <c r="AA67" s="7">
        <f t="shared" ref="AA67:AA130" si="23">Z67-100</f>
        <v>-6.1788227676430552</v>
      </c>
      <c r="AH67" t="str">
        <f t="shared" ref="AH67:AH130" si="24">_xlfn.CONCAT(B67,C67)</f>
        <v>FreiburgWolfsburg</v>
      </c>
      <c r="AI67">
        <f t="shared" ref="AI67:AI130" si="25">VLOOKUP(AH67,$AR$2:$AW$190,2,FALSE)</f>
        <v>2.87</v>
      </c>
      <c r="AJ67">
        <f t="shared" ref="AJ67:AJ130" si="26">VLOOKUP(AH67,$AR$2:$AW$190,3,FALSE)</f>
        <v>3.4</v>
      </c>
      <c r="AK67">
        <f t="shared" ref="AK67:AK130" si="27">VLOOKUP(AH67,$AR$2:$AW$190,4,FALSE)</f>
        <v>2.4500000000000002</v>
      </c>
      <c r="AL67">
        <f t="shared" ref="AL67:AL130" si="28">VLOOKUP(AH67,$AR$2:$AW$190,5,FALSE)</f>
        <v>1.99</v>
      </c>
      <c r="AM67">
        <f t="shared" ref="AM67:AM130" si="29">VLOOKUP(AH67,$AR$2:$AW$190,6,FALSE)</f>
        <v>1.82</v>
      </c>
      <c r="AR67" t="s">
        <v>86</v>
      </c>
      <c r="AS67">
        <v>1.66</v>
      </c>
      <c r="AT67">
        <v>4.2</v>
      </c>
      <c r="AU67">
        <v>4.75</v>
      </c>
      <c r="AV67">
        <v>1.34</v>
      </c>
      <c r="AW67">
        <v>3.19</v>
      </c>
    </row>
    <row r="68" spans="1:49">
      <c r="A68">
        <v>21</v>
      </c>
      <c r="B68" t="s">
        <v>52</v>
      </c>
      <c r="C68" t="s">
        <v>47</v>
      </c>
      <c r="D68">
        <v>0.18040491674308029</v>
      </c>
      <c r="E68">
        <v>0.35623310380336803</v>
      </c>
      <c r="F68">
        <v>0.12530170934768836</v>
      </c>
      <c r="G68">
        <v>0.64024829132169125</v>
      </c>
      <c r="H68">
        <v>0.61652952936100569</v>
      </c>
      <c r="I68" s="3">
        <v>0</v>
      </c>
      <c r="J68" s="3">
        <v>43.462271313085537</v>
      </c>
      <c r="K68" s="3">
        <v>7.2967732394848968</v>
      </c>
      <c r="L68" s="3">
        <f t="shared" si="16"/>
        <v>50.759044552570437</v>
      </c>
      <c r="M68">
        <v>1.66</v>
      </c>
      <c r="N68">
        <v>4.75</v>
      </c>
      <c r="O68">
        <v>4.2</v>
      </c>
      <c r="P68" s="4">
        <f t="shared" si="17"/>
        <v>49.240955447429563</v>
      </c>
      <c r="Q68" s="4">
        <f t="shared" si="18"/>
        <v>255.68674418458588</v>
      </c>
      <c r="R68" s="4">
        <f t="shared" si="19"/>
        <v>79.887403053266141</v>
      </c>
      <c r="S68">
        <f t="shared" si="20"/>
        <v>1.6923264711788701</v>
      </c>
      <c r="T68">
        <f t="shared" si="20"/>
        <v>2.4077082130606886</v>
      </c>
      <c r="U68">
        <f t="shared" si="20"/>
        <v>1.9024783035222563</v>
      </c>
      <c r="V68" s="2">
        <f t="shared" si="21"/>
        <v>1.401393169354834</v>
      </c>
      <c r="X68">
        <v>3</v>
      </c>
      <c r="Y68">
        <v>3</v>
      </c>
      <c r="Z68">
        <f t="shared" si="22"/>
        <v>79.887403053266141</v>
      </c>
      <c r="AA68" s="7">
        <f t="shared" si="23"/>
        <v>-20.112596946733859</v>
      </c>
      <c r="AH68" t="str">
        <f t="shared" si="24"/>
        <v>DortmundHoffenheim</v>
      </c>
      <c r="AI68">
        <f t="shared" si="25"/>
        <v>1.66</v>
      </c>
      <c r="AJ68">
        <f t="shared" si="26"/>
        <v>4.2</v>
      </c>
      <c r="AK68">
        <f t="shared" si="27"/>
        <v>4.75</v>
      </c>
      <c r="AL68">
        <f t="shared" si="28"/>
        <v>1.34</v>
      </c>
      <c r="AM68">
        <f t="shared" si="29"/>
        <v>3.19</v>
      </c>
      <c r="AR68" t="s">
        <v>195</v>
      </c>
      <c r="AS68">
        <v>2.87</v>
      </c>
      <c r="AT68">
        <v>3.4</v>
      </c>
      <c r="AU68">
        <v>2.4500000000000002</v>
      </c>
      <c r="AV68">
        <v>1.99</v>
      </c>
      <c r="AW68">
        <v>1.82</v>
      </c>
    </row>
    <row r="69" spans="1:49">
      <c r="A69">
        <v>21</v>
      </c>
      <c r="B69" t="s">
        <v>62</v>
      </c>
      <c r="C69" t="s">
        <v>58</v>
      </c>
      <c r="D69">
        <v>0.46892728834091268</v>
      </c>
      <c r="E69">
        <v>0.29277864064066444</v>
      </c>
      <c r="F69">
        <v>0.21918693584999632</v>
      </c>
      <c r="G69">
        <v>0.6494497871671403</v>
      </c>
      <c r="H69">
        <v>0.64998467484745337</v>
      </c>
      <c r="I69" s="3">
        <v>0</v>
      </c>
      <c r="J69" s="3">
        <v>14.915801783298482</v>
      </c>
      <c r="K69" s="3">
        <v>3.0087576334726678</v>
      </c>
      <c r="L69" s="3">
        <f t="shared" si="16"/>
        <v>17.92455941677115</v>
      </c>
      <c r="M69">
        <v>1.57</v>
      </c>
      <c r="N69">
        <v>5.5</v>
      </c>
      <c r="O69">
        <v>4.2</v>
      </c>
      <c r="P69" s="4">
        <f t="shared" si="17"/>
        <v>82.075440583228854</v>
      </c>
      <c r="Q69" s="4">
        <f t="shared" si="18"/>
        <v>164.11235039137051</v>
      </c>
      <c r="R69" s="4">
        <f t="shared" si="19"/>
        <v>94.712222643814059</v>
      </c>
      <c r="S69">
        <f t="shared" si="20"/>
        <v>1.9142132227123925</v>
      </c>
      <c r="T69">
        <f t="shared" si="20"/>
        <v>2.2151412654223299</v>
      </c>
      <c r="U69">
        <f t="shared" si="20"/>
        <v>1.9764060284671991</v>
      </c>
      <c r="V69" s="2">
        <f t="shared" si="21"/>
        <v>1.9793752457254188</v>
      </c>
      <c r="X69">
        <v>0</v>
      </c>
      <c r="Y69">
        <v>3</v>
      </c>
      <c r="Z69">
        <f t="shared" si="22"/>
        <v>164.11235039137051</v>
      </c>
      <c r="AA69" s="7">
        <f t="shared" si="23"/>
        <v>64.112350391370512</v>
      </c>
      <c r="AH69" t="str">
        <f t="shared" si="24"/>
        <v>M'gladbachHertha BSC</v>
      </c>
      <c r="AI69">
        <f t="shared" si="25"/>
        <v>1.57</v>
      </c>
      <c r="AJ69">
        <f t="shared" si="26"/>
        <v>4.2</v>
      </c>
      <c r="AK69">
        <f t="shared" si="27"/>
        <v>5.5</v>
      </c>
      <c r="AL69">
        <f t="shared" si="28"/>
        <v>1.77</v>
      </c>
      <c r="AM69">
        <f t="shared" si="29"/>
        <v>2.0499999999999998</v>
      </c>
      <c r="AR69" t="s">
        <v>288</v>
      </c>
      <c r="AS69">
        <v>2.2000000000000002</v>
      </c>
      <c r="AT69">
        <v>3.4</v>
      </c>
      <c r="AU69">
        <v>3.25</v>
      </c>
      <c r="AV69">
        <v>2.0299999999999998</v>
      </c>
      <c r="AW69">
        <v>1.78</v>
      </c>
    </row>
    <row r="70" spans="1:49">
      <c r="A70">
        <v>21</v>
      </c>
      <c r="B70" t="s">
        <v>54</v>
      </c>
      <c r="C70" t="s">
        <v>255</v>
      </c>
      <c r="D70">
        <v>0.62685234602151074</v>
      </c>
      <c r="E70">
        <v>8.0428332012245016E-2</v>
      </c>
      <c r="F70">
        <v>0.29058015169884593</v>
      </c>
      <c r="G70">
        <v>0.20725388279700138</v>
      </c>
      <c r="H70">
        <v>0.17799388691788393</v>
      </c>
      <c r="I70" s="3">
        <v>48.220098213953321</v>
      </c>
      <c r="J70" s="3">
        <v>0</v>
      </c>
      <c r="K70" s="3">
        <v>19.439437582081709</v>
      </c>
      <c r="L70" s="3">
        <f t="shared" si="16"/>
        <v>67.65953579603503</v>
      </c>
      <c r="M70">
        <v>2.2000000000000002</v>
      </c>
      <c r="N70">
        <v>3.25</v>
      </c>
      <c r="O70">
        <v>3.4</v>
      </c>
      <c r="P70" s="4">
        <f t="shared" si="17"/>
        <v>138.42468027466225</v>
      </c>
      <c r="Q70" s="4">
        <f t="shared" si="18"/>
        <v>32.34046420396497</v>
      </c>
      <c r="R70" s="4">
        <f t="shared" si="19"/>
        <v>98.43455198304278</v>
      </c>
      <c r="S70">
        <f t="shared" si="20"/>
        <v>2.1412135290767993</v>
      </c>
      <c r="T70">
        <f t="shared" si="20"/>
        <v>1.5097462493296154</v>
      </c>
      <c r="U70">
        <f t="shared" si="20"/>
        <v>1.9931475689765505</v>
      </c>
      <c r="V70" s="2">
        <f t="shared" si="21"/>
        <v>2.0428202195815057</v>
      </c>
      <c r="X70">
        <v>2</v>
      </c>
      <c r="Y70">
        <v>0</v>
      </c>
      <c r="Z70">
        <f t="shared" si="22"/>
        <v>138.42468027466225</v>
      </c>
      <c r="AA70" s="7">
        <f t="shared" si="23"/>
        <v>38.424680274662251</v>
      </c>
      <c r="AH70" t="str">
        <f t="shared" si="24"/>
        <v>Hannover 96Nürnberg</v>
      </c>
      <c r="AI70">
        <f t="shared" si="25"/>
        <v>2.2000000000000002</v>
      </c>
      <c r="AJ70">
        <f t="shared" si="26"/>
        <v>3.4</v>
      </c>
      <c r="AK70">
        <f t="shared" si="27"/>
        <v>3.25</v>
      </c>
      <c r="AL70">
        <f t="shared" si="28"/>
        <v>2.0299999999999998</v>
      </c>
      <c r="AM70">
        <f t="shared" si="29"/>
        <v>1.78</v>
      </c>
      <c r="AR70" t="s">
        <v>192</v>
      </c>
      <c r="AS70">
        <v>1.57</v>
      </c>
      <c r="AT70">
        <v>4.2</v>
      </c>
      <c r="AU70">
        <v>5.5</v>
      </c>
      <c r="AV70">
        <v>1.77</v>
      </c>
      <c r="AW70">
        <v>2.0499999999999998</v>
      </c>
    </row>
    <row r="71" spans="1:49">
      <c r="A71">
        <v>21</v>
      </c>
      <c r="B71" t="s">
        <v>53</v>
      </c>
      <c r="C71" t="s">
        <v>56</v>
      </c>
      <c r="D71">
        <v>0.46494655781675448</v>
      </c>
      <c r="E71">
        <v>0.29019044749544348</v>
      </c>
      <c r="F71">
        <v>0.18973356653258089</v>
      </c>
      <c r="G71">
        <v>0.7628350021203788</v>
      </c>
      <c r="H71">
        <v>0.73685261512588307</v>
      </c>
      <c r="I71" s="3">
        <v>0</v>
      </c>
      <c r="J71" s="3">
        <v>0</v>
      </c>
      <c r="K71" s="3">
        <v>0</v>
      </c>
      <c r="L71" s="3">
        <f t="shared" si="16"/>
        <v>0</v>
      </c>
      <c r="M71">
        <v>1.2</v>
      </c>
      <c r="N71">
        <v>13</v>
      </c>
      <c r="O71">
        <v>7</v>
      </c>
      <c r="P71" s="4">
        <f t="shared" si="17"/>
        <v>100</v>
      </c>
      <c r="Q71" s="4">
        <f t="shared" si="18"/>
        <v>100</v>
      </c>
      <c r="R71" s="4">
        <f t="shared" si="19"/>
        <v>100</v>
      </c>
      <c r="S71">
        <f t="shared" si="20"/>
        <v>2</v>
      </c>
      <c r="T71">
        <f t="shared" si="20"/>
        <v>2</v>
      </c>
      <c r="U71">
        <f t="shared" si="20"/>
        <v>2</v>
      </c>
      <c r="V71" s="2">
        <f t="shared" si="21"/>
        <v>1.8897411436895577</v>
      </c>
      <c r="X71">
        <v>3</v>
      </c>
      <c r="Y71">
        <v>1</v>
      </c>
      <c r="Z71">
        <f t="shared" si="22"/>
        <v>100</v>
      </c>
      <c r="AA71" s="7">
        <f t="shared" si="23"/>
        <v>0</v>
      </c>
      <c r="AH71" t="str">
        <f t="shared" si="24"/>
        <v>Bayern MunichSchalke 04</v>
      </c>
      <c r="AI71">
        <f t="shared" si="25"/>
        <v>1.2</v>
      </c>
      <c r="AJ71">
        <f t="shared" si="26"/>
        <v>7</v>
      </c>
      <c r="AK71">
        <f t="shared" si="27"/>
        <v>13</v>
      </c>
      <c r="AL71">
        <f t="shared" si="28"/>
        <v>1.4</v>
      </c>
      <c r="AM71">
        <f t="shared" si="29"/>
        <v>2.89</v>
      </c>
      <c r="AR71" t="s">
        <v>289</v>
      </c>
      <c r="AS71">
        <v>1.83</v>
      </c>
      <c r="AT71">
        <v>4</v>
      </c>
      <c r="AU71">
        <v>4</v>
      </c>
      <c r="AV71">
        <v>1.6</v>
      </c>
      <c r="AW71">
        <v>2.34</v>
      </c>
    </row>
    <row r="72" spans="1:49">
      <c r="A72">
        <v>21</v>
      </c>
      <c r="B72" t="s">
        <v>40</v>
      </c>
      <c r="C72" t="s">
        <v>36</v>
      </c>
      <c r="D72">
        <v>0.58187945211250103</v>
      </c>
      <c r="E72">
        <v>0.19283254393707597</v>
      </c>
      <c r="F72">
        <v>0.19884214337317696</v>
      </c>
      <c r="G72">
        <v>0.62999162518825247</v>
      </c>
      <c r="H72">
        <v>0.59660258988873194</v>
      </c>
      <c r="I72" s="3">
        <v>3.8915996655093728</v>
      </c>
      <c r="J72" s="3">
        <v>0</v>
      </c>
      <c r="K72" s="3">
        <v>0</v>
      </c>
      <c r="L72" s="3">
        <f t="shared" si="16"/>
        <v>3.8915996655093728</v>
      </c>
      <c r="M72">
        <v>1.72</v>
      </c>
      <c r="N72">
        <v>4.5</v>
      </c>
      <c r="O72">
        <v>3.8</v>
      </c>
      <c r="P72" s="4">
        <f t="shared" si="17"/>
        <v>102.80195175916676</v>
      </c>
      <c r="Q72" s="4">
        <f t="shared" si="18"/>
        <v>96.108400334490625</v>
      </c>
      <c r="R72" s="4">
        <f t="shared" si="19"/>
        <v>96.108400334490625</v>
      </c>
      <c r="S72">
        <f t="shared" si="20"/>
        <v>2.0120013600891169</v>
      </c>
      <c r="T72">
        <f t="shared" si="20"/>
        <v>1.9827613487452871</v>
      </c>
      <c r="U72">
        <f t="shared" si="20"/>
        <v>1.9827613487452871</v>
      </c>
      <c r="V72" s="2">
        <f t="shared" si="21"/>
        <v>1.9473396803389278</v>
      </c>
      <c r="X72">
        <v>4</v>
      </c>
      <c r="Y72">
        <v>0</v>
      </c>
      <c r="Z72">
        <f t="shared" si="22"/>
        <v>102.80195175916676</v>
      </c>
      <c r="AA72" s="7">
        <f t="shared" si="23"/>
        <v>2.8019517591667551</v>
      </c>
      <c r="AH72" t="str">
        <f t="shared" si="24"/>
        <v>Werder BremenAugsburg</v>
      </c>
      <c r="AI72">
        <f t="shared" si="25"/>
        <v>1.72</v>
      </c>
      <c r="AJ72">
        <f t="shared" si="26"/>
        <v>3.8</v>
      </c>
      <c r="AK72">
        <f t="shared" si="27"/>
        <v>4.5</v>
      </c>
      <c r="AL72">
        <f t="shared" si="28"/>
        <v>1.64</v>
      </c>
      <c r="AM72">
        <f t="shared" si="29"/>
        <v>2.25</v>
      </c>
      <c r="AR72" t="s">
        <v>290</v>
      </c>
      <c r="AS72">
        <v>2.1</v>
      </c>
      <c r="AT72">
        <v>3.5</v>
      </c>
      <c r="AU72">
        <v>3.5</v>
      </c>
      <c r="AV72">
        <v>1.86</v>
      </c>
      <c r="AW72">
        <v>1.94</v>
      </c>
    </row>
    <row r="73" spans="1:49">
      <c r="A73">
        <v>21</v>
      </c>
      <c r="B73" t="s">
        <v>251</v>
      </c>
      <c r="C73" t="s">
        <v>41</v>
      </c>
      <c r="D73">
        <v>0.74761077753106242</v>
      </c>
      <c r="E73">
        <v>6.8069289413660292E-2</v>
      </c>
      <c r="F73">
        <v>0.14899478670476962</v>
      </c>
      <c r="G73">
        <v>0.53030221600800453</v>
      </c>
      <c r="H73">
        <v>0.37284023790342491</v>
      </c>
      <c r="I73" s="3">
        <v>0</v>
      </c>
      <c r="J73" s="3">
        <v>0</v>
      </c>
      <c r="K73" s="3">
        <v>0</v>
      </c>
      <c r="L73" s="3">
        <f t="shared" si="16"/>
        <v>0</v>
      </c>
      <c r="M73">
        <v>2.1</v>
      </c>
      <c r="N73">
        <v>3.5</v>
      </c>
      <c r="O73">
        <v>3.5</v>
      </c>
      <c r="P73" s="4">
        <f t="shared" si="17"/>
        <v>100</v>
      </c>
      <c r="Q73" s="4">
        <f t="shared" si="18"/>
        <v>100</v>
      </c>
      <c r="R73" s="4">
        <f t="shared" si="19"/>
        <v>100</v>
      </c>
      <c r="S73">
        <f t="shared" si="20"/>
        <v>2</v>
      </c>
      <c r="T73">
        <f t="shared" si="20"/>
        <v>2</v>
      </c>
      <c r="U73">
        <f t="shared" si="20"/>
        <v>2</v>
      </c>
      <c r="V73" s="2">
        <f t="shared" si="21"/>
        <v>1.9293497072989847</v>
      </c>
      <c r="X73">
        <v>3</v>
      </c>
      <c r="Y73">
        <v>0</v>
      </c>
      <c r="Z73">
        <f t="shared" si="22"/>
        <v>100</v>
      </c>
      <c r="AA73" s="7">
        <f t="shared" si="23"/>
        <v>0</v>
      </c>
      <c r="AH73" t="str">
        <f t="shared" si="24"/>
        <v>DüsseldorfStuttgart</v>
      </c>
      <c r="AI73">
        <f t="shared" si="25"/>
        <v>2.1</v>
      </c>
      <c r="AJ73">
        <f t="shared" si="26"/>
        <v>3.5</v>
      </c>
      <c r="AK73">
        <f t="shared" si="27"/>
        <v>3.5</v>
      </c>
      <c r="AL73">
        <f t="shared" si="28"/>
        <v>1.86</v>
      </c>
      <c r="AM73">
        <f t="shared" si="29"/>
        <v>1.94</v>
      </c>
      <c r="AR73" t="s">
        <v>291</v>
      </c>
      <c r="AS73">
        <v>1.72</v>
      </c>
      <c r="AT73">
        <v>3.8</v>
      </c>
      <c r="AU73">
        <v>4.5</v>
      </c>
      <c r="AV73">
        <v>1.64</v>
      </c>
      <c r="AW73">
        <v>2.25</v>
      </c>
    </row>
    <row r="74" spans="1:49">
      <c r="A74">
        <v>22</v>
      </c>
      <c r="B74" t="s">
        <v>36</v>
      </c>
      <c r="C74" t="s">
        <v>53</v>
      </c>
      <c r="D74">
        <v>0.15409852793647313</v>
      </c>
      <c r="E74">
        <v>0.62545565453193819</v>
      </c>
      <c r="F74">
        <v>0.16878828284292388</v>
      </c>
      <c r="G74">
        <v>0.68309878202418317</v>
      </c>
      <c r="H74">
        <v>0.61316583810592651</v>
      </c>
      <c r="I74" s="3">
        <v>10.640261809385313</v>
      </c>
      <c r="J74" s="3">
        <v>0</v>
      </c>
      <c r="K74" s="3">
        <v>3.4587201199898203</v>
      </c>
      <c r="L74" s="3">
        <f t="shared" si="16"/>
        <v>14.098981929375134</v>
      </c>
      <c r="M74">
        <v>15</v>
      </c>
      <c r="N74">
        <v>1.2</v>
      </c>
      <c r="O74">
        <v>6</v>
      </c>
      <c r="P74" s="4">
        <f t="shared" si="17"/>
        <v>245.50494521140456</v>
      </c>
      <c r="Q74" s="4">
        <f t="shared" si="18"/>
        <v>85.901018070624872</v>
      </c>
      <c r="R74" s="4">
        <f t="shared" si="19"/>
        <v>106.65333879056379</v>
      </c>
      <c r="S74">
        <f t="shared" si="20"/>
        <v>2.3900602445502064</v>
      </c>
      <c r="T74">
        <f t="shared" si="20"/>
        <v>1.9339983109771619</v>
      </c>
      <c r="U74">
        <f t="shared" si="20"/>
        <v>2.0279744556187471</v>
      </c>
      <c r="V74" s="2">
        <f t="shared" si="21"/>
        <v>1.9202332708337591</v>
      </c>
      <c r="X74">
        <v>2</v>
      </c>
      <c r="Y74">
        <v>3</v>
      </c>
      <c r="Z74">
        <f t="shared" si="22"/>
        <v>85.901018070624872</v>
      </c>
      <c r="AA74" s="7">
        <f t="shared" si="23"/>
        <v>-14.098981929375128</v>
      </c>
      <c r="AH74" t="str">
        <f t="shared" si="24"/>
        <v>AugsburgBayern Munich</v>
      </c>
      <c r="AI74">
        <f t="shared" si="25"/>
        <v>15</v>
      </c>
      <c r="AJ74">
        <f t="shared" si="26"/>
        <v>6</v>
      </c>
      <c r="AK74">
        <f t="shared" si="27"/>
        <v>1.2</v>
      </c>
      <c r="AL74">
        <f t="shared" si="28"/>
        <v>1.38</v>
      </c>
      <c r="AM74">
        <f t="shared" si="29"/>
        <v>3</v>
      </c>
      <c r="AR74" t="s">
        <v>193</v>
      </c>
      <c r="AS74">
        <v>15</v>
      </c>
      <c r="AT74">
        <v>6</v>
      </c>
      <c r="AU74">
        <v>1.2</v>
      </c>
      <c r="AV74">
        <v>1.38</v>
      </c>
      <c r="AW74">
        <v>3</v>
      </c>
    </row>
    <row r="75" spans="1:49">
      <c r="A75">
        <v>22</v>
      </c>
      <c r="B75" t="s">
        <v>56</v>
      </c>
      <c r="C75" t="s">
        <v>32</v>
      </c>
      <c r="D75">
        <v>0.52461403791816874</v>
      </c>
      <c r="E75">
        <v>0.15200732086907576</v>
      </c>
      <c r="F75">
        <v>0.32220846897936478</v>
      </c>
      <c r="G75">
        <v>0.21794854723340518</v>
      </c>
      <c r="H75">
        <v>0.25440869941989769</v>
      </c>
      <c r="I75" s="3">
        <v>0</v>
      </c>
      <c r="J75" s="3">
        <v>0</v>
      </c>
      <c r="K75" s="3">
        <v>7.380762505577847</v>
      </c>
      <c r="L75" s="3">
        <f t="shared" si="16"/>
        <v>7.380762505577847</v>
      </c>
      <c r="M75">
        <v>1.7</v>
      </c>
      <c r="N75">
        <v>5.25</v>
      </c>
      <c r="O75">
        <v>3.75</v>
      </c>
      <c r="P75" s="4">
        <f t="shared" si="17"/>
        <v>92.619237494422151</v>
      </c>
      <c r="Q75" s="4">
        <f t="shared" si="18"/>
        <v>92.619237494422151</v>
      </c>
      <c r="R75" s="4">
        <f t="shared" si="19"/>
        <v>120.29709689033908</v>
      </c>
      <c r="S75">
        <f t="shared" si="20"/>
        <v>1.9667012012602496</v>
      </c>
      <c r="T75">
        <f t="shared" si="20"/>
        <v>1.9667012012602496</v>
      </c>
      <c r="U75">
        <f t="shared" si="20"/>
        <v>2.0802551467104236</v>
      </c>
      <c r="V75" s="2">
        <f t="shared" si="21"/>
        <v>2.0009878650332258</v>
      </c>
      <c r="X75">
        <v>0</v>
      </c>
      <c r="Y75">
        <v>0</v>
      </c>
      <c r="Z75">
        <f t="shared" si="22"/>
        <v>120.29709689033908</v>
      </c>
      <c r="AA75" s="7">
        <f t="shared" si="23"/>
        <v>20.297096890339077</v>
      </c>
      <c r="AH75" t="str">
        <f t="shared" si="24"/>
        <v>Schalke 04Freiburg</v>
      </c>
      <c r="AI75">
        <f t="shared" si="25"/>
        <v>1.7</v>
      </c>
      <c r="AJ75">
        <f t="shared" si="26"/>
        <v>3.75</v>
      </c>
      <c r="AK75">
        <f t="shared" si="27"/>
        <v>5.25</v>
      </c>
      <c r="AL75">
        <f t="shared" si="28"/>
        <v>1.9</v>
      </c>
      <c r="AM75">
        <f t="shared" si="29"/>
        <v>1.89</v>
      </c>
      <c r="AR75" t="s">
        <v>292</v>
      </c>
      <c r="AS75">
        <v>2.4</v>
      </c>
      <c r="AT75">
        <v>3.5</v>
      </c>
      <c r="AU75">
        <v>2.9</v>
      </c>
      <c r="AV75">
        <v>1.7</v>
      </c>
      <c r="AW75">
        <v>2.14</v>
      </c>
    </row>
    <row r="76" spans="1:49">
      <c r="A76">
        <v>22</v>
      </c>
      <c r="B76" t="s">
        <v>61</v>
      </c>
      <c r="C76" t="s">
        <v>35</v>
      </c>
      <c r="D76">
        <v>0.62711392813565414</v>
      </c>
      <c r="E76">
        <v>0.15144190397199792</v>
      </c>
      <c r="F76">
        <v>0.20255638830052625</v>
      </c>
      <c r="G76">
        <v>0.54300142555857356</v>
      </c>
      <c r="H76">
        <v>0.49911606797688829</v>
      </c>
      <c r="I76" s="3">
        <v>13.048856047737546</v>
      </c>
      <c r="J76" s="3">
        <v>0</v>
      </c>
      <c r="K76" s="3">
        <v>0</v>
      </c>
      <c r="L76" s="3">
        <f t="shared" si="16"/>
        <v>13.048856047737546</v>
      </c>
      <c r="M76">
        <v>1.72</v>
      </c>
      <c r="N76">
        <v>4.5</v>
      </c>
      <c r="O76">
        <v>4</v>
      </c>
      <c r="P76" s="4">
        <f t="shared" si="17"/>
        <v>109.39517635437103</v>
      </c>
      <c r="Q76" s="4">
        <f t="shared" si="18"/>
        <v>86.951143952262456</v>
      </c>
      <c r="R76" s="4">
        <f t="shared" si="19"/>
        <v>86.951143952262456</v>
      </c>
      <c r="S76">
        <f t="shared" si="20"/>
        <v>2.0389981727390549</v>
      </c>
      <c r="T76">
        <f t="shared" si="20"/>
        <v>1.939275300069462</v>
      </c>
      <c r="U76">
        <f t="shared" si="20"/>
        <v>1.939275300069462</v>
      </c>
      <c r="V76" s="2">
        <f t="shared" si="21"/>
        <v>1.9651842980386862</v>
      </c>
      <c r="X76">
        <v>3</v>
      </c>
      <c r="Y76">
        <v>0</v>
      </c>
      <c r="Z76">
        <f t="shared" si="22"/>
        <v>109.39517635437103</v>
      </c>
      <c r="AA76" s="7">
        <f t="shared" si="23"/>
        <v>9.3951763543710314</v>
      </c>
      <c r="AH76" t="str">
        <f t="shared" si="24"/>
        <v>WolfsburgMainz 05</v>
      </c>
      <c r="AI76">
        <f t="shared" si="25"/>
        <v>1.72</v>
      </c>
      <c r="AJ76">
        <f t="shared" si="26"/>
        <v>4</v>
      </c>
      <c r="AK76">
        <f t="shared" si="27"/>
        <v>4.5</v>
      </c>
      <c r="AL76">
        <f t="shared" si="28"/>
        <v>1.76</v>
      </c>
      <c r="AM76">
        <f t="shared" si="29"/>
        <v>2.06</v>
      </c>
      <c r="AR76" t="s">
        <v>218</v>
      </c>
      <c r="AS76">
        <v>1.3</v>
      </c>
      <c r="AT76">
        <v>6</v>
      </c>
      <c r="AU76">
        <v>8.5</v>
      </c>
      <c r="AV76">
        <v>1.32</v>
      </c>
      <c r="AW76">
        <v>3.34</v>
      </c>
    </row>
    <row r="77" spans="1:49">
      <c r="A77">
        <v>22</v>
      </c>
      <c r="B77" t="s">
        <v>41</v>
      </c>
      <c r="C77" t="s">
        <v>48</v>
      </c>
      <c r="D77">
        <v>0.23951101752666498</v>
      </c>
      <c r="E77">
        <v>0.47090434875083431</v>
      </c>
      <c r="F77">
        <v>0.28720526166449822</v>
      </c>
      <c r="G77">
        <v>0.35364298643124553</v>
      </c>
      <c r="H77">
        <v>0.40747104348463481</v>
      </c>
      <c r="I77" s="3">
        <v>7.9256710471812104</v>
      </c>
      <c r="J77" s="3">
        <v>0</v>
      </c>
      <c r="K77" s="3">
        <v>7.6282046941266168</v>
      </c>
      <c r="L77" s="3">
        <f t="shared" si="16"/>
        <v>15.553875741307827</v>
      </c>
      <c r="M77">
        <v>5.25</v>
      </c>
      <c r="N77">
        <v>1.65</v>
      </c>
      <c r="O77">
        <v>4</v>
      </c>
      <c r="P77" s="4">
        <f t="shared" si="17"/>
        <v>126.05589725639351</v>
      </c>
      <c r="Q77" s="4">
        <f t="shared" si="18"/>
        <v>84.446124258692166</v>
      </c>
      <c r="R77" s="4">
        <f t="shared" si="19"/>
        <v>114.95894303519864</v>
      </c>
      <c r="S77">
        <f t="shared" si="20"/>
        <v>2.1005631680291268</v>
      </c>
      <c r="T77">
        <f t="shared" si="20"/>
        <v>1.9265797219746523</v>
      </c>
      <c r="U77">
        <f t="shared" si="20"/>
        <v>2.0605427621191144</v>
      </c>
      <c r="V77" s="2">
        <f t="shared" si="21"/>
        <v>2.0021415142120365</v>
      </c>
      <c r="X77">
        <v>1</v>
      </c>
      <c r="Y77">
        <v>3</v>
      </c>
      <c r="Z77">
        <f t="shared" si="22"/>
        <v>84.446124258692166</v>
      </c>
      <c r="AA77" s="7">
        <f t="shared" si="23"/>
        <v>-15.553875741307834</v>
      </c>
      <c r="AH77" t="str">
        <f t="shared" si="24"/>
        <v>StuttgartRB Leipzig</v>
      </c>
      <c r="AI77">
        <f t="shared" si="25"/>
        <v>5.25</v>
      </c>
      <c r="AJ77">
        <f t="shared" si="26"/>
        <v>4</v>
      </c>
      <c r="AK77">
        <f t="shared" si="27"/>
        <v>1.65</v>
      </c>
      <c r="AL77">
        <f t="shared" si="28"/>
        <v>1.7</v>
      </c>
      <c r="AM77">
        <f t="shared" si="29"/>
        <v>2.13</v>
      </c>
      <c r="AR77" t="s">
        <v>182</v>
      </c>
      <c r="AS77">
        <v>1.7</v>
      </c>
      <c r="AT77">
        <v>3.75</v>
      </c>
      <c r="AU77">
        <v>5.25</v>
      </c>
      <c r="AV77">
        <v>1.9</v>
      </c>
      <c r="AW77">
        <v>1.89</v>
      </c>
    </row>
    <row r="78" spans="1:49">
      <c r="A78">
        <v>22</v>
      </c>
      <c r="B78" t="s">
        <v>47</v>
      </c>
      <c r="C78" t="s">
        <v>54</v>
      </c>
      <c r="D78">
        <v>0.68688429768515868</v>
      </c>
      <c r="E78">
        <v>0.1094425714740748</v>
      </c>
      <c r="F78">
        <v>0.1597821533892527</v>
      </c>
      <c r="G78">
        <v>0.6170590231251325</v>
      </c>
      <c r="H78">
        <v>0.51259114896370794</v>
      </c>
      <c r="I78" s="3">
        <v>0</v>
      </c>
      <c r="J78" s="3">
        <v>0</v>
      </c>
      <c r="K78" s="3">
        <v>2.1628911644249373E-3</v>
      </c>
      <c r="L78" s="3">
        <f t="shared" si="16"/>
        <v>2.1628911644249373E-3</v>
      </c>
      <c r="M78">
        <v>1.3</v>
      </c>
      <c r="N78">
        <v>8.5</v>
      </c>
      <c r="O78">
        <v>6</v>
      </c>
      <c r="P78" s="4">
        <f t="shared" si="17"/>
        <v>99.997837108835569</v>
      </c>
      <c r="Q78" s="4">
        <f t="shared" si="18"/>
        <v>99.997837108835569</v>
      </c>
      <c r="R78" s="4">
        <f t="shared" si="19"/>
        <v>100.01081445582213</v>
      </c>
      <c r="S78">
        <f t="shared" si="20"/>
        <v>1.9999906065814381</v>
      </c>
      <c r="T78">
        <f t="shared" si="20"/>
        <v>1.9999906065814381</v>
      </c>
      <c r="U78">
        <f t="shared" si="20"/>
        <v>2.0000469640454761</v>
      </c>
      <c r="V78" s="2">
        <f t="shared" si="21"/>
        <v>1.9122180688816961</v>
      </c>
      <c r="X78">
        <v>3</v>
      </c>
      <c r="Y78">
        <v>0</v>
      </c>
      <c r="Z78">
        <f t="shared" si="22"/>
        <v>99.997837108835569</v>
      </c>
      <c r="AA78" s="7">
        <f t="shared" si="23"/>
        <v>-2.1628911644313575E-3</v>
      </c>
      <c r="AH78" t="str">
        <f t="shared" si="24"/>
        <v>HoffenheimHannover 96</v>
      </c>
      <c r="AI78">
        <f t="shared" si="25"/>
        <v>1.3</v>
      </c>
      <c r="AJ78">
        <f t="shared" si="26"/>
        <v>6</v>
      </c>
      <c r="AK78">
        <f t="shared" si="27"/>
        <v>8.5</v>
      </c>
      <c r="AL78">
        <f t="shared" si="28"/>
        <v>1.32</v>
      </c>
      <c r="AM78">
        <f t="shared" si="29"/>
        <v>3.34</v>
      </c>
      <c r="AR78" t="s">
        <v>170</v>
      </c>
      <c r="AS78">
        <v>5.25</v>
      </c>
      <c r="AT78">
        <v>4</v>
      </c>
      <c r="AU78">
        <v>1.65</v>
      </c>
      <c r="AV78">
        <v>1.7</v>
      </c>
      <c r="AW78">
        <v>2.13</v>
      </c>
    </row>
    <row r="79" spans="1:49">
      <c r="A79">
        <v>22</v>
      </c>
      <c r="B79" t="s">
        <v>58</v>
      </c>
      <c r="C79" t="s">
        <v>40</v>
      </c>
      <c r="D79">
        <v>0.36050383187872709</v>
      </c>
      <c r="E79">
        <v>0.36050383187872714</v>
      </c>
      <c r="F79">
        <v>0.27593020373250587</v>
      </c>
      <c r="G79">
        <v>0.42988392661376273</v>
      </c>
      <c r="H79">
        <v>0.4883231470531742</v>
      </c>
      <c r="I79" s="3">
        <v>0</v>
      </c>
      <c r="J79" s="3">
        <v>3.0440392455067551</v>
      </c>
      <c r="K79" s="3">
        <v>6.6682589111253771E-2</v>
      </c>
      <c r="L79" s="3">
        <f t="shared" si="16"/>
        <v>3.1107218346180088</v>
      </c>
      <c r="M79">
        <v>2.4</v>
      </c>
      <c r="N79">
        <v>2.9</v>
      </c>
      <c r="O79">
        <v>3.5</v>
      </c>
      <c r="P79" s="4">
        <f t="shared" si="17"/>
        <v>96.889278165381995</v>
      </c>
      <c r="Q79" s="4">
        <f t="shared" si="18"/>
        <v>105.71699197735158</v>
      </c>
      <c r="R79" s="4">
        <f t="shared" si="19"/>
        <v>97.122667227271378</v>
      </c>
      <c r="S79">
        <f t="shared" si="20"/>
        <v>1.9862757203815904</v>
      </c>
      <c r="T79">
        <f t="shared" si="20"/>
        <v>2.0241447974201074</v>
      </c>
      <c r="U79">
        <f t="shared" si="20"/>
        <v>1.9873206006893791</v>
      </c>
      <c r="V79" s="2">
        <f t="shared" si="21"/>
        <v>1.9941337423426073</v>
      </c>
      <c r="X79">
        <v>1</v>
      </c>
      <c r="Y79">
        <v>1</v>
      </c>
      <c r="Z79">
        <f t="shared" si="22"/>
        <v>97.122667227271378</v>
      </c>
      <c r="AA79" s="7">
        <f t="shared" si="23"/>
        <v>-2.8773327727286215</v>
      </c>
      <c r="AH79" t="str">
        <f t="shared" si="24"/>
        <v>Hertha BSCWerder Bremen</v>
      </c>
      <c r="AI79">
        <f t="shared" si="25"/>
        <v>2.4</v>
      </c>
      <c r="AJ79">
        <f t="shared" si="26"/>
        <v>3.5</v>
      </c>
      <c r="AK79">
        <f t="shared" si="27"/>
        <v>2.9</v>
      </c>
      <c r="AL79">
        <f t="shared" si="28"/>
        <v>1.7</v>
      </c>
      <c r="AM79">
        <f t="shared" si="29"/>
        <v>2.14</v>
      </c>
      <c r="AR79" t="s">
        <v>293</v>
      </c>
      <c r="AS79">
        <v>1.72</v>
      </c>
      <c r="AT79">
        <v>4</v>
      </c>
      <c r="AU79">
        <v>4.5</v>
      </c>
      <c r="AV79">
        <v>1.76</v>
      </c>
      <c r="AW79">
        <v>2.06</v>
      </c>
    </row>
    <row r="80" spans="1:49">
      <c r="A80">
        <v>22</v>
      </c>
      <c r="B80" t="s">
        <v>59</v>
      </c>
      <c r="C80" t="s">
        <v>62</v>
      </c>
      <c r="D80">
        <v>0.31491788645146457</v>
      </c>
      <c r="E80">
        <v>0.4268031066156221</v>
      </c>
      <c r="F80">
        <v>0.25168785218068684</v>
      </c>
      <c r="G80">
        <v>0.51852771460762914</v>
      </c>
      <c r="H80">
        <v>0.55455808679275687</v>
      </c>
      <c r="I80" s="3">
        <v>0</v>
      </c>
      <c r="J80" s="3">
        <v>16.052544148825977</v>
      </c>
      <c r="K80" s="3">
        <v>2.8771517664858313</v>
      </c>
      <c r="L80" s="3">
        <f t="shared" si="16"/>
        <v>18.929695915311807</v>
      </c>
      <c r="M80">
        <v>2.2999999999999998</v>
      </c>
      <c r="N80">
        <v>3</v>
      </c>
      <c r="O80">
        <v>3.6</v>
      </c>
      <c r="P80" s="4">
        <f t="shared" si="17"/>
        <v>81.070304084688189</v>
      </c>
      <c r="Q80" s="4">
        <f t="shared" si="18"/>
        <v>129.22793653116611</v>
      </c>
      <c r="R80" s="4">
        <f t="shared" si="19"/>
        <v>91.428050444037183</v>
      </c>
      <c r="S80">
        <f t="shared" si="20"/>
        <v>1.908861802005243</v>
      </c>
      <c r="T80">
        <f t="shared" si="20"/>
        <v>2.1113564097102357</v>
      </c>
      <c r="U80">
        <f t="shared" si="20"/>
        <v>1.9610794592360816</v>
      </c>
      <c r="V80" s="2">
        <f t="shared" si="21"/>
        <v>1.9958480761033521</v>
      </c>
      <c r="X80">
        <v>1</v>
      </c>
      <c r="Y80">
        <v>1</v>
      </c>
      <c r="Z80">
        <f t="shared" si="22"/>
        <v>91.428050444037183</v>
      </c>
      <c r="AA80" s="7">
        <f t="shared" si="23"/>
        <v>-8.5719495559628172</v>
      </c>
      <c r="AH80" t="str">
        <f t="shared" si="24"/>
        <v>Eint FrankfurtM'gladbach</v>
      </c>
      <c r="AI80">
        <f t="shared" si="25"/>
        <v>2.2999999999999998</v>
      </c>
      <c r="AJ80">
        <f t="shared" si="26"/>
        <v>3.6</v>
      </c>
      <c r="AK80">
        <f t="shared" si="27"/>
        <v>3</v>
      </c>
      <c r="AL80">
        <f t="shared" si="28"/>
        <v>1.6</v>
      </c>
      <c r="AM80">
        <f t="shared" si="29"/>
        <v>2.31</v>
      </c>
      <c r="AR80" t="s">
        <v>110</v>
      </c>
      <c r="AS80">
        <v>2.2999999999999998</v>
      </c>
      <c r="AT80">
        <v>3.6</v>
      </c>
      <c r="AU80">
        <v>3</v>
      </c>
      <c r="AV80">
        <v>1.6</v>
      </c>
      <c r="AW80">
        <v>2.31</v>
      </c>
    </row>
    <row r="81" spans="1:49">
      <c r="A81">
        <v>22</v>
      </c>
      <c r="B81" t="s">
        <v>51</v>
      </c>
      <c r="C81" t="s">
        <v>251</v>
      </c>
      <c r="D81">
        <v>0.5542944448319217</v>
      </c>
      <c r="E81">
        <v>0.21683119923811237</v>
      </c>
      <c r="F81">
        <v>0.1939725862405712</v>
      </c>
      <c r="G81">
        <v>0.68372327562293089</v>
      </c>
      <c r="H81">
        <v>0.65131527382835963</v>
      </c>
      <c r="I81" s="3">
        <v>0</v>
      </c>
      <c r="J81" s="3">
        <v>8.6639081048065112</v>
      </c>
      <c r="K81" s="3">
        <v>1.1474561680082427</v>
      </c>
      <c r="L81" s="3">
        <f t="shared" si="16"/>
        <v>9.8113642728147532</v>
      </c>
      <c r="M81">
        <v>1.44</v>
      </c>
      <c r="N81">
        <v>6.5</v>
      </c>
      <c r="O81">
        <v>4.75</v>
      </c>
      <c r="P81" s="4">
        <f t="shared" si="17"/>
        <v>90.188635727185243</v>
      </c>
      <c r="Q81" s="4">
        <f t="shared" si="18"/>
        <v>146.50403840842759</v>
      </c>
      <c r="R81" s="4">
        <f t="shared" si="19"/>
        <v>95.6390525252244</v>
      </c>
      <c r="S81">
        <f t="shared" si="20"/>
        <v>1.9551518174542719</v>
      </c>
      <c r="T81">
        <f t="shared" si="20"/>
        <v>2.1658495962554718</v>
      </c>
      <c r="U81">
        <f t="shared" si="20"/>
        <v>1.9806352650064201</v>
      </c>
      <c r="V81" s="2">
        <f t="shared" si="21"/>
        <v>1.9375425012959682</v>
      </c>
      <c r="X81">
        <v>2</v>
      </c>
      <c r="Y81">
        <v>0</v>
      </c>
      <c r="Z81">
        <f t="shared" si="22"/>
        <v>90.188635727185243</v>
      </c>
      <c r="AA81" s="7">
        <f t="shared" si="23"/>
        <v>-9.8113642728147568</v>
      </c>
      <c r="AH81" t="str">
        <f t="shared" si="24"/>
        <v>BayerDüsseldorf</v>
      </c>
      <c r="AI81">
        <f t="shared" si="25"/>
        <v>1.44</v>
      </c>
      <c r="AJ81">
        <f t="shared" si="26"/>
        <v>4.75</v>
      </c>
      <c r="AK81">
        <f t="shared" si="27"/>
        <v>6.5</v>
      </c>
      <c r="AL81">
        <f t="shared" si="28"/>
        <v>1.44</v>
      </c>
      <c r="AM81">
        <f t="shared" si="29"/>
        <v>2.74</v>
      </c>
      <c r="AR81" t="s">
        <v>294</v>
      </c>
      <c r="AS81">
        <v>1.44</v>
      </c>
      <c r="AT81">
        <v>4.75</v>
      </c>
      <c r="AU81">
        <v>6.5</v>
      </c>
      <c r="AV81">
        <v>1.44</v>
      </c>
      <c r="AW81">
        <v>2.74</v>
      </c>
    </row>
    <row r="82" spans="1:49">
      <c r="A82">
        <v>22</v>
      </c>
      <c r="B82" t="s">
        <v>255</v>
      </c>
      <c r="C82" t="s">
        <v>52</v>
      </c>
      <c r="D82">
        <v>0.24432650068092571</v>
      </c>
      <c r="E82">
        <v>0.39909580277396733</v>
      </c>
      <c r="F82">
        <v>0.35616933328194345</v>
      </c>
      <c r="G82">
        <v>0.20148852466871572</v>
      </c>
      <c r="H82">
        <v>0.28044735498275353</v>
      </c>
      <c r="I82" s="3">
        <v>16.616647121162632</v>
      </c>
      <c r="J82" s="3">
        <v>0</v>
      </c>
      <c r="K82" s="3">
        <v>23.550215954624782</v>
      </c>
      <c r="L82" s="3">
        <f t="shared" si="16"/>
        <v>40.166863075787418</v>
      </c>
      <c r="M82">
        <v>7.5</v>
      </c>
      <c r="N82">
        <v>1.4</v>
      </c>
      <c r="O82">
        <v>5</v>
      </c>
      <c r="P82" s="4">
        <f t="shared" si="17"/>
        <v>184.45799033293235</v>
      </c>
      <c r="Q82" s="4">
        <f t="shared" si="18"/>
        <v>59.833136924212589</v>
      </c>
      <c r="R82" s="4">
        <f t="shared" si="19"/>
        <v>177.5842166973365</v>
      </c>
      <c r="S82">
        <f t="shared" si="20"/>
        <v>2.2658974726955954</v>
      </c>
      <c r="T82">
        <f t="shared" si="20"/>
        <v>1.7769417725756671</v>
      </c>
      <c r="U82">
        <f t="shared" si="20"/>
        <v>2.2494043639997048</v>
      </c>
      <c r="V82" s="2">
        <f t="shared" si="21"/>
        <v>2.0639576562214197</v>
      </c>
      <c r="X82">
        <v>0</v>
      </c>
      <c r="Y82">
        <v>0</v>
      </c>
      <c r="Z82">
        <f t="shared" si="22"/>
        <v>177.5842166973365</v>
      </c>
      <c r="AA82" s="7">
        <f t="shared" si="23"/>
        <v>77.584216697336501</v>
      </c>
      <c r="AH82" t="str">
        <f t="shared" si="24"/>
        <v>NürnbergDortmund</v>
      </c>
      <c r="AI82">
        <f t="shared" si="25"/>
        <v>7.5</v>
      </c>
      <c r="AJ82">
        <f t="shared" si="26"/>
        <v>5</v>
      </c>
      <c r="AK82">
        <f t="shared" si="27"/>
        <v>1.4</v>
      </c>
      <c r="AL82">
        <f t="shared" si="28"/>
        <v>1.54</v>
      </c>
      <c r="AM82">
        <f t="shared" si="29"/>
        <v>2.44</v>
      </c>
      <c r="AR82" t="s">
        <v>295</v>
      </c>
      <c r="AS82">
        <v>7.5</v>
      </c>
      <c r="AT82">
        <v>5</v>
      </c>
      <c r="AU82">
        <v>1.4</v>
      </c>
      <c r="AV82">
        <v>1.54</v>
      </c>
      <c r="AW82">
        <v>2.44</v>
      </c>
    </row>
    <row r="83" spans="1:49">
      <c r="A83">
        <v>23</v>
      </c>
      <c r="B83" t="s">
        <v>40</v>
      </c>
      <c r="C83" t="s">
        <v>41</v>
      </c>
      <c r="D83">
        <v>0.74141780926435896</v>
      </c>
      <c r="E83">
        <v>5.4365340719479627E-2</v>
      </c>
      <c r="F83">
        <v>0.10323225054279835</v>
      </c>
      <c r="G83">
        <v>0.64506583360232173</v>
      </c>
      <c r="H83">
        <v>0.44573481000842374</v>
      </c>
      <c r="I83" s="3">
        <v>42.546561130796562</v>
      </c>
      <c r="J83" s="3">
        <v>0</v>
      </c>
      <c r="K83" s="3">
        <v>0</v>
      </c>
      <c r="L83" s="3">
        <f t="shared" si="16"/>
        <v>42.546561130796562</v>
      </c>
      <c r="M83">
        <v>1.53</v>
      </c>
      <c r="N83">
        <v>5.75</v>
      </c>
      <c r="O83">
        <v>4.33</v>
      </c>
      <c r="P83" s="4">
        <f t="shared" si="17"/>
        <v>122.54967739932218</v>
      </c>
      <c r="Q83" s="4">
        <f t="shared" si="18"/>
        <v>57.453438869203438</v>
      </c>
      <c r="R83" s="4">
        <f t="shared" si="19"/>
        <v>57.453438869203438</v>
      </c>
      <c r="S83">
        <f t="shared" si="20"/>
        <v>2.088312172349593</v>
      </c>
      <c r="T83">
        <f t="shared" si="20"/>
        <v>1.7593160284502753</v>
      </c>
      <c r="U83">
        <f t="shared" si="20"/>
        <v>1.7593160284502753</v>
      </c>
      <c r="V83" s="2">
        <f t="shared" si="21"/>
        <v>1.8255758042364103</v>
      </c>
      <c r="X83">
        <v>1</v>
      </c>
      <c r="Y83">
        <v>1</v>
      </c>
      <c r="Z83">
        <f t="shared" si="22"/>
        <v>57.453438869203438</v>
      </c>
      <c r="AA83" s="7">
        <f t="shared" si="23"/>
        <v>-42.546561130796562</v>
      </c>
      <c r="AH83" t="str">
        <f t="shared" si="24"/>
        <v>Werder BremenStuttgart</v>
      </c>
      <c r="AI83">
        <f t="shared" si="25"/>
        <v>1.53</v>
      </c>
      <c r="AJ83">
        <f t="shared" si="26"/>
        <v>4.33</v>
      </c>
      <c r="AK83">
        <f t="shared" si="27"/>
        <v>5.75</v>
      </c>
      <c r="AL83">
        <f t="shared" si="28"/>
        <v>1.67</v>
      </c>
      <c r="AM83">
        <f t="shared" si="29"/>
        <v>2.2000000000000002</v>
      </c>
      <c r="AR83" t="s">
        <v>45</v>
      </c>
      <c r="AS83">
        <v>1.53</v>
      </c>
      <c r="AT83">
        <v>4.33</v>
      </c>
      <c r="AU83">
        <v>5.75</v>
      </c>
      <c r="AV83">
        <v>1.67</v>
      </c>
      <c r="AW83">
        <v>2.2000000000000002</v>
      </c>
    </row>
    <row r="84" spans="1:49">
      <c r="A84">
        <v>23</v>
      </c>
      <c r="B84" t="s">
        <v>35</v>
      </c>
      <c r="C84" t="s">
        <v>56</v>
      </c>
      <c r="D84">
        <v>0.44629637906560671</v>
      </c>
      <c r="E84">
        <v>0.29440657065715725</v>
      </c>
      <c r="F84">
        <v>0.25301340565367236</v>
      </c>
      <c r="G84">
        <v>0.50404135407840145</v>
      </c>
      <c r="H84">
        <v>0.53989887951805449</v>
      </c>
      <c r="I84" s="3">
        <v>14.596177680269147</v>
      </c>
      <c r="J84" s="3">
        <v>0</v>
      </c>
      <c r="K84" s="3">
        <v>0.34141848572788208</v>
      </c>
      <c r="L84" s="3">
        <f t="shared" si="16"/>
        <v>14.937596165997029</v>
      </c>
      <c r="M84">
        <v>2.8</v>
      </c>
      <c r="N84">
        <v>2.5</v>
      </c>
      <c r="O84">
        <v>3.4</v>
      </c>
      <c r="P84" s="4">
        <f t="shared" si="17"/>
        <v>125.93170133875658</v>
      </c>
      <c r="Q84" s="4">
        <f t="shared" si="18"/>
        <v>85.062403834002964</v>
      </c>
      <c r="R84" s="4">
        <f t="shared" si="19"/>
        <v>86.223226685477769</v>
      </c>
      <c r="S84">
        <f t="shared" si="20"/>
        <v>2.1001350707229673</v>
      </c>
      <c r="T84">
        <f t="shared" si="20"/>
        <v>1.9297376515627167</v>
      </c>
      <c r="U84">
        <f t="shared" si="20"/>
        <v>1.9356242711909946</v>
      </c>
      <c r="V84" s="2">
        <f t="shared" si="21"/>
        <v>1.9951490107968688</v>
      </c>
      <c r="X84">
        <v>3</v>
      </c>
      <c r="Y84">
        <v>0</v>
      </c>
      <c r="Z84">
        <f t="shared" si="22"/>
        <v>125.93170133875658</v>
      </c>
      <c r="AA84" s="7">
        <f t="shared" si="23"/>
        <v>25.931701338756582</v>
      </c>
      <c r="AH84" t="str">
        <f t="shared" si="24"/>
        <v>Mainz 05Schalke 04</v>
      </c>
      <c r="AI84">
        <f t="shared" si="25"/>
        <v>2.8</v>
      </c>
      <c r="AJ84">
        <f t="shared" si="26"/>
        <v>3.4</v>
      </c>
      <c r="AK84">
        <f t="shared" si="27"/>
        <v>2.5</v>
      </c>
      <c r="AL84">
        <f t="shared" si="28"/>
        <v>1.93</v>
      </c>
      <c r="AM84">
        <f t="shared" si="29"/>
        <v>1.87</v>
      </c>
      <c r="AR84" t="s">
        <v>147</v>
      </c>
      <c r="AS84">
        <v>1.18</v>
      </c>
      <c r="AT84">
        <v>7</v>
      </c>
      <c r="AU84">
        <v>17</v>
      </c>
      <c r="AV84">
        <v>1.36</v>
      </c>
      <c r="AW84">
        <v>3.06</v>
      </c>
    </row>
    <row r="85" spans="1:49">
      <c r="A85">
        <v>23</v>
      </c>
      <c r="B85" t="s">
        <v>32</v>
      </c>
      <c r="C85" t="s">
        <v>36</v>
      </c>
      <c r="D85">
        <v>0.56113355726421965</v>
      </c>
      <c r="E85">
        <v>0.19822165905067127</v>
      </c>
      <c r="F85">
        <v>0.22968910776571871</v>
      </c>
      <c r="G85">
        <v>0.51136735831045299</v>
      </c>
      <c r="H85">
        <v>0.50923378682118625</v>
      </c>
      <c r="I85" s="3">
        <v>19.503583419112324</v>
      </c>
      <c r="J85" s="3">
        <v>0</v>
      </c>
      <c r="K85" s="3">
        <v>0.2762437320660186</v>
      </c>
      <c r="L85" s="3">
        <f t="shared" si="16"/>
        <v>19.779827151178342</v>
      </c>
      <c r="M85">
        <v>2.15</v>
      </c>
      <c r="N85">
        <v>3.3</v>
      </c>
      <c r="O85">
        <v>3.5</v>
      </c>
      <c r="P85" s="4">
        <f t="shared" si="17"/>
        <v>122.15287719991315</v>
      </c>
      <c r="Q85" s="4">
        <f t="shared" si="18"/>
        <v>80.220172848821662</v>
      </c>
      <c r="R85" s="4">
        <f t="shared" si="19"/>
        <v>81.187025911052729</v>
      </c>
      <c r="S85">
        <f t="shared" si="20"/>
        <v>2.08690370084142</v>
      </c>
      <c r="T85">
        <f t="shared" si="20"/>
        <v>1.9042835934123767</v>
      </c>
      <c r="U85">
        <f t="shared" si="20"/>
        <v>1.9094866323762731</v>
      </c>
      <c r="V85" s="2">
        <f t="shared" si="21"/>
        <v>1.9870902313912591</v>
      </c>
      <c r="X85">
        <v>5</v>
      </c>
      <c r="Y85">
        <v>1</v>
      </c>
      <c r="Z85">
        <f t="shared" si="22"/>
        <v>122.15287719991315</v>
      </c>
      <c r="AA85" s="7">
        <f t="shared" si="23"/>
        <v>22.152877199913149</v>
      </c>
      <c r="AH85" t="str">
        <f t="shared" si="24"/>
        <v>FreiburgAugsburg</v>
      </c>
      <c r="AI85">
        <f t="shared" si="25"/>
        <v>2.15</v>
      </c>
      <c r="AJ85">
        <f t="shared" si="26"/>
        <v>3.5</v>
      </c>
      <c r="AK85">
        <f t="shared" si="27"/>
        <v>3.3</v>
      </c>
      <c r="AL85">
        <f t="shared" si="28"/>
        <v>1.88</v>
      </c>
      <c r="AM85">
        <f t="shared" si="29"/>
        <v>1.92</v>
      </c>
      <c r="AR85" t="s">
        <v>296</v>
      </c>
      <c r="AS85">
        <v>1.72</v>
      </c>
      <c r="AT85">
        <v>3.75</v>
      </c>
      <c r="AU85">
        <v>5</v>
      </c>
      <c r="AV85">
        <v>1.9</v>
      </c>
      <c r="AW85">
        <v>1.9</v>
      </c>
    </row>
    <row r="86" spans="1:49">
      <c r="A86">
        <v>23</v>
      </c>
      <c r="B86" t="s">
        <v>62</v>
      </c>
      <c r="C86" t="s">
        <v>61</v>
      </c>
      <c r="D86">
        <v>0.39188778750379466</v>
      </c>
      <c r="E86">
        <v>0.36650732073411918</v>
      </c>
      <c r="F86">
        <v>0.22467447728442161</v>
      </c>
      <c r="G86">
        <v>0.65162650785790244</v>
      </c>
      <c r="H86">
        <v>0.66036213433203095</v>
      </c>
      <c r="I86" s="3">
        <v>0</v>
      </c>
      <c r="J86" s="3">
        <v>21.382629385375612</v>
      </c>
      <c r="K86" s="3">
        <v>3.1131459598572406</v>
      </c>
      <c r="L86" s="3">
        <f t="shared" si="16"/>
        <v>24.495775345232854</v>
      </c>
      <c r="M86">
        <v>1.75</v>
      </c>
      <c r="N86">
        <v>4.75</v>
      </c>
      <c r="O86">
        <v>3.8</v>
      </c>
      <c r="P86" s="4">
        <f t="shared" si="17"/>
        <v>75.504224654767157</v>
      </c>
      <c r="Q86" s="4">
        <f t="shared" si="18"/>
        <v>177.0717142353013</v>
      </c>
      <c r="R86" s="4">
        <f t="shared" si="19"/>
        <v>87.334179302224669</v>
      </c>
      <c r="S86">
        <f t="shared" si="20"/>
        <v>1.8779712521977054</v>
      </c>
      <c r="T86">
        <f t="shared" si="20"/>
        <v>2.2481491917229071</v>
      </c>
      <c r="U86">
        <f t="shared" si="20"/>
        <v>1.9411842434456015</v>
      </c>
      <c r="V86" s="2">
        <f t="shared" si="21"/>
        <v>1.9960516910973238</v>
      </c>
      <c r="X86">
        <v>0</v>
      </c>
      <c r="Y86">
        <v>3</v>
      </c>
      <c r="Z86">
        <f t="shared" si="22"/>
        <v>177.0717142353013</v>
      </c>
      <c r="AA86" s="7">
        <f t="shared" si="23"/>
        <v>77.0717142353013</v>
      </c>
      <c r="AH86" t="str">
        <f t="shared" si="24"/>
        <v>M'gladbachWolfsburg</v>
      </c>
      <c r="AI86">
        <f t="shared" si="25"/>
        <v>1.75</v>
      </c>
      <c r="AJ86">
        <f t="shared" si="26"/>
        <v>3.8</v>
      </c>
      <c r="AK86">
        <f t="shared" si="27"/>
        <v>4.75</v>
      </c>
      <c r="AL86">
        <f t="shared" si="28"/>
        <v>1.85</v>
      </c>
      <c r="AM86">
        <f t="shared" si="29"/>
        <v>1.95</v>
      </c>
      <c r="AR86" t="s">
        <v>238</v>
      </c>
      <c r="AS86">
        <v>2.15</v>
      </c>
      <c r="AT86">
        <v>3.5</v>
      </c>
      <c r="AU86">
        <v>3.3</v>
      </c>
      <c r="AV86">
        <v>1.88</v>
      </c>
      <c r="AW86">
        <v>1.92</v>
      </c>
    </row>
    <row r="87" spans="1:49">
      <c r="A87">
        <v>23</v>
      </c>
      <c r="B87" t="s">
        <v>53</v>
      </c>
      <c r="C87" t="s">
        <v>58</v>
      </c>
      <c r="D87">
        <v>0.46138017942606857</v>
      </c>
      <c r="E87">
        <v>0.2782232599083812</v>
      </c>
      <c r="F87">
        <v>0.17816584265838431</v>
      </c>
      <c r="G87">
        <v>0.78330810195248057</v>
      </c>
      <c r="H87">
        <v>0.75131137392773284</v>
      </c>
      <c r="I87" s="3">
        <v>0</v>
      </c>
      <c r="J87" s="3">
        <v>26.34566666083677</v>
      </c>
      <c r="K87" s="3">
        <v>10.420349923223919</v>
      </c>
      <c r="L87" s="3">
        <f t="shared" si="16"/>
        <v>36.766016584060687</v>
      </c>
      <c r="M87">
        <v>1.18</v>
      </c>
      <c r="N87">
        <v>17</v>
      </c>
      <c r="O87">
        <v>7</v>
      </c>
      <c r="P87" s="4">
        <f t="shared" si="17"/>
        <v>63.233983415939313</v>
      </c>
      <c r="Q87" s="4">
        <f t="shared" si="18"/>
        <v>511.11031665016441</v>
      </c>
      <c r="R87" s="4">
        <f t="shared" si="19"/>
        <v>136.17643287850674</v>
      </c>
      <c r="S87">
        <f t="shared" si="20"/>
        <v>1.8009505409951041</v>
      </c>
      <c r="T87">
        <f t="shared" si="20"/>
        <v>2.7085146471830188</v>
      </c>
      <c r="U87">
        <f t="shared" si="20"/>
        <v>2.1341019537116814</v>
      </c>
      <c r="V87" s="2">
        <f t="shared" si="21"/>
        <v>1.9647187312926007</v>
      </c>
      <c r="X87">
        <v>1</v>
      </c>
      <c r="Y87">
        <v>0</v>
      </c>
      <c r="Z87">
        <f t="shared" si="22"/>
        <v>63.233983415939313</v>
      </c>
      <c r="AA87" s="7">
        <f t="shared" si="23"/>
        <v>-36.766016584060687</v>
      </c>
      <c r="AH87" t="str">
        <f t="shared" si="24"/>
        <v>Bayern MunichHertha BSC</v>
      </c>
      <c r="AI87">
        <f t="shared" si="25"/>
        <v>1.18</v>
      </c>
      <c r="AJ87">
        <f t="shared" si="26"/>
        <v>7</v>
      </c>
      <c r="AK87">
        <f t="shared" si="27"/>
        <v>17</v>
      </c>
      <c r="AL87">
        <f t="shared" si="28"/>
        <v>1.36</v>
      </c>
      <c r="AM87">
        <f t="shared" si="29"/>
        <v>3.06</v>
      </c>
      <c r="AR87" t="s">
        <v>164</v>
      </c>
      <c r="AS87">
        <v>2.8</v>
      </c>
      <c r="AT87">
        <v>3.4</v>
      </c>
      <c r="AU87">
        <v>2.5</v>
      </c>
      <c r="AV87">
        <v>1.93</v>
      </c>
      <c r="AW87">
        <v>1.87</v>
      </c>
    </row>
    <row r="88" spans="1:49">
      <c r="A88">
        <v>23</v>
      </c>
      <c r="B88" t="s">
        <v>251</v>
      </c>
      <c r="C88" t="s">
        <v>255</v>
      </c>
      <c r="D88">
        <v>0.74995134271093544</v>
      </c>
      <c r="E88">
        <v>6.5498686655135863E-2</v>
      </c>
      <c r="F88">
        <v>0.15549404162151303</v>
      </c>
      <c r="G88">
        <v>0.49754418916367471</v>
      </c>
      <c r="H88">
        <v>0.34242388625149928</v>
      </c>
      <c r="I88" s="3">
        <v>44.949815684917425</v>
      </c>
      <c r="J88" s="3">
        <v>0</v>
      </c>
      <c r="K88" s="3">
        <v>1.9742169618468457</v>
      </c>
      <c r="L88" s="3">
        <f t="shared" si="16"/>
        <v>46.924032646764267</v>
      </c>
      <c r="M88">
        <v>1.72</v>
      </c>
      <c r="N88">
        <v>5</v>
      </c>
      <c r="O88">
        <v>3.75</v>
      </c>
      <c r="P88" s="4">
        <f t="shared" si="17"/>
        <v>130.38965033129369</v>
      </c>
      <c r="Q88" s="4">
        <f t="shared" si="18"/>
        <v>53.075967353235733</v>
      </c>
      <c r="R88" s="4">
        <f t="shared" si="19"/>
        <v>60.479280960161404</v>
      </c>
      <c r="S88">
        <f t="shared" si="20"/>
        <v>2.1152431206720417</v>
      </c>
      <c r="T88">
        <f t="shared" si="20"/>
        <v>1.7248979182849291</v>
      </c>
      <c r="U88">
        <f t="shared" si="20"/>
        <v>1.7816066191847757</v>
      </c>
      <c r="V88" s="2">
        <f t="shared" si="21"/>
        <v>1.9763371805665884</v>
      </c>
      <c r="X88">
        <v>2</v>
      </c>
      <c r="Y88">
        <v>1</v>
      </c>
      <c r="Z88">
        <f t="shared" si="22"/>
        <v>130.38965033129369</v>
      </c>
      <c r="AA88" s="7">
        <f t="shared" si="23"/>
        <v>30.389650331293694</v>
      </c>
      <c r="AH88" t="str">
        <f t="shared" si="24"/>
        <v>DüsseldorfNürnberg</v>
      </c>
      <c r="AI88">
        <f t="shared" si="25"/>
        <v>1.72</v>
      </c>
      <c r="AJ88">
        <f t="shared" si="26"/>
        <v>3.75</v>
      </c>
      <c r="AK88">
        <f t="shared" si="27"/>
        <v>5</v>
      </c>
      <c r="AL88">
        <f t="shared" si="28"/>
        <v>1.9</v>
      </c>
      <c r="AM88">
        <f t="shared" si="29"/>
        <v>1.9</v>
      </c>
      <c r="AR88" t="s">
        <v>209</v>
      </c>
      <c r="AS88">
        <v>1.75</v>
      </c>
      <c r="AT88">
        <v>3.8</v>
      </c>
      <c r="AU88">
        <v>4.75</v>
      </c>
      <c r="AV88">
        <v>1.85</v>
      </c>
      <c r="AW88">
        <v>1.95</v>
      </c>
    </row>
    <row r="89" spans="1:49">
      <c r="A89">
        <v>23</v>
      </c>
      <c r="B89" t="s">
        <v>54</v>
      </c>
      <c r="C89" t="s">
        <v>59</v>
      </c>
      <c r="D89">
        <v>0.27444176848766211</v>
      </c>
      <c r="E89">
        <v>0.36541867119924276</v>
      </c>
      <c r="F89">
        <v>0.35980287113652454</v>
      </c>
      <c r="G89">
        <v>0.2010271869558615</v>
      </c>
      <c r="H89">
        <v>0.28542260515886891</v>
      </c>
      <c r="I89" s="3">
        <v>12.630116208339608</v>
      </c>
      <c r="J89" s="3">
        <v>0</v>
      </c>
      <c r="K89" s="3">
        <v>17.301501129762954</v>
      </c>
      <c r="L89" s="3">
        <f t="shared" si="16"/>
        <v>29.931617338102562</v>
      </c>
      <c r="M89">
        <v>4.75</v>
      </c>
      <c r="N89">
        <v>1.75</v>
      </c>
      <c r="O89">
        <v>3.75</v>
      </c>
      <c r="P89" s="4">
        <f t="shared" si="17"/>
        <v>130.06143465151058</v>
      </c>
      <c r="Q89" s="4">
        <f t="shared" si="18"/>
        <v>70.068382661897431</v>
      </c>
      <c r="R89" s="4">
        <f t="shared" si="19"/>
        <v>134.9490118985085</v>
      </c>
      <c r="S89">
        <f t="shared" si="20"/>
        <v>2.1141485402131539</v>
      </c>
      <c r="T89">
        <f t="shared" si="20"/>
        <v>1.8455220931019705</v>
      </c>
      <c r="U89">
        <f t="shared" si="20"/>
        <v>2.1301697089844485</v>
      </c>
      <c r="V89" s="2">
        <f t="shared" si="21"/>
        <v>2.0210400724525339</v>
      </c>
      <c r="X89">
        <v>0</v>
      </c>
      <c r="Y89">
        <v>3</v>
      </c>
      <c r="Z89">
        <f t="shared" si="22"/>
        <v>70.068382661897431</v>
      </c>
      <c r="AA89" s="7">
        <f t="shared" si="23"/>
        <v>-29.931617338102569</v>
      </c>
      <c r="AH89" t="str">
        <f t="shared" si="24"/>
        <v>Hannover 96Eint Frankfurt</v>
      </c>
      <c r="AI89">
        <f t="shared" si="25"/>
        <v>4.75</v>
      </c>
      <c r="AJ89">
        <f t="shared" si="26"/>
        <v>3.75</v>
      </c>
      <c r="AK89">
        <f t="shared" si="27"/>
        <v>1.75</v>
      </c>
      <c r="AL89">
        <f t="shared" si="28"/>
        <v>1.64</v>
      </c>
      <c r="AM89">
        <f t="shared" si="29"/>
        <v>2.25</v>
      </c>
      <c r="AR89" t="s">
        <v>211</v>
      </c>
      <c r="AS89">
        <v>1.8</v>
      </c>
      <c r="AT89">
        <v>4.2</v>
      </c>
      <c r="AU89">
        <v>4</v>
      </c>
      <c r="AV89">
        <v>1.48</v>
      </c>
      <c r="AW89">
        <v>2.6</v>
      </c>
    </row>
    <row r="90" spans="1:49">
      <c r="A90">
        <v>23</v>
      </c>
      <c r="B90" t="s">
        <v>52</v>
      </c>
      <c r="C90" t="s">
        <v>51</v>
      </c>
      <c r="D90">
        <v>0.25988555118548079</v>
      </c>
      <c r="E90">
        <v>0.38769412110965024</v>
      </c>
      <c r="F90">
        <v>0.15320052996142527</v>
      </c>
      <c r="G90">
        <v>0.75169109740282114</v>
      </c>
      <c r="H90">
        <v>0.72355028549687783</v>
      </c>
      <c r="I90" s="3">
        <v>0</v>
      </c>
      <c r="J90" s="3">
        <v>32.929498283873784</v>
      </c>
      <c r="K90" s="3">
        <v>4.2979669042055519</v>
      </c>
      <c r="L90" s="3">
        <f t="shared" si="16"/>
        <v>37.227465188079336</v>
      </c>
      <c r="M90">
        <v>1.8</v>
      </c>
      <c r="N90">
        <v>4</v>
      </c>
      <c r="O90">
        <v>4.2</v>
      </c>
      <c r="P90" s="4">
        <f t="shared" si="17"/>
        <v>62.772534811920664</v>
      </c>
      <c r="Q90" s="4">
        <f t="shared" si="18"/>
        <v>194.49052794741579</v>
      </c>
      <c r="R90" s="4">
        <f t="shared" si="19"/>
        <v>80.823995809583977</v>
      </c>
      <c r="S90">
        <f t="shared" si="20"/>
        <v>1.7977696662100981</v>
      </c>
      <c r="T90">
        <f t="shared" si="20"/>
        <v>2.2888984552229634</v>
      </c>
      <c r="U90">
        <f t="shared" si="20"/>
        <v>1.9075403174646555</v>
      </c>
      <c r="V90" s="2">
        <f t="shared" si="21"/>
        <v>1.6468430230728226</v>
      </c>
      <c r="X90">
        <v>3</v>
      </c>
      <c r="Y90">
        <v>2</v>
      </c>
      <c r="Z90">
        <f t="shared" si="22"/>
        <v>62.772534811920664</v>
      </c>
      <c r="AA90" s="7">
        <f t="shared" si="23"/>
        <v>-37.227465188079336</v>
      </c>
      <c r="AH90" t="str">
        <f t="shared" si="24"/>
        <v>DortmundBayer</v>
      </c>
      <c r="AI90">
        <f t="shared" si="25"/>
        <v>1.8</v>
      </c>
      <c r="AJ90">
        <f t="shared" si="26"/>
        <v>4.2</v>
      </c>
      <c r="AK90">
        <f t="shared" si="27"/>
        <v>4</v>
      </c>
      <c r="AL90">
        <f t="shared" si="28"/>
        <v>1.48</v>
      </c>
      <c r="AM90">
        <f t="shared" si="29"/>
        <v>2.6</v>
      </c>
      <c r="AR90" t="s">
        <v>297</v>
      </c>
      <c r="AS90">
        <v>4.75</v>
      </c>
      <c r="AT90">
        <v>3.75</v>
      </c>
      <c r="AU90">
        <v>1.75</v>
      </c>
      <c r="AV90">
        <v>1.64</v>
      </c>
      <c r="AW90">
        <v>2.25</v>
      </c>
    </row>
    <row r="91" spans="1:49">
      <c r="A91">
        <v>23</v>
      </c>
      <c r="B91" t="s">
        <v>48</v>
      </c>
      <c r="C91" t="s">
        <v>47</v>
      </c>
      <c r="D91">
        <v>0.24953259713373305</v>
      </c>
      <c r="E91">
        <v>0.49176727482673355</v>
      </c>
      <c r="F91">
        <v>0.17386690564514234</v>
      </c>
      <c r="G91">
        <v>0.77688341901171432</v>
      </c>
      <c r="H91">
        <v>0.73962677710061775</v>
      </c>
      <c r="I91" s="3">
        <v>0</v>
      </c>
      <c r="J91" s="3">
        <v>40.270928042202335</v>
      </c>
      <c r="K91" s="3">
        <v>5.3821855634659395</v>
      </c>
      <c r="L91" s="3">
        <f t="shared" si="16"/>
        <v>45.653113605668274</v>
      </c>
      <c r="M91">
        <v>1.8</v>
      </c>
      <c r="N91">
        <v>4</v>
      </c>
      <c r="O91">
        <v>4</v>
      </c>
      <c r="P91" s="4">
        <f t="shared" si="17"/>
        <v>54.346886394331726</v>
      </c>
      <c r="Q91" s="4">
        <f t="shared" si="18"/>
        <v>215.43059856314105</v>
      </c>
      <c r="R91" s="4">
        <f t="shared" si="19"/>
        <v>75.875628648195487</v>
      </c>
      <c r="S91">
        <f t="shared" si="20"/>
        <v>1.7351746678244273</v>
      </c>
      <c r="T91">
        <f t="shared" si="20"/>
        <v>2.3333073881140005</v>
      </c>
      <c r="U91">
        <f t="shared" si="20"/>
        <v>1.8801023023345342</v>
      </c>
      <c r="V91" s="2">
        <f t="shared" si="21"/>
        <v>1.9073144265320108</v>
      </c>
      <c r="X91">
        <v>1</v>
      </c>
      <c r="Y91">
        <v>1</v>
      </c>
      <c r="Z91">
        <f t="shared" si="22"/>
        <v>75.875628648195487</v>
      </c>
      <c r="AA91" s="7">
        <f t="shared" si="23"/>
        <v>-24.124371351804513</v>
      </c>
      <c r="AH91" t="str">
        <f t="shared" si="24"/>
        <v>RB LeipzigHoffenheim</v>
      </c>
      <c r="AI91">
        <f t="shared" si="25"/>
        <v>1.8</v>
      </c>
      <c r="AJ91">
        <f t="shared" si="26"/>
        <v>4</v>
      </c>
      <c r="AK91">
        <f t="shared" si="27"/>
        <v>4</v>
      </c>
      <c r="AL91">
        <f t="shared" si="28"/>
        <v>1.42</v>
      </c>
      <c r="AM91">
        <f t="shared" si="29"/>
        <v>2.8</v>
      </c>
      <c r="AR91" t="s">
        <v>214</v>
      </c>
      <c r="AS91">
        <v>1.8</v>
      </c>
      <c r="AT91">
        <v>4</v>
      </c>
      <c r="AU91">
        <v>4</v>
      </c>
      <c r="AV91">
        <v>1.42</v>
      </c>
      <c r="AW91">
        <v>2.8</v>
      </c>
    </row>
    <row r="92" spans="1:49">
      <c r="A92">
        <v>24</v>
      </c>
      <c r="B92" t="s">
        <v>36</v>
      </c>
      <c r="C92" t="s">
        <v>52</v>
      </c>
      <c r="D92">
        <v>0.26739527925066459</v>
      </c>
      <c r="E92">
        <v>0.49420561854050382</v>
      </c>
      <c r="F92">
        <v>0.22174346011777665</v>
      </c>
      <c r="G92">
        <v>0.61944630590224503</v>
      </c>
      <c r="H92">
        <v>0.62079544300185441</v>
      </c>
      <c r="I92" s="3">
        <v>12.639487947979012</v>
      </c>
      <c r="J92" s="3">
        <v>0</v>
      </c>
      <c r="K92" s="3">
        <v>3.9634888606367871</v>
      </c>
      <c r="L92" s="3">
        <f t="shared" si="16"/>
        <v>16.6029768086158</v>
      </c>
      <c r="M92">
        <v>5.75</v>
      </c>
      <c r="N92">
        <v>1.53</v>
      </c>
      <c r="O92">
        <v>4.5</v>
      </c>
      <c r="P92" s="4">
        <f t="shared" si="17"/>
        <v>156.07407889226351</v>
      </c>
      <c r="Q92" s="4">
        <f t="shared" si="18"/>
        <v>83.397023191384207</v>
      </c>
      <c r="R92" s="4">
        <f t="shared" si="19"/>
        <v>101.23272306424975</v>
      </c>
      <c r="S92">
        <f t="shared" si="20"/>
        <v>2.1933307805202733</v>
      </c>
      <c r="T92">
        <f t="shared" si="20"/>
        <v>1.9211505490234901</v>
      </c>
      <c r="U92">
        <f t="shared" si="20"/>
        <v>2.0053209191153529</v>
      </c>
      <c r="V92" s="2">
        <f t="shared" si="21"/>
        <v>1.9805964911870777</v>
      </c>
      <c r="X92">
        <v>2</v>
      </c>
      <c r="Y92">
        <v>1</v>
      </c>
      <c r="Z92">
        <f t="shared" si="22"/>
        <v>156.07407889226351</v>
      </c>
      <c r="AA92" s="7">
        <f t="shared" si="23"/>
        <v>56.074078892263515</v>
      </c>
      <c r="AH92" t="str">
        <f t="shared" si="24"/>
        <v>AugsburgDortmund</v>
      </c>
      <c r="AI92">
        <f t="shared" si="25"/>
        <v>5.75</v>
      </c>
      <c r="AJ92">
        <f t="shared" si="26"/>
        <v>4.5</v>
      </c>
      <c r="AK92">
        <f t="shared" si="27"/>
        <v>1.53</v>
      </c>
      <c r="AL92">
        <f t="shared" si="28"/>
        <v>1.6</v>
      </c>
      <c r="AM92">
        <f t="shared" si="29"/>
        <v>2.33</v>
      </c>
      <c r="AR92" t="s">
        <v>298</v>
      </c>
      <c r="AS92">
        <v>5.75</v>
      </c>
      <c r="AT92">
        <v>4.5</v>
      </c>
      <c r="AU92">
        <v>1.53</v>
      </c>
      <c r="AV92">
        <v>1.6</v>
      </c>
      <c r="AW92">
        <v>2.33</v>
      </c>
    </row>
    <row r="93" spans="1:49">
      <c r="A93">
        <v>24</v>
      </c>
      <c r="B93" t="s">
        <v>58</v>
      </c>
      <c r="C93" t="s">
        <v>35</v>
      </c>
      <c r="D93">
        <v>0.61124689152704537</v>
      </c>
      <c r="E93">
        <v>0.15507905959348375</v>
      </c>
      <c r="F93">
        <v>0.22222304670385454</v>
      </c>
      <c r="G93">
        <v>0.47506615708834143</v>
      </c>
      <c r="H93">
        <v>0.45104034410999616</v>
      </c>
      <c r="I93" s="3">
        <v>16.674786413075093</v>
      </c>
      <c r="J93" s="3">
        <v>0</v>
      </c>
      <c r="K93" s="3">
        <v>0</v>
      </c>
      <c r="L93" s="3">
        <f t="shared" si="16"/>
        <v>16.674786413075093</v>
      </c>
      <c r="M93">
        <v>1.85</v>
      </c>
      <c r="N93">
        <v>4.33</v>
      </c>
      <c r="O93">
        <v>3.6</v>
      </c>
      <c r="P93" s="4">
        <f t="shared" si="17"/>
        <v>114.17356845111382</v>
      </c>
      <c r="Q93" s="4">
        <f t="shared" si="18"/>
        <v>83.325213586924903</v>
      </c>
      <c r="R93" s="4">
        <f t="shared" si="19"/>
        <v>83.325213586924903</v>
      </c>
      <c r="S93">
        <f t="shared" si="20"/>
        <v>2.0575655749742037</v>
      </c>
      <c r="T93">
        <f t="shared" si="20"/>
        <v>1.9207764355579382</v>
      </c>
      <c r="U93">
        <f t="shared" si="20"/>
        <v>1.9207764355579382</v>
      </c>
      <c r="V93" s="2">
        <f t="shared" si="21"/>
        <v>1.9823935566783437</v>
      </c>
      <c r="X93">
        <v>2</v>
      </c>
      <c r="Y93">
        <v>1</v>
      </c>
      <c r="Z93">
        <f t="shared" si="22"/>
        <v>114.17356845111382</v>
      </c>
      <c r="AA93" s="7">
        <f t="shared" si="23"/>
        <v>14.173568451113823</v>
      </c>
      <c r="AH93" t="str">
        <f t="shared" si="24"/>
        <v>Hertha BSCMainz 05</v>
      </c>
      <c r="AI93">
        <f t="shared" si="25"/>
        <v>1.85</v>
      </c>
      <c r="AJ93">
        <f t="shared" si="26"/>
        <v>3.6</v>
      </c>
      <c r="AK93">
        <f t="shared" si="27"/>
        <v>4.33</v>
      </c>
      <c r="AL93">
        <f t="shared" si="28"/>
        <v>1.82</v>
      </c>
      <c r="AM93">
        <f t="shared" si="29"/>
        <v>1.99</v>
      </c>
      <c r="AR93" t="s">
        <v>198</v>
      </c>
      <c r="AS93">
        <v>2.37</v>
      </c>
      <c r="AT93">
        <v>3.75</v>
      </c>
      <c r="AU93">
        <v>2.8</v>
      </c>
      <c r="AV93">
        <v>1.4</v>
      </c>
      <c r="AW93">
        <v>2.88</v>
      </c>
    </row>
    <row r="94" spans="1:49">
      <c r="A94">
        <v>24</v>
      </c>
      <c r="B94" t="s">
        <v>255</v>
      </c>
      <c r="C94" t="s">
        <v>48</v>
      </c>
      <c r="D94">
        <v>0.22659495536525306</v>
      </c>
      <c r="E94">
        <v>0.41961168906811636</v>
      </c>
      <c r="F94">
        <v>0.3533246735405734</v>
      </c>
      <c r="G94">
        <v>0.20142820590582214</v>
      </c>
      <c r="H94">
        <v>0.27573000999220743</v>
      </c>
      <c r="I94" s="3">
        <v>12.217581396256264</v>
      </c>
      <c r="J94" s="3">
        <v>0</v>
      </c>
      <c r="K94" s="3">
        <v>19.708368959944419</v>
      </c>
      <c r="L94" s="3">
        <f t="shared" si="16"/>
        <v>31.925950356200683</v>
      </c>
      <c r="M94">
        <v>6.5</v>
      </c>
      <c r="N94">
        <v>1.5</v>
      </c>
      <c r="O94">
        <v>4.33</v>
      </c>
      <c r="P94" s="4">
        <f t="shared" si="17"/>
        <v>147.48832871946504</v>
      </c>
      <c r="Q94" s="4">
        <f t="shared" si="18"/>
        <v>68.074049643799313</v>
      </c>
      <c r="R94" s="4">
        <f t="shared" si="19"/>
        <v>153.41128724035866</v>
      </c>
      <c r="S94">
        <f t="shared" si="20"/>
        <v>2.16875765439362</v>
      </c>
      <c r="T94">
        <f t="shared" si="20"/>
        <v>1.8329815870324238</v>
      </c>
      <c r="U94">
        <f t="shared" si="20"/>
        <v>2.1858573140188771</v>
      </c>
      <c r="V94" s="2">
        <f t="shared" si="21"/>
        <v>2.0328873655427997</v>
      </c>
      <c r="X94">
        <v>0</v>
      </c>
      <c r="Y94">
        <v>1</v>
      </c>
      <c r="Z94">
        <f t="shared" si="22"/>
        <v>68.074049643799313</v>
      </c>
      <c r="AA94" s="7">
        <f t="shared" si="23"/>
        <v>-31.925950356200687</v>
      </c>
      <c r="AH94" t="str">
        <f t="shared" si="24"/>
        <v>NürnbergRB Leipzig</v>
      </c>
      <c r="AI94">
        <f t="shared" si="25"/>
        <v>6.5</v>
      </c>
      <c r="AJ94">
        <f t="shared" si="26"/>
        <v>4.33</v>
      </c>
      <c r="AK94">
        <f t="shared" si="27"/>
        <v>1.5</v>
      </c>
      <c r="AL94">
        <f t="shared" si="28"/>
        <v>1.75</v>
      </c>
      <c r="AM94">
        <f t="shared" si="29"/>
        <v>2.08</v>
      </c>
      <c r="AR94" t="s">
        <v>137</v>
      </c>
      <c r="AS94">
        <v>1.85</v>
      </c>
      <c r="AT94">
        <v>3.6</v>
      </c>
      <c r="AU94">
        <v>4.33</v>
      </c>
      <c r="AV94">
        <v>1.82</v>
      </c>
      <c r="AW94">
        <v>1.99</v>
      </c>
    </row>
    <row r="95" spans="1:49">
      <c r="A95">
        <v>24</v>
      </c>
      <c r="B95" t="s">
        <v>51</v>
      </c>
      <c r="C95" t="s">
        <v>32</v>
      </c>
      <c r="D95">
        <v>0.64071090498704208</v>
      </c>
      <c r="E95">
        <v>0.14280004094949958</v>
      </c>
      <c r="F95">
        <v>0.19375197357407384</v>
      </c>
      <c r="G95">
        <v>0.56071313549885982</v>
      </c>
      <c r="H95">
        <v>0.50470001745428983</v>
      </c>
      <c r="I95" s="3">
        <v>0</v>
      </c>
      <c r="J95" s="3">
        <v>1.4471511729602384</v>
      </c>
      <c r="K95" s="3">
        <v>0</v>
      </c>
      <c r="L95" s="3">
        <f t="shared" si="16"/>
        <v>1.4471511729602384</v>
      </c>
      <c r="M95">
        <v>1.44</v>
      </c>
      <c r="N95">
        <v>7.5</v>
      </c>
      <c r="O95">
        <v>4.5</v>
      </c>
      <c r="P95" s="4">
        <f t="shared" si="17"/>
        <v>98.552848827039767</v>
      </c>
      <c r="Q95" s="4">
        <f t="shared" si="18"/>
        <v>109.40648262424155</v>
      </c>
      <c r="R95" s="4">
        <f t="shared" si="19"/>
        <v>98.552848827039767</v>
      </c>
      <c r="S95">
        <f t="shared" si="20"/>
        <v>1.9936691827705209</v>
      </c>
      <c r="T95">
        <f t="shared" si="20"/>
        <v>2.0390430558596213</v>
      </c>
      <c r="U95">
        <f t="shared" si="20"/>
        <v>1.9936691827705209</v>
      </c>
      <c r="V95" s="2">
        <f t="shared" si="21"/>
        <v>1.954818357027823</v>
      </c>
      <c r="X95">
        <v>2</v>
      </c>
      <c r="Y95">
        <v>0</v>
      </c>
      <c r="Z95">
        <f t="shared" si="22"/>
        <v>98.552848827039767</v>
      </c>
      <c r="AA95" s="7">
        <f t="shared" si="23"/>
        <v>-1.4471511729602327</v>
      </c>
      <c r="AH95" t="str">
        <f t="shared" si="24"/>
        <v>BayerFreiburg</v>
      </c>
      <c r="AI95">
        <f t="shared" si="25"/>
        <v>1.44</v>
      </c>
      <c r="AJ95">
        <f t="shared" si="26"/>
        <v>4.5</v>
      </c>
      <c r="AK95">
        <f t="shared" si="27"/>
        <v>7.5</v>
      </c>
      <c r="AL95">
        <f t="shared" si="28"/>
        <v>1.46</v>
      </c>
      <c r="AM95">
        <f t="shared" si="29"/>
        <v>2.68</v>
      </c>
      <c r="AR95" t="s">
        <v>299</v>
      </c>
      <c r="AS95">
        <v>1.44</v>
      </c>
      <c r="AT95">
        <v>4.5</v>
      </c>
      <c r="AU95">
        <v>7.5</v>
      </c>
      <c r="AV95">
        <v>1.46</v>
      </c>
      <c r="AW95">
        <v>2.68</v>
      </c>
    </row>
    <row r="96" spans="1:49">
      <c r="A96">
        <v>24</v>
      </c>
      <c r="B96" t="s">
        <v>59</v>
      </c>
      <c r="C96" t="s">
        <v>47</v>
      </c>
      <c r="D96">
        <v>0.25419661127581877</v>
      </c>
      <c r="E96">
        <v>0.49794542063609115</v>
      </c>
      <c r="F96">
        <v>0.18065930318556769</v>
      </c>
      <c r="G96">
        <v>0.76591045254381607</v>
      </c>
      <c r="H96">
        <v>0.73127606085266061</v>
      </c>
      <c r="I96" s="3">
        <v>0</v>
      </c>
      <c r="J96" s="3">
        <v>28.003860204697641</v>
      </c>
      <c r="K96" s="3">
        <v>0.26909936487413627</v>
      </c>
      <c r="L96" s="3">
        <f t="shared" si="16"/>
        <v>28.272959569571778</v>
      </c>
      <c r="M96">
        <v>2.37</v>
      </c>
      <c r="N96">
        <v>2.8</v>
      </c>
      <c r="O96">
        <v>3.75</v>
      </c>
      <c r="P96" s="4">
        <f t="shared" si="17"/>
        <v>71.727040430428218</v>
      </c>
      <c r="Q96" s="4">
        <f t="shared" si="18"/>
        <v>150.13784900358161</v>
      </c>
      <c r="R96" s="4">
        <f t="shared" si="19"/>
        <v>72.736163048706231</v>
      </c>
      <c r="S96">
        <f t="shared" si="20"/>
        <v>1.855682911537365</v>
      </c>
      <c r="T96">
        <f t="shared" si="20"/>
        <v>2.1764901895204636</v>
      </c>
      <c r="U96">
        <f t="shared" si="20"/>
        <v>1.8617503875803205</v>
      </c>
      <c r="V96" s="2">
        <f t="shared" si="21"/>
        <v>1.8918241583720574</v>
      </c>
      <c r="X96">
        <v>3</v>
      </c>
      <c r="Y96">
        <v>2</v>
      </c>
      <c r="Z96">
        <f t="shared" si="22"/>
        <v>71.727040430428218</v>
      </c>
      <c r="AA96" s="7">
        <f t="shared" si="23"/>
        <v>-28.272959569571782</v>
      </c>
      <c r="AH96" t="str">
        <f t="shared" si="24"/>
        <v>Eint FrankfurtHoffenheim</v>
      </c>
      <c r="AI96">
        <f t="shared" si="25"/>
        <v>2.37</v>
      </c>
      <c r="AJ96">
        <f t="shared" si="26"/>
        <v>3.75</v>
      </c>
      <c r="AK96">
        <f t="shared" si="27"/>
        <v>2.8</v>
      </c>
      <c r="AL96">
        <f t="shared" si="28"/>
        <v>1.4</v>
      </c>
      <c r="AM96">
        <f t="shared" si="29"/>
        <v>2.88</v>
      </c>
      <c r="AR96" t="s">
        <v>300</v>
      </c>
      <c r="AS96">
        <v>5.5</v>
      </c>
      <c r="AT96">
        <v>4.5</v>
      </c>
      <c r="AU96">
        <v>1.57</v>
      </c>
      <c r="AV96">
        <v>1.56</v>
      </c>
      <c r="AW96">
        <v>2.42</v>
      </c>
    </row>
    <row r="97" spans="1:49">
      <c r="A97">
        <v>24</v>
      </c>
      <c r="B97" t="s">
        <v>56</v>
      </c>
      <c r="C97" t="s">
        <v>251</v>
      </c>
      <c r="D97">
        <v>0.48043368714718698</v>
      </c>
      <c r="E97">
        <v>0.22073408401061928</v>
      </c>
      <c r="F97">
        <v>0.29694160367413952</v>
      </c>
      <c r="G97">
        <v>0.31559621213108069</v>
      </c>
      <c r="H97">
        <v>0.36989643788929544</v>
      </c>
      <c r="I97" s="3">
        <v>0</v>
      </c>
      <c r="J97" s="3">
        <v>0</v>
      </c>
      <c r="K97" s="3">
        <v>4.2184374470401877</v>
      </c>
      <c r="L97" s="3">
        <f t="shared" si="16"/>
        <v>4.2184374470401877</v>
      </c>
      <c r="M97">
        <v>1.83</v>
      </c>
      <c r="N97">
        <v>4.2</v>
      </c>
      <c r="O97">
        <v>3.75</v>
      </c>
      <c r="P97" s="4">
        <f t="shared" si="17"/>
        <v>95.781562552959812</v>
      </c>
      <c r="Q97" s="4">
        <f t="shared" si="18"/>
        <v>95.781562552959812</v>
      </c>
      <c r="R97" s="4">
        <f t="shared" si="19"/>
        <v>111.60070297936052</v>
      </c>
      <c r="S97">
        <f t="shared" si="20"/>
        <v>1.9812819177200864</v>
      </c>
      <c r="T97">
        <f t="shared" si="20"/>
        <v>1.9812819177200864</v>
      </c>
      <c r="U97">
        <f t="shared" si="20"/>
        <v>2.0476669302565385</v>
      </c>
      <c r="V97" s="2">
        <f t="shared" si="21"/>
        <v>1.9972485283439361</v>
      </c>
      <c r="X97">
        <v>0</v>
      </c>
      <c r="Y97">
        <v>4</v>
      </c>
      <c r="Z97">
        <f t="shared" si="22"/>
        <v>95.781562552959812</v>
      </c>
      <c r="AA97" s="7">
        <f t="shared" si="23"/>
        <v>-4.2184374470401877</v>
      </c>
      <c r="AH97" t="str">
        <f t="shared" si="24"/>
        <v>Schalke 04Düsseldorf</v>
      </c>
      <c r="AI97">
        <f t="shared" si="25"/>
        <v>1.83</v>
      </c>
      <c r="AJ97">
        <f t="shared" si="26"/>
        <v>3.75</v>
      </c>
      <c r="AK97">
        <f t="shared" si="27"/>
        <v>4.2</v>
      </c>
      <c r="AL97">
        <f t="shared" si="28"/>
        <v>1.87</v>
      </c>
      <c r="AM97">
        <f t="shared" si="29"/>
        <v>1.93</v>
      </c>
      <c r="AR97" t="s">
        <v>301</v>
      </c>
      <c r="AS97">
        <v>6.5</v>
      </c>
      <c r="AT97">
        <v>4.33</v>
      </c>
      <c r="AU97">
        <v>1.5</v>
      </c>
      <c r="AV97">
        <v>1.75</v>
      </c>
      <c r="AW97">
        <v>2.08</v>
      </c>
    </row>
    <row r="98" spans="1:49">
      <c r="A98">
        <v>24</v>
      </c>
      <c r="B98" t="s">
        <v>62</v>
      </c>
      <c r="C98" t="s">
        <v>53</v>
      </c>
      <c r="D98">
        <v>0.15584384406838828</v>
      </c>
      <c r="E98">
        <v>0.62532087446338858</v>
      </c>
      <c r="F98">
        <v>0.173256541581082</v>
      </c>
      <c r="G98">
        <v>0.66954255474659718</v>
      </c>
      <c r="H98">
        <v>0.60304017612570548</v>
      </c>
      <c r="I98" s="3">
        <v>0</v>
      </c>
      <c r="J98" s="3">
        <v>1.2947899871133683</v>
      </c>
      <c r="K98" s="3">
        <v>0</v>
      </c>
      <c r="L98" s="3">
        <f t="shared" si="16"/>
        <v>1.2947899871133683</v>
      </c>
      <c r="M98">
        <v>5.5</v>
      </c>
      <c r="N98">
        <v>1.57</v>
      </c>
      <c r="O98">
        <v>4.5</v>
      </c>
      <c r="P98" s="4">
        <f t="shared" si="17"/>
        <v>98.705210012886639</v>
      </c>
      <c r="Q98" s="4">
        <f t="shared" si="18"/>
        <v>100.73803029265461</v>
      </c>
      <c r="R98" s="4">
        <f t="shared" si="19"/>
        <v>98.705210012886639</v>
      </c>
      <c r="S98">
        <f t="shared" si="20"/>
        <v>1.9943400768857473</v>
      </c>
      <c r="T98">
        <f t="shared" si="20"/>
        <v>2.0031934549454165</v>
      </c>
      <c r="U98">
        <f t="shared" si="20"/>
        <v>1.9943400768857473</v>
      </c>
      <c r="V98" s="2">
        <f t="shared" si="21"/>
        <v>1.9089767713850982</v>
      </c>
      <c r="X98">
        <v>1</v>
      </c>
      <c r="Y98">
        <v>5</v>
      </c>
      <c r="Z98">
        <f t="shared" si="22"/>
        <v>100.73803029265461</v>
      </c>
      <c r="AA98" s="7">
        <f t="shared" si="23"/>
        <v>0.73803029265461362</v>
      </c>
      <c r="AH98" t="str">
        <f t="shared" si="24"/>
        <v>M'gladbachBayern Munich</v>
      </c>
      <c r="AI98">
        <f t="shared" si="25"/>
        <v>5.5</v>
      </c>
      <c r="AJ98">
        <f t="shared" si="26"/>
        <v>4.5</v>
      </c>
      <c r="AK98">
        <f t="shared" si="27"/>
        <v>1.57</v>
      </c>
      <c r="AL98">
        <f t="shared" si="28"/>
        <v>1.56</v>
      </c>
      <c r="AM98">
        <f t="shared" si="29"/>
        <v>2.42</v>
      </c>
      <c r="AR98" t="s">
        <v>302</v>
      </c>
      <c r="AS98">
        <v>1.83</v>
      </c>
      <c r="AT98">
        <v>3.75</v>
      </c>
      <c r="AU98">
        <v>4.2</v>
      </c>
      <c r="AV98">
        <v>1.87</v>
      </c>
      <c r="AW98">
        <v>1.93</v>
      </c>
    </row>
    <row r="99" spans="1:49">
      <c r="A99">
        <v>24</v>
      </c>
      <c r="B99" t="s">
        <v>41</v>
      </c>
      <c r="C99" t="s">
        <v>54</v>
      </c>
      <c r="D99">
        <v>0.6622245938197614</v>
      </c>
      <c r="E99">
        <v>0.12043110751623166</v>
      </c>
      <c r="F99">
        <v>0.20131654569644269</v>
      </c>
      <c r="G99">
        <v>0.48401673156454711</v>
      </c>
      <c r="H99">
        <v>0.4224534090605897</v>
      </c>
      <c r="I99" s="3">
        <v>20.78015822272155</v>
      </c>
      <c r="J99" s="3">
        <v>0</v>
      </c>
      <c r="K99" s="3">
        <v>0.81939537865051759</v>
      </c>
      <c r="L99" s="3">
        <f t="shared" si="16"/>
        <v>21.599553601372069</v>
      </c>
      <c r="M99">
        <v>1.72</v>
      </c>
      <c r="N99">
        <v>4.5</v>
      </c>
      <c r="O99">
        <v>4</v>
      </c>
      <c r="P99" s="4">
        <f t="shared" si="17"/>
        <v>114.142318541709</v>
      </c>
      <c r="Q99" s="4">
        <f t="shared" si="18"/>
        <v>78.400446398627935</v>
      </c>
      <c r="R99" s="4">
        <f t="shared" si="19"/>
        <v>81.678027913229997</v>
      </c>
      <c r="S99">
        <f t="shared" si="20"/>
        <v>2.057446690007608</v>
      </c>
      <c r="T99">
        <f t="shared" si="20"/>
        <v>1.894318535489399</v>
      </c>
      <c r="U99">
        <f t="shared" si="20"/>
        <v>1.9121052433205104</v>
      </c>
      <c r="V99" s="2">
        <f t="shared" si="21"/>
        <v>1.9755651004069563</v>
      </c>
      <c r="X99">
        <v>5</v>
      </c>
      <c r="Y99">
        <v>1</v>
      </c>
      <c r="Z99">
        <f t="shared" si="22"/>
        <v>114.142318541709</v>
      </c>
      <c r="AA99" s="7">
        <f t="shared" si="23"/>
        <v>14.142318541709002</v>
      </c>
      <c r="AH99" t="str">
        <f t="shared" si="24"/>
        <v>StuttgartHannover 96</v>
      </c>
      <c r="AI99">
        <f t="shared" si="25"/>
        <v>1.72</v>
      </c>
      <c r="AJ99">
        <f t="shared" si="26"/>
        <v>4</v>
      </c>
      <c r="AK99">
        <f t="shared" si="27"/>
        <v>4.5</v>
      </c>
      <c r="AL99">
        <f t="shared" si="28"/>
        <v>1.74</v>
      </c>
      <c r="AM99">
        <f t="shared" si="29"/>
        <v>2.1</v>
      </c>
      <c r="AR99" t="s">
        <v>201</v>
      </c>
      <c r="AS99">
        <v>1.72</v>
      </c>
      <c r="AT99">
        <v>4</v>
      </c>
      <c r="AU99">
        <v>4.5</v>
      </c>
      <c r="AV99">
        <v>1.74</v>
      </c>
      <c r="AW99">
        <v>2.1</v>
      </c>
    </row>
    <row r="100" spans="1:49">
      <c r="A100">
        <v>24</v>
      </c>
      <c r="B100" t="s">
        <v>61</v>
      </c>
      <c r="C100" t="s">
        <v>40</v>
      </c>
      <c r="D100">
        <v>0.36821889174593447</v>
      </c>
      <c r="E100">
        <v>0.36821889174593453</v>
      </c>
      <c r="F100">
        <v>0.25820903444661908</v>
      </c>
      <c r="G100">
        <v>0.50087296357764688</v>
      </c>
      <c r="H100">
        <v>0.54464476286448571</v>
      </c>
      <c r="I100" s="3">
        <v>0</v>
      </c>
      <c r="J100" s="3">
        <v>9.5408956142731363</v>
      </c>
      <c r="K100" s="3">
        <v>0.12073360338442467</v>
      </c>
      <c r="L100" s="3">
        <f t="shared" si="16"/>
        <v>9.6616292176575609</v>
      </c>
      <c r="M100">
        <v>2.15</v>
      </c>
      <c r="N100">
        <v>3.3</v>
      </c>
      <c r="O100">
        <v>3.5</v>
      </c>
      <c r="P100" s="4">
        <f t="shared" si="17"/>
        <v>90.338370782342437</v>
      </c>
      <c r="Q100" s="4">
        <f t="shared" si="18"/>
        <v>121.82332630944379</v>
      </c>
      <c r="R100" s="4">
        <f t="shared" si="19"/>
        <v>90.760938394187917</v>
      </c>
      <c r="S100">
        <f t="shared" si="20"/>
        <v>1.9558722539626041</v>
      </c>
      <c r="T100">
        <f t="shared" si="20"/>
        <v>2.0857304534654717</v>
      </c>
      <c r="U100">
        <f t="shared" si="20"/>
        <v>1.9578989774873679</v>
      </c>
      <c r="V100" s="2">
        <f t="shared" si="21"/>
        <v>1.9937416743275707</v>
      </c>
      <c r="X100">
        <v>1</v>
      </c>
      <c r="Y100">
        <v>1</v>
      </c>
      <c r="Z100">
        <f t="shared" si="22"/>
        <v>90.760938394187917</v>
      </c>
      <c r="AA100" s="7">
        <f t="shared" si="23"/>
        <v>-9.2390616058120827</v>
      </c>
      <c r="AH100" t="str">
        <f t="shared" si="24"/>
        <v>WolfsburgWerder Bremen</v>
      </c>
      <c r="AI100">
        <f t="shared" si="25"/>
        <v>2.15</v>
      </c>
      <c r="AJ100">
        <f t="shared" si="26"/>
        <v>3.5</v>
      </c>
      <c r="AK100">
        <f t="shared" si="27"/>
        <v>3.3</v>
      </c>
      <c r="AL100">
        <f t="shared" si="28"/>
        <v>1.75</v>
      </c>
      <c r="AM100">
        <f t="shared" si="29"/>
        <v>2.08</v>
      </c>
      <c r="AR100" t="s">
        <v>303</v>
      </c>
      <c r="AS100">
        <v>2.15</v>
      </c>
      <c r="AT100">
        <v>3.5</v>
      </c>
      <c r="AU100">
        <v>3.3</v>
      </c>
      <c r="AV100">
        <v>1.75</v>
      </c>
      <c r="AW100">
        <v>2.08</v>
      </c>
    </row>
    <row r="101" spans="1:49">
      <c r="A101">
        <v>25</v>
      </c>
      <c r="B101" t="s">
        <v>40</v>
      </c>
      <c r="C101" t="s">
        <v>56</v>
      </c>
      <c r="D101">
        <v>0.46215242645010507</v>
      </c>
      <c r="E101">
        <v>0.2972944526359792</v>
      </c>
      <c r="F101">
        <v>0.22454126905725991</v>
      </c>
      <c r="G101">
        <v>0.62851203543051715</v>
      </c>
      <c r="H101">
        <v>0.63506245600767375</v>
      </c>
      <c r="I101" s="3">
        <v>0</v>
      </c>
      <c r="J101" s="3">
        <v>3.3721531480174867</v>
      </c>
      <c r="K101" s="3">
        <v>0</v>
      </c>
      <c r="L101" s="3">
        <f t="shared" si="16"/>
        <v>3.3721531480174867</v>
      </c>
      <c r="M101">
        <v>2.0499999999999998</v>
      </c>
      <c r="N101">
        <v>3.6</v>
      </c>
      <c r="O101">
        <v>3.5</v>
      </c>
      <c r="P101" s="4">
        <f t="shared" si="17"/>
        <v>96.627846851982511</v>
      </c>
      <c r="Q101" s="4">
        <f t="shared" si="18"/>
        <v>108.76759818484547</v>
      </c>
      <c r="R101" s="4">
        <f t="shared" si="19"/>
        <v>96.627846851982511</v>
      </c>
      <c r="S101">
        <f t="shared" si="20"/>
        <v>1.9851023023094976</v>
      </c>
      <c r="T101">
        <f t="shared" si="20"/>
        <v>2.0364995385117228</v>
      </c>
      <c r="U101">
        <f t="shared" si="20"/>
        <v>1.9851023023094976</v>
      </c>
      <c r="V101" s="2">
        <f t="shared" si="21"/>
        <v>1.9685972515283541</v>
      </c>
      <c r="X101">
        <v>4</v>
      </c>
      <c r="Y101">
        <v>2</v>
      </c>
      <c r="Z101">
        <f t="shared" si="22"/>
        <v>96.627846851982511</v>
      </c>
      <c r="AA101" s="7">
        <f t="shared" si="23"/>
        <v>-3.3721531480174889</v>
      </c>
      <c r="AH101" t="str">
        <f t="shared" si="24"/>
        <v>Werder BremenSchalke 04</v>
      </c>
      <c r="AI101">
        <f t="shared" si="25"/>
        <v>2.0499999999999998</v>
      </c>
      <c r="AJ101">
        <f t="shared" si="26"/>
        <v>3.5</v>
      </c>
      <c r="AK101">
        <f t="shared" si="27"/>
        <v>3.6</v>
      </c>
      <c r="AL101">
        <f t="shared" si="28"/>
        <v>1.9</v>
      </c>
      <c r="AM101">
        <f t="shared" si="29"/>
        <v>1.9</v>
      </c>
      <c r="AR101" t="s">
        <v>304</v>
      </c>
      <c r="AS101">
        <v>2.0499999999999998</v>
      </c>
      <c r="AT101">
        <v>3.5</v>
      </c>
      <c r="AU101">
        <v>3.6</v>
      </c>
      <c r="AV101">
        <v>1.9</v>
      </c>
      <c r="AW101">
        <v>1.9</v>
      </c>
    </row>
    <row r="102" spans="1:49">
      <c r="A102">
        <v>25</v>
      </c>
      <c r="B102" t="s">
        <v>32</v>
      </c>
      <c r="C102" t="s">
        <v>58</v>
      </c>
      <c r="D102">
        <v>0.45969107053869623</v>
      </c>
      <c r="E102">
        <v>0.29221617084521345</v>
      </c>
      <c r="F102">
        <v>0.23791974353531462</v>
      </c>
      <c r="G102">
        <v>0.56643292828182401</v>
      </c>
      <c r="H102">
        <v>0.58698451994786693</v>
      </c>
      <c r="I102" s="3">
        <v>11.887720897622735</v>
      </c>
      <c r="J102" s="3">
        <v>0</v>
      </c>
      <c r="K102" s="3">
        <v>0</v>
      </c>
      <c r="L102" s="3">
        <f t="shared" si="16"/>
        <v>11.887720897622735</v>
      </c>
      <c r="M102">
        <v>2.5499999999999998</v>
      </c>
      <c r="N102">
        <v>2.87</v>
      </c>
      <c r="O102">
        <v>3.25</v>
      </c>
      <c r="P102" s="4">
        <f t="shared" si="17"/>
        <v>118.42596739131524</v>
      </c>
      <c r="Q102" s="4">
        <f t="shared" si="18"/>
        <v>88.112279102377272</v>
      </c>
      <c r="R102" s="4">
        <f t="shared" si="19"/>
        <v>88.112279102377272</v>
      </c>
      <c r="S102">
        <f t="shared" si="20"/>
        <v>2.0734469410545779</v>
      </c>
      <c r="T102">
        <f t="shared" si="20"/>
        <v>1.9450364348003446</v>
      </c>
      <c r="U102">
        <f t="shared" si="20"/>
        <v>1.9450364348003446</v>
      </c>
      <c r="V102" s="2">
        <f t="shared" si="21"/>
        <v>1.9842787129048869</v>
      </c>
      <c r="X102">
        <v>2</v>
      </c>
      <c r="Y102">
        <v>1</v>
      </c>
      <c r="Z102">
        <f t="shared" si="22"/>
        <v>118.42596739131524</v>
      </c>
      <c r="AA102" s="7">
        <f t="shared" si="23"/>
        <v>18.42596739131524</v>
      </c>
      <c r="AH102" t="str">
        <f t="shared" si="24"/>
        <v>FreiburgHertha BSC</v>
      </c>
      <c r="AI102">
        <f t="shared" si="25"/>
        <v>2.5499999999999998</v>
      </c>
      <c r="AJ102">
        <f t="shared" si="26"/>
        <v>3.25</v>
      </c>
      <c r="AK102">
        <f t="shared" si="27"/>
        <v>2.87</v>
      </c>
      <c r="AL102">
        <f t="shared" si="28"/>
        <v>2.0099999999999998</v>
      </c>
      <c r="AM102">
        <f t="shared" si="29"/>
        <v>1.81</v>
      </c>
      <c r="AR102" t="s">
        <v>305</v>
      </c>
      <c r="AS102">
        <v>1.25</v>
      </c>
      <c r="AT102">
        <v>6.5</v>
      </c>
      <c r="AU102">
        <v>10</v>
      </c>
      <c r="AV102">
        <v>1.4</v>
      </c>
      <c r="AW102">
        <v>2.88</v>
      </c>
    </row>
    <row r="103" spans="1:49">
      <c r="A103">
        <v>25</v>
      </c>
      <c r="B103" t="s">
        <v>52</v>
      </c>
      <c r="C103" t="s">
        <v>41</v>
      </c>
      <c r="D103">
        <v>0.58186538411092203</v>
      </c>
      <c r="E103">
        <v>3.3306206602235093E-2</v>
      </c>
      <c r="F103">
        <v>5.5043869998592336E-2</v>
      </c>
      <c r="G103">
        <v>0.59747407533236718</v>
      </c>
      <c r="H103">
        <v>0.43851618739235843</v>
      </c>
      <c r="I103" s="3">
        <v>39.736260637794636</v>
      </c>
      <c r="J103" s="3">
        <v>0</v>
      </c>
      <c r="K103" s="3">
        <v>0</v>
      </c>
      <c r="L103" s="3">
        <f t="shared" si="16"/>
        <v>39.736260637794636</v>
      </c>
      <c r="M103">
        <v>1.28</v>
      </c>
      <c r="N103">
        <v>11</v>
      </c>
      <c r="O103">
        <v>5.5</v>
      </c>
      <c r="P103" s="4">
        <f t="shared" si="17"/>
        <v>111.1261529785825</v>
      </c>
      <c r="Q103" s="4">
        <f t="shared" si="18"/>
        <v>60.263739362205364</v>
      </c>
      <c r="R103" s="4">
        <f t="shared" si="19"/>
        <v>60.263739362205364</v>
      </c>
      <c r="S103">
        <f t="shared" si="20"/>
        <v>2.0458162799817661</v>
      </c>
      <c r="T103">
        <f t="shared" si="20"/>
        <v>1.7800560761256972</v>
      </c>
      <c r="U103">
        <f t="shared" si="20"/>
        <v>1.7800560761256972</v>
      </c>
      <c r="V103" s="2">
        <f t="shared" si="21"/>
        <v>1.3476577662514415</v>
      </c>
      <c r="X103">
        <v>3</v>
      </c>
      <c r="Y103">
        <v>1</v>
      </c>
      <c r="Z103">
        <f t="shared" si="22"/>
        <v>111.1261529785825</v>
      </c>
      <c r="AA103" s="7">
        <f t="shared" si="23"/>
        <v>11.126152978582496</v>
      </c>
      <c r="AH103" t="str">
        <f t="shared" si="24"/>
        <v>DortmundStuttgart</v>
      </c>
      <c r="AI103">
        <f t="shared" si="25"/>
        <v>1.28</v>
      </c>
      <c r="AJ103">
        <f t="shared" si="26"/>
        <v>5.5</v>
      </c>
      <c r="AK103">
        <f t="shared" si="27"/>
        <v>11</v>
      </c>
      <c r="AL103">
        <f t="shared" si="28"/>
        <v>1.5</v>
      </c>
      <c r="AM103">
        <f t="shared" si="29"/>
        <v>2.56</v>
      </c>
      <c r="AR103" t="s">
        <v>197</v>
      </c>
      <c r="AS103">
        <v>1.28</v>
      </c>
      <c r="AT103">
        <v>5.5</v>
      </c>
      <c r="AU103">
        <v>11</v>
      </c>
      <c r="AV103">
        <v>1.5</v>
      </c>
      <c r="AW103">
        <v>2.56</v>
      </c>
    </row>
    <row r="104" spans="1:49">
      <c r="A104">
        <v>25</v>
      </c>
      <c r="B104" t="s">
        <v>48</v>
      </c>
      <c r="C104" t="s">
        <v>36</v>
      </c>
      <c r="D104">
        <v>0.57956610669990882</v>
      </c>
      <c r="E104">
        <v>0.1939175607616008</v>
      </c>
      <c r="F104">
        <v>0.20331951759771794</v>
      </c>
      <c r="G104">
        <v>0.61290513305252758</v>
      </c>
      <c r="H104">
        <v>0.58399898103346837</v>
      </c>
      <c r="I104" s="3">
        <v>0</v>
      </c>
      <c r="J104" s="3">
        <v>9.6224062367099865</v>
      </c>
      <c r="K104" s="3">
        <v>3.4238391883899224</v>
      </c>
      <c r="L104" s="3">
        <f t="shared" si="16"/>
        <v>13.046245425099908</v>
      </c>
      <c r="M104">
        <v>1.36</v>
      </c>
      <c r="N104">
        <v>8.5</v>
      </c>
      <c r="O104">
        <v>5</v>
      </c>
      <c r="P104" s="4">
        <f t="shared" si="17"/>
        <v>86.953754574900088</v>
      </c>
      <c r="Q104" s="4">
        <f t="shared" si="18"/>
        <v>168.74420758693498</v>
      </c>
      <c r="R104" s="4">
        <f t="shared" si="19"/>
        <v>104.0729505168497</v>
      </c>
      <c r="S104">
        <f t="shared" si="20"/>
        <v>1.939288339138695</v>
      </c>
      <c r="T104">
        <f t="shared" si="20"/>
        <v>2.2272288739107262</v>
      </c>
      <c r="U104">
        <f t="shared" si="20"/>
        <v>2.0173378671880542</v>
      </c>
      <c r="V104" s="2">
        <f t="shared" si="21"/>
        <v>1.9660087449580053</v>
      </c>
      <c r="X104">
        <v>0</v>
      </c>
      <c r="Y104">
        <v>0</v>
      </c>
      <c r="Z104">
        <f t="shared" si="22"/>
        <v>104.0729505168497</v>
      </c>
      <c r="AA104" s="7">
        <f t="shared" si="23"/>
        <v>4.0729505168497013</v>
      </c>
      <c r="AH104" t="str">
        <f t="shared" si="24"/>
        <v>RB LeipzigAugsburg</v>
      </c>
      <c r="AI104">
        <f t="shared" si="25"/>
        <v>1.36</v>
      </c>
      <c r="AJ104">
        <f t="shared" si="26"/>
        <v>5</v>
      </c>
      <c r="AK104">
        <f t="shared" si="27"/>
        <v>8.5</v>
      </c>
      <c r="AL104">
        <f t="shared" si="28"/>
        <v>1.6</v>
      </c>
      <c r="AM104">
        <f t="shared" si="29"/>
        <v>2.33</v>
      </c>
      <c r="AR104" t="s">
        <v>306</v>
      </c>
      <c r="AS104">
        <v>2.5499999999999998</v>
      </c>
      <c r="AT104">
        <v>3.25</v>
      </c>
      <c r="AU104">
        <v>2.87</v>
      </c>
      <c r="AV104">
        <v>2.0099999999999998</v>
      </c>
      <c r="AW104">
        <v>1.81</v>
      </c>
    </row>
    <row r="105" spans="1:49">
      <c r="A105">
        <v>25</v>
      </c>
      <c r="B105" t="s">
        <v>53</v>
      </c>
      <c r="C105" t="s">
        <v>61</v>
      </c>
      <c r="D105">
        <v>0.38312598820188459</v>
      </c>
      <c r="E105">
        <v>0.35657640267895457</v>
      </c>
      <c r="F105">
        <v>0.18489471096521304</v>
      </c>
      <c r="G105">
        <v>0.79013592180569869</v>
      </c>
      <c r="H105">
        <v>0.76498182497521539</v>
      </c>
      <c r="I105" s="3">
        <v>0</v>
      </c>
      <c r="J105" s="3">
        <v>33.012480258092431</v>
      </c>
      <c r="K105" s="3">
        <v>11.453429852436381</v>
      </c>
      <c r="L105" s="3">
        <f t="shared" si="16"/>
        <v>44.46591011052881</v>
      </c>
      <c r="M105">
        <v>1.25</v>
      </c>
      <c r="N105">
        <v>10</v>
      </c>
      <c r="O105">
        <v>6.5</v>
      </c>
      <c r="P105" s="4">
        <f t="shared" si="17"/>
        <v>55.534089889471183</v>
      </c>
      <c r="Q105" s="4">
        <f t="shared" si="18"/>
        <v>385.65889247039553</v>
      </c>
      <c r="R105" s="4">
        <f t="shared" si="19"/>
        <v>129.98138393030766</v>
      </c>
      <c r="S105">
        <f t="shared" si="20"/>
        <v>1.7445596589042485</v>
      </c>
      <c r="T105">
        <f t="shared" si="20"/>
        <v>2.5862033497172083</v>
      </c>
      <c r="U105">
        <f t="shared" si="20"/>
        <v>2.1138811566508733</v>
      </c>
      <c r="V105" s="2">
        <f t="shared" si="21"/>
        <v>1.9814106758070307</v>
      </c>
      <c r="X105">
        <v>6</v>
      </c>
      <c r="Y105">
        <v>0</v>
      </c>
      <c r="Z105">
        <f t="shared" si="22"/>
        <v>55.534089889471183</v>
      </c>
      <c r="AA105" s="7">
        <f t="shared" si="23"/>
        <v>-44.465910110528817</v>
      </c>
      <c r="AH105" t="str">
        <f t="shared" si="24"/>
        <v>Bayern MunichWolfsburg</v>
      </c>
      <c r="AI105">
        <f t="shared" si="25"/>
        <v>1.25</v>
      </c>
      <c r="AJ105">
        <f t="shared" si="26"/>
        <v>6.5</v>
      </c>
      <c r="AK105">
        <f t="shared" si="27"/>
        <v>10</v>
      </c>
      <c r="AL105">
        <f t="shared" si="28"/>
        <v>1.4</v>
      </c>
      <c r="AM105">
        <f t="shared" si="29"/>
        <v>2.88</v>
      </c>
      <c r="AR105" t="s">
        <v>190</v>
      </c>
      <c r="AS105">
        <v>3.3</v>
      </c>
      <c r="AT105">
        <v>3.4</v>
      </c>
      <c r="AU105">
        <v>2.2000000000000002</v>
      </c>
      <c r="AV105">
        <v>1.74</v>
      </c>
      <c r="AW105">
        <v>2.09</v>
      </c>
    </row>
    <row r="106" spans="1:49">
      <c r="A106">
        <v>25</v>
      </c>
      <c r="B106" t="s">
        <v>35</v>
      </c>
      <c r="C106" t="s">
        <v>62</v>
      </c>
      <c r="D106">
        <v>0.31068142656901299</v>
      </c>
      <c r="E106">
        <v>0.41687030889328436</v>
      </c>
      <c r="F106">
        <v>0.26857130851695715</v>
      </c>
      <c r="G106">
        <v>0.44969346520774744</v>
      </c>
      <c r="H106">
        <v>0.50059821785481839</v>
      </c>
      <c r="I106" s="3">
        <v>1.2412398449989639</v>
      </c>
      <c r="J106" s="3">
        <v>0</v>
      </c>
      <c r="K106" s="3">
        <v>0</v>
      </c>
      <c r="L106" s="3">
        <f t="shared" si="16"/>
        <v>1.2412398449989639</v>
      </c>
      <c r="M106">
        <v>3.3</v>
      </c>
      <c r="N106">
        <v>2.2000000000000002</v>
      </c>
      <c r="O106">
        <v>3.4</v>
      </c>
      <c r="P106" s="4">
        <f t="shared" si="17"/>
        <v>102.85485164349761</v>
      </c>
      <c r="Q106" s="4">
        <f t="shared" si="18"/>
        <v>98.758760155001042</v>
      </c>
      <c r="R106" s="4">
        <f t="shared" si="19"/>
        <v>98.758760155001042</v>
      </c>
      <c r="S106">
        <f t="shared" si="20"/>
        <v>2.0122247821007866</v>
      </c>
      <c r="T106">
        <f t="shared" si="20"/>
        <v>1.9945756290401557</v>
      </c>
      <c r="U106">
        <f t="shared" si="20"/>
        <v>1.9945756290401557</v>
      </c>
      <c r="V106" s="2">
        <f t="shared" si="21"/>
        <v>1.9923260110969281</v>
      </c>
      <c r="X106">
        <v>0</v>
      </c>
      <c r="Y106">
        <v>1</v>
      </c>
      <c r="Z106">
        <f t="shared" si="22"/>
        <v>98.758760155001042</v>
      </c>
      <c r="AA106" s="7">
        <f t="shared" si="23"/>
        <v>-1.2412398449989581</v>
      </c>
      <c r="AH106" t="str">
        <f t="shared" si="24"/>
        <v>Mainz 05M'gladbach</v>
      </c>
      <c r="AI106">
        <f t="shared" si="25"/>
        <v>3.3</v>
      </c>
      <c r="AJ106">
        <f t="shared" si="26"/>
        <v>3.4</v>
      </c>
      <c r="AK106">
        <f t="shared" si="27"/>
        <v>2.2000000000000002</v>
      </c>
      <c r="AL106">
        <f t="shared" si="28"/>
        <v>1.74</v>
      </c>
      <c r="AM106">
        <f t="shared" si="29"/>
        <v>2.09</v>
      </c>
      <c r="AR106" t="s">
        <v>128</v>
      </c>
      <c r="AS106">
        <v>1.36</v>
      </c>
      <c r="AT106">
        <v>5</v>
      </c>
      <c r="AU106">
        <v>8.5</v>
      </c>
      <c r="AV106">
        <v>1.6</v>
      </c>
      <c r="AW106">
        <v>2.33</v>
      </c>
    </row>
    <row r="107" spans="1:49">
      <c r="A107">
        <v>25</v>
      </c>
      <c r="B107" t="s">
        <v>47</v>
      </c>
      <c r="C107" t="s">
        <v>255</v>
      </c>
      <c r="D107">
        <v>0.75520774490688625</v>
      </c>
      <c r="E107">
        <v>6.3240448532512275E-2</v>
      </c>
      <c r="F107">
        <v>0.14549974046266281</v>
      </c>
      <c r="G107">
        <v>0.52583713905245688</v>
      </c>
      <c r="H107">
        <v>0.35849905437567997</v>
      </c>
      <c r="I107" s="3">
        <v>0</v>
      </c>
      <c r="J107" s="3">
        <v>0</v>
      </c>
      <c r="K107" s="3">
        <v>0</v>
      </c>
      <c r="L107" s="3">
        <f t="shared" si="16"/>
        <v>0</v>
      </c>
      <c r="M107">
        <v>1.25</v>
      </c>
      <c r="N107">
        <v>12</v>
      </c>
      <c r="O107">
        <v>5.75</v>
      </c>
      <c r="P107" s="4">
        <f t="shared" si="17"/>
        <v>100</v>
      </c>
      <c r="Q107" s="4">
        <f t="shared" si="18"/>
        <v>100</v>
      </c>
      <c r="R107" s="4">
        <f t="shared" si="19"/>
        <v>100</v>
      </c>
      <c r="S107">
        <f t="shared" si="20"/>
        <v>2</v>
      </c>
      <c r="T107">
        <f t="shared" si="20"/>
        <v>2</v>
      </c>
      <c r="U107">
        <f t="shared" si="20"/>
        <v>2</v>
      </c>
      <c r="V107" s="2">
        <f t="shared" si="21"/>
        <v>1.9278958678041227</v>
      </c>
      <c r="X107">
        <v>2</v>
      </c>
      <c r="Y107">
        <v>1</v>
      </c>
      <c r="Z107">
        <f t="shared" si="22"/>
        <v>100</v>
      </c>
      <c r="AA107" s="7">
        <f t="shared" si="23"/>
        <v>0</v>
      </c>
      <c r="AH107" t="str">
        <f t="shared" si="24"/>
        <v>HoffenheimNürnberg</v>
      </c>
      <c r="AI107">
        <f t="shared" si="25"/>
        <v>1.25</v>
      </c>
      <c r="AJ107">
        <f t="shared" si="26"/>
        <v>5.75</v>
      </c>
      <c r="AK107">
        <f t="shared" si="27"/>
        <v>12</v>
      </c>
      <c r="AL107">
        <f t="shared" si="28"/>
        <v>1.4</v>
      </c>
      <c r="AM107">
        <f t="shared" si="29"/>
        <v>2.91</v>
      </c>
      <c r="AR107" t="s">
        <v>90</v>
      </c>
      <c r="AS107">
        <v>8.5</v>
      </c>
      <c r="AT107">
        <v>5.75</v>
      </c>
      <c r="AU107">
        <v>1.3</v>
      </c>
      <c r="AV107">
        <v>1.45</v>
      </c>
      <c r="AW107">
        <v>2.72</v>
      </c>
    </row>
    <row r="108" spans="1:49">
      <c r="A108">
        <v>25</v>
      </c>
      <c r="B108" t="s">
        <v>54</v>
      </c>
      <c r="C108" t="s">
        <v>51</v>
      </c>
      <c r="D108">
        <v>0.2865078561481576</v>
      </c>
      <c r="E108">
        <v>0.38848621273394446</v>
      </c>
      <c r="F108">
        <v>0.32418667004154289</v>
      </c>
      <c r="G108">
        <v>0.27481909356934447</v>
      </c>
      <c r="H108">
        <v>0.35373172418448739</v>
      </c>
      <c r="I108" s="3">
        <v>22.211458564624881</v>
      </c>
      <c r="J108" s="3">
        <v>0</v>
      </c>
      <c r="K108" s="3">
        <v>22.843523871013502</v>
      </c>
      <c r="L108" s="3">
        <f t="shared" si="16"/>
        <v>45.054982435638379</v>
      </c>
      <c r="M108">
        <v>8.5</v>
      </c>
      <c r="N108">
        <v>1.3</v>
      </c>
      <c r="O108">
        <v>5.75</v>
      </c>
      <c r="P108" s="4">
        <f t="shared" si="17"/>
        <v>243.74241536367313</v>
      </c>
      <c r="Q108" s="4">
        <f t="shared" si="18"/>
        <v>54.945017564361621</v>
      </c>
      <c r="R108" s="4">
        <f t="shared" si="19"/>
        <v>186.29527982268925</v>
      </c>
      <c r="S108">
        <f t="shared" si="20"/>
        <v>2.3869311104548685</v>
      </c>
      <c r="T108">
        <f t="shared" si="20"/>
        <v>1.7399283165518598</v>
      </c>
      <c r="U108">
        <f t="shared" si="20"/>
        <v>2.2702018512841691</v>
      </c>
      <c r="V108" s="2">
        <f t="shared" si="21"/>
        <v>2.0957818558455061</v>
      </c>
      <c r="X108">
        <v>2</v>
      </c>
      <c r="Y108">
        <v>3</v>
      </c>
      <c r="Z108">
        <f t="shared" si="22"/>
        <v>54.945017564361621</v>
      </c>
      <c r="AA108" s="7">
        <f t="shared" si="23"/>
        <v>-45.054982435638379</v>
      </c>
      <c r="AH108" t="str">
        <f t="shared" si="24"/>
        <v>Hannover 96Bayer</v>
      </c>
      <c r="AI108">
        <f t="shared" si="25"/>
        <v>8.5</v>
      </c>
      <c r="AJ108">
        <f t="shared" si="26"/>
        <v>5.75</v>
      </c>
      <c r="AK108">
        <f t="shared" si="27"/>
        <v>1.3</v>
      </c>
      <c r="AL108">
        <f t="shared" si="28"/>
        <v>1.45</v>
      </c>
      <c r="AM108">
        <f t="shared" si="29"/>
        <v>2.72</v>
      </c>
      <c r="AR108" t="s">
        <v>307</v>
      </c>
      <c r="AS108">
        <v>1.25</v>
      </c>
      <c r="AT108">
        <v>5.75</v>
      </c>
      <c r="AU108">
        <v>12</v>
      </c>
      <c r="AV108">
        <v>1.4</v>
      </c>
      <c r="AW108">
        <v>2.91</v>
      </c>
    </row>
    <row r="109" spans="1:49">
      <c r="A109">
        <v>25</v>
      </c>
      <c r="B109" t="s">
        <v>251</v>
      </c>
      <c r="C109" t="s">
        <v>59</v>
      </c>
      <c r="D109">
        <v>0.30780065559436193</v>
      </c>
      <c r="E109">
        <v>0.43226068718036065</v>
      </c>
      <c r="F109">
        <v>0.25378563214094602</v>
      </c>
      <c r="G109">
        <v>0.50701131540320521</v>
      </c>
      <c r="H109">
        <v>0.54462079667181229</v>
      </c>
      <c r="I109" s="3">
        <v>0</v>
      </c>
      <c r="J109" s="3">
        <v>6.481087917848912</v>
      </c>
      <c r="K109" s="3">
        <v>0</v>
      </c>
      <c r="L109" s="3">
        <f t="shared" si="16"/>
        <v>6.481087917848912</v>
      </c>
      <c r="M109">
        <v>2.75</v>
      </c>
      <c r="N109">
        <v>2.5499999999999998</v>
      </c>
      <c r="O109">
        <v>3.4</v>
      </c>
      <c r="P109" s="4">
        <f t="shared" si="17"/>
        <v>93.51891208215109</v>
      </c>
      <c r="Q109" s="4">
        <f t="shared" si="18"/>
        <v>110.04568627266582</v>
      </c>
      <c r="R109" s="4">
        <f t="shared" si="19"/>
        <v>93.51891208215109</v>
      </c>
      <c r="S109">
        <f t="shared" si="20"/>
        <v>1.9708994459781344</v>
      </c>
      <c r="T109">
        <f t="shared" si="20"/>
        <v>2.0415730231302041</v>
      </c>
      <c r="U109">
        <f t="shared" si="20"/>
        <v>1.9708994459781344</v>
      </c>
      <c r="V109" s="2">
        <f t="shared" si="21"/>
        <v>1.9893218612735839</v>
      </c>
      <c r="X109">
        <v>0</v>
      </c>
      <c r="Y109">
        <v>3</v>
      </c>
      <c r="Z109">
        <f t="shared" si="22"/>
        <v>110.04568627266582</v>
      </c>
      <c r="AA109" s="7">
        <f t="shared" si="23"/>
        <v>10.045686272665819</v>
      </c>
      <c r="AH109" t="str">
        <f t="shared" si="24"/>
        <v>DüsseldorfEint Frankfurt</v>
      </c>
      <c r="AI109">
        <f t="shared" si="25"/>
        <v>2.75</v>
      </c>
      <c r="AJ109">
        <f t="shared" si="26"/>
        <v>3.4</v>
      </c>
      <c r="AK109">
        <f t="shared" si="27"/>
        <v>2.5499999999999998</v>
      </c>
      <c r="AL109">
        <f t="shared" si="28"/>
        <v>1.67</v>
      </c>
      <c r="AM109">
        <f t="shared" si="29"/>
        <v>2.21</v>
      </c>
      <c r="AR109" t="s">
        <v>308</v>
      </c>
      <c r="AS109">
        <v>2.75</v>
      </c>
      <c r="AT109">
        <v>3.4</v>
      </c>
      <c r="AU109">
        <v>2.5499999999999998</v>
      </c>
      <c r="AV109">
        <v>1.67</v>
      </c>
      <c r="AW109">
        <v>2.21</v>
      </c>
    </row>
    <row r="110" spans="1:49">
      <c r="A110">
        <v>26</v>
      </c>
      <c r="B110" t="s">
        <v>62</v>
      </c>
      <c r="C110" t="s">
        <v>32</v>
      </c>
      <c r="D110">
        <v>0.64371065560751095</v>
      </c>
      <c r="E110">
        <v>0.14157854718264451</v>
      </c>
      <c r="F110">
        <v>0.1890177275617832</v>
      </c>
      <c r="G110">
        <v>0.57714597300445214</v>
      </c>
      <c r="H110">
        <v>0.51626416901076566</v>
      </c>
      <c r="I110" s="3">
        <v>0.65201480308923454</v>
      </c>
      <c r="J110" s="3">
        <v>0</v>
      </c>
      <c r="K110" s="3">
        <v>0</v>
      </c>
      <c r="L110" s="3">
        <f t="shared" si="16"/>
        <v>0.65201480308923454</v>
      </c>
      <c r="M110">
        <v>1.53</v>
      </c>
      <c r="N110">
        <v>6.25</v>
      </c>
      <c r="O110">
        <v>3.9</v>
      </c>
      <c r="P110" s="4">
        <f t="shared" si="17"/>
        <v>100.34556784563729</v>
      </c>
      <c r="Q110" s="4">
        <f t="shared" si="18"/>
        <v>99.34798519691077</v>
      </c>
      <c r="R110" s="4">
        <f t="shared" si="19"/>
        <v>99.34798519691077</v>
      </c>
      <c r="S110">
        <f t="shared" si="20"/>
        <v>2.0014981949332049</v>
      </c>
      <c r="T110">
        <f t="shared" si="20"/>
        <v>1.9971590639296135</v>
      </c>
      <c r="U110">
        <f t="shared" si="20"/>
        <v>1.9971590639296135</v>
      </c>
      <c r="V110" s="2">
        <f t="shared" si="21"/>
        <v>1.9486390618649019</v>
      </c>
      <c r="X110">
        <v>1</v>
      </c>
      <c r="Y110">
        <v>1</v>
      </c>
      <c r="Z110">
        <f t="shared" si="22"/>
        <v>99.34798519691077</v>
      </c>
      <c r="AA110" s="7">
        <f t="shared" si="23"/>
        <v>-0.6520148030892301</v>
      </c>
      <c r="AH110" t="str">
        <f t="shared" si="24"/>
        <v>M'gladbachFreiburg</v>
      </c>
      <c r="AI110">
        <f t="shared" si="25"/>
        <v>1.53</v>
      </c>
      <c r="AJ110">
        <f t="shared" si="26"/>
        <v>3.9</v>
      </c>
      <c r="AK110">
        <f t="shared" si="27"/>
        <v>6.25</v>
      </c>
      <c r="AL110">
        <f t="shared" si="28"/>
        <v>1.68</v>
      </c>
      <c r="AM110">
        <f t="shared" si="29"/>
        <v>2.19</v>
      </c>
      <c r="AR110" t="s">
        <v>233</v>
      </c>
      <c r="AS110">
        <v>1.53</v>
      </c>
      <c r="AT110">
        <v>3.9</v>
      </c>
      <c r="AU110">
        <v>6.25</v>
      </c>
      <c r="AV110">
        <v>1.68</v>
      </c>
      <c r="AW110">
        <v>2.19</v>
      </c>
    </row>
    <row r="111" spans="1:49">
      <c r="A111">
        <v>26</v>
      </c>
      <c r="B111" t="s">
        <v>41</v>
      </c>
      <c r="C111" t="s">
        <v>47</v>
      </c>
      <c r="D111">
        <v>0.26612894311054341</v>
      </c>
      <c r="E111">
        <v>0.49253959577373119</v>
      </c>
      <c r="F111">
        <v>0.22762340746296506</v>
      </c>
      <c r="G111">
        <v>0.59272547469724113</v>
      </c>
      <c r="H111">
        <v>0.60017498259549351</v>
      </c>
      <c r="I111" s="3">
        <v>0</v>
      </c>
      <c r="J111" s="3">
        <v>0</v>
      </c>
      <c r="K111" s="3">
        <v>0</v>
      </c>
      <c r="L111" s="3">
        <f t="shared" si="16"/>
        <v>0</v>
      </c>
      <c r="M111">
        <v>3.7</v>
      </c>
      <c r="N111">
        <v>1.85</v>
      </c>
      <c r="O111">
        <v>4</v>
      </c>
      <c r="P111" s="4">
        <f t="shared" si="17"/>
        <v>100</v>
      </c>
      <c r="Q111" s="4">
        <f t="shared" si="18"/>
        <v>100</v>
      </c>
      <c r="R111" s="4">
        <f t="shared" si="19"/>
        <v>100</v>
      </c>
      <c r="S111">
        <f t="shared" si="20"/>
        <v>2</v>
      </c>
      <c r="T111">
        <f t="shared" si="20"/>
        <v>2</v>
      </c>
      <c r="U111">
        <f t="shared" si="20"/>
        <v>2</v>
      </c>
      <c r="V111" s="2">
        <f t="shared" si="21"/>
        <v>1.9725838926944794</v>
      </c>
      <c r="X111">
        <v>1</v>
      </c>
      <c r="Y111">
        <v>1</v>
      </c>
      <c r="Z111">
        <f t="shared" si="22"/>
        <v>100</v>
      </c>
      <c r="AA111" s="7">
        <f t="shared" si="23"/>
        <v>0</v>
      </c>
      <c r="AH111" t="str">
        <f t="shared" si="24"/>
        <v>StuttgartHoffenheim</v>
      </c>
      <c r="AI111">
        <f t="shared" si="25"/>
        <v>3.7</v>
      </c>
      <c r="AJ111">
        <f t="shared" si="26"/>
        <v>4</v>
      </c>
      <c r="AK111">
        <f t="shared" si="27"/>
        <v>1.85</v>
      </c>
      <c r="AL111">
        <f t="shared" si="28"/>
        <v>1.44</v>
      </c>
      <c r="AM111">
        <f t="shared" si="29"/>
        <v>2.76</v>
      </c>
      <c r="AR111" t="s">
        <v>309</v>
      </c>
      <c r="AS111">
        <v>1.61</v>
      </c>
      <c r="AT111">
        <v>4.33</v>
      </c>
      <c r="AU111">
        <v>5</v>
      </c>
      <c r="AV111">
        <v>1.67</v>
      </c>
      <c r="AW111">
        <v>2.21</v>
      </c>
    </row>
    <row r="112" spans="1:49">
      <c r="A112">
        <v>26</v>
      </c>
      <c r="B112" t="s">
        <v>61</v>
      </c>
      <c r="C112" t="s">
        <v>251</v>
      </c>
      <c r="D112">
        <v>0.55110595962065467</v>
      </c>
      <c r="E112">
        <v>0.21943820158556082</v>
      </c>
      <c r="F112">
        <v>0.20378436160810443</v>
      </c>
      <c r="G112">
        <v>0.64644477061217698</v>
      </c>
      <c r="H112">
        <v>0.62338645338226928</v>
      </c>
      <c r="I112" s="3">
        <v>0</v>
      </c>
      <c r="J112" s="3">
        <v>1.9915353121781445</v>
      </c>
      <c r="K112" s="3">
        <v>0</v>
      </c>
      <c r="L112" s="3">
        <f t="shared" si="16"/>
        <v>1.9915353121781445</v>
      </c>
      <c r="M112">
        <v>1.75</v>
      </c>
      <c r="N112">
        <v>4.75</v>
      </c>
      <c r="O112">
        <v>3.75</v>
      </c>
      <c r="P112" s="4">
        <f t="shared" si="17"/>
        <v>98.008464687821856</v>
      </c>
      <c r="Q112" s="4">
        <f t="shared" si="18"/>
        <v>107.46825742066804</v>
      </c>
      <c r="R112" s="4">
        <f t="shared" si="19"/>
        <v>98.008464687821856</v>
      </c>
      <c r="S112">
        <f t="shared" si="20"/>
        <v>1.9912635859828816</v>
      </c>
      <c r="T112">
        <f t="shared" si="20"/>
        <v>2.0312802069236739</v>
      </c>
      <c r="U112">
        <f t="shared" si="20"/>
        <v>1.9912635859828816</v>
      </c>
      <c r="V112" s="2">
        <f t="shared" si="21"/>
        <v>1.9489260835974251</v>
      </c>
      <c r="X112">
        <v>5</v>
      </c>
      <c r="Y112">
        <v>2</v>
      </c>
      <c r="Z112">
        <f t="shared" si="22"/>
        <v>98.008464687821856</v>
      </c>
      <c r="AA112" s="7">
        <f t="shared" si="23"/>
        <v>-1.9915353121781436</v>
      </c>
      <c r="AH112" t="str">
        <f t="shared" si="24"/>
        <v>WolfsburgDüsseldorf</v>
      </c>
      <c r="AI112">
        <f t="shared" si="25"/>
        <v>1.75</v>
      </c>
      <c r="AJ112">
        <f t="shared" si="26"/>
        <v>3.75</v>
      </c>
      <c r="AK112">
        <f t="shared" si="27"/>
        <v>4.75</v>
      </c>
      <c r="AL112">
        <f t="shared" si="28"/>
        <v>1.75</v>
      </c>
      <c r="AM112">
        <f t="shared" si="29"/>
        <v>2.08</v>
      </c>
      <c r="AR112" t="s">
        <v>101</v>
      </c>
      <c r="AS112">
        <v>4.2</v>
      </c>
      <c r="AT112">
        <v>3.75</v>
      </c>
      <c r="AU112">
        <v>1.85</v>
      </c>
      <c r="AV112">
        <v>1.71</v>
      </c>
      <c r="AW112">
        <v>2.13</v>
      </c>
    </row>
    <row r="113" spans="1:49">
      <c r="A113">
        <v>26</v>
      </c>
      <c r="B113" t="s">
        <v>56</v>
      </c>
      <c r="C113" t="s">
        <v>48</v>
      </c>
      <c r="D113">
        <v>0.22972579271223673</v>
      </c>
      <c r="E113">
        <v>0.42986075729672529</v>
      </c>
      <c r="F113">
        <v>0.33977067080043505</v>
      </c>
      <c r="G113">
        <v>0.22610268686667104</v>
      </c>
      <c r="H113">
        <v>0.29851467798856918</v>
      </c>
      <c r="I113" s="3">
        <v>0</v>
      </c>
      <c r="J113" s="3">
        <v>0</v>
      </c>
      <c r="K113" s="3">
        <v>8.5177111584493126</v>
      </c>
      <c r="L113" s="3">
        <f t="shared" si="16"/>
        <v>8.5177111584493126</v>
      </c>
      <c r="M113">
        <v>3.75</v>
      </c>
      <c r="N113">
        <v>2</v>
      </c>
      <c r="O113">
        <v>3.6</v>
      </c>
      <c r="P113" s="4">
        <f t="shared" si="17"/>
        <v>91.482288841550684</v>
      </c>
      <c r="Q113" s="4">
        <f t="shared" si="18"/>
        <v>91.482288841550684</v>
      </c>
      <c r="R113" s="4">
        <f t="shared" si="19"/>
        <v>122.14604901196822</v>
      </c>
      <c r="S113">
        <f t="shared" si="20"/>
        <v>1.9613370219034496</v>
      </c>
      <c r="T113">
        <f t="shared" si="20"/>
        <v>1.9613370219034496</v>
      </c>
      <c r="U113">
        <f t="shared" si="20"/>
        <v>2.086879423662698</v>
      </c>
      <c r="V113" s="2">
        <f t="shared" si="21"/>
        <v>2.0027319413396483</v>
      </c>
      <c r="X113">
        <v>0</v>
      </c>
      <c r="Y113">
        <v>1</v>
      </c>
      <c r="Z113">
        <f t="shared" si="22"/>
        <v>91.482288841550684</v>
      </c>
      <c r="AA113" s="7">
        <f t="shared" si="23"/>
        <v>-8.5177111584493161</v>
      </c>
      <c r="AH113" t="str">
        <f t="shared" si="24"/>
        <v>Schalke 04RB Leipzig</v>
      </c>
      <c r="AI113">
        <f t="shared" si="25"/>
        <v>3.75</v>
      </c>
      <c r="AJ113">
        <f t="shared" si="26"/>
        <v>3.6</v>
      </c>
      <c r="AK113">
        <f t="shared" si="27"/>
        <v>2</v>
      </c>
      <c r="AL113">
        <f t="shared" si="28"/>
        <v>1.97</v>
      </c>
      <c r="AM113">
        <f t="shared" si="29"/>
        <v>1.84</v>
      </c>
      <c r="AR113" t="s">
        <v>310</v>
      </c>
      <c r="AS113">
        <v>3.75</v>
      </c>
      <c r="AT113">
        <v>3.6</v>
      </c>
      <c r="AU113">
        <v>2</v>
      </c>
      <c r="AV113">
        <v>1.97</v>
      </c>
      <c r="AW113">
        <v>1.84</v>
      </c>
    </row>
    <row r="114" spans="1:49">
      <c r="A114">
        <v>26</v>
      </c>
      <c r="B114" t="s">
        <v>36</v>
      </c>
      <c r="C114" t="s">
        <v>54</v>
      </c>
      <c r="D114">
        <v>0.67991796142359373</v>
      </c>
      <c r="E114">
        <v>9.7982769407881587E-2</v>
      </c>
      <c r="F114">
        <v>0.13082500316269299</v>
      </c>
      <c r="G114">
        <v>0.68945840237892952</v>
      </c>
      <c r="H114">
        <v>0.5657850580262811</v>
      </c>
      <c r="I114" s="3">
        <v>33.99568489667012</v>
      </c>
      <c r="J114" s="3">
        <v>0</v>
      </c>
      <c r="K114" s="3">
        <v>0</v>
      </c>
      <c r="L114" s="3">
        <f t="shared" si="16"/>
        <v>33.99568489667012</v>
      </c>
      <c r="M114">
        <v>1.61</v>
      </c>
      <c r="N114">
        <v>5</v>
      </c>
      <c r="O114">
        <v>4.33</v>
      </c>
      <c r="P114" s="4">
        <f t="shared" si="17"/>
        <v>120.73736778696878</v>
      </c>
      <c r="Q114" s="4">
        <f t="shared" si="18"/>
        <v>66.004315103329873</v>
      </c>
      <c r="R114" s="4">
        <f t="shared" si="19"/>
        <v>66.004315103329873</v>
      </c>
      <c r="S114">
        <f t="shared" si="20"/>
        <v>2.0818417035030792</v>
      </c>
      <c r="T114">
        <f t="shared" si="20"/>
        <v>1.8195723289404362</v>
      </c>
      <c r="U114">
        <f t="shared" si="20"/>
        <v>1.8195723289404362</v>
      </c>
      <c r="V114" s="2">
        <f t="shared" si="21"/>
        <v>1.8318138586683492</v>
      </c>
      <c r="X114">
        <v>3</v>
      </c>
      <c r="Y114">
        <v>1</v>
      </c>
      <c r="Z114">
        <f t="shared" si="22"/>
        <v>120.73736778696878</v>
      </c>
      <c r="AA114" s="7">
        <f t="shared" si="23"/>
        <v>20.737367786968775</v>
      </c>
      <c r="AH114" t="str">
        <f t="shared" si="24"/>
        <v>AugsburgHannover 96</v>
      </c>
      <c r="AI114">
        <f t="shared" si="25"/>
        <v>1.61</v>
      </c>
      <c r="AJ114">
        <f t="shared" si="26"/>
        <v>4.33</v>
      </c>
      <c r="AK114">
        <f t="shared" si="27"/>
        <v>5</v>
      </c>
      <c r="AL114">
        <f t="shared" si="28"/>
        <v>1.67</v>
      </c>
      <c r="AM114">
        <f t="shared" si="29"/>
        <v>2.21</v>
      </c>
      <c r="AR114" t="s">
        <v>235</v>
      </c>
      <c r="AS114">
        <v>3.7</v>
      </c>
      <c r="AT114">
        <v>4</v>
      </c>
      <c r="AU114">
        <v>1.85</v>
      </c>
      <c r="AV114">
        <v>1.44</v>
      </c>
      <c r="AW114">
        <v>2.76</v>
      </c>
    </row>
    <row r="115" spans="1:49">
      <c r="A115">
        <v>26</v>
      </c>
      <c r="B115" t="s">
        <v>58</v>
      </c>
      <c r="C115" t="s">
        <v>52</v>
      </c>
      <c r="D115">
        <v>0.26587118955257533</v>
      </c>
      <c r="E115">
        <v>0.47045079649434846</v>
      </c>
      <c r="F115">
        <v>0.25838925476307234</v>
      </c>
      <c r="G115">
        <v>0.46639822701540473</v>
      </c>
      <c r="H115">
        <v>0.50400366989722767</v>
      </c>
      <c r="I115" s="3">
        <v>4.4386817651716326</v>
      </c>
      <c r="J115" s="3">
        <v>0</v>
      </c>
      <c r="K115" s="3">
        <v>0</v>
      </c>
      <c r="L115" s="3">
        <f t="shared" si="16"/>
        <v>4.4386817651716326</v>
      </c>
      <c r="M115">
        <v>4.2</v>
      </c>
      <c r="N115">
        <v>1.85</v>
      </c>
      <c r="O115">
        <v>3.75</v>
      </c>
      <c r="P115" s="4">
        <f t="shared" si="17"/>
        <v>114.20378164854922</v>
      </c>
      <c r="Q115" s="4">
        <f t="shared" si="18"/>
        <v>95.561318234828363</v>
      </c>
      <c r="R115" s="4">
        <f t="shared" si="19"/>
        <v>95.561318234828363</v>
      </c>
      <c r="S115">
        <f t="shared" si="20"/>
        <v>2.0576804850123289</v>
      </c>
      <c r="T115">
        <f t="shared" si="20"/>
        <v>1.980282132059036</v>
      </c>
      <c r="U115">
        <f t="shared" si="20"/>
        <v>1.980282132059036</v>
      </c>
      <c r="V115" s="2">
        <f t="shared" si="21"/>
        <v>1.9903868889034104</v>
      </c>
      <c r="X115">
        <v>2</v>
      </c>
      <c r="Y115">
        <v>3</v>
      </c>
      <c r="Z115">
        <f t="shared" si="22"/>
        <v>95.561318234828363</v>
      </c>
      <c r="AA115" s="7">
        <f t="shared" si="23"/>
        <v>-4.438681765171637</v>
      </c>
      <c r="AH115" t="str">
        <f t="shared" si="24"/>
        <v>Hertha BSCDortmund</v>
      </c>
      <c r="AI115">
        <f t="shared" si="25"/>
        <v>4.2</v>
      </c>
      <c r="AJ115">
        <f t="shared" si="26"/>
        <v>3.75</v>
      </c>
      <c r="AK115">
        <f t="shared" si="27"/>
        <v>1.85</v>
      </c>
      <c r="AL115">
        <f t="shared" si="28"/>
        <v>1.71</v>
      </c>
      <c r="AM115">
        <f t="shared" si="29"/>
        <v>2.13</v>
      </c>
      <c r="AR115" t="s">
        <v>311</v>
      </c>
      <c r="AS115">
        <v>1.75</v>
      </c>
      <c r="AT115">
        <v>3.75</v>
      </c>
      <c r="AU115">
        <v>4.75</v>
      </c>
      <c r="AV115">
        <v>1.75</v>
      </c>
      <c r="AW115">
        <v>2.08</v>
      </c>
    </row>
    <row r="116" spans="1:49">
      <c r="A116">
        <v>26</v>
      </c>
      <c r="B116" t="s">
        <v>51</v>
      </c>
      <c r="C116" t="s">
        <v>40</v>
      </c>
      <c r="D116">
        <v>0.37240850625822119</v>
      </c>
      <c r="E116">
        <v>0.37240850625822114</v>
      </c>
      <c r="F116">
        <v>0.24757256008776143</v>
      </c>
      <c r="G116">
        <v>0.54724634261387595</v>
      </c>
      <c r="H116">
        <v>0.5806938992833176</v>
      </c>
      <c r="I116" s="3">
        <v>0</v>
      </c>
      <c r="J116" s="3">
        <v>24.804993722310236</v>
      </c>
      <c r="K116" s="3">
        <v>8.4706227354886288</v>
      </c>
      <c r="L116" s="3">
        <f t="shared" si="16"/>
        <v>33.275616457798861</v>
      </c>
      <c r="M116">
        <v>1.6</v>
      </c>
      <c r="N116">
        <v>5.25</v>
      </c>
      <c r="O116">
        <v>4.2</v>
      </c>
      <c r="P116" s="4">
        <f t="shared" si="17"/>
        <v>66.724383542201139</v>
      </c>
      <c r="Q116" s="4">
        <f t="shared" si="18"/>
        <v>196.95060058432989</v>
      </c>
      <c r="R116" s="4">
        <f t="shared" si="19"/>
        <v>102.30099903125338</v>
      </c>
      <c r="S116">
        <f t="shared" si="20"/>
        <v>1.8242845700885133</v>
      </c>
      <c r="T116">
        <f t="shared" si="20"/>
        <v>2.2943573094917595</v>
      </c>
      <c r="U116">
        <f t="shared" si="20"/>
        <v>2.009879874881682</v>
      </c>
      <c r="V116" s="2">
        <f t="shared" si="21"/>
        <v>2.0314083762803694</v>
      </c>
      <c r="X116">
        <v>1</v>
      </c>
      <c r="Y116">
        <v>3</v>
      </c>
      <c r="Z116">
        <f t="shared" si="22"/>
        <v>196.95060058432989</v>
      </c>
      <c r="AA116" s="7">
        <f t="shared" si="23"/>
        <v>96.950600584329891</v>
      </c>
      <c r="AH116" t="str">
        <f t="shared" si="24"/>
        <v>BayerWerder Bremen</v>
      </c>
      <c r="AI116">
        <f t="shared" si="25"/>
        <v>1.6</v>
      </c>
      <c r="AJ116">
        <f t="shared" si="26"/>
        <v>4.2</v>
      </c>
      <c r="AK116">
        <f t="shared" si="27"/>
        <v>5.25</v>
      </c>
      <c r="AL116">
        <f t="shared" si="28"/>
        <v>1.44</v>
      </c>
      <c r="AM116">
        <f t="shared" si="29"/>
        <v>2.72</v>
      </c>
      <c r="AR116" t="s">
        <v>312</v>
      </c>
      <c r="AS116">
        <v>1.1200000000000001</v>
      </c>
      <c r="AT116">
        <v>9</v>
      </c>
      <c r="AU116">
        <v>17</v>
      </c>
      <c r="AV116">
        <v>1.33</v>
      </c>
      <c r="AW116">
        <v>3.3</v>
      </c>
    </row>
    <row r="117" spans="1:49">
      <c r="A117">
        <v>26</v>
      </c>
      <c r="B117" t="s">
        <v>59</v>
      </c>
      <c r="C117" t="s">
        <v>255</v>
      </c>
      <c r="D117">
        <v>0.76004923245353584</v>
      </c>
      <c r="E117">
        <v>5.7082521750448104E-2</v>
      </c>
      <c r="F117">
        <v>0.12202123642342903</v>
      </c>
      <c r="G117">
        <v>0.59031424428498236</v>
      </c>
      <c r="H117">
        <v>0.39658583366268901</v>
      </c>
      <c r="I117" s="3">
        <v>35.85097540774872</v>
      </c>
      <c r="J117" s="3">
        <v>0</v>
      </c>
      <c r="K117" s="3">
        <v>0</v>
      </c>
      <c r="L117" s="3">
        <f t="shared" si="16"/>
        <v>35.85097540774872</v>
      </c>
      <c r="M117">
        <v>1.4</v>
      </c>
      <c r="N117">
        <v>7.5</v>
      </c>
      <c r="O117">
        <v>5</v>
      </c>
      <c r="P117" s="4">
        <f t="shared" si="17"/>
        <v>114.34039016309949</v>
      </c>
      <c r="Q117" s="4">
        <f t="shared" si="18"/>
        <v>64.14902459225128</v>
      </c>
      <c r="R117" s="4">
        <f t="shared" si="19"/>
        <v>64.14902459225128</v>
      </c>
      <c r="S117">
        <f t="shared" si="20"/>
        <v>2.0581996698215113</v>
      </c>
      <c r="T117">
        <f t="shared" si="20"/>
        <v>1.8071900571657649</v>
      </c>
      <c r="U117">
        <f t="shared" si="20"/>
        <v>1.8071900571657649</v>
      </c>
      <c r="V117" s="2">
        <f t="shared" si="21"/>
        <v>1.8880076102568126</v>
      </c>
      <c r="X117">
        <v>1</v>
      </c>
      <c r="Y117">
        <v>0</v>
      </c>
      <c r="Z117">
        <f t="shared" si="22"/>
        <v>114.34039016309949</v>
      </c>
      <c r="AA117" s="7">
        <f t="shared" si="23"/>
        <v>14.340390163099485</v>
      </c>
      <c r="AH117" t="str">
        <f t="shared" si="24"/>
        <v>Eint FrankfurtNürnberg</v>
      </c>
      <c r="AI117">
        <f t="shared" si="25"/>
        <v>1.4</v>
      </c>
      <c r="AJ117">
        <f t="shared" si="26"/>
        <v>5</v>
      </c>
      <c r="AK117">
        <f t="shared" si="27"/>
        <v>7.5</v>
      </c>
      <c r="AL117">
        <f t="shared" si="28"/>
        <v>1.61</v>
      </c>
      <c r="AM117">
        <f t="shared" si="29"/>
        <v>2.31</v>
      </c>
      <c r="AR117" t="s">
        <v>313</v>
      </c>
      <c r="AS117">
        <v>1.4</v>
      </c>
      <c r="AT117">
        <v>5</v>
      </c>
      <c r="AU117">
        <v>7.5</v>
      </c>
      <c r="AV117">
        <v>1.61</v>
      </c>
      <c r="AW117">
        <v>2.31</v>
      </c>
    </row>
    <row r="118" spans="1:49">
      <c r="A118">
        <v>26</v>
      </c>
      <c r="B118" t="s">
        <v>53</v>
      </c>
      <c r="C118" t="s">
        <v>35</v>
      </c>
      <c r="D118">
        <v>0.62580368445624379</v>
      </c>
      <c r="E118">
        <v>0.12638300668570993</v>
      </c>
      <c r="F118">
        <v>0.13655101553388657</v>
      </c>
      <c r="G118">
        <v>0.72723982287078204</v>
      </c>
      <c r="H118">
        <v>0.6356046442307508</v>
      </c>
      <c r="I118" s="3">
        <v>0</v>
      </c>
      <c r="J118" s="3">
        <v>9.3127833169500107</v>
      </c>
      <c r="K118" s="3">
        <v>5.8193436910060061</v>
      </c>
      <c r="L118" s="3">
        <f t="shared" si="16"/>
        <v>15.132127007956017</v>
      </c>
      <c r="M118">
        <v>1.1200000000000001</v>
      </c>
      <c r="N118">
        <v>17</v>
      </c>
      <c r="O118">
        <v>9</v>
      </c>
      <c r="P118" s="4">
        <f t="shared" si="17"/>
        <v>84.867872992043985</v>
      </c>
      <c r="Q118" s="4">
        <f t="shared" si="18"/>
        <v>243.18518938019417</v>
      </c>
      <c r="R118" s="4">
        <f t="shared" si="19"/>
        <v>137.24196621109803</v>
      </c>
      <c r="S118">
        <f t="shared" si="20"/>
        <v>1.9287433177723416</v>
      </c>
      <c r="T118">
        <f t="shared" si="20"/>
        <v>2.385937121726029</v>
      </c>
      <c r="U118">
        <f t="shared" si="20"/>
        <v>2.1374869313931217</v>
      </c>
      <c r="V118" s="2">
        <f t="shared" si="21"/>
        <v>1.8004325930112171</v>
      </c>
      <c r="X118">
        <v>6</v>
      </c>
      <c r="Y118">
        <v>0</v>
      </c>
      <c r="Z118">
        <f t="shared" si="22"/>
        <v>84.867872992043985</v>
      </c>
      <c r="AA118" s="7">
        <f t="shared" si="23"/>
        <v>-15.132127007956015</v>
      </c>
      <c r="AH118" t="str">
        <f t="shared" si="24"/>
        <v>Bayern MunichMainz 05</v>
      </c>
      <c r="AI118">
        <f t="shared" si="25"/>
        <v>1.1200000000000001</v>
      </c>
      <c r="AJ118">
        <f t="shared" si="26"/>
        <v>9</v>
      </c>
      <c r="AK118">
        <f t="shared" si="27"/>
        <v>17</v>
      </c>
      <c r="AL118">
        <f t="shared" si="28"/>
        <v>1.33</v>
      </c>
      <c r="AM118">
        <f t="shared" si="29"/>
        <v>3.3</v>
      </c>
      <c r="AR118" t="s">
        <v>81</v>
      </c>
      <c r="AS118">
        <v>1.6</v>
      </c>
      <c r="AT118">
        <v>4.2</v>
      </c>
      <c r="AU118">
        <v>5.25</v>
      </c>
      <c r="AV118">
        <v>1.44</v>
      </c>
      <c r="AW118">
        <v>2.72</v>
      </c>
    </row>
    <row r="119" spans="1:49">
      <c r="A119">
        <v>27</v>
      </c>
      <c r="B119" t="s">
        <v>47</v>
      </c>
      <c r="C119" t="s">
        <v>51</v>
      </c>
      <c r="D119">
        <v>0.31096718125975292</v>
      </c>
      <c r="E119">
        <v>0.44888070572454458</v>
      </c>
      <c r="F119">
        <v>0.22283475091205052</v>
      </c>
      <c r="G119">
        <v>0.64363263847299446</v>
      </c>
      <c r="H119">
        <v>0.64902380475372001</v>
      </c>
      <c r="I119" s="3">
        <v>0</v>
      </c>
      <c r="J119" s="3">
        <v>14.793550296971837</v>
      </c>
      <c r="K119" s="3">
        <v>0</v>
      </c>
      <c r="L119" s="3">
        <f t="shared" si="16"/>
        <v>14.793550296971837</v>
      </c>
      <c r="M119">
        <v>2.37</v>
      </c>
      <c r="N119">
        <v>2.7</v>
      </c>
      <c r="O119">
        <v>3.8</v>
      </c>
      <c r="P119" s="4">
        <f t="shared" si="17"/>
        <v>85.20644970302817</v>
      </c>
      <c r="Q119" s="4">
        <f t="shared" si="18"/>
        <v>125.14903550485212</v>
      </c>
      <c r="R119" s="4">
        <f t="shared" si="19"/>
        <v>85.20644970302817</v>
      </c>
      <c r="S119">
        <f t="shared" si="20"/>
        <v>1.9304724699359355</v>
      </c>
      <c r="T119">
        <f t="shared" si="20"/>
        <v>2.0974275069483599</v>
      </c>
      <c r="U119">
        <f t="shared" si="20"/>
        <v>1.9304724699359355</v>
      </c>
      <c r="V119" s="2">
        <f t="shared" si="21"/>
        <v>1.971984673981328</v>
      </c>
      <c r="X119">
        <v>4</v>
      </c>
      <c r="Y119">
        <v>1</v>
      </c>
      <c r="Z119">
        <f t="shared" si="22"/>
        <v>85.20644970302817</v>
      </c>
      <c r="AA119" s="7">
        <f t="shared" si="23"/>
        <v>-14.79355029697183</v>
      </c>
      <c r="AH119" t="str">
        <f t="shared" si="24"/>
        <v>HoffenheimBayer</v>
      </c>
      <c r="AI119">
        <f t="shared" si="25"/>
        <v>2.37</v>
      </c>
      <c r="AJ119">
        <f t="shared" si="26"/>
        <v>3.8</v>
      </c>
      <c r="AK119">
        <f t="shared" si="27"/>
        <v>2.7</v>
      </c>
      <c r="AL119">
        <f t="shared" si="28"/>
        <v>1.35</v>
      </c>
      <c r="AM119">
        <f t="shared" si="29"/>
        <v>3.12</v>
      </c>
      <c r="AR119" t="s">
        <v>107</v>
      </c>
      <c r="AS119">
        <v>2.37</v>
      </c>
      <c r="AT119">
        <v>3.8</v>
      </c>
      <c r="AU119">
        <v>2.7</v>
      </c>
      <c r="AV119">
        <v>1.35</v>
      </c>
      <c r="AW119">
        <v>3.12</v>
      </c>
    </row>
    <row r="120" spans="1:49">
      <c r="A120">
        <v>27</v>
      </c>
      <c r="B120" t="s">
        <v>251</v>
      </c>
      <c r="C120" t="s">
        <v>62</v>
      </c>
      <c r="D120">
        <v>0.30698200865131736</v>
      </c>
      <c r="E120">
        <v>0.40907058417624831</v>
      </c>
      <c r="F120">
        <v>0.28129991292918294</v>
      </c>
      <c r="G120">
        <v>0.40273985038599264</v>
      </c>
      <c r="H120">
        <v>0.46290906289247774</v>
      </c>
      <c r="I120" s="3">
        <v>0</v>
      </c>
      <c r="J120" s="3">
        <v>0</v>
      </c>
      <c r="K120" s="3">
        <v>0</v>
      </c>
      <c r="L120" s="3">
        <f t="shared" si="16"/>
        <v>0</v>
      </c>
      <c r="M120">
        <v>3</v>
      </c>
      <c r="N120">
        <v>2.2999999999999998</v>
      </c>
      <c r="O120">
        <v>3.5</v>
      </c>
      <c r="P120" s="4">
        <f t="shared" si="17"/>
        <v>100</v>
      </c>
      <c r="Q120" s="4">
        <f t="shared" si="18"/>
        <v>100</v>
      </c>
      <c r="R120" s="4">
        <f t="shared" si="19"/>
        <v>100</v>
      </c>
      <c r="S120">
        <f t="shared" si="20"/>
        <v>2</v>
      </c>
      <c r="T120">
        <f t="shared" si="20"/>
        <v>2</v>
      </c>
      <c r="U120">
        <f t="shared" si="20"/>
        <v>2</v>
      </c>
      <c r="V120" s="2">
        <f t="shared" si="21"/>
        <v>1.994705011513497</v>
      </c>
      <c r="X120">
        <v>3</v>
      </c>
      <c r="Y120">
        <v>1</v>
      </c>
      <c r="Z120">
        <f t="shared" si="22"/>
        <v>100</v>
      </c>
      <c r="AA120" s="7">
        <f t="shared" si="23"/>
        <v>0</v>
      </c>
      <c r="AH120" t="str">
        <f t="shared" si="24"/>
        <v>DüsseldorfM'gladbach</v>
      </c>
      <c r="AI120">
        <f t="shared" si="25"/>
        <v>3</v>
      </c>
      <c r="AJ120">
        <f t="shared" si="26"/>
        <v>3.5</v>
      </c>
      <c r="AK120">
        <f t="shared" si="27"/>
        <v>2.2999999999999998</v>
      </c>
      <c r="AL120">
        <f t="shared" si="28"/>
        <v>1.79</v>
      </c>
      <c r="AM120">
        <f t="shared" si="29"/>
        <v>2.0299999999999998</v>
      </c>
      <c r="AR120" t="s">
        <v>100</v>
      </c>
      <c r="AS120">
        <v>1.5</v>
      </c>
      <c r="AT120">
        <v>4.33</v>
      </c>
      <c r="AU120">
        <v>6.5</v>
      </c>
      <c r="AV120">
        <v>1.54</v>
      </c>
      <c r="AW120">
        <v>1.45</v>
      </c>
    </row>
    <row r="121" spans="1:49">
      <c r="A121">
        <v>27</v>
      </c>
      <c r="B121" t="s">
        <v>32</v>
      </c>
      <c r="C121" t="s">
        <v>53</v>
      </c>
      <c r="D121">
        <v>0.16237292483433763</v>
      </c>
      <c r="E121">
        <v>0.61803385177146886</v>
      </c>
      <c r="F121">
        <v>0.19371802968683238</v>
      </c>
      <c r="G121">
        <v>0.59950429330642674</v>
      </c>
      <c r="H121">
        <v>0.55189036297058403</v>
      </c>
      <c r="I121" s="3">
        <v>9.7290932938231851</v>
      </c>
      <c r="J121" s="3">
        <v>0</v>
      </c>
      <c r="K121" s="3">
        <v>6.9463341594887975</v>
      </c>
      <c r="L121" s="3">
        <f t="shared" si="16"/>
        <v>16.675427453311983</v>
      </c>
      <c r="M121">
        <v>12</v>
      </c>
      <c r="N121">
        <v>1.22</v>
      </c>
      <c r="O121">
        <v>6.5</v>
      </c>
      <c r="P121" s="4">
        <f t="shared" si="17"/>
        <v>200.07369207256625</v>
      </c>
      <c r="Q121" s="4">
        <f t="shared" si="18"/>
        <v>83.324572546688017</v>
      </c>
      <c r="R121" s="4">
        <f t="shared" si="19"/>
        <v>128.47574458336518</v>
      </c>
      <c r="S121">
        <f t="shared" si="20"/>
        <v>2.301189986493029</v>
      </c>
      <c r="T121">
        <f t="shared" si="20"/>
        <v>1.9207730944166861</v>
      </c>
      <c r="U121">
        <f t="shared" si="20"/>
        <v>2.1088211433255681</v>
      </c>
      <c r="V121" s="2">
        <f t="shared" si="21"/>
        <v>1.9692704194746729</v>
      </c>
      <c r="X121">
        <v>1</v>
      </c>
      <c r="Y121">
        <v>1</v>
      </c>
      <c r="Z121">
        <f t="shared" si="22"/>
        <v>128.47574458336518</v>
      </c>
      <c r="AA121" s="7">
        <f t="shared" si="23"/>
        <v>28.475744583365184</v>
      </c>
      <c r="AH121" t="str">
        <f t="shared" si="24"/>
        <v>FreiburgBayern Munich</v>
      </c>
      <c r="AI121">
        <f t="shared" si="25"/>
        <v>12</v>
      </c>
      <c r="AJ121">
        <f t="shared" si="26"/>
        <v>6.5</v>
      </c>
      <c r="AK121">
        <f t="shared" si="27"/>
        <v>1.22</v>
      </c>
      <c r="AL121">
        <f t="shared" si="28"/>
        <v>1.41</v>
      </c>
      <c r="AM121">
        <f t="shared" si="29"/>
        <v>2.85</v>
      </c>
      <c r="AR121" t="s">
        <v>314</v>
      </c>
      <c r="AS121">
        <v>3</v>
      </c>
      <c r="AT121">
        <v>3.5</v>
      </c>
      <c r="AU121">
        <v>2.2999999999999998</v>
      </c>
      <c r="AV121">
        <v>1.79</v>
      </c>
      <c r="AW121">
        <v>2.0299999999999998</v>
      </c>
    </row>
    <row r="122" spans="1:49">
      <c r="A122">
        <v>27</v>
      </c>
      <c r="B122" t="s">
        <v>40</v>
      </c>
      <c r="C122" t="s">
        <v>35</v>
      </c>
      <c r="D122">
        <v>0.64162597602160709</v>
      </c>
      <c r="E122">
        <v>0.14429051438053633</v>
      </c>
      <c r="F122">
        <v>0.17646280410230303</v>
      </c>
      <c r="G122">
        <v>0.63370702223347619</v>
      </c>
      <c r="H122">
        <v>0.56378878582747516</v>
      </c>
      <c r="I122" s="3">
        <v>9.6334722170695013</v>
      </c>
      <c r="J122" s="3">
        <v>0</v>
      </c>
      <c r="K122" s="3">
        <v>0</v>
      </c>
      <c r="L122" s="3">
        <f t="shared" si="16"/>
        <v>9.6334722170695013</v>
      </c>
      <c r="M122">
        <v>1.61</v>
      </c>
      <c r="N122">
        <v>5</v>
      </c>
      <c r="O122">
        <v>4.33</v>
      </c>
      <c r="P122" s="4">
        <f t="shared" si="17"/>
        <v>105.87641805241239</v>
      </c>
      <c r="Q122" s="4">
        <f t="shared" si="18"/>
        <v>90.366527782930504</v>
      </c>
      <c r="R122" s="4">
        <f t="shared" si="19"/>
        <v>90.366527782930504</v>
      </c>
      <c r="S122">
        <f t="shared" si="20"/>
        <v>2.024799240086943</v>
      </c>
      <c r="T122">
        <f t="shared" si="20"/>
        <v>1.956007595396936</v>
      </c>
      <c r="U122">
        <f t="shared" si="20"/>
        <v>1.956007595396936</v>
      </c>
      <c r="V122" s="2">
        <f t="shared" si="21"/>
        <v>1.9265597158697996</v>
      </c>
      <c r="X122">
        <v>3</v>
      </c>
      <c r="Y122">
        <v>1</v>
      </c>
      <c r="Z122">
        <f t="shared" si="22"/>
        <v>105.87641805241239</v>
      </c>
      <c r="AA122" s="7">
        <f t="shared" si="23"/>
        <v>5.8764180524123901</v>
      </c>
      <c r="AH122" t="str">
        <f t="shared" si="24"/>
        <v>Werder BremenMainz 05</v>
      </c>
      <c r="AI122">
        <f t="shared" si="25"/>
        <v>1.61</v>
      </c>
      <c r="AJ122">
        <f t="shared" si="26"/>
        <v>4.33</v>
      </c>
      <c r="AK122">
        <f t="shared" si="27"/>
        <v>5</v>
      </c>
      <c r="AL122">
        <f t="shared" si="28"/>
        <v>1.65</v>
      </c>
      <c r="AM122">
        <f t="shared" si="29"/>
        <v>2.25</v>
      </c>
      <c r="AR122" t="s">
        <v>163</v>
      </c>
      <c r="AS122">
        <v>12</v>
      </c>
      <c r="AT122">
        <v>6.5</v>
      </c>
      <c r="AU122">
        <v>1.22</v>
      </c>
      <c r="AV122">
        <v>1.41</v>
      </c>
      <c r="AW122">
        <v>2.85</v>
      </c>
    </row>
    <row r="123" spans="1:49">
      <c r="A123">
        <v>27</v>
      </c>
      <c r="B123" t="s">
        <v>255</v>
      </c>
      <c r="C123" t="s">
        <v>36</v>
      </c>
      <c r="D123">
        <v>0.46106658262096167</v>
      </c>
      <c r="E123">
        <v>0.19249652484189414</v>
      </c>
      <c r="F123">
        <v>0.34580319128082387</v>
      </c>
      <c r="G123">
        <v>0.20126318667555895</v>
      </c>
      <c r="H123">
        <v>0.26311464586120709</v>
      </c>
      <c r="I123" s="3">
        <v>26.853465377108794</v>
      </c>
      <c r="J123" s="3">
        <v>0</v>
      </c>
      <c r="K123" s="3">
        <v>17.756953419767918</v>
      </c>
      <c r="L123" s="3">
        <f t="shared" si="16"/>
        <v>44.610418796876715</v>
      </c>
      <c r="M123">
        <v>2.87</v>
      </c>
      <c r="N123">
        <v>2.5</v>
      </c>
      <c r="O123">
        <v>3.3</v>
      </c>
      <c r="P123" s="4">
        <f t="shared" si="17"/>
        <v>132.45902683542556</v>
      </c>
      <c r="Q123" s="4">
        <f t="shared" si="18"/>
        <v>55.389581203123292</v>
      </c>
      <c r="R123" s="4">
        <f t="shared" si="19"/>
        <v>113.98752748835741</v>
      </c>
      <c r="S123">
        <f t="shared" si="20"/>
        <v>2.1220815600000345</v>
      </c>
      <c r="T123">
        <f t="shared" si="20"/>
        <v>1.7434280814878971</v>
      </c>
      <c r="U123">
        <f t="shared" si="20"/>
        <v>2.0568573334476921</v>
      </c>
      <c r="V123" s="2">
        <f t="shared" si="21"/>
        <v>2.0252925698259436</v>
      </c>
      <c r="X123">
        <v>3</v>
      </c>
      <c r="Y123">
        <v>0</v>
      </c>
      <c r="Z123">
        <f t="shared" si="22"/>
        <v>132.45902683542556</v>
      </c>
      <c r="AA123" s="7">
        <f t="shared" si="23"/>
        <v>32.459026835425561</v>
      </c>
      <c r="AH123" t="str">
        <f t="shared" si="24"/>
        <v>NürnbergAugsburg</v>
      </c>
      <c r="AI123">
        <f t="shared" si="25"/>
        <v>2.87</v>
      </c>
      <c r="AJ123">
        <f t="shared" si="26"/>
        <v>3.3</v>
      </c>
      <c r="AK123">
        <f t="shared" si="27"/>
        <v>2.5</v>
      </c>
      <c r="AL123">
        <f t="shared" si="28"/>
        <v>2.0299999999999998</v>
      </c>
      <c r="AM123">
        <f t="shared" si="29"/>
        <v>1.79</v>
      </c>
      <c r="AR123" t="s">
        <v>315</v>
      </c>
      <c r="AS123">
        <v>2.87</v>
      </c>
      <c r="AT123">
        <v>3.3</v>
      </c>
      <c r="AU123">
        <v>2.5</v>
      </c>
      <c r="AV123">
        <v>2.0299999999999998</v>
      </c>
      <c r="AW123">
        <v>1.79</v>
      </c>
    </row>
    <row r="124" spans="1:49">
      <c r="A124">
        <v>27</v>
      </c>
      <c r="B124" t="s">
        <v>52</v>
      </c>
      <c r="C124" t="s">
        <v>61</v>
      </c>
      <c r="D124">
        <v>0.36940982443448628</v>
      </c>
      <c r="E124">
        <v>0.34357616142028913</v>
      </c>
      <c r="F124">
        <v>0.1738144712509137</v>
      </c>
      <c r="G124">
        <v>0.79440318833301271</v>
      </c>
      <c r="H124">
        <v>0.76671887395398208</v>
      </c>
      <c r="I124" s="3">
        <v>0</v>
      </c>
      <c r="J124" s="3">
        <v>28.272128291556761</v>
      </c>
      <c r="K124" s="3">
        <v>4.3857777752942431</v>
      </c>
      <c r="L124" s="3">
        <f t="shared" si="16"/>
        <v>32.657906066851005</v>
      </c>
      <c r="M124">
        <v>1.5</v>
      </c>
      <c r="N124">
        <v>6.5</v>
      </c>
      <c r="O124">
        <v>4.33</v>
      </c>
      <c r="P124" s="4">
        <f t="shared" si="17"/>
        <v>67.342093933149002</v>
      </c>
      <c r="Q124" s="4">
        <f t="shared" si="18"/>
        <v>251.11092782826796</v>
      </c>
      <c r="R124" s="4">
        <f t="shared" si="19"/>
        <v>86.332511700173058</v>
      </c>
      <c r="S124">
        <f t="shared" si="20"/>
        <v>1.8282866162022593</v>
      </c>
      <c r="T124">
        <f t="shared" si="20"/>
        <v>2.3998656127218778</v>
      </c>
      <c r="U124">
        <f t="shared" si="20"/>
        <v>1.9361743761672383</v>
      </c>
      <c r="V124" s="2">
        <f t="shared" si="21"/>
        <v>1.8364587784938067</v>
      </c>
      <c r="X124">
        <v>2</v>
      </c>
      <c r="Y124">
        <v>0</v>
      </c>
      <c r="Z124">
        <f t="shared" si="22"/>
        <v>67.342093933149002</v>
      </c>
      <c r="AA124" s="7">
        <f t="shared" si="23"/>
        <v>-32.657906066850998</v>
      </c>
      <c r="AH124" t="str">
        <f t="shared" si="24"/>
        <v>DortmundWolfsburg</v>
      </c>
      <c r="AI124">
        <f t="shared" si="25"/>
        <v>1.5</v>
      </c>
      <c r="AJ124">
        <f t="shared" si="26"/>
        <v>4.33</v>
      </c>
      <c r="AK124">
        <f t="shared" si="27"/>
        <v>6.5</v>
      </c>
      <c r="AL124">
        <f t="shared" si="28"/>
        <v>1.54</v>
      </c>
      <c r="AM124">
        <f t="shared" si="29"/>
        <v>1.45</v>
      </c>
      <c r="AR124" t="s">
        <v>91</v>
      </c>
      <c r="AS124">
        <v>1.5</v>
      </c>
      <c r="AT124">
        <v>4.33</v>
      </c>
      <c r="AU124">
        <v>6.5</v>
      </c>
      <c r="AV124">
        <v>1.74</v>
      </c>
      <c r="AW124">
        <v>2.11</v>
      </c>
    </row>
    <row r="125" spans="1:49">
      <c r="A125">
        <v>27</v>
      </c>
      <c r="B125" t="s">
        <v>48</v>
      </c>
      <c r="C125" t="s">
        <v>58</v>
      </c>
      <c r="D125">
        <v>0.47035896894150359</v>
      </c>
      <c r="E125">
        <v>0.29251884957317054</v>
      </c>
      <c r="F125">
        <v>0.2151226864353685</v>
      </c>
      <c r="G125">
        <v>0.66711175218213925</v>
      </c>
      <c r="H125">
        <v>0.66334306268198695</v>
      </c>
      <c r="I125" s="3">
        <v>0</v>
      </c>
      <c r="J125" s="3">
        <v>17.877435166110256</v>
      </c>
      <c r="K125" s="3">
        <v>3.9111966138106875</v>
      </c>
      <c r="L125" s="3">
        <f t="shared" si="16"/>
        <v>21.788631779920944</v>
      </c>
      <c r="M125">
        <v>1.5</v>
      </c>
      <c r="N125">
        <v>6.5</v>
      </c>
      <c r="O125">
        <v>4.33</v>
      </c>
      <c r="P125" s="4">
        <f t="shared" si="17"/>
        <v>78.211368220079052</v>
      </c>
      <c r="Q125" s="4">
        <f t="shared" si="18"/>
        <v>194.41469679979573</v>
      </c>
      <c r="R125" s="4">
        <f t="shared" si="19"/>
        <v>95.146849557879321</v>
      </c>
      <c r="S125">
        <f t="shared" si="20"/>
        <v>1.8932698834488251</v>
      </c>
      <c r="T125">
        <f t="shared" si="20"/>
        <v>2.2887290923690364</v>
      </c>
      <c r="U125">
        <f t="shared" si="20"/>
        <v>1.9783944127777411</v>
      </c>
      <c r="V125" s="2">
        <f t="shared" si="21"/>
        <v>1.9856103922968984</v>
      </c>
      <c r="X125">
        <v>5</v>
      </c>
      <c r="Y125">
        <v>0</v>
      </c>
      <c r="Z125">
        <f t="shared" si="22"/>
        <v>78.211368220079052</v>
      </c>
      <c r="AA125" s="7">
        <f t="shared" si="23"/>
        <v>-21.788631779920948</v>
      </c>
      <c r="AH125" t="str">
        <f t="shared" si="24"/>
        <v>RB LeipzigHertha BSC</v>
      </c>
      <c r="AI125">
        <f t="shared" si="25"/>
        <v>1.5</v>
      </c>
      <c r="AJ125">
        <f t="shared" si="26"/>
        <v>4.33</v>
      </c>
      <c r="AK125">
        <f t="shared" si="27"/>
        <v>6.5</v>
      </c>
      <c r="AL125">
        <f t="shared" si="28"/>
        <v>1.74</v>
      </c>
      <c r="AM125">
        <f t="shared" si="29"/>
        <v>2.11</v>
      </c>
      <c r="AR125" t="s">
        <v>87</v>
      </c>
      <c r="AS125">
        <v>1.61</v>
      </c>
      <c r="AT125">
        <v>4.33</v>
      </c>
      <c r="AU125">
        <v>5</v>
      </c>
      <c r="AV125">
        <v>1.65</v>
      </c>
      <c r="AW125">
        <v>2.25</v>
      </c>
    </row>
    <row r="126" spans="1:49">
      <c r="A126">
        <v>27</v>
      </c>
      <c r="B126" t="s">
        <v>54</v>
      </c>
      <c r="C126" t="s">
        <v>56</v>
      </c>
      <c r="D126">
        <v>0.36416615473256581</v>
      </c>
      <c r="E126">
        <v>0.25825416059935374</v>
      </c>
      <c r="F126">
        <v>0.37734966988707302</v>
      </c>
      <c r="G126">
        <v>0.17117781914391972</v>
      </c>
      <c r="H126">
        <v>0.25449246020989985</v>
      </c>
      <c r="I126" s="3">
        <v>27.537948892821099</v>
      </c>
      <c r="J126" s="3">
        <v>0</v>
      </c>
      <c r="K126" s="3">
        <v>26.815349269829539</v>
      </c>
      <c r="L126" s="3">
        <f t="shared" si="16"/>
        <v>54.353298162650638</v>
      </c>
      <c r="M126">
        <v>4.5</v>
      </c>
      <c r="N126">
        <v>1.8</v>
      </c>
      <c r="O126">
        <v>3.6</v>
      </c>
      <c r="P126" s="4">
        <f t="shared" si="17"/>
        <v>169.56747185504432</v>
      </c>
      <c r="Q126" s="4">
        <f t="shared" si="18"/>
        <v>45.646701837349354</v>
      </c>
      <c r="R126" s="4">
        <f t="shared" si="19"/>
        <v>142.18195920873572</v>
      </c>
      <c r="S126">
        <f t="shared" si="20"/>
        <v>2.2293425451568605</v>
      </c>
      <c r="T126">
        <f t="shared" si="20"/>
        <v>1.6594094034347031</v>
      </c>
      <c r="U126">
        <f t="shared" si="20"/>
        <v>2.1528444943322276</v>
      </c>
      <c r="V126" s="2">
        <f t="shared" si="21"/>
        <v>2.0527756440806577</v>
      </c>
      <c r="X126">
        <v>0</v>
      </c>
      <c r="Y126">
        <v>1</v>
      </c>
      <c r="Z126">
        <f t="shared" si="22"/>
        <v>45.646701837349354</v>
      </c>
      <c r="AA126" s="7">
        <f t="shared" si="23"/>
        <v>-54.353298162650646</v>
      </c>
      <c r="AH126" t="str">
        <f t="shared" si="24"/>
        <v>Hannover 96Schalke 04</v>
      </c>
      <c r="AI126">
        <f t="shared" si="25"/>
        <v>4.5</v>
      </c>
      <c r="AJ126">
        <f t="shared" si="26"/>
        <v>3.6</v>
      </c>
      <c r="AK126">
        <f t="shared" si="27"/>
        <v>1.8</v>
      </c>
      <c r="AL126">
        <f t="shared" si="28"/>
        <v>1.86</v>
      </c>
      <c r="AM126">
        <f t="shared" si="29"/>
        <v>1.94</v>
      </c>
      <c r="AR126" t="s">
        <v>316</v>
      </c>
      <c r="AS126">
        <v>1.44</v>
      </c>
      <c r="AT126">
        <v>5</v>
      </c>
      <c r="AU126">
        <v>6.5</v>
      </c>
      <c r="AV126">
        <v>1.53</v>
      </c>
      <c r="AW126">
        <v>2.46</v>
      </c>
    </row>
    <row r="127" spans="1:49">
      <c r="A127">
        <v>27</v>
      </c>
      <c r="B127" t="s">
        <v>59</v>
      </c>
      <c r="C127" t="s">
        <v>41</v>
      </c>
      <c r="D127">
        <v>0.75103164898534558</v>
      </c>
      <c r="E127">
        <v>5.9101423346615951E-2</v>
      </c>
      <c r="F127">
        <v>0.11713966473591711</v>
      </c>
      <c r="G127">
        <v>0.6163839842999751</v>
      </c>
      <c r="H127">
        <v>0.42573626026162326</v>
      </c>
      <c r="I127" s="3">
        <v>22.115754057863711</v>
      </c>
      <c r="J127" s="3">
        <v>0</v>
      </c>
      <c r="K127" s="3">
        <v>0</v>
      </c>
      <c r="L127" s="3">
        <f t="shared" si="16"/>
        <v>22.115754057863711</v>
      </c>
      <c r="M127">
        <v>1.44</v>
      </c>
      <c r="N127">
        <v>6.5</v>
      </c>
      <c r="O127">
        <v>5</v>
      </c>
      <c r="P127" s="4">
        <f t="shared" si="17"/>
        <v>109.73093178546003</v>
      </c>
      <c r="Q127" s="4">
        <f t="shared" si="18"/>
        <v>77.884245942136289</v>
      </c>
      <c r="R127" s="4">
        <f t="shared" si="19"/>
        <v>77.884245942136289</v>
      </c>
      <c r="S127">
        <f t="shared" si="20"/>
        <v>2.0403290670477641</v>
      </c>
      <c r="T127">
        <f t="shared" si="20"/>
        <v>1.8914496195169186</v>
      </c>
      <c r="U127">
        <f t="shared" si="20"/>
        <v>1.8914496195169186</v>
      </c>
      <c r="V127" s="2">
        <f t="shared" si="21"/>
        <v>1.8657028426945688</v>
      </c>
      <c r="X127">
        <v>3</v>
      </c>
      <c r="Y127">
        <v>0</v>
      </c>
      <c r="Z127">
        <f t="shared" si="22"/>
        <v>109.73093178546003</v>
      </c>
      <c r="AA127" s="7">
        <f t="shared" si="23"/>
        <v>9.7309317854600295</v>
      </c>
      <c r="AH127" t="str">
        <f t="shared" si="24"/>
        <v>Eint FrankfurtStuttgart</v>
      </c>
      <c r="AI127">
        <f t="shared" si="25"/>
        <v>1.44</v>
      </c>
      <c r="AJ127">
        <f t="shared" si="26"/>
        <v>5</v>
      </c>
      <c r="AK127">
        <f t="shared" si="27"/>
        <v>6.5</v>
      </c>
      <c r="AL127">
        <f t="shared" si="28"/>
        <v>1.53</v>
      </c>
      <c r="AM127">
        <f t="shared" si="29"/>
        <v>2.46</v>
      </c>
      <c r="AR127" t="s">
        <v>317</v>
      </c>
      <c r="AS127">
        <v>4.5</v>
      </c>
      <c r="AT127">
        <v>3.6</v>
      </c>
      <c r="AU127">
        <v>1.8</v>
      </c>
      <c r="AV127">
        <v>1.86</v>
      </c>
      <c r="AW127">
        <v>1.94</v>
      </c>
    </row>
    <row r="128" spans="1:49">
      <c r="A128">
        <v>28</v>
      </c>
      <c r="B128" t="s">
        <v>35</v>
      </c>
      <c r="C128" t="s">
        <v>32</v>
      </c>
      <c r="D128">
        <v>0.62654741242721279</v>
      </c>
      <c r="E128">
        <v>0.14682060614570894</v>
      </c>
      <c r="F128">
        <v>0.21248676793228685</v>
      </c>
      <c r="G128">
        <v>0.49617978520717398</v>
      </c>
      <c r="H128">
        <v>0.45946450480791923</v>
      </c>
      <c r="I128" s="3">
        <v>34.755999702387477</v>
      </c>
      <c r="J128" s="3">
        <v>0</v>
      </c>
      <c r="K128" s="3">
        <v>0</v>
      </c>
      <c r="L128" s="3">
        <f t="shared" si="16"/>
        <v>34.755999702387477</v>
      </c>
      <c r="M128">
        <v>2.2000000000000002</v>
      </c>
      <c r="N128">
        <v>3.4</v>
      </c>
      <c r="O128">
        <v>3.3</v>
      </c>
      <c r="P128" s="4">
        <f t="shared" si="17"/>
        <v>141.70719964286499</v>
      </c>
      <c r="Q128" s="4">
        <f t="shared" si="18"/>
        <v>65.24400029761253</v>
      </c>
      <c r="R128" s="4">
        <f t="shared" si="19"/>
        <v>65.24400029761253</v>
      </c>
      <c r="S128">
        <f t="shared" si="20"/>
        <v>2.1513919157784178</v>
      </c>
      <c r="T128">
        <f t="shared" si="20"/>
        <v>1.8145405810303834</v>
      </c>
      <c r="U128">
        <f t="shared" si="20"/>
        <v>1.8145405810303834</v>
      </c>
      <c r="V128" s="2">
        <f t="shared" si="21"/>
        <v>1.9999268492757796</v>
      </c>
      <c r="X128">
        <v>5</v>
      </c>
      <c r="Y128">
        <v>0</v>
      </c>
      <c r="Z128">
        <f t="shared" si="22"/>
        <v>141.70719964286499</v>
      </c>
      <c r="AA128" s="7">
        <f t="shared" si="23"/>
        <v>41.707199642864992</v>
      </c>
      <c r="AH128" t="str">
        <f t="shared" si="24"/>
        <v>Mainz 05Freiburg</v>
      </c>
      <c r="AI128">
        <f t="shared" si="25"/>
        <v>2.2000000000000002</v>
      </c>
      <c r="AJ128">
        <f t="shared" si="26"/>
        <v>3.3</v>
      </c>
      <c r="AK128">
        <f t="shared" si="27"/>
        <v>3.4</v>
      </c>
      <c r="AL128">
        <f t="shared" si="28"/>
        <v>1.83</v>
      </c>
      <c r="AM128">
        <f t="shared" si="29"/>
        <v>1.97</v>
      </c>
      <c r="AR128" t="s">
        <v>208</v>
      </c>
      <c r="AS128">
        <v>2.2000000000000002</v>
      </c>
      <c r="AT128">
        <v>3.3</v>
      </c>
      <c r="AU128">
        <v>3.4</v>
      </c>
      <c r="AV128">
        <v>1.83</v>
      </c>
      <c r="AW128">
        <v>1.97</v>
      </c>
    </row>
    <row r="129" spans="1:49">
      <c r="A129">
        <v>28</v>
      </c>
      <c r="B129" t="s">
        <v>61</v>
      </c>
      <c r="C129" t="s">
        <v>54</v>
      </c>
      <c r="D129">
        <v>0.68794336898464825</v>
      </c>
      <c r="E129">
        <v>0.10609566286957946</v>
      </c>
      <c r="F129">
        <v>0.1503429725076206</v>
      </c>
      <c r="G129">
        <v>0.64451124145578598</v>
      </c>
      <c r="H129">
        <v>0.53198779815288433</v>
      </c>
      <c r="I129" s="3">
        <v>0</v>
      </c>
      <c r="J129" s="3">
        <v>0</v>
      </c>
      <c r="K129" s="3">
        <v>0</v>
      </c>
      <c r="L129" s="3">
        <f t="shared" si="16"/>
        <v>0</v>
      </c>
      <c r="M129">
        <v>1.33</v>
      </c>
      <c r="N129">
        <v>8.5</v>
      </c>
      <c r="O129">
        <v>5.5</v>
      </c>
      <c r="P129" s="4">
        <f t="shared" si="17"/>
        <v>100</v>
      </c>
      <c r="Q129" s="4">
        <f t="shared" si="18"/>
        <v>100</v>
      </c>
      <c r="R129" s="4">
        <f t="shared" si="19"/>
        <v>100</v>
      </c>
      <c r="S129">
        <f t="shared" si="20"/>
        <v>2</v>
      </c>
      <c r="T129">
        <f t="shared" si="20"/>
        <v>2</v>
      </c>
      <c r="U129">
        <f t="shared" si="20"/>
        <v>2</v>
      </c>
      <c r="V129" s="2">
        <f t="shared" si="21"/>
        <v>1.8887640087236968</v>
      </c>
      <c r="X129">
        <v>3</v>
      </c>
      <c r="Y129">
        <v>1</v>
      </c>
      <c r="Z129">
        <f t="shared" si="22"/>
        <v>100</v>
      </c>
      <c r="AA129" s="7">
        <f t="shared" si="23"/>
        <v>0</v>
      </c>
      <c r="AH129" t="str">
        <f t="shared" si="24"/>
        <v>WolfsburgHannover 96</v>
      </c>
      <c r="AI129">
        <f t="shared" si="25"/>
        <v>1.33</v>
      </c>
      <c r="AJ129">
        <f t="shared" si="26"/>
        <v>5.5</v>
      </c>
      <c r="AK129">
        <f t="shared" si="27"/>
        <v>8.5</v>
      </c>
      <c r="AL129">
        <f t="shared" si="28"/>
        <v>1.55</v>
      </c>
      <c r="AM129">
        <f t="shared" si="29"/>
        <v>2.44</v>
      </c>
      <c r="AR129" t="s">
        <v>183</v>
      </c>
      <c r="AS129">
        <v>1.53</v>
      </c>
      <c r="AT129">
        <v>4.75</v>
      </c>
      <c r="AU129">
        <v>5.25</v>
      </c>
      <c r="AV129">
        <v>1.42</v>
      </c>
      <c r="AW129">
        <v>2.83</v>
      </c>
    </row>
    <row r="130" spans="1:49">
      <c r="A130">
        <v>28</v>
      </c>
      <c r="B130" t="s">
        <v>58</v>
      </c>
      <c r="C130" t="s">
        <v>251</v>
      </c>
      <c r="D130">
        <v>0.5421475206876929</v>
      </c>
      <c r="E130">
        <v>0.22224706893318086</v>
      </c>
      <c r="F130">
        <v>0.21994812502124136</v>
      </c>
      <c r="G130">
        <v>0.58129451208004623</v>
      </c>
      <c r="H130">
        <v>0.57483522482778238</v>
      </c>
      <c r="I130" s="3">
        <v>2.3503334255554131</v>
      </c>
      <c r="J130" s="3">
        <v>0</v>
      </c>
      <c r="K130" s="3">
        <v>0</v>
      </c>
      <c r="L130" s="3">
        <f t="shared" si="16"/>
        <v>2.3503334255554131</v>
      </c>
      <c r="M130">
        <v>1.9</v>
      </c>
      <c r="N130">
        <v>4</v>
      </c>
      <c r="O130">
        <v>3.6</v>
      </c>
      <c r="P130" s="4">
        <f t="shared" si="17"/>
        <v>102.11530008299987</v>
      </c>
      <c r="Q130" s="4">
        <f t="shared" si="18"/>
        <v>97.649666574444581</v>
      </c>
      <c r="R130" s="4">
        <f t="shared" si="19"/>
        <v>97.649666574444581</v>
      </c>
      <c r="S130">
        <f t="shared" si="20"/>
        <v>2.0090908179321505</v>
      </c>
      <c r="T130">
        <f t="shared" si="20"/>
        <v>1.9896707647244767</v>
      </c>
      <c r="U130">
        <f t="shared" si="20"/>
        <v>1.9896707647244767</v>
      </c>
      <c r="V130" s="2">
        <f t="shared" si="21"/>
        <v>1.969046455491108</v>
      </c>
      <c r="X130">
        <v>1</v>
      </c>
      <c r="Y130">
        <v>2</v>
      </c>
      <c r="Z130">
        <f t="shared" si="22"/>
        <v>97.649666574444581</v>
      </c>
      <c r="AA130" s="7">
        <f t="shared" si="23"/>
        <v>-2.3503334255554194</v>
      </c>
      <c r="AH130" t="str">
        <f t="shared" si="24"/>
        <v>Hertha BSCDüsseldorf</v>
      </c>
      <c r="AI130">
        <f t="shared" si="25"/>
        <v>1.9</v>
      </c>
      <c r="AJ130">
        <f t="shared" si="26"/>
        <v>3.6</v>
      </c>
      <c r="AK130">
        <f t="shared" si="27"/>
        <v>4</v>
      </c>
      <c r="AL130">
        <f t="shared" si="28"/>
        <v>1.84</v>
      </c>
      <c r="AM130">
        <f t="shared" si="29"/>
        <v>1.97</v>
      </c>
      <c r="AR130" t="s">
        <v>318</v>
      </c>
      <c r="AS130">
        <v>1.9</v>
      </c>
      <c r="AT130">
        <v>3.6</v>
      </c>
      <c r="AU130">
        <v>4</v>
      </c>
      <c r="AV130">
        <v>1.84</v>
      </c>
      <c r="AW130">
        <v>1.97</v>
      </c>
    </row>
    <row r="131" spans="1:49">
      <c r="A131">
        <v>28</v>
      </c>
      <c r="B131" t="s">
        <v>41</v>
      </c>
      <c r="C131" t="s">
        <v>255</v>
      </c>
      <c r="D131">
        <v>0.71984266626971793</v>
      </c>
      <c r="E131">
        <v>7.2532421176462192E-2</v>
      </c>
      <c r="F131">
        <v>0.19469443576400214</v>
      </c>
      <c r="G131">
        <v>0.3924568678394264</v>
      </c>
      <c r="H131">
        <v>0.28395591641469564</v>
      </c>
      <c r="I131" s="3">
        <v>33.50226445274911</v>
      </c>
      <c r="J131" s="3">
        <v>0</v>
      </c>
      <c r="K131" s="3">
        <v>1.453935799666296</v>
      </c>
      <c r="L131" s="3">
        <f t="shared" ref="L131:L194" si="30">SUM(I131:K131)</f>
        <v>34.956200252415407</v>
      </c>
      <c r="M131">
        <v>1.8</v>
      </c>
      <c r="N131">
        <v>4.5</v>
      </c>
      <c r="O131">
        <v>3.75</v>
      </c>
      <c r="P131" s="4">
        <f t="shared" ref="P131:P194" si="31">100+(I131*M131-I131)-J131-K131</f>
        <v>125.34787576253299</v>
      </c>
      <c r="Q131" s="4">
        <f t="shared" ref="Q131:Q194" si="32">100+(J131*N131-J131)-I131-K131</f>
        <v>65.0437997475846</v>
      </c>
      <c r="R131" s="4">
        <f t="shared" ref="R131:R194" si="33">100+(K131*O131-K131)-I131-J131</f>
        <v>70.496058996333204</v>
      </c>
      <c r="S131">
        <f t="shared" ref="S131:U194" si="34">LOG(P131)</f>
        <v>2.0981169784822913</v>
      </c>
      <c r="T131">
        <f t="shared" si="34"/>
        <v>1.813205904068276</v>
      </c>
      <c r="U131">
        <f t="shared" si="34"/>
        <v>1.8481648389206742</v>
      </c>
      <c r="V131" s="2">
        <f t="shared" ref="V131:V194" si="35">(D131*S131)+(E131*T131)+(F131*U131)</f>
        <v>2.0016577447625137</v>
      </c>
      <c r="X131">
        <v>1</v>
      </c>
      <c r="Y131">
        <v>1</v>
      </c>
      <c r="Z131">
        <f t="shared" ref="Z131:Z194" si="36">IF(X131=Y131,R131,IF(X131&gt;Y131,P131,Q131))</f>
        <v>70.496058996333204</v>
      </c>
      <c r="AA131" s="7">
        <f t="shared" ref="AA131:AA194" si="37">Z131-100</f>
        <v>-29.503941003666796</v>
      </c>
      <c r="AH131" t="str">
        <f t="shared" ref="AH131:AH190" si="38">_xlfn.CONCAT(B131,C131)</f>
        <v>StuttgartNürnberg</v>
      </c>
      <c r="AI131">
        <f t="shared" ref="AI131:AI190" si="39">VLOOKUP(AH131,$AR$2:$AW$190,2,FALSE)</f>
        <v>1.8</v>
      </c>
      <c r="AJ131">
        <f t="shared" ref="AJ131:AJ190" si="40">VLOOKUP(AH131,$AR$2:$AW$190,3,FALSE)</f>
        <v>3.75</v>
      </c>
      <c r="AK131">
        <f t="shared" ref="AK131:AK190" si="41">VLOOKUP(AH131,$AR$2:$AW$190,4,FALSE)</f>
        <v>4.5</v>
      </c>
      <c r="AL131">
        <f t="shared" ref="AL131:AL190" si="42">VLOOKUP(AH131,$AR$2:$AW$190,5,FALSE)</f>
        <v>1.93</v>
      </c>
      <c r="AM131">
        <f t="shared" ref="AM131:AM190" si="43">VLOOKUP(AH131,$AR$2:$AW$190,6,FALSE)</f>
        <v>1.87</v>
      </c>
      <c r="AR131" t="s">
        <v>319</v>
      </c>
      <c r="AS131">
        <v>2.2999999999999998</v>
      </c>
      <c r="AT131">
        <v>3.75</v>
      </c>
      <c r="AU131">
        <v>2.9</v>
      </c>
      <c r="AV131">
        <v>1.59</v>
      </c>
      <c r="AW131">
        <v>2.35</v>
      </c>
    </row>
    <row r="132" spans="1:49">
      <c r="A132">
        <v>28</v>
      </c>
      <c r="B132" t="s">
        <v>56</v>
      </c>
      <c r="C132" t="s">
        <v>59</v>
      </c>
      <c r="D132">
        <v>0.28410237471051503</v>
      </c>
      <c r="E132">
        <v>0.38217785074452226</v>
      </c>
      <c r="F132">
        <v>0.33306836254700878</v>
      </c>
      <c r="G132">
        <v>0.25426200358234058</v>
      </c>
      <c r="H132">
        <v>0.33534631790308356</v>
      </c>
      <c r="I132" s="3">
        <v>0</v>
      </c>
      <c r="J132" s="3">
        <v>0</v>
      </c>
      <c r="K132" s="3">
        <v>7.9528533989273731</v>
      </c>
      <c r="L132" s="3">
        <f t="shared" si="30"/>
        <v>7.9528533989273731</v>
      </c>
      <c r="M132">
        <v>3.3</v>
      </c>
      <c r="N132">
        <v>2.15</v>
      </c>
      <c r="O132">
        <v>3.5</v>
      </c>
      <c r="P132" s="4">
        <f t="shared" si="31"/>
        <v>92.047146601072626</v>
      </c>
      <c r="Q132" s="4">
        <f t="shared" si="32"/>
        <v>92.047146601072626</v>
      </c>
      <c r="R132" s="4">
        <f t="shared" si="33"/>
        <v>119.88213349731843</v>
      </c>
      <c r="S132">
        <f t="shared" si="34"/>
        <v>1.9640103302151988</v>
      </c>
      <c r="T132">
        <f t="shared" si="34"/>
        <v>1.9640103302151988</v>
      </c>
      <c r="U132">
        <f t="shared" si="34"/>
        <v>2.0787544633182153</v>
      </c>
      <c r="V132" s="2">
        <f t="shared" si="35"/>
        <v>2.0009485908464888</v>
      </c>
      <c r="X132">
        <v>1</v>
      </c>
      <c r="Y132">
        <v>2</v>
      </c>
      <c r="Z132">
        <f t="shared" si="36"/>
        <v>92.047146601072626</v>
      </c>
      <c r="AA132" s="7">
        <f t="shared" si="37"/>
        <v>-7.952853398927374</v>
      </c>
      <c r="AH132" t="str">
        <f t="shared" si="38"/>
        <v>Schalke 04Eint Frankfurt</v>
      </c>
      <c r="AI132">
        <f t="shared" si="39"/>
        <v>3.3</v>
      </c>
      <c r="AJ132">
        <f t="shared" si="40"/>
        <v>3.5</v>
      </c>
      <c r="AK132">
        <f t="shared" si="41"/>
        <v>2.15</v>
      </c>
      <c r="AL132">
        <f t="shared" si="42"/>
        <v>1.86</v>
      </c>
      <c r="AM132">
        <f t="shared" si="43"/>
        <v>1.95</v>
      </c>
      <c r="AR132" t="s">
        <v>243</v>
      </c>
      <c r="AS132">
        <v>3.3</v>
      </c>
      <c r="AT132">
        <v>3.5</v>
      </c>
      <c r="AU132">
        <v>2.15</v>
      </c>
      <c r="AV132">
        <v>1.86</v>
      </c>
      <c r="AW132">
        <v>1.95</v>
      </c>
    </row>
    <row r="133" spans="1:49">
      <c r="A133">
        <v>28</v>
      </c>
      <c r="B133" t="s">
        <v>51</v>
      </c>
      <c r="C133" t="s">
        <v>48</v>
      </c>
      <c r="D133">
        <v>0.24268276469133127</v>
      </c>
      <c r="E133">
        <v>0.51801925997282539</v>
      </c>
      <c r="F133">
        <v>0.22522431768556225</v>
      </c>
      <c r="G133">
        <v>0.58151145117547054</v>
      </c>
      <c r="H133">
        <v>0.58368440096882923</v>
      </c>
      <c r="I133" s="3">
        <v>0</v>
      </c>
      <c r="J133" s="3">
        <v>31.792869584473745</v>
      </c>
      <c r="K133" s="3">
        <v>5.7410695208628697</v>
      </c>
      <c r="L133" s="3">
        <f t="shared" si="30"/>
        <v>37.533939105336614</v>
      </c>
      <c r="M133">
        <v>2.2999999999999998</v>
      </c>
      <c r="N133">
        <v>2.9</v>
      </c>
      <c r="O133">
        <v>3.75</v>
      </c>
      <c r="P133" s="4">
        <f t="shared" si="31"/>
        <v>62.466060894663379</v>
      </c>
      <c r="Q133" s="4">
        <f t="shared" si="32"/>
        <v>154.66538268963723</v>
      </c>
      <c r="R133" s="4">
        <f t="shared" si="33"/>
        <v>83.995071597899141</v>
      </c>
      <c r="S133">
        <f t="shared" si="34"/>
        <v>1.7956441202304863</v>
      </c>
      <c r="T133">
        <f t="shared" si="34"/>
        <v>2.1893931204917698</v>
      </c>
      <c r="U133">
        <f t="shared" si="34"/>
        <v>1.9242538046258222</v>
      </c>
      <c r="V133" s="2">
        <f t="shared" si="35"/>
        <v>2.0033084337667071</v>
      </c>
      <c r="X133">
        <v>2</v>
      </c>
      <c r="Y133">
        <v>4</v>
      </c>
      <c r="Z133">
        <f t="shared" si="36"/>
        <v>154.66538268963723</v>
      </c>
      <c r="AA133" s="7">
        <f t="shared" si="37"/>
        <v>54.665382689637227</v>
      </c>
      <c r="AH133" t="str">
        <f t="shared" si="38"/>
        <v>BayerRB Leipzig</v>
      </c>
      <c r="AI133">
        <f t="shared" si="39"/>
        <v>2.2999999999999998</v>
      </c>
      <c r="AJ133">
        <f t="shared" si="40"/>
        <v>3.75</v>
      </c>
      <c r="AK133">
        <f t="shared" si="41"/>
        <v>2.9</v>
      </c>
      <c r="AL133">
        <f t="shared" si="42"/>
        <v>1.59</v>
      </c>
      <c r="AM133">
        <f t="shared" si="43"/>
        <v>2.35</v>
      </c>
      <c r="AR133" t="s">
        <v>320</v>
      </c>
      <c r="AS133">
        <v>1.8</v>
      </c>
      <c r="AT133">
        <v>3.75</v>
      </c>
      <c r="AU133">
        <v>4.5</v>
      </c>
      <c r="AV133">
        <v>1.93</v>
      </c>
      <c r="AW133">
        <v>1.87</v>
      </c>
    </row>
    <row r="134" spans="1:49">
      <c r="A134">
        <v>28</v>
      </c>
      <c r="B134" t="s">
        <v>53</v>
      </c>
      <c r="C134" t="s">
        <v>52</v>
      </c>
      <c r="D134">
        <v>0.25665272688440793</v>
      </c>
      <c r="E134">
        <v>0.49713734566841139</v>
      </c>
      <c r="F134">
        <v>0.18232463719148562</v>
      </c>
      <c r="G134">
        <v>0.76332444857039439</v>
      </c>
      <c r="H134">
        <v>0.72975447175146568</v>
      </c>
      <c r="I134" s="3">
        <v>0</v>
      </c>
      <c r="J134" s="3">
        <v>48.201879079551794</v>
      </c>
      <c r="K134" s="3">
        <v>10.085747939554681</v>
      </c>
      <c r="L134" s="3">
        <f t="shared" si="30"/>
        <v>58.287627019106473</v>
      </c>
      <c r="M134">
        <v>1.53</v>
      </c>
      <c r="N134">
        <v>5.25</v>
      </c>
      <c r="O134">
        <v>4.75</v>
      </c>
      <c r="P134" s="4">
        <f t="shared" si="31"/>
        <v>41.712372980893527</v>
      </c>
      <c r="Q134" s="4">
        <f t="shared" si="32"/>
        <v>294.77223814854045</v>
      </c>
      <c r="R134" s="4">
        <f t="shared" si="33"/>
        <v>89.619675693778277</v>
      </c>
      <c r="S134">
        <f t="shared" si="34"/>
        <v>1.6202648971868281</v>
      </c>
      <c r="T134">
        <f t="shared" si="34"/>
        <v>2.4694865789609683</v>
      </c>
      <c r="U134">
        <f t="shared" si="34"/>
        <v>1.952403368000843</v>
      </c>
      <c r="V134" s="2">
        <f t="shared" si="35"/>
        <v>1.9994906428886943</v>
      </c>
      <c r="X134">
        <v>5</v>
      </c>
      <c r="Y134">
        <v>0</v>
      </c>
      <c r="Z134">
        <f t="shared" si="36"/>
        <v>41.712372980893527</v>
      </c>
      <c r="AA134" s="7">
        <f t="shared" si="37"/>
        <v>-58.287627019106473</v>
      </c>
      <c r="AH134" t="str">
        <f t="shared" si="38"/>
        <v>Bayern MunichDortmund</v>
      </c>
      <c r="AI134">
        <f t="shared" si="39"/>
        <v>1.53</v>
      </c>
      <c r="AJ134">
        <f t="shared" si="40"/>
        <v>4.75</v>
      </c>
      <c r="AK134">
        <f t="shared" si="41"/>
        <v>5.25</v>
      </c>
      <c r="AL134">
        <f t="shared" si="42"/>
        <v>1.42</v>
      </c>
      <c r="AM134">
        <f t="shared" si="43"/>
        <v>2.83</v>
      </c>
      <c r="AR134" t="s">
        <v>321</v>
      </c>
      <c r="AS134">
        <v>1.33</v>
      </c>
      <c r="AT134">
        <v>5.5</v>
      </c>
      <c r="AU134">
        <v>8.5</v>
      </c>
      <c r="AV134">
        <v>1.55</v>
      </c>
      <c r="AW134">
        <v>2.44</v>
      </c>
    </row>
    <row r="135" spans="1:49">
      <c r="A135">
        <v>28</v>
      </c>
      <c r="B135" t="s">
        <v>36</v>
      </c>
      <c r="C135" t="s">
        <v>47</v>
      </c>
      <c r="D135">
        <v>0.24953259713373305</v>
      </c>
      <c r="E135">
        <v>0.49176727482673355</v>
      </c>
      <c r="F135">
        <v>0.17386690564514234</v>
      </c>
      <c r="G135">
        <v>0.77688341901171432</v>
      </c>
      <c r="H135">
        <v>0.73962677710061775</v>
      </c>
      <c r="I135" s="3">
        <v>0</v>
      </c>
      <c r="J135" s="3">
        <v>0</v>
      </c>
      <c r="K135" s="3">
        <v>0</v>
      </c>
      <c r="L135" s="3">
        <f t="shared" si="30"/>
        <v>0</v>
      </c>
      <c r="M135">
        <v>3.6</v>
      </c>
      <c r="N135">
        <v>1.83</v>
      </c>
      <c r="O135">
        <v>4.33</v>
      </c>
      <c r="P135" s="4">
        <f t="shared" si="31"/>
        <v>100</v>
      </c>
      <c r="Q135" s="4">
        <f t="shared" si="32"/>
        <v>100</v>
      </c>
      <c r="R135" s="4">
        <f t="shared" si="33"/>
        <v>100</v>
      </c>
      <c r="S135">
        <f t="shared" si="34"/>
        <v>2</v>
      </c>
      <c r="T135">
        <f t="shared" si="34"/>
        <v>2</v>
      </c>
      <c r="U135">
        <f t="shared" si="34"/>
        <v>2</v>
      </c>
      <c r="V135" s="2">
        <f t="shared" si="35"/>
        <v>1.8303335552112179</v>
      </c>
      <c r="X135">
        <v>0</v>
      </c>
      <c r="Y135">
        <v>4</v>
      </c>
      <c r="Z135">
        <f t="shared" si="36"/>
        <v>100</v>
      </c>
      <c r="AA135" s="7">
        <f t="shared" si="37"/>
        <v>0</v>
      </c>
      <c r="AH135" t="str">
        <f t="shared" si="38"/>
        <v>AugsburgHoffenheim</v>
      </c>
      <c r="AI135">
        <f t="shared" si="39"/>
        <v>3.6</v>
      </c>
      <c r="AJ135">
        <f t="shared" si="40"/>
        <v>4.33</v>
      </c>
      <c r="AK135">
        <f t="shared" si="41"/>
        <v>1.83</v>
      </c>
      <c r="AL135">
        <f t="shared" si="42"/>
        <v>1.36</v>
      </c>
      <c r="AM135">
        <f t="shared" si="43"/>
        <v>3.08</v>
      </c>
      <c r="AR135" t="s">
        <v>157</v>
      </c>
      <c r="AS135">
        <v>3.6</v>
      </c>
      <c r="AT135">
        <v>4.33</v>
      </c>
      <c r="AU135">
        <v>1.83</v>
      </c>
      <c r="AV135">
        <v>1.36</v>
      </c>
      <c r="AW135">
        <v>3.08</v>
      </c>
    </row>
    <row r="136" spans="1:49">
      <c r="A136">
        <v>28</v>
      </c>
      <c r="B136" t="s">
        <v>62</v>
      </c>
      <c r="C136" t="s">
        <v>40</v>
      </c>
      <c r="D136">
        <v>0.37387578461991611</v>
      </c>
      <c r="E136">
        <v>0.373875784619916</v>
      </c>
      <c r="F136">
        <v>0.24351537024463882</v>
      </c>
      <c r="G136">
        <v>0.56552034230368342</v>
      </c>
      <c r="H136">
        <v>0.59477945831095935</v>
      </c>
      <c r="I136" s="3">
        <v>0</v>
      </c>
      <c r="J136" s="3">
        <v>11.822623180316441</v>
      </c>
      <c r="K136" s="3">
        <v>0.15437371359038107</v>
      </c>
      <c r="L136" s="3">
        <f t="shared" si="30"/>
        <v>11.976996893906822</v>
      </c>
      <c r="M136">
        <v>2.0499999999999998</v>
      </c>
      <c r="N136">
        <v>3.4</v>
      </c>
      <c r="O136">
        <v>3.6</v>
      </c>
      <c r="P136" s="4">
        <f t="shared" si="31"/>
        <v>88.023003106093185</v>
      </c>
      <c r="Q136" s="4">
        <f t="shared" si="32"/>
        <v>128.21992191916908</v>
      </c>
      <c r="R136" s="4">
        <f t="shared" si="33"/>
        <v>88.578748475018543</v>
      </c>
      <c r="S136">
        <f t="shared" si="34"/>
        <v>1.9445961814293367</v>
      </c>
      <c r="T136">
        <f t="shared" si="34"/>
        <v>2.1079555080797334</v>
      </c>
      <c r="U136">
        <f t="shared" si="34"/>
        <v>1.9473295398657284</v>
      </c>
      <c r="V136" s="2">
        <f t="shared" si="35"/>
        <v>1.9893556165166952</v>
      </c>
      <c r="X136">
        <v>1</v>
      </c>
      <c r="Y136">
        <v>1</v>
      </c>
      <c r="Z136">
        <f t="shared" si="36"/>
        <v>88.578748475018543</v>
      </c>
      <c r="AA136" s="7">
        <f t="shared" si="37"/>
        <v>-11.421251524981457</v>
      </c>
      <c r="AH136" t="str">
        <f t="shared" si="38"/>
        <v>M'gladbachWerder Bremen</v>
      </c>
      <c r="AI136">
        <f t="shared" si="39"/>
        <v>2.0499999999999998</v>
      </c>
      <c r="AJ136">
        <f t="shared" si="40"/>
        <v>3.6</v>
      </c>
      <c r="AK136">
        <f t="shared" si="41"/>
        <v>3.4</v>
      </c>
      <c r="AL136">
        <f t="shared" si="42"/>
        <v>1.64</v>
      </c>
      <c r="AM136">
        <f t="shared" si="43"/>
        <v>2.25</v>
      </c>
      <c r="AR136" t="s">
        <v>155</v>
      </c>
      <c r="AS136">
        <v>2.0499999999999998</v>
      </c>
      <c r="AT136">
        <v>3.6</v>
      </c>
      <c r="AU136">
        <v>3.4</v>
      </c>
      <c r="AV136">
        <v>1.64</v>
      </c>
      <c r="AW136">
        <v>2.25</v>
      </c>
    </row>
    <row r="137" spans="1:49">
      <c r="A137">
        <v>29</v>
      </c>
      <c r="B137" t="s">
        <v>255</v>
      </c>
      <c r="C137" t="s">
        <v>56</v>
      </c>
      <c r="D137">
        <v>0.37362875855083816</v>
      </c>
      <c r="E137">
        <v>0.26339397519099578</v>
      </c>
      <c r="F137">
        <v>0.36265271213003397</v>
      </c>
      <c r="G137">
        <v>0.19457637678972609</v>
      </c>
      <c r="H137">
        <v>0.27773810236717356</v>
      </c>
      <c r="I137" s="3">
        <v>17.917765779145551</v>
      </c>
      <c r="J137" s="3">
        <v>0</v>
      </c>
      <c r="K137" s="3">
        <v>15.912864512699134</v>
      </c>
      <c r="L137" s="3">
        <f t="shared" si="30"/>
        <v>33.830630291844685</v>
      </c>
      <c r="M137">
        <v>3.4</v>
      </c>
      <c r="N137">
        <v>2.25</v>
      </c>
      <c r="O137">
        <v>3.25</v>
      </c>
      <c r="P137" s="4">
        <f t="shared" si="31"/>
        <v>127.08977335725019</v>
      </c>
      <c r="Q137" s="4">
        <f t="shared" si="32"/>
        <v>66.169369708155315</v>
      </c>
      <c r="R137" s="4">
        <f t="shared" si="33"/>
        <v>117.88617937442751</v>
      </c>
      <c r="S137">
        <f t="shared" si="34"/>
        <v>2.1041106052101544</v>
      </c>
      <c r="T137">
        <f t="shared" si="34"/>
        <v>1.820656997820657</v>
      </c>
      <c r="U137">
        <f t="shared" si="34"/>
        <v>2.0714628926841465</v>
      </c>
      <c r="V137" s="2">
        <f t="shared" si="35"/>
        <v>2.0169279535022411</v>
      </c>
      <c r="X137">
        <v>1</v>
      </c>
      <c r="Y137">
        <v>1</v>
      </c>
      <c r="Z137">
        <f t="shared" si="36"/>
        <v>117.88617937442751</v>
      </c>
      <c r="AA137" s="7">
        <f t="shared" si="37"/>
        <v>17.886179374427513</v>
      </c>
      <c r="AH137" t="str">
        <f t="shared" si="38"/>
        <v>NürnbergSchalke 04</v>
      </c>
      <c r="AI137">
        <f t="shared" si="39"/>
        <v>3.4</v>
      </c>
      <c r="AJ137">
        <f t="shared" si="40"/>
        <v>3.25</v>
      </c>
      <c r="AK137">
        <f t="shared" si="41"/>
        <v>2.25</v>
      </c>
      <c r="AL137">
        <f t="shared" si="42"/>
        <v>2.0699999999999998</v>
      </c>
      <c r="AM137">
        <f t="shared" si="43"/>
        <v>1.76</v>
      </c>
      <c r="AR137" t="s">
        <v>322</v>
      </c>
      <c r="AS137">
        <v>3.4</v>
      </c>
      <c r="AT137">
        <v>3.25</v>
      </c>
      <c r="AU137">
        <v>2.25</v>
      </c>
      <c r="AV137">
        <v>2.0699999999999998</v>
      </c>
      <c r="AW137">
        <v>1.76</v>
      </c>
    </row>
    <row r="138" spans="1:49">
      <c r="A138">
        <v>29</v>
      </c>
      <c r="B138" t="s">
        <v>40</v>
      </c>
      <c r="C138" t="s">
        <v>32</v>
      </c>
      <c r="D138">
        <v>0.64891346098267055</v>
      </c>
      <c r="E138">
        <v>0.13871054119618492</v>
      </c>
      <c r="F138">
        <v>0.17906100199277236</v>
      </c>
      <c r="G138">
        <v>0.61120889145880064</v>
      </c>
      <c r="H138">
        <v>0.54039053735373521</v>
      </c>
      <c r="I138" s="3">
        <v>12.200766994786111</v>
      </c>
      <c r="J138" s="3">
        <v>0</v>
      </c>
      <c r="K138" s="3">
        <v>0</v>
      </c>
      <c r="L138" s="3">
        <f t="shared" si="30"/>
        <v>12.200766994786111</v>
      </c>
      <c r="M138">
        <v>1.6</v>
      </c>
      <c r="N138">
        <v>5.75</v>
      </c>
      <c r="O138">
        <v>4</v>
      </c>
      <c r="P138" s="4">
        <f t="shared" si="31"/>
        <v>107.32046019687166</v>
      </c>
      <c r="Q138" s="4">
        <f t="shared" si="32"/>
        <v>87.799233005213893</v>
      </c>
      <c r="R138" s="4">
        <f t="shared" si="33"/>
        <v>87.799233005213893</v>
      </c>
      <c r="S138">
        <f t="shared" si="34"/>
        <v>2.0306825262859007</v>
      </c>
      <c r="T138">
        <f t="shared" si="34"/>
        <v>1.9434907220216129</v>
      </c>
      <c r="U138">
        <f t="shared" si="34"/>
        <v>1.9434907220216129</v>
      </c>
      <c r="V138" s="2">
        <f t="shared" si="35"/>
        <v>1.9353232721994453</v>
      </c>
      <c r="X138">
        <v>2</v>
      </c>
      <c r="Y138">
        <v>1</v>
      </c>
      <c r="Z138">
        <f t="shared" si="36"/>
        <v>107.32046019687166</v>
      </c>
      <c r="AA138" s="7">
        <f t="shared" si="37"/>
        <v>7.3204601968716645</v>
      </c>
      <c r="AH138" t="str">
        <f t="shared" si="38"/>
        <v>Werder BremenFreiburg</v>
      </c>
      <c r="AI138">
        <f t="shared" si="39"/>
        <v>1.6</v>
      </c>
      <c r="AJ138">
        <f t="shared" si="40"/>
        <v>4</v>
      </c>
      <c r="AK138">
        <f t="shared" si="41"/>
        <v>5.75</v>
      </c>
      <c r="AL138">
        <f t="shared" si="42"/>
        <v>1.65</v>
      </c>
      <c r="AM138">
        <f t="shared" si="43"/>
        <v>2.2400000000000002</v>
      </c>
      <c r="AR138" t="s">
        <v>229</v>
      </c>
      <c r="AS138">
        <v>1.3</v>
      </c>
      <c r="AT138">
        <v>5.75</v>
      </c>
      <c r="AU138">
        <v>9.5</v>
      </c>
      <c r="AV138">
        <v>1.45</v>
      </c>
      <c r="AW138">
        <v>2.71</v>
      </c>
    </row>
    <row r="139" spans="1:49">
      <c r="A139">
        <v>29</v>
      </c>
      <c r="B139" t="s">
        <v>54</v>
      </c>
      <c r="C139" t="s">
        <v>62</v>
      </c>
      <c r="D139">
        <v>0.26400032630118248</v>
      </c>
      <c r="E139">
        <v>0.33695021933657948</v>
      </c>
      <c r="F139">
        <v>0.39891616963832283</v>
      </c>
      <c r="G139">
        <v>0.14318314866039469</v>
      </c>
      <c r="H139">
        <v>0.22701610019129492</v>
      </c>
      <c r="I139" s="3">
        <v>15.313073335389758</v>
      </c>
      <c r="J139" s="3">
        <v>0</v>
      </c>
      <c r="K139" s="3">
        <v>26.441260798904388</v>
      </c>
      <c r="L139" s="3">
        <f t="shared" si="30"/>
        <v>41.754334134294147</v>
      </c>
      <c r="M139">
        <v>5.25</v>
      </c>
      <c r="N139">
        <v>1.6</v>
      </c>
      <c r="O139">
        <v>4.33</v>
      </c>
      <c r="P139" s="4">
        <f t="shared" si="31"/>
        <v>138.63930087650209</v>
      </c>
      <c r="Q139" s="4">
        <f t="shared" si="32"/>
        <v>58.245665865705853</v>
      </c>
      <c r="R139" s="4">
        <f t="shared" si="33"/>
        <v>172.73632512496187</v>
      </c>
      <c r="S139">
        <f t="shared" si="34"/>
        <v>2.1418863596723718</v>
      </c>
      <c r="T139">
        <f t="shared" si="34"/>
        <v>1.7652636144939731</v>
      </c>
      <c r="U139">
        <f t="shared" si="34"/>
        <v>2.2373836759718828</v>
      </c>
      <c r="V139" s="2">
        <f t="shared" si="35"/>
        <v>2.052793185974199</v>
      </c>
      <c r="X139">
        <v>0</v>
      </c>
      <c r="Y139">
        <v>1</v>
      </c>
      <c r="Z139">
        <f t="shared" si="36"/>
        <v>58.245665865705853</v>
      </c>
      <c r="AA139" s="7">
        <f t="shared" si="37"/>
        <v>-41.754334134294147</v>
      </c>
      <c r="AH139" t="str">
        <f t="shared" si="38"/>
        <v>Hannover 96M'gladbach</v>
      </c>
      <c r="AI139">
        <f t="shared" si="39"/>
        <v>5.25</v>
      </c>
      <c r="AJ139">
        <f t="shared" si="40"/>
        <v>4.33</v>
      </c>
      <c r="AK139">
        <f t="shared" si="41"/>
        <v>1.6</v>
      </c>
      <c r="AL139">
        <f t="shared" si="42"/>
        <v>1.57</v>
      </c>
      <c r="AM139">
        <f t="shared" si="43"/>
        <v>2.39</v>
      </c>
      <c r="AR139" t="s">
        <v>149</v>
      </c>
      <c r="AS139">
        <v>5.25</v>
      </c>
      <c r="AT139">
        <v>4.33</v>
      </c>
      <c r="AU139">
        <v>1.6</v>
      </c>
      <c r="AV139">
        <v>1.57</v>
      </c>
      <c r="AW139">
        <v>2.39</v>
      </c>
    </row>
    <row r="140" spans="1:49">
      <c r="A140">
        <v>29</v>
      </c>
      <c r="B140" t="s">
        <v>41</v>
      </c>
      <c r="C140" t="s">
        <v>51</v>
      </c>
      <c r="D140">
        <v>0.30633573085109927</v>
      </c>
      <c r="E140">
        <v>0.43133825298457795</v>
      </c>
      <c r="F140">
        <v>0.25672037438695372</v>
      </c>
      <c r="G140">
        <v>0.49443884275474231</v>
      </c>
      <c r="H140">
        <v>0.53470304693459192</v>
      </c>
      <c r="I140" s="3">
        <v>11.10854349247016</v>
      </c>
      <c r="J140" s="3">
        <v>0</v>
      </c>
      <c r="K140" s="3">
        <v>6.2537203237644849</v>
      </c>
      <c r="L140" s="3">
        <f t="shared" si="30"/>
        <v>17.362263816234645</v>
      </c>
      <c r="M140">
        <v>4.2</v>
      </c>
      <c r="N140">
        <v>1.75</v>
      </c>
      <c r="O140">
        <v>4.2</v>
      </c>
      <c r="P140" s="4">
        <f t="shared" si="31"/>
        <v>129.29361885214001</v>
      </c>
      <c r="Q140" s="4">
        <f t="shared" si="32"/>
        <v>82.637736183765355</v>
      </c>
      <c r="R140" s="4">
        <f t="shared" si="33"/>
        <v>108.9033615435762</v>
      </c>
      <c r="S140">
        <f t="shared" si="34"/>
        <v>2.111577091271037</v>
      </c>
      <c r="T140">
        <f t="shared" si="34"/>
        <v>1.9171784114113073</v>
      </c>
      <c r="U140">
        <f t="shared" si="34"/>
        <v>2.0370412854242237</v>
      </c>
      <c r="V140" s="2">
        <f t="shared" si="35"/>
        <v>1.9967538995766414</v>
      </c>
      <c r="X140">
        <v>0</v>
      </c>
      <c r="Y140">
        <v>1</v>
      </c>
      <c r="Z140">
        <f t="shared" si="36"/>
        <v>82.637736183765355</v>
      </c>
      <c r="AA140" s="7">
        <f t="shared" si="37"/>
        <v>-17.362263816234645</v>
      </c>
      <c r="AH140" t="str">
        <f t="shared" si="38"/>
        <v>StuttgartBayer</v>
      </c>
      <c r="AI140">
        <f t="shared" si="39"/>
        <v>4.2</v>
      </c>
      <c r="AJ140">
        <f t="shared" si="40"/>
        <v>4.2</v>
      </c>
      <c r="AK140">
        <f t="shared" si="41"/>
        <v>1.75</v>
      </c>
      <c r="AL140">
        <f t="shared" si="42"/>
        <v>1.51</v>
      </c>
      <c r="AM140">
        <f t="shared" si="43"/>
        <v>2.5499999999999998</v>
      </c>
      <c r="AR140" t="s">
        <v>227</v>
      </c>
      <c r="AS140">
        <v>1.57</v>
      </c>
      <c r="AT140">
        <v>4.2</v>
      </c>
      <c r="AU140">
        <v>5.75</v>
      </c>
      <c r="AV140">
        <v>1.66</v>
      </c>
      <c r="AW140">
        <v>2.2200000000000002</v>
      </c>
    </row>
    <row r="141" spans="1:49">
      <c r="A141">
        <v>29</v>
      </c>
      <c r="B141" t="s">
        <v>48</v>
      </c>
      <c r="C141" t="s">
        <v>61</v>
      </c>
      <c r="D141">
        <v>0.3926812609947003</v>
      </c>
      <c r="E141">
        <v>0.36704582240657851</v>
      </c>
      <c r="F141">
        <v>0.22072278699049375</v>
      </c>
      <c r="G141">
        <v>0.66956111762386894</v>
      </c>
      <c r="H141">
        <v>0.67398060405906679</v>
      </c>
      <c r="I141" s="3">
        <v>0</v>
      </c>
      <c r="J141" s="3">
        <v>25.587473199515461</v>
      </c>
      <c r="K141" s="3">
        <v>6.3309649946387117</v>
      </c>
      <c r="L141" s="3">
        <f t="shared" si="30"/>
        <v>31.918438194154174</v>
      </c>
      <c r="M141">
        <v>1.57</v>
      </c>
      <c r="N141">
        <v>5.75</v>
      </c>
      <c r="O141">
        <v>4.2</v>
      </c>
      <c r="P141" s="4">
        <f t="shared" si="31"/>
        <v>68.081561805845837</v>
      </c>
      <c r="Q141" s="4">
        <f t="shared" si="32"/>
        <v>215.20953270305975</v>
      </c>
      <c r="R141" s="4">
        <f t="shared" si="33"/>
        <v>94.671614783328423</v>
      </c>
      <c r="S141">
        <f t="shared" si="34"/>
        <v>1.8330295100007472</v>
      </c>
      <c r="T141">
        <f t="shared" si="34"/>
        <v>2.3328615044880525</v>
      </c>
      <c r="U141">
        <f t="shared" si="34"/>
        <v>1.9762197848020515</v>
      </c>
      <c r="V141" s="2">
        <f t="shared" si="35"/>
        <v>2.012260147510319</v>
      </c>
      <c r="X141">
        <v>2</v>
      </c>
      <c r="Y141">
        <v>0</v>
      </c>
      <c r="Z141">
        <f t="shared" si="36"/>
        <v>68.081561805845837</v>
      </c>
      <c r="AA141" s="7">
        <f t="shared" si="37"/>
        <v>-31.918438194154163</v>
      </c>
      <c r="AH141" t="str">
        <f t="shared" si="38"/>
        <v>RB LeipzigWolfsburg</v>
      </c>
      <c r="AI141">
        <f t="shared" si="39"/>
        <v>1.57</v>
      </c>
      <c r="AJ141">
        <f t="shared" si="40"/>
        <v>4.2</v>
      </c>
      <c r="AK141">
        <f t="shared" si="41"/>
        <v>5.75</v>
      </c>
      <c r="AL141">
        <f t="shared" si="42"/>
        <v>1.66</v>
      </c>
      <c r="AM141">
        <f t="shared" si="43"/>
        <v>2.2200000000000002</v>
      </c>
      <c r="AR141" t="s">
        <v>64</v>
      </c>
      <c r="AS141">
        <v>4.2</v>
      </c>
      <c r="AT141">
        <v>4.2</v>
      </c>
      <c r="AU141">
        <v>1.75</v>
      </c>
      <c r="AV141">
        <v>1.51</v>
      </c>
      <c r="AW141">
        <v>2.5499999999999998</v>
      </c>
    </row>
    <row r="142" spans="1:49">
      <c r="A142">
        <v>29</v>
      </c>
      <c r="B142" t="s">
        <v>52</v>
      </c>
      <c r="C142" t="s">
        <v>35</v>
      </c>
      <c r="D142">
        <v>0.60012902177959149</v>
      </c>
      <c r="E142">
        <v>0.11784903638393146</v>
      </c>
      <c r="F142">
        <v>0.12326808408034903</v>
      </c>
      <c r="G142">
        <v>0.72701159114732783</v>
      </c>
      <c r="H142">
        <v>0.63819248156407249</v>
      </c>
      <c r="I142" s="3">
        <v>0</v>
      </c>
      <c r="J142" s="3">
        <v>3.9009431503732026</v>
      </c>
      <c r="K142" s="3">
        <v>0</v>
      </c>
      <c r="L142" s="3">
        <f t="shared" si="30"/>
        <v>3.9009431503732026</v>
      </c>
      <c r="M142">
        <v>1.3</v>
      </c>
      <c r="N142">
        <v>9.5</v>
      </c>
      <c r="O142">
        <v>5.75</v>
      </c>
      <c r="P142" s="4">
        <f t="shared" si="31"/>
        <v>96.099056849626791</v>
      </c>
      <c r="Q142" s="4">
        <f t="shared" si="32"/>
        <v>133.15801677817223</v>
      </c>
      <c r="R142" s="4">
        <f t="shared" si="33"/>
        <v>96.099056849626791</v>
      </c>
      <c r="S142">
        <f t="shared" si="34"/>
        <v>1.9827191253687255</v>
      </c>
      <c r="T142">
        <f t="shared" si="34"/>
        <v>2.1243673182606124</v>
      </c>
      <c r="U142">
        <f t="shared" si="34"/>
        <v>1.9827191253687255</v>
      </c>
      <c r="V142" s="2">
        <f t="shared" si="35"/>
        <v>1.6846479184074186</v>
      </c>
      <c r="X142">
        <v>2</v>
      </c>
      <c r="Y142">
        <v>1</v>
      </c>
      <c r="Z142">
        <f t="shared" si="36"/>
        <v>96.099056849626791</v>
      </c>
      <c r="AA142" s="7">
        <f t="shared" si="37"/>
        <v>-3.9009431503732088</v>
      </c>
      <c r="AH142" t="str">
        <f t="shared" si="38"/>
        <v>DortmundMainz 05</v>
      </c>
      <c r="AI142">
        <f t="shared" si="39"/>
        <v>1.3</v>
      </c>
      <c r="AJ142">
        <f t="shared" si="40"/>
        <v>5.75</v>
      </c>
      <c r="AK142">
        <f t="shared" si="41"/>
        <v>9.5</v>
      </c>
      <c r="AL142">
        <f t="shared" si="42"/>
        <v>1.45</v>
      </c>
      <c r="AM142">
        <f t="shared" si="43"/>
        <v>2.71</v>
      </c>
      <c r="AR142" t="s">
        <v>323</v>
      </c>
      <c r="AS142">
        <v>1.6</v>
      </c>
      <c r="AT142">
        <v>4</v>
      </c>
      <c r="AU142">
        <v>5.75</v>
      </c>
      <c r="AV142">
        <v>1.65</v>
      </c>
      <c r="AW142">
        <v>2.2400000000000002</v>
      </c>
    </row>
    <row r="143" spans="1:49">
      <c r="A143">
        <v>29</v>
      </c>
      <c r="B143" t="s">
        <v>47</v>
      </c>
      <c r="C143" t="s">
        <v>58</v>
      </c>
      <c r="D143">
        <v>0.45765346550165303</v>
      </c>
      <c r="E143">
        <v>0.29186484886443886</v>
      </c>
      <c r="F143">
        <v>0.24139877773766699</v>
      </c>
      <c r="G143">
        <v>0.55122425119938867</v>
      </c>
      <c r="H143">
        <v>0.57536424666549479</v>
      </c>
      <c r="I143" s="3">
        <v>0</v>
      </c>
      <c r="J143" s="3">
        <v>18.45816941963583</v>
      </c>
      <c r="K143" s="3">
        <v>10.065677020722999</v>
      </c>
      <c r="L143" s="3">
        <f t="shared" si="30"/>
        <v>28.523846440358831</v>
      </c>
      <c r="M143">
        <v>1.4</v>
      </c>
      <c r="N143">
        <v>6.5</v>
      </c>
      <c r="O143">
        <v>5</v>
      </c>
      <c r="P143" s="4">
        <f t="shared" si="31"/>
        <v>71.476153559641176</v>
      </c>
      <c r="Q143" s="4">
        <f t="shared" si="32"/>
        <v>191.45425478727407</v>
      </c>
      <c r="R143" s="4">
        <f t="shared" si="33"/>
        <v>121.80453866325618</v>
      </c>
      <c r="S143">
        <f t="shared" si="34"/>
        <v>1.8541611732016805</v>
      </c>
      <c r="T143">
        <f t="shared" si="34"/>
        <v>2.2820650223426355</v>
      </c>
      <c r="U143">
        <f t="shared" si="34"/>
        <v>2.0856634712170798</v>
      </c>
      <c r="V143" s="2">
        <f t="shared" si="35"/>
        <v>2.018094462083118</v>
      </c>
      <c r="X143">
        <v>2</v>
      </c>
      <c r="Y143">
        <v>0</v>
      </c>
      <c r="Z143">
        <f t="shared" si="36"/>
        <v>71.476153559641176</v>
      </c>
      <c r="AA143" s="7">
        <f t="shared" si="37"/>
        <v>-28.523846440358824</v>
      </c>
      <c r="AH143" t="str">
        <f t="shared" si="38"/>
        <v>HoffenheimHertha BSC</v>
      </c>
      <c r="AI143">
        <f t="shared" si="39"/>
        <v>1.4</v>
      </c>
      <c r="AJ143">
        <f t="shared" si="40"/>
        <v>5</v>
      </c>
      <c r="AK143">
        <f t="shared" si="41"/>
        <v>6.5</v>
      </c>
      <c r="AL143">
        <f t="shared" si="42"/>
        <v>1.34</v>
      </c>
      <c r="AM143">
        <f t="shared" si="43"/>
        <v>3.22</v>
      </c>
      <c r="AR143" t="s">
        <v>324</v>
      </c>
      <c r="AS143">
        <v>1.45</v>
      </c>
      <c r="AT143">
        <v>4.5</v>
      </c>
      <c r="AU143">
        <v>6.5</v>
      </c>
      <c r="AV143">
        <v>1.53</v>
      </c>
      <c r="AW143">
        <v>2.48</v>
      </c>
    </row>
    <row r="144" spans="1:49">
      <c r="A144">
        <v>29</v>
      </c>
      <c r="B144" t="s">
        <v>251</v>
      </c>
      <c r="C144" t="s">
        <v>53</v>
      </c>
      <c r="D144">
        <v>0.16527956227279889</v>
      </c>
      <c r="E144">
        <v>0.61020687339434643</v>
      </c>
      <c r="F144">
        <v>0.20590138426272658</v>
      </c>
      <c r="G144">
        <v>0.55516973342379317</v>
      </c>
      <c r="H144">
        <v>0.51998621536911671</v>
      </c>
      <c r="I144" s="3">
        <v>10.227834555461362</v>
      </c>
      <c r="J144" s="3">
        <v>0</v>
      </c>
      <c r="K144" s="3">
        <v>10.392958210324904</v>
      </c>
      <c r="L144" s="3">
        <f t="shared" si="30"/>
        <v>20.620792765786266</v>
      </c>
      <c r="M144">
        <v>12</v>
      </c>
      <c r="N144">
        <v>1.18</v>
      </c>
      <c r="O144">
        <v>7.5</v>
      </c>
      <c r="P144" s="4">
        <f t="shared" si="31"/>
        <v>202.11322189975007</v>
      </c>
      <c r="Q144" s="4">
        <f t="shared" si="32"/>
        <v>79.379207234213737</v>
      </c>
      <c r="R144" s="4">
        <f t="shared" si="33"/>
        <v>157.32639381165052</v>
      </c>
      <c r="S144">
        <f t="shared" si="34"/>
        <v>2.3055947252435338</v>
      </c>
      <c r="T144">
        <f t="shared" si="34"/>
        <v>1.8997067572629354</v>
      </c>
      <c r="U144">
        <f t="shared" si="34"/>
        <v>2.1968015880090812</v>
      </c>
      <c r="V144" s="2">
        <f t="shared" si="35"/>
        <v>1.9926062956038795</v>
      </c>
      <c r="X144">
        <v>1</v>
      </c>
      <c r="Y144">
        <v>4</v>
      </c>
      <c r="Z144">
        <f t="shared" si="36"/>
        <v>79.379207234213737</v>
      </c>
      <c r="AA144" s="7">
        <f t="shared" si="37"/>
        <v>-20.620792765786263</v>
      </c>
      <c r="AH144" t="str">
        <f t="shared" si="38"/>
        <v>DüsseldorfBayern Munich</v>
      </c>
      <c r="AI144">
        <f t="shared" si="39"/>
        <v>12</v>
      </c>
      <c r="AJ144">
        <f t="shared" si="40"/>
        <v>7.5</v>
      </c>
      <c r="AK144">
        <f t="shared" si="41"/>
        <v>1.18</v>
      </c>
      <c r="AL144">
        <f t="shared" si="42"/>
        <v>1.32</v>
      </c>
      <c r="AM144">
        <f t="shared" si="43"/>
        <v>3.29</v>
      </c>
      <c r="AR144" t="s">
        <v>325</v>
      </c>
      <c r="AS144">
        <v>12</v>
      </c>
      <c r="AT144">
        <v>7.5</v>
      </c>
      <c r="AU144">
        <v>1.18</v>
      </c>
      <c r="AV144">
        <v>1.32</v>
      </c>
      <c r="AW144">
        <v>3.29</v>
      </c>
    </row>
    <row r="145" spans="1:49">
      <c r="A145">
        <v>29</v>
      </c>
      <c r="B145" t="s">
        <v>59</v>
      </c>
      <c r="C145" t="s">
        <v>36</v>
      </c>
      <c r="D145">
        <v>0.57398769799697924</v>
      </c>
      <c r="E145">
        <v>0.19577585521163782</v>
      </c>
      <c r="F145">
        <v>0.21239844842738384</v>
      </c>
      <c r="G145">
        <v>0.57774711046175253</v>
      </c>
      <c r="H145">
        <v>0.55812916608282948</v>
      </c>
      <c r="I145" s="3">
        <v>0</v>
      </c>
      <c r="J145" s="3">
        <v>5.5662621674055908</v>
      </c>
      <c r="K145" s="3">
        <v>1.1224807879416741</v>
      </c>
      <c r="L145" s="3">
        <f t="shared" si="30"/>
        <v>6.6887429553472648</v>
      </c>
      <c r="M145">
        <v>1.45</v>
      </c>
      <c r="N145">
        <v>6.5</v>
      </c>
      <c r="O145">
        <v>4.5</v>
      </c>
      <c r="P145" s="4">
        <f t="shared" si="31"/>
        <v>93.311257044652734</v>
      </c>
      <c r="Q145" s="4">
        <f t="shared" si="32"/>
        <v>129.49196113278907</v>
      </c>
      <c r="R145" s="4">
        <f t="shared" si="33"/>
        <v>98.362420590390258</v>
      </c>
      <c r="S145">
        <f t="shared" si="34"/>
        <v>1.969934040075195</v>
      </c>
      <c r="T145">
        <f t="shared" si="34"/>
        <v>2.1122428082316627</v>
      </c>
      <c r="U145">
        <f t="shared" si="34"/>
        <v>1.9928292077050924</v>
      </c>
      <c r="V145" s="2">
        <f t="shared" si="35"/>
        <v>1.9675178787621699</v>
      </c>
      <c r="X145">
        <v>1</v>
      </c>
      <c r="Y145">
        <v>3</v>
      </c>
      <c r="Z145">
        <f t="shared" si="36"/>
        <v>129.49196113278907</v>
      </c>
      <c r="AA145" s="7">
        <f t="shared" si="37"/>
        <v>29.491961132789072</v>
      </c>
      <c r="AH145" t="str">
        <f t="shared" si="38"/>
        <v>Eint FrankfurtAugsburg</v>
      </c>
      <c r="AI145">
        <f t="shared" si="39"/>
        <v>1.45</v>
      </c>
      <c r="AJ145">
        <f t="shared" si="40"/>
        <v>4.5</v>
      </c>
      <c r="AK145">
        <f t="shared" si="41"/>
        <v>6.5</v>
      </c>
      <c r="AL145">
        <f t="shared" si="42"/>
        <v>1.53</v>
      </c>
      <c r="AM145">
        <f t="shared" si="43"/>
        <v>2.48</v>
      </c>
      <c r="AR145" t="s">
        <v>326</v>
      </c>
      <c r="AS145">
        <v>1.4</v>
      </c>
      <c r="AT145">
        <v>5</v>
      </c>
      <c r="AU145">
        <v>6.5</v>
      </c>
      <c r="AV145">
        <v>1.34</v>
      </c>
      <c r="AW145">
        <v>3.22</v>
      </c>
    </row>
    <row r="146" spans="1:49">
      <c r="A146">
        <v>30</v>
      </c>
      <c r="B146" t="s">
        <v>36</v>
      </c>
      <c r="C146" t="s">
        <v>41</v>
      </c>
      <c r="D146">
        <v>0.74562643214698943</v>
      </c>
      <c r="E146">
        <v>5.5977413689711673E-2</v>
      </c>
      <c r="F146">
        <v>0.107792280795191</v>
      </c>
      <c r="G146">
        <v>0.63670411675329797</v>
      </c>
      <c r="H146">
        <v>0.43960763274506276</v>
      </c>
      <c r="I146" s="3">
        <v>68.71444517577855</v>
      </c>
      <c r="J146" s="3">
        <v>0</v>
      </c>
      <c r="K146" s="3">
        <v>4.0474210229526753</v>
      </c>
      <c r="L146" s="3">
        <f t="shared" si="30"/>
        <v>72.761866198731227</v>
      </c>
      <c r="M146">
        <v>2.0499999999999998</v>
      </c>
      <c r="N146">
        <v>3.6</v>
      </c>
      <c r="O146">
        <v>3.5</v>
      </c>
      <c r="P146" s="4">
        <f t="shared" si="31"/>
        <v>168.10274641161482</v>
      </c>
      <c r="Q146" s="4">
        <f t="shared" si="32"/>
        <v>27.238133801268773</v>
      </c>
      <c r="R146" s="4">
        <f t="shared" si="33"/>
        <v>41.40410738160314</v>
      </c>
      <c r="S146">
        <f t="shared" si="34"/>
        <v>2.2255748088687741</v>
      </c>
      <c r="T146">
        <f t="shared" si="34"/>
        <v>1.435177348924479</v>
      </c>
      <c r="U146">
        <f t="shared" si="34"/>
        <v>1.617043426258175</v>
      </c>
      <c r="V146" s="2">
        <f t="shared" si="35"/>
        <v>1.9140897194531303</v>
      </c>
      <c r="X146">
        <v>6</v>
      </c>
      <c r="Y146">
        <v>0</v>
      </c>
      <c r="Z146">
        <f t="shared" si="36"/>
        <v>168.10274641161482</v>
      </c>
      <c r="AA146" s="7">
        <f t="shared" si="37"/>
        <v>68.102746411614817</v>
      </c>
      <c r="AH146" t="str">
        <f t="shared" si="38"/>
        <v>AugsburgStuttgart</v>
      </c>
      <c r="AI146">
        <f t="shared" si="39"/>
        <v>2.0499999999999998</v>
      </c>
      <c r="AJ146">
        <f t="shared" si="40"/>
        <v>3.5</v>
      </c>
      <c r="AK146">
        <f t="shared" si="41"/>
        <v>3.6</v>
      </c>
      <c r="AL146">
        <f t="shared" si="42"/>
        <v>1.73</v>
      </c>
      <c r="AM146">
        <f t="shared" si="43"/>
        <v>2.1</v>
      </c>
      <c r="AR146" t="s">
        <v>143</v>
      </c>
      <c r="AS146">
        <v>2.0499999999999998</v>
      </c>
      <c r="AT146">
        <v>3.5</v>
      </c>
      <c r="AU146">
        <v>3.6</v>
      </c>
      <c r="AV146">
        <v>1.73</v>
      </c>
      <c r="AW146">
        <v>2.1</v>
      </c>
    </row>
    <row r="147" spans="1:49">
      <c r="A147">
        <v>30</v>
      </c>
      <c r="B147" t="s">
        <v>53</v>
      </c>
      <c r="C147" t="s">
        <v>40</v>
      </c>
      <c r="D147">
        <v>0.37877144019407466</v>
      </c>
      <c r="E147">
        <v>0.37877144019407466</v>
      </c>
      <c r="F147">
        <v>0.20024254996278301</v>
      </c>
      <c r="G147">
        <v>0.75302850604883087</v>
      </c>
      <c r="H147">
        <v>0.73744712786654598</v>
      </c>
      <c r="I147" s="3">
        <v>0</v>
      </c>
      <c r="J147" s="3">
        <v>0</v>
      </c>
      <c r="K147" s="3">
        <v>0</v>
      </c>
      <c r="L147" s="3">
        <f t="shared" si="30"/>
        <v>0</v>
      </c>
      <c r="M147">
        <v>1.1399999999999999</v>
      </c>
      <c r="N147">
        <v>19</v>
      </c>
      <c r="O147">
        <v>8</v>
      </c>
      <c r="P147" s="4">
        <f t="shared" si="31"/>
        <v>100</v>
      </c>
      <c r="Q147" s="4">
        <f t="shared" si="32"/>
        <v>100</v>
      </c>
      <c r="R147" s="4">
        <f t="shared" si="33"/>
        <v>100</v>
      </c>
      <c r="S147">
        <f t="shared" si="34"/>
        <v>2</v>
      </c>
      <c r="T147">
        <f t="shared" si="34"/>
        <v>2</v>
      </c>
      <c r="U147">
        <f t="shared" si="34"/>
        <v>2</v>
      </c>
      <c r="V147" s="2">
        <f t="shared" si="35"/>
        <v>1.9155708607018647</v>
      </c>
      <c r="X147">
        <v>1</v>
      </c>
      <c r="Y147">
        <v>0</v>
      </c>
      <c r="Z147">
        <f t="shared" si="36"/>
        <v>100</v>
      </c>
      <c r="AA147" s="7">
        <f t="shared" si="37"/>
        <v>0</v>
      </c>
      <c r="AH147" t="str">
        <f t="shared" si="38"/>
        <v>Bayern MunichWerder Bremen</v>
      </c>
      <c r="AI147">
        <f t="shared" si="39"/>
        <v>1.1399999999999999</v>
      </c>
      <c r="AJ147">
        <f t="shared" si="40"/>
        <v>8</v>
      </c>
      <c r="AK147">
        <f t="shared" si="41"/>
        <v>19</v>
      </c>
      <c r="AL147">
        <f t="shared" si="42"/>
        <v>1.25</v>
      </c>
      <c r="AM147">
        <f t="shared" si="43"/>
        <v>3.78</v>
      </c>
      <c r="AR147" t="s">
        <v>108</v>
      </c>
      <c r="AS147">
        <v>1.1399999999999999</v>
      </c>
      <c r="AT147">
        <v>8</v>
      </c>
      <c r="AU147">
        <v>19</v>
      </c>
      <c r="AV147">
        <v>1.25</v>
      </c>
      <c r="AW147">
        <v>3.78</v>
      </c>
    </row>
    <row r="148" spans="1:49">
      <c r="A148">
        <v>30</v>
      </c>
      <c r="B148" t="s">
        <v>51</v>
      </c>
      <c r="C148" t="s">
        <v>255</v>
      </c>
      <c r="D148">
        <v>0.76004923245353584</v>
      </c>
      <c r="E148">
        <v>5.7082521750448104E-2</v>
      </c>
      <c r="F148">
        <v>0.12202123642342903</v>
      </c>
      <c r="G148">
        <v>0.59031424428498236</v>
      </c>
      <c r="H148">
        <v>0.39658583366268901</v>
      </c>
      <c r="I148" s="3">
        <v>5.9135913368966815</v>
      </c>
      <c r="J148" s="3">
        <v>0</v>
      </c>
      <c r="K148" s="3">
        <v>0</v>
      </c>
      <c r="L148" s="3">
        <f t="shared" si="30"/>
        <v>5.9135913368966815</v>
      </c>
      <c r="M148">
        <v>1.3</v>
      </c>
      <c r="N148">
        <v>9.5</v>
      </c>
      <c r="O148">
        <v>5.75</v>
      </c>
      <c r="P148" s="4">
        <f t="shared" si="31"/>
        <v>101.77407740106901</v>
      </c>
      <c r="Q148" s="4">
        <f t="shared" si="32"/>
        <v>94.086408663103313</v>
      </c>
      <c r="R148" s="4">
        <f t="shared" si="33"/>
        <v>94.086408663103313</v>
      </c>
      <c r="S148">
        <f t="shared" si="34"/>
        <v>2.0076371741176042</v>
      </c>
      <c r="T148">
        <f t="shared" si="34"/>
        <v>1.9735268915576376</v>
      </c>
      <c r="U148">
        <f t="shared" si="34"/>
        <v>1.9735268915576376</v>
      </c>
      <c r="V148" s="2">
        <f t="shared" si="35"/>
        <v>1.8793691763684535</v>
      </c>
      <c r="X148">
        <v>2</v>
      </c>
      <c r="Y148">
        <v>0</v>
      </c>
      <c r="Z148">
        <f t="shared" si="36"/>
        <v>101.77407740106901</v>
      </c>
      <c r="AA148" s="7">
        <f t="shared" si="37"/>
        <v>1.7740774010690075</v>
      </c>
      <c r="AH148" t="str">
        <f t="shared" si="38"/>
        <v>BayerNürnberg</v>
      </c>
      <c r="AI148">
        <f t="shared" si="39"/>
        <v>1.3</v>
      </c>
      <c r="AJ148">
        <f t="shared" si="40"/>
        <v>5.75</v>
      </c>
      <c r="AK148">
        <f t="shared" si="41"/>
        <v>9.5</v>
      </c>
      <c r="AL148">
        <f t="shared" si="42"/>
        <v>1.42</v>
      </c>
      <c r="AM148">
        <f t="shared" si="43"/>
        <v>2.8</v>
      </c>
      <c r="AR148" t="s">
        <v>327</v>
      </c>
      <c r="AS148">
        <v>1.3</v>
      </c>
      <c r="AT148">
        <v>5.75</v>
      </c>
      <c r="AU148">
        <v>9.5</v>
      </c>
      <c r="AV148">
        <v>1.42</v>
      </c>
      <c r="AW148">
        <v>2.8</v>
      </c>
    </row>
    <row r="149" spans="1:49">
      <c r="A149">
        <v>30</v>
      </c>
      <c r="B149" t="s">
        <v>35</v>
      </c>
      <c r="C149" t="s">
        <v>251</v>
      </c>
      <c r="D149">
        <v>0.5487051285547887</v>
      </c>
      <c r="E149">
        <v>0.22049728938080845</v>
      </c>
      <c r="F149">
        <v>0.20884487277790559</v>
      </c>
      <c r="G149">
        <v>0.62631566704539243</v>
      </c>
      <c r="H149">
        <v>0.60837093721277669</v>
      </c>
      <c r="I149" s="3">
        <v>16.03544556351294</v>
      </c>
      <c r="J149" s="3">
        <v>0</v>
      </c>
      <c r="K149" s="3">
        <v>0</v>
      </c>
      <c r="L149" s="3">
        <f t="shared" si="30"/>
        <v>16.03544556351294</v>
      </c>
      <c r="M149">
        <v>2.1</v>
      </c>
      <c r="N149">
        <v>3.4</v>
      </c>
      <c r="O149">
        <v>3.6</v>
      </c>
      <c r="P149" s="4">
        <f t="shared" si="31"/>
        <v>117.63899011986423</v>
      </c>
      <c r="Q149" s="4">
        <f t="shared" si="32"/>
        <v>83.964554436487063</v>
      </c>
      <c r="R149" s="4">
        <f t="shared" si="33"/>
        <v>83.964554436487063</v>
      </c>
      <c r="S149">
        <f t="shared" si="34"/>
        <v>2.0705512876196894</v>
      </c>
      <c r="T149">
        <f t="shared" si="34"/>
        <v>1.9240959877115626</v>
      </c>
      <c r="U149">
        <f t="shared" si="34"/>
        <v>1.9240959877115626</v>
      </c>
      <c r="V149" s="2">
        <f t="shared" si="35"/>
        <v>1.9622176420176338</v>
      </c>
      <c r="X149">
        <v>3</v>
      </c>
      <c r="Y149">
        <v>1</v>
      </c>
      <c r="Z149">
        <f t="shared" si="36"/>
        <v>117.63899011986423</v>
      </c>
      <c r="AA149" s="7">
        <f t="shared" si="37"/>
        <v>17.638990119864232</v>
      </c>
      <c r="AH149" t="str">
        <f t="shared" si="38"/>
        <v>Mainz 05Düsseldorf</v>
      </c>
      <c r="AI149">
        <f t="shared" si="39"/>
        <v>2.1</v>
      </c>
      <c r="AJ149">
        <f t="shared" si="40"/>
        <v>3.6</v>
      </c>
      <c r="AK149">
        <f t="shared" si="41"/>
        <v>3.4</v>
      </c>
      <c r="AL149">
        <f t="shared" si="42"/>
        <v>1.64</v>
      </c>
      <c r="AM149">
        <f t="shared" si="43"/>
        <v>2.25</v>
      </c>
      <c r="AR149" t="s">
        <v>328</v>
      </c>
      <c r="AS149">
        <v>2.1</v>
      </c>
      <c r="AT149">
        <v>3.6</v>
      </c>
      <c r="AU149">
        <v>3.4</v>
      </c>
      <c r="AV149">
        <v>1.64</v>
      </c>
      <c r="AW149">
        <v>2.25</v>
      </c>
    </row>
    <row r="150" spans="1:49">
      <c r="A150">
        <v>30</v>
      </c>
      <c r="B150" t="s">
        <v>62</v>
      </c>
      <c r="C150" t="s">
        <v>48</v>
      </c>
      <c r="D150">
        <v>0.24232922022548267</v>
      </c>
      <c r="E150">
        <v>0.52057533907991527</v>
      </c>
      <c r="F150">
        <v>0.22107604794078725</v>
      </c>
      <c r="G150">
        <v>0.5989188958392565</v>
      </c>
      <c r="H150">
        <v>0.59674967485864439</v>
      </c>
      <c r="I150" s="3">
        <v>0</v>
      </c>
      <c r="J150" s="3">
        <v>15.13928018161273</v>
      </c>
      <c r="K150" s="3">
        <v>0</v>
      </c>
      <c r="L150" s="3">
        <f t="shared" si="30"/>
        <v>15.13928018161273</v>
      </c>
      <c r="M150">
        <v>3</v>
      </c>
      <c r="N150">
        <v>2.25</v>
      </c>
      <c r="O150">
        <v>3.75</v>
      </c>
      <c r="P150" s="4">
        <f t="shared" si="31"/>
        <v>84.860719818387267</v>
      </c>
      <c r="Q150" s="4">
        <f t="shared" si="32"/>
        <v>118.92410022701591</v>
      </c>
      <c r="R150" s="4">
        <f t="shared" si="33"/>
        <v>84.860719818387267</v>
      </c>
      <c r="S150">
        <f t="shared" si="34"/>
        <v>1.9287067112843292</v>
      </c>
      <c r="T150">
        <f t="shared" si="34"/>
        <v>2.0752698742569997</v>
      </c>
      <c r="U150">
        <f t="shared" si="34"/>
        <v>1.9287067112843292</v>
      </c>
      <c r="V150" s="2">
        <f t="shared" si="35"/>
        <v>1.9741071692304697</v>
      </c>
      <c r="X150">
        <v>1</v>
      </c>
      <c r="Y150">
        <v>2</v>
      </c>
      <c r="Z150">
        <f t="shared" si="36"/>
        <v>118.92410022701591</v>
      </c>
      <c r="AA150" s="7">
        <f t="shared" si="37"/>
        <v>18.924100227015913</v>
      </c>
      <c r="AH150" t="str">
        <f t="shared" si="38"/>
        <v>M'gladbachRB Leipzig</v>
      </c>
      <c r="AI150">
        <f t="shared" si="39"/>
        <v>3</v>
      </c>
      <c r="AJ150">
        <f t="shared" si="40"/>
        <v>3.75</v>
      </c>
      <c r="AK150">
        <f t="shared" si="41"/>
        <v>2.25</v>
      </c>
      <c r="AL150">
        <f t="shared" si="42"/>
        <v>1.74</v>
      </c>
      <c r="AM150">
        <f t="shared" si="43"/>
        <v>2.09</v>
      </c>
      <c r="AR150" t="s">
        <v>125</v>
      </c>
      <c r="AS150">
        <v>3</v>
      </c>
      <c r="AT150">
        <v>3.75</v>
      </c>
      <c r="AU150">
        <v>2.25</v>
      </c>
      <c r="AV150">
        <v>1.74</v>
      </c>
      <c r="AW150">
        <v>2.09</v>
      </c>
    </row>
    <row r="151" spans="1:49">
      <c r="A151">
        <v>30</v>
      </c>
      <c r="B151" t="s">
        <v>56</v>
      </c>
      <c r="C151" t="s">
        <v>47</v>
      </c>
      <c r="D151">
        <v>0.26331152936648888</v>
      </c>
      <c r="E151">
        <v>0.46530732576895351</v>
      </c>
      <c r="F151">
        <v>0.26730818039351056</v>
      </c>
      <c r="G151">
        <v>0.43214932447749183</v>
      </c>
      <c r="H151">
        <v>0.47679537546454831</v>
      </c>
      <c r="I151" s="3">
        <v>0</v>
      </c>
      <c r="J151" s="3">
        <v>0</v>
      </c>
      <c r="K151" s="3">
        <v>2.4640752750003712</v>
      </c>
      <c r="L151" s="3">
        <f t="shared" si="30"/>
        <v>2.4640752750003712</v>
      </c>
      <c r="M151">
        <v>3.6</v>
      </c>
      <c r="N151">
        <v>1.9</v>
      </c>
      <c r="O151">
        <v>4</v>
      </c>
      <c r="P151" s="4">
        <f t="shared" si="31"/>
        <v>97.535924724999632</v>
      </c>
      <c r="Q151" s="4">
        <f t="shared" si="32"/>
        <v>97.535924724999632</v>
      </c>
      <c r="R151" s="4">
        <f t="shared" si="33"/>
        <v>107.39222582500112</v>
      </c>
      <c r="S151">
        <f t="shared" si="34"/>
        <v>1.9891646058134829</v>
      </c>
      <c r="T151">
        <f t="shared" si="34"/>
        <v>1.9891646058134829</v>
      </c>
      <c r="U151">
        <f t="shared" si="34"/>
        <v>2.0309728437145078</v>
      </c>
      <c r="V151" s="2">
        <f t="shared" si="35"/>
        <v>1.9922384930457222</v>
      </c>
      <c r="X151">
        <v>2</v>
      </c>
      <c r="Y151">
        <v>5</v>
      </c>
      <c r="Z151">
        <f t="shared" si="36"/>
        <v>97.535924724999632</v>
      </c>
      <c r="AA151" s="7">
        <f t="shared" si="37"/>
        <v>-2.4640752750003685</v>
      </c>
      <c r="AH151" t="str">
        <f t="shared" si="38"/>
        <v>Schalke 04Hoffenheim</v>
      </c>
      <c r="AI151">
        <f t="shared" si="39"/>
        <v>3.6</v>
      </c>
      <c r="AJ151">
        <f t="shared" si="40"/>
        <v>4</v>
      </c>
      <c r="AK151">
        <f t="shared" si="41"/>
        <v>1.9</v>
      </c>
      <c r="AL151">
        <f t="shared" si="42"/>
        <v>1.52</v>
      </c>
      <c r="AM151">
        <f t="shared" si="43"/>
        <v>2.5099999999999998</v>
      </c>
      <c r="AR151" t="s">
        <v>142</v>
      </c>
      <c r="AS151">
        <v>3.6</v>
      </c>
      <c r="AT151">
        <v>4</v>
      </c>
      <c r="AU151">
        <v>1.9</v>
      </c>
      <c r="AV151">
        <v>1.52</v>
      </c>
      <c r="AW151">
        <v>2.5099999999999998</v>
      </c>
    </row>
    <row r="152" spans="1:49">
      <c r="A152">
        <v>30</v>
      </c>
      <c r="B152" t="s">
        <v>32</v>
      </c>
      <c r="C152" t="s">
        <v>52</v>
      </c>
      <c r="D152">
        <v>0.26705708436372744</v>
      </c>
      <c r="E152">
        <v>0.47903862999742147</v>
      </c>
      <c r="F152">
        <v>0.24627801849778225</v>
      </c>
      <c r="G152">
        <v>0.51469676708877465</v>
      </c>
      <c r="H152">
        <v>0.54128856350581089</v>
      </c>
      <c r="I152" s="3">
        <v>13.465564641070188</v>
      </c>
      <c r="J152" s="3">
        <v>0</v>
      </c>
      <c r="K152" s="3">
        <v>6.4014890918782061</v>
      </c>
      <c r="L152" s="3">
        <f t="shared" si="30"/>
        <v>19.867053732948392</v>
      </c>
      <c r="M152">
        <v>6</v>
      </c>
      <c r="N152">
        <v>1.53</v>
      </c>
      <c r="O152">
        <v>4.33</v>
      </c>
      <c r="P152" s="4">
        <f t="shared" si="31"/>
        <v>160.92633411347273</v>
      </c>
      <c r="Q152" s="4">
        <f t="shared" si="32"/>
        <v>80.132946267051608</v>
      </c>
      <c r="R152" s="4">
        <f t="shared" si="33"/>
        <v>107.85139403488424</v>
      </c>
      <c r="S152">
        <f t="shared" si="34"/>
        <v>2.206627118209382</v>
      </c>
      <c r="T152">
        <f t="shared" si="34"/>
        <v>1.9038111108428664</v>
      </c>
      <c r="U152">
        <f t="shared" si="34"/>
        <v>2.0328257629549764</v>
      </c>
      <c r="V152" s="2">
        <f t="shared" si="35"/>
        <v>2.0019347716307614</v>
      </c>
      <c r="X152">
        <v>0</v>
      </c>
      <c r="Y152">
        <v>4</v>
      </c>
      <c r="Z152">
        <f t="shared" si="36"/>
        <v>80.132946267051608</v>
      </c>
      <c r="AA152" s="7">
        <f t="shared" si="37"/>
        <v>-19.867053732948392</v>
      </c>
      <c r="AH152" t="str">
        <f t="shared" si="38"/>
        <v>FreiburgDortmund</v>
      </c>
      <c r="AI152">
        <f t="shared" si="39"/>
        <v>6</v>
      </c>
      <c r="AJ152">
        <f t="shared" si="40"/>
        <v>4.33</v>
      </c>
      <c r="AK152">
        <f t="shared" si="41"/>
        <v>1.53</v>
      </c>
      <c r="AL152">
        <f t="shared" si="42"/>
        <v>1.58</v>
      </c>
      <c r="AM152">
        <f t="shared" si="43"/>
        <v>2.37</v>
      </c>
      <c r="AR152" t="s">
        <v>329</v>
      </c>
      <c r="AS152">
        <v>6</v>
      </c>
      <c r="AT152">
        <v>4.33</v>
      </c>
      <c r="AU152">
        <v>1.53</v>
      </c>
      <c r="AV152">
        <v>1.58</v>
      </c>
      <c r="AW152">
        <v>2.37</v>
      </c>
    </row>
    <row r="153" spans="1:49">
      <c r="A153">
        <v>30</v>
      </c>
      <c r="B153" t="s">
        <v>58</v>
      </c>
      <c r="C153" t="s">
        <v>54</v>
      </c>
      <c r="D153">
        <v>0.6840047984737041</v>
      </c>
      <c r="E153">
        <v>0.11217093936747838</v>
      </c>
      <c r="F153">
        <v>0.16830062086056166</v>
      </c>
      <c r="G153">
        <v>0.59055937126871305</v>
      </c>
      <c r="H153">
        <v>0.49427874614278139</v>
      </c>
      <c r="I153" s="3">
        <v>14.948898128344945</v>
      </c>
      <c r="J153" s="3">
        <v>0</v>
      </c>
      <c r="K153" s="3">
        <v>0</v>
      </c>
      <c r="L153" s="3">
        <f t="shared" si="30"/>
        <v>14.948898128344945</v>
      </c>
      <c r="M153">
        <v>1.53</v>
      </c>
      <c r="N153">
        <v>6</v>
      </c>
      <c r="O153">
        <v>4.33</v>
      </c>
      <c r="P153" s="4">
        <f t="shared" si="31"/>
        <v>107.92291600802282</v>
      </c>
      <c r="Q153" s="4">
        <f t="shared" si="32"/>
        <v>85.05110187165505</v>
      </c>
      <c r="R153" s="4">
        <f t="shared" si="33"/>
        <v>85.05110187165505</v>
      </c>
      <c r="S153">
        <f t="shared" si="34"/>
        <v>2.0331136711809403</v>
      </c>
      <c r="T153">
        <f t="shared" si="34"/>
        <v>1.9296799444468797</v>
      </c>
      <c r="U153">
        <f t="shared" si="34"/>
        <v>1.9296799444468797</v>
      </c>
      <c r="V153" s="2">
        <f t="shared" si="35"/>
        <v>1.931879851690026</v>
      </c>
      <c r="X153">
        <v>0</v>
      </c>
      <c r="Y153">
        <v>0</v>
      </c>
      <c r="Z153">
        <f t="shared" si="36"/>
        <v>85.05110187165505</v>
      </c>
      <c r="AA153" s="7">
        <f t="shared" si="37"/>
        <v>-14.94889812834495</v>
      </c>
      <c r="AH153" t="str">
        <f t="shared" si="38"/>
        <v>Hertha BSCHannover 96</v>
      </c>
      <c r="AI153">
        <f t="shared" si="39"/>
        <v>1.53</v>
      </c>
      <c r="AJ153">
        <f t="shared" si="40"/>
        <v>4.33</v>
      </c>
      <c r="AK153">
        <f t="shared" si="41"/>
        <v>6</v>
      </c>
      <c r="AL153">
        <f t="shared" si="42"/>
        <v>1.56</v>
      </c>
      <c r="AM153">
        <f t="shared" si="43"/>
        <v>2.4</v>
      </c>
      <c r="AR153" t="s">
        <v>80</v>
      </c>
      <c r="AS153">
        <v>1.53</v>
      </c>
      <c r="AT153">
        <v>4.33</v>
      </c>
      <c r="AU153">
        <v>6</v>
      </c>
      <c r="AV153">
        <v>1.56</v>
      </c>
      <c r="AW153">
        <v>2.4</v>
      </c>
    </row>
    <row r="154" spans="1:49">
      <c r="A154">
        <v>30</v>
      </c>
      <c r="B154" t="s">
        <v>61</v>
      </c>
      <c r="C154" t="s">
        <v>59</v>
      </c>
      <c r="D154">
        <v>0.31067534832150223</v>
      </c>
      <c r="E154">
        <v>0.44141996674941614</v>
      </c>
      <c r="F154">
        <v>0.23737982514768211</v>
      </c>
      <c r="G154">
        <v>0.57852724295613001</v>
      </c>
      <c r="H154">
        <v>0.59966226420795421</v>
      </c>
      <c r="I154" s="3">
        <v>0</v>
      </c>
      <c r="J154" s="3">
        <v>8.9574889831124551</v>
      </c>
      <c r="K154" s="3">
        <v>0</v>
      </c>
      <c r="L154" s="3">
        <f t="shared" si="30"/>
        <v>8.9574889831124551</v>
      </c>
      <c r="M154">
        <v>2.5499999999999998</v>
      </c>
      <c r="N154">
        <v>2.5499999999999998</v>
      </c>
      <c r="O154">
        <v>3.6</v>
      </c>
      <c r="P154" s="4">
        <f t="shared" si="31"/>
        <v>91.042511016887545</v>
      </c>
      <c r="Q154" s="4">
        <f t="shared" si="32"/>
        <v>113.8841079238243</v>
      </c>
      <c r="R154" s="4">
        <f t="shared" si="33"/>
        <v>91.042511016887545</v>
      </c>
      <c r="S154">
        <f t="shared" si="34"/>
        <v>1.959244227365357</v>
      </c>
      <c r="T154">
        <f t="shared" si="34"/>
        <v>2.0564631242324896</v>
      </c>
      <c r="U154">
        <f t="shared" si="34"/>
        <v>1.959244227365357</v>
      </c>
      <c r="V154" s="2">
        <f t="shared" si="35"/>
        <v>1.9815378188173249</v>
      </c>
      <c r="X154">
        <v>1</v>
      </c>
      <c r="Y154">
        <v>1</v>
      </c>
      <c r="Z154">
        <f t="shared" si="36"/>
        <v>91.042511016887545</v>
      </c>
      <c r="AA154" s="7">
        <f t="shared" si="37"/>
        <v>-8.9574889831124551</v>
      </c>
      <c r="AH154" t="str">
        <f t="shared" si="38"/>
        <v>WolfsburgEint Frankfurt</v>
      </c>
      <c r="AI154">
        <f t="shared" si="39"/>
        <v>2.5499999999999998</v>
      </c>
      <c r="AJ154">
        <f t="shared" si="40"/>
        <v>3.6</v>
      </c>
      <c r="AK154">
        <f t="shared" si="41"/>
        <v>2.5499999999999998</v>
      </c>
      <c r="AL154">
        <f t="shared" si="42"/>
        <v>1.65</v>
      </c>
      <c r="AM154">
        <f t="shared" si="43"/>
        <v>2.23</v>
      </c>
      <c r="AR154" t="s">
        <v>102</v>
      </c>
      <c r="AS154">
        <v>2.5499999999999998</v>
      </c>
      <c r="AT154">
        <v>3.6</v>
      </c>
      <c r="AU154">
        <v>2.5499999999999998</v>
      </c>
      <c r="AV154">
        <v>1.65</v>
      </c>
      <c r="AW154">
        <v>2.23</v>
      </c>
    </row>
    <row r="155" spans="1:49">
      <c r="A155">
        <v>31</v>
      </c>
      <c r="B155" t="s">
        <v>36</v>
      </c>
      <c r="C155" t="s">
        <v>51</v>
      </c>
      <c r="D155">
        <v>0.30796744916314622</v>
      </c>
      <c r="E155">
        <v>0.45235534321955062</v>
      </c>
      <c r="F155">
        <v>0.19927940553568013</v>
      </c>
      <c r="G155">
        <v>0.74033486630313783</v>
      </c>
      <c r="H155">
        <v>0.72230639431880406</v>
      </c>
      <c r="I155" s="3">
        <v>12.709376738293916</v>
      </c>
      <c r="J155" s="3">
        <v>0</v>
      </c>
      <c r="K155" s="3">
        <v>0.33340757907561419</v>
      </c>
      <c r="L155" s="3">
        <f t="shared" si="30"/>
        <v>13.042784317369529</v>
      </c>
      <c r="M155">
        <v>4.5</v>
      </c>
      <c r="N155">
        <v>1.66</v>
      </c>
      <c r="O155">
        <v>4.33</v>
      </c>
      <c r="P155" s="4">
        <f t="shared" si="31"/>
        <v>144.14941100495309</v>
      </c>
      <c r="Q155" s="4">
        <f t="shared" si="32"/>
        <v>86.957215682630476</v>
      </c>
      <c r="R155" s="4">
        <f t="shared" si="33"/>
        <v>88.400870500027878</v>
      </c>
      <c r="S155">
        <f t="shared" si="34"/>
        <v>2.158812872198931</v>
      </c>
      <c r="T155">
        <f t="shared" si="34"/>
        <v>1.9393056254546366</v>
      </c>
      <c r="U155">
        <f t="shared" si="34"/>
        <v>1.9464565416137203</v>
      </c>
      <c r="V155" s="2">
        <f t="shared" si="35"/>
        <v>1.9299880577956254</v>
      </c>
      <c r="X155">
        <v>1</v>
      </c>
      <c r="Y155">
        <v>4</v>
      </c>
      <c r="Z155">
        <f t="shared" si="36"/>
        <v>86.957215682630476</v>
      </c>
      <c r="AA155" s="7">
        <f t="shared" si="37"/>
        <v>-13.042784317369524</v>
      </c>
      <c r="AH155" t="str">
        <f t="shared" si="38"/>
        <v>AugsburgBayer</v>
      </c>
      <c r="AI155">
        <f t="shared" si="39"/>
        <v>4.5</v>
      </c>
      <c r="AJ155">
        <f t="shared" si="40"/>
        <v>4.33</v>
      </c>
      <c r="AK155">
        <f t="shared" si="41"/>
        <v>1.66</v>
      </c>
      <c r="AL155">
        <f t="shared" si="42"/>
        <v>1.46</v>
      </c>
      <c r="AM155">
        <f t="shared" si="43"/>
        <v>2.65</v>
      </c>
      <c r="AR155" t="s">
        <v>330</v>
      </c>
      <c r="AS155">
        <v>4.5</v>
      </c>
      <c r="AT155">
        <v>4.33</v>
      </c>
      <c r="AU155">
        <v>1.66</v>
      </c>
      <c r="AV155">
        <v>1.46</v>
      </c>
      <c r="AW155">
        <v>2.65</v>
      </c>
    </row>
    <row r="156" spans="1:49">
      <c r="A156">
        <v>31</v>
      </c>
      <c r="B156" t="s">
        <v>52</v>
      </c>
      <c r="C156" t="s">
        <v>56</v>
      </c>
      <c r="D156">
        <v>0.45574221705830259</v>
      </c>
      <c r="E156">
        <v>0.28234050719051584</v>
      </c>
      <c r="F156">
        <v>0.17808188222346016</v>
      </c>
      <c r="G156">
        <v>0.78491131693299787</v>
      </c>
      <c r="H156">
        <v>0.7533967228044629</v>
      </c>
      <c r="I156" s="3">
        <v>0</v>
      </c>
      <c r="J156" s="3">
        <v>22.837936956555502</v>
      </c>
      <c r="K156" s="3">
        <v>6.7266468515669429</v>
      </c>
      <c r="L156" s="3">
        <f t="shared" si="30"/>
        <v>29.564583808122446</v>
      </c>
      <c r="M156">
        <v>1.3</v>
      </c>
      <c r="N156">
        <v>9</v>
      </c>
      <c r="O156">
        <v>5.5</v>
      </c>
      <c r="P156" s="4">
        <f t="shared" si="31"/>
        <v>70.435416191877565</v>
      </c>
      <c r="Q156" s="4">
        <f t="shared" si="32"/>
        <v>275.97684880087706</v>
      </c>
      <c r="R156" s="4">
        <f t="shared" si="33"/>
        <v>107.43197387549574</v>
      </c>
      <c r="S156">
        <f t="shared" si="34"/>
        <v>1.8477910851239081</v>
      </c>
      <c r="T156">
        <f t="shared" si="34"/>
        <v>2.440872651413982</v>
      </c>
      <c r="U156">
        <f t="shared" si="34"/>
        <v>2.0311335552099283</v>
      </c>
      <c r="V156" s="2">
        <f t="shared" si="35"/>
        <v>1.8929817147416317</v>
      </c>
      <c r="X156">
        <v>2</v>
      </c>
      <c r="Y156">
        <v>4</v>
      </c>
      <c r="Z156">
        <f t="shared" si="36"/>
        <v>275.97684880087706</v>
      </c>
      <c r="AA156" s="7">
        <f t="shared" si="37"/>
        <v>175.97684880087706</v>
      </c>
      <c r="AH156" t="str">
        <f t="shared" si="38"/>
        <v>DortmundSchalke 04</v>
      </c>
      <c r="AI156">
        <f t="shared" si="39"/>
        <v>1.3</v>
      </c>
      <c r="AJ156">
        <f t="shared" si="40"/>
        <v>5.5</v>
      </c>
      <c r="AK156">
        <f t="shared" si="41"/>
        <v>9</v>
      </c>
      <c r="AL156">
        <f t="shared" si="42"/>
        <v>1.5</v>
      </c>
      <c r="AM156">
        <f t="shared" si="43"/>
        <v>2.5499999999999998</v>
      </c>
      <c r="AR156" t="s">
        <v>331</v>
      </c>
      <c r="AS156">
        <v>1.3</v>
      </c>
      <c r="AT156">
        <v>5.5</v>
      </c>
      <c r="AU156">
        <v>9</v>
      </c>
      <c r="AV156">
        <v>1.5</v>
      </c>
      <c r="AW156">
        <v>2.5499999999999998</v>
      </c>
    </row>
    <row r="157" spans="1:49">
      <c r="A157">
        <v>31</v>
      </c>
      <c r="B157" t="s">
        <v>54</v>
      </c>
      <c r="C157" t="s">
        <v>35</v>
      </c>
      <c r="D157">
        <v>0.49775954199883127</v>
      </c>
      <c r="E157">
        <v>0.15639688102749272</v>
      </c>
      <c r="F157">
        <v>0.34512506549386957</v>
      </c>
      <c r="G157">
        <v>0.18527871116788652</v>
      </c>
      <c r="H157">
        <v>0.23091088334362145</v>
      </c>
      <c r="I157" s="3">
        <v>35.658223511953821</v>
      </c>
      <c r="J157" s="3">
        <v>0</v>
      </c>
      <c r="K157" s="3">
        <v>22.884285393676642</v>
      </c>
      <c r="L157" s="3">
        <f t="shared" si="30"/>
        <v>58.542508905630463</v>
      </c>
      <c r="M157">
        <v>3</v>
      </c>
      <c r="N157">
        <v>2.2999999999999998</v>
      </c>
      <c r="O157">
        <v>3.4</v>
      </c>
      <c r="P157" s="4">
        <f t="shared" si="31"/>
        <v>148.43216163023101</v>
      </c>
      <c r="Q157" s="4">
        <f t="shared" si="32"/>
        <v>41.457491094369537</v>
      </c>
      <c r="R157" s="4">
        <f t="shared" si="33"/>
        <v>119.26406143287011</v>
      </c>
      <c r="S157">
        <f t="shared" si="34"/>
        <v>2.1715280121640856</v>
      </c>
      <c r="T157">
        <f t="shared" si="34"/>
        <v>1.6176030161167341</v>
      </c>
      <c r="U157">
        <f t="shared" si="34"/>
        <v>2.0765095947787162</v>
      </c>
      <c r="V157" s="2">
        <f t="shared" si="35"/>
        <v>2.0505423651304029</v>
      </c>
      <c r="X157">
        <v>1</v>
      </c>
      <c r="Y157">
        <v>0</v>
      </c>
      <c r="Z157">
        <f t="shared" si="36"/>
        <v>148.43216163023101</v>
      </c>
      <c r="AA157" s="7">
        <f t="shared" si="37"/>
        <v>48.432161630231008</v>
      </c>
      <c r="AH157" t="str">
        <f t="shared" si="38"/>
        <v>Hannover 96Mainz 05</v>
      </c>
      <c r="AI157">
        <f t="shared" si="39"/>
        <v>3</v>
      </c>
      <c r="AJ157">
        <f t="shared" si="40"/>
        <v>3.4</v>
      </c>
      <c r="AK157">
        <f t="shared" si="41"/>
        <v>2.2999999999999998</v>
      </c>
      <c r="AL157">
        <f t="shared" si="42"/>
        <v>1.63</v>
      </c>
      <c r="AM157">
        <f t="shared" si="43"/>
        <v>2.27</v>
      </c>
      <c r="AR157" t="s">
        <v>213</v>
      </c>
      <c r="AS157">
        <v>1.4</v>
      </c>
      <c r="AT157">
        <v>4.75</v>
      </c>
      <c r="AU157">
        <v>7</v>
      </c>
      <c r="AV157">
        <v>1.44</v>
      </c>
      <c r="AW157">
        <v>2.73</v>
      </c>
    </row>
    <row r="158" spans="1:49">
      <c r="A158">
        <v>31</v>
      </c>
      <c r="B158" t="s">
        <v>48</v>
      </c>
      <c r="C158" t="s">
        <v>32</v>
      </c>
      <c r="D158">
        <v>0.64658659093491566</v>
      </c>
      <c r="E158">
        <v>0.14016012256763444</v>
      </c>
      <c r="F158">
        <v>0.18391224782666077</v>
      </c>
      <c r="G158">
        <v>0.59473723912138887</v>
      </c>
      <c r="H158">
        <v>0.52869173519553969</v>
      </c>
      <c r="I158" s="3">
        <v>0</v>
      </c>
      <c r="J158" s="3">
        <v>6.8750288622579863</v>
      </c>
      <c r="K158" s="3">
        <v>2.5127478219467365</v>
      </c>
      <c r="L158" s="3">
        <f t="shared" si="30"/>
        <v>9.3877766842047237</v>
      </c>
      <c r="M158">
        <v>1.25</v>
      </c>
      <c r="N158">
        <v>12</v>
      </c>
      <c r="O158">
        <v>5.5</v>
      </c>
      <c r="P158" s="4">
        <f t="shared" si="31"/>
        <v>90.612223315795276</v>
      </c>
      <c r="Q158" s="4">
        <f t="shared" si="32"/>
        <v>173.11256966289113</v>
      </c>
      <c r="R158" s="4">
        <f t="shared" si="33"/>
        <v>104.43233633650233</v>
      </c>
      <c r="S158">
        <f t="shared" si="34"/>
        <v>1.957186786645166</v>
      </c>
      <c r="T158">
        <f t="shared" si="34"/>
        <v>2.2383286030402822</v>
      </c>
      <c r="U158">
        <f t="shared" si="34"/>
        <v>2.0188349940501147</v>
      </c>
      <c r="V158" s="2">
        <f t="shared" si="35"/>
        <v>1.9505036252954078</v>
      </c>
      <c r="X158">
        <v>2</v>
      </c>
      <c r="Y158">
        <v>1</v>
      </c>
      <c r="Z158">
        <f t="shared" si="36"/>
        <v>90.612223315795276</v>
      </c>
      <c r="AA158" s="7">
        <f t="shared" si="37"/>
        <v>-9.3877766842047237</v>
      </c>
      <c r="AH158" t="str">
        <f t="shared" si="38"/>
        <v>RB LeipzigFreiburg</v>
      </c>
      <c r="AI158">
        <f t="shared" si="39"/>
        <v>1.25</v>
      </c>
      <c r="AJ158">
        <f t="shared" si="40"/>
        <v>5.5</v>
      </c>
      <c r="AK158">
        <f t="shared" si="41"/>
        <v>12</v>
      </c>
      <c r="AL158">
        <f t="shared" si="42"/>
        <v>1.51</v>
      </c>
      <c r="AM158">
        <f t="shared" si="43"/>
        <v>2.54</v>
      </c>
      <c r="AR158" t="s">
        <v>332</v>
      </c>
      <c r="AS158">
        <v>3.2</v>
      </c>
      <c r="AT158">
        <v>3.4</v>
      </c>
      <c r="AU158">
        <v>2.2000000000000002</v>
      </c>
      <c r="AV158">
        <v>1.59</v>
      </c>
      <c r="AW158">
        <v>2.35</v>
      </c>
    </row>
    <row r="159" spans="1:49">
      <c r="A159">
        <v>31</v>
      </c>
      <c r="B159" t="s">
        <v>59</v>
      </c>
      <c r="C159" t="s">
        <v>58</v>
      </c>
      <c r="D159">
        <v>0.46737632911933652</v>
      </c>
      <c r="E159">
        <v>0.29287965706010233</v>
      </c>
      <c r="F159">
        <v>0.22295797898409117</v>
      </c>
      <c r="G159">
        <v>0.63282150741833387</v>
      </c>
      <c r="H159">
        <v>0.63740259797221077</v>
      </c>
      <c r="I159" s="3">
        <v>0</v>
      </c>
      <c r="J159" s="3">
        <v>19.127800155175766</v>
      </c>
      <c r="K159" s="3">
        <v>7.3887652748364658</v>
      </c>
      <c r="L159" s="3">
        <f t="shared" si="30"/>
        <v>26.516565430012232</v>
      </c>
      <c r="M159">
        <v>1.4</v>
      </c>
      <c r="N159">
        <v>7</v>
      </c>
      <c r="O159">
        <v>4.75</v>
      </c>
      <c r="P159" s="4">
        <f t="shared" si="31"/>
        <v>73.483434569987764</v>
      </c>
      <c r="Q159" s="4">
        <f t="shared" si="32"/>
        <v>207.37803565621815</v>
      </c>
      <c r="R159" s="4">
        <f t="shared" si="33"/>
        <v>108.58006962546098</v>
      </c>
      <c r="S159">
        <f t="shared" si="34"/>
        <v>1.8661894467618909</v>
      </c>
      <c r="T159">
        <f t="shared" si="34"/>
        <v>2.3167627563999647</v>
      </c>
      <c r="U159">
        <f t="shared" si="34"/>
        <v>2.0357501158050524</v>
      </c>
      <c r="V159" s="2">
        <f t="shared" si="35"/>
        <v>2.0046321861893812</v>
      </c>
      <c r="X159">
        <v>0</v>
      </c>
      <c r="Y159">
        <v>0</v>
      </c>
      <c r="Z159">
        <f t="shared" si="36"/>
        <v>108.58006962546098</v>
      </c>
      <c r="AA159" s="7">
        <f t="shared" si="37"/>
        <v>8.580069625460979</v>
      </c>
      <c r="AH159" t="str">
        <f t="shared" si="38"/>
        <v>Eint FrankfurtHertha BSC</v>
      </c>
      <c r="AI159">
        <f t="shared" si="39"/>
        <v>1.4</v>
      </c>
      <c r="AJ159">
        <f t="shared" si="40"/>
        <v>4.75</v>
      </c>
      <c r="AK159">
        <f t="shared" si="41"/>
        <v>7</v>
      </c>
      <c r="AL159">
        <f t="shared" si="42"/>
        <v>1.44</v>
      </c>
      <c r="AM159">
        <f t="shared" si="43"/>
        <v>2.73</v>
      </c>
      <c r="AR159" t="s">
        <v>93</v>
      </c>
      <c r="AS159">
        <v>3</v>
      </c>
      <c r="AT159">
        <v>3.4</v>
      </c>
      <c r="AU159">
        <v>2.2999999999999998</v>
      </c>
      <c r="AV159">
        <v>1.63</v>
      </c>
      <c r="AW159">
        <v>2.27</v>
      </c>
    </row>
    <row r="160" spans="1:49">
      <c r="A160">
        <v>31</v>
      </c>
      <c r="B160" t="s">
        <v>251</v>
      </c>
      <c r="C160" t="s">
        <v>40</v>
      </c>
      <c r="D160">
        <v>0.36050383187872709</v>
      </c>
      <c r="E160">
        <v>0.36050383187872714</v>
      </c>
      <c r="F160">
        <v>0.27593020373250587</v>
      </c>
      <c r="G160">
        <v>0.42988392661376273</v>
      </c>
      <c r="H160">
        <v>0.4883231470531742</v>
      </c>
      <c r="I160" s="3">
        <v>7.1870569183499118</v>
      </c>
      <c r="J160" s="3">
        <v>0</v>
      </c>
      <c r="K160" s="3">
        <v>0.11724082762468245</v>
      </c>
      <c r="L160" s="3">
        <f t="shared" si="30"/>
        <v>7.3042977459745941</v>
      </c>
      <c r="M160">
        <v>3.2</v>
      </c>
      <c r="N160">
        <v>2.2000000000000002</v>
      </c>
      <c r="O160">
        <v>3.4</v>
      </c>
      <c r="P160" s="4">
        <f t="shared" si="31"/>
        <v>115.69428439274512</v>
      </c>
      <c r="Q160" s="4">
        <f t="shared" si="32"/>
        <v>92.695702254025406</v>
      </c>
      <c r="R160" s="4">
        <f t="shared" si="33"/>
        <v>93.094321067949323</v>
      </c>
      <c r="S160">
        <f t="shared" si="34"/>
        <v>2.0633119041720991</v>
      </c>
      <c r="T160">
        <f t="shared" si="34"/>
        <v>1.9670595989704986</v>
      </c>
      <c r="U160">
        <f t="shared" si="34"/>
        <v>1.9689231889934096</v>
      </c>
      <c r="V160" s="2">
        <f t="shared" si="35"/>
        <v>1.9962497474503385</v>
      </c>
      <c r="X160">
        <v>4</v>
      </c>
      <c r="Y160">
        <v>1</v>
      </c>
      <c r="Z160">
        <f t="shared" si="36"/>
        <v>115.69428439274512</v>
      </c>
      <c r="AA160" s="7">
        <f t="shared" si="37"/>
        <v>15.694284392745118</v>
      </c>
      <c r="AH160" t="str">
        <f t="shared" si="38"/>
        <v>DüsseldorfWerder Bremen</v>
      </c>
      <c r="AI160">
        <f t="shared" si="39"/>
        <v>3.2</v>
      </c>
      <c r="AJ160">
        <f t="shared" si="40"/>
        <v>3.4</v>
      </c>
      <c r="AK160">
        <f t="shared" si="41"/>
        <v>2.2000000000000002</v>
      </c>
      <c r="AL160">
        <f t="shared" si="42"/>
        <v>1.59</v>
      </c>
      <c r="AM160">
        <f t="shared" si="43"/>
        <v>2.35</v>
      </c>
      <c r="AR160" t="s">
        <v>333</v>
      </c>
      <c r="AS160">
        <v>1.25</v>
      </c>
      <c r="AT160">
        <v>5.5</v>
      </c>
      <c r="AU160">
        <v>12</v>
      </c>
      <c r="AV160">
        <v>1.51</v>
      </c>
      <c r="AW160">
        <v>2.54</v>
      </c>
    </row>
    <row r="161" spans="1:49">
      <c r="A161">
        <v>31</v>
      </c>
      <c r="B161" t="s">
        <v>41</v>
      </c>
      <c r="C161" t="s">
        <v>62</v>
      </c>
      <c r="D161">
        <v>0.29566526147073824</v>
      </c>
      <c r="E161">
        <v>0.38773222741379287</v>
      </c>
      <c r="F161">
        <v>0.31558655619714637</v>
      </c>
      <c r="G161">
        <v>0.29780122487664251</v>
      </c>
      <c r="H161">
        <v>0.37480367146078836</v>
      </c>
      <c r="I161" s="3">
        <v>3.0813949467259705</v>
      </c>
      <c r="J161" s="3">
        <v>0</v>
      </c>
      <c r="K161" s="3">
        <v>5.5531266012702316</v>
      </c>
      <c r="L161" s="3">
        <f t="shared" si="30"/>
        <v>8.6345215479962025</v>
      </c>
      <c r="M161">
        <v>3.5</v>
      </c>
      <c r="N161">
        <v>2.0499999999999998</v>
      </c>
      <c r="O161">
        <v>3.5</v>
      </c>
      <c r="P161" s="4">
        <f t="shared" si="31"/>
        <v>102.15036076554469</v>
      </c>
      <c r="Q161" s="4">
        <f t="shared" si="32"/>
        <v>91.365478452003799</v>
      </c>
      <c r="R161" s="4">
        <f t="shared" si="33"/>
        <v>110.80142155644961</v>
      </c>
      <c r="S161">
        <f t="shared" si="34"/>
        <v>2.0092399047737395</v>
      </c>
      <c r="T161">
        <f t="shared" si="34"/>
        <v>1.9607821328253785</v>
      </c>
      <c r="U161">
        <f t="shared" si="34"/>
        <v>2.0445453323252756</v>
      </c>
      <c r="V161" s="2">
        <f t="shared" si="35"/>
        <v>1.9995518860534043</v>
      </c>
      <c r="X161">
        <v>1</v>
      </c>
      <c r="Y161">
        <v>0</v>
      </c>
      <c r="Z161">
        <f t="shared" si="36"/>
        <v>102.15036076554469</v>
      </c>
      <c r="AA161" s="7">
        <f t="shared" si="37"/>
        <v>2.1503607655446899</v>
      </c>
      <c r="AH161" t="str">
        <f t="shared" si="38"/>
        <v>StuttgartM'gladbach</v>
      </c>
      <c r="AI161">
        <f t="shared" si="39"/>
        <v>3.5</v>
      </c>
      <c r="AJ161">
        <f t="shared" si="40"/>
        <v>3.5</v>
      </c>
      <c r="AK161">
        <f t="shared" si="41"/>
        <v>2.0499999999999998</v>
      </c>
      <c r="AL161">
        <f t="shared" si="42"/>
        <v>1.66</v>
      </c>
      <c r="AM161">
        <f t="shared" si="43"/>
        <v>2.2200000000000002</v>
      </c>
      <c r="AR161" t="s">
        <v>135</v>
      </c>
      <c r="AS161">
        <v>3.5</v>
      </c>
      <c r="AT161">
        <v>3.5</v>
      </c>
      <c r="AU161">
        <v>2.0499999999999998</v>
      </c>
      <c r="AV161">
        <v>1.66</v>
      </c>
      <c r="AW161">
        <v>2.2200000000000002</v>
      </c>
    </row>
    <row r="162" spans="1:49">
      <c r="A162">
        <v>31</v>
      </c>
      <c r="B162" t="s">
        <v>47</v>
      </c>
      <c r="C162" t="s">
        <v>61</v>
      </c>
      <c r="D162">
        <v>0.38479296974209987</v>
      </c>
      <c r="E162">
        <v>0.36095184554380227</v>
      </c>
      <c r="F162">
        <v>0.24631983836671623</v>
      </c>
      <c r="G162">
        <v>0.55237181274824787</v>
      </c>
      <c r="H162">
        <v>0.58447948441485009</v>
      </c>
      <c r="I162" s="3">
        <v>0</v>
      </c>
      <c r="J162" s="3">
        <v>25.9992723407317</v>
      </c>
      <c r="K162" s="3">
        <v>10.248161857616738</v>
      </c>
      <c r="L162" s="3">
        <f t="shared" si="30"/>
        <v>36.247434198348436</v>
      </c>
      <c r="M162">
        <v>1.45</v>
      </c>
      <c r="N162">
        <v>6</v>
      </c>
      <c r="O162">
        <v>4.75</v>
      </c>
      <c r="P162" s="4">
        <f t="shared" si="31"/>
        <v>63.752565801651571</v>
      </c>
      <c r="Q162" s="4">
        <f t="shared" si="32"/>
        <v>219.74819984604179</v>
      </c>
      <c r="R162" s="4">
        <f t="shared" si="33"/>
        <v>112.43133462533109</v>
      </c>
      <c r="S162">
        <f t="shared" si="34"/>
        <v>1.8044976681816816</v>
      </c>
      <c r="T162">
        <f t="shared" si="34"/>
        <v>2.3419253260660242</v>
      </c>
      <c r="U162">
        <f t="shared" si="34"/>
        <v>2.0508873660227103</v>
      </c>
      <c r="V162" s="2">
        <f t="shared" si="35"/>
        <v>2.0448545297086804</v>
      </c>
      <c r="X162">
        <v>1</v>
      </c>
      <c r="Y162">
        <v>4</v>
      </c>
      <c r="Z162">
        <f t="shared" si="36"/>
        <v>219.74819984604179</v>
      </c>
      <c r="AA162" s="7">
        <f t="shared" si="37"/>
        <v>119.74819984604179</v>
      </c>
      <c r="AH162" t="str">
        <f t="shared" si="38"/>
        <v>HoffenheimWolfsburg</v>
      </c>
      <c r="AI162">
        <f t="shared" si="39"/>
        <v>1.45</v>
      </c>
      <c r="AJ162">
        <f t="shared" si="40"/>
        <v>4.75</v>
      </c>
      <c r="AK162">
        <f t="shared" si="41"/>
        <v>6</v>
      </c>
      <c r="AL162">
        <f t="shared" si="42"/>
        <v>1.31</v>
      </c>
      <c r="AM162">
        <f t="shared" si="43"/>
        <v>3.39</v>
      </c>
      <c r="AR162" t="s">
        <v>168</v>
      </c>
      <c r="AS162">
        <v>1.45</v>
      </c>
      <c r="AT162">
        <v>4.75</v>
      </c>
      <c r="AU162">
        <v>6</v>
      </c>
      <c r="AV162">
        <v>1.31</v>
      </c>
      <c r="AW162">
        <v>3.39</v>
      </c>
    </row>
    <row r="163" spans="1:49">
      <c r="A163">
        <v>31</v>
      </c>
      <c r="B163" t="s">
        <v>255</v>
      </c>
      <c r="C163" t="s">
        <v>53</v>
      </c>
      <c r="D163">
        <v>0.17132549957529619</v>
      </c>
      <c r="E163">
        <v>0.52389577879780247</v>
      </c>
      <c r="F163">
        <v>0.30304749081475446</v>
      </c>
      <c r="G163">
        <v>0.26736278736651242</v>
      </c>
      <c r="H163">
        <v>0.30606331416028937</v>
      </c>
      <c r="I163" s="3">
        <v>13.026947511754715</v>
      </c>
      <c r="J163" s="3">
        <v>0</v>
      </c>
      <c r="K163" s="3">
        <v>22.418817472364793</v>
      </c>
      <c r="L163" s="3">
        <f t="shared" si="30"/>
        <v>35.445764984119506</v>
      </c>
      <c r="M163">
        <v>15</v>
      </c>
      <c r="N163">
        <v>1.1399999999999999</v>
      </c>
      <c r="O163">
        <v>8</v>
      </c>
      <c r="P163" s="4">
        <f t="shared" si="31"/>
        <v>259.95844769220116</v>
      </c>
      <c r="Q163" s="4">
        <f t="shared" si="32"/>
        <v>64.554235015880494</v>
      </c>
      <c r="R163" s="4">
        <f t="shared" si="33"/>
        <v>243.90477479479881</v>
      </c>
      <c r="S163">
        <f t="shared" si="34"/>
        <v>2.4149039349701988</v>
      </c>
      <c r="T163">
        <f t="shared" si="34"/>
        <v>1.8099247389912148</v>
      </c>
      <c r="U163">
        <f t="shared" si="34"/>
        <v>2.3872203023503671</v>
      </c>
      <c r="V163" s="2">
        <f t="shared" si="35"/>
        <v>2.0853876764336476</v>
      </c>
      <c r="X163">
        <v>1</v>
      </c>
      <c r="Y163">
        <v>1</v>
      </c>
      <c r="Z163">
        <f t="shared" si="36"/>
        <v>243.90477479479881</v>
      </c>
      <c r="AA163" s="7">
        <f t="shared" si="37"/>
        <v>143.90477479479881</v>
      </c>
      <c r="AH163" t="str">
        <f t="shared" si="38"/>
        <v>NürnbergBayern Munich</v>
      </c>
      <c r="AI163">
        <f t="shared" si="39"/>
        <v>15</v>
      </c>
      <c r="AJ163">
        <f t="shared" si="40"/>
        <v>8</v>
      </c>
      <c r="AK163">
        <f t="shared" si="41"/>
        <v>1.1399999999999999</v>
      </c>
      <c r="AL163">
        <f t="shared" si="42"/>
        <v>1.24</v>
      </c>
      <c r="AM163">
        <f t="shared" si="43"/>
        <v>3.86</v>
      </c>
      <c r="AR163" t="s">
        <v>334</v>
      </c>
      <c r="AS163">
        <v>15</v>
      </c>
      <c r="AT163">
        <v>8</v>
      </c>
      <c r="AU163">
        <v>1.1399999999999999</v>
      </c>
      <c r="AV163">
        <v>1.24</v>
      </c>
      <c r="AW163">
        <v>3.86</v>
      </c>
    </row>
    <row r="164" spans="1:49">
      <c r="A164">
        <v>32</v>
      </c>
      <c r="B164" t="s">
        <v>35</v>
      </c>
      <c r="C164" t="s">
        <v>48</v>
      </c>
      <c r="D164">
        <v>0.24319973531259975</v>
      </c>
      <c r="E164">
        <v>0.50659283113192743</v>
      </c>
      <c r="F164">
        <v>0.24167591759219381</v>
      </c>
      <c r="G164">
        <v>0.51379151826656455</v>
      </c>
      <c r="H164">
        <v>0.53258439472777552</v>
      </c>
      <c r="I164" s="3">
        <v>2.9491408573865372</v>
      </c>
      <c r="J164" s="3">
        <v>0</v>
      </c>
      <c r="K164" s="3">
        <v>9.681605723574363E-2</v>
      </c>
      <c r="L164" s="3">
        <f t="shared" si="30"/>
        <v>3.0459569146222809</v>
      </c>
      <c r="M164">
        <v>4.5</v>
      </c>
      <c r="N164">
        <v>1.7</v>
      </c>
      <c r="O164">
        <v>4.2</v>
      </c>
      <c r="P164" s="4">
        <f t="shared" si="31"/>
        <v>110.22517694361714</v>
      </c>
      <c r="Q164" s="4">
        <f t="shared" si="32"/>
        <v>96.95404308537772</v>
      </c>
      <c r="R164" s="4">
        <f t="shared" si="33"/>
        <v>97.360670525767844</v>
      </c>
      <c r="S164">
        <f t="shared" si="34"/>
        <v>2.0422808046684655</v>
      </c>
      <c r="T164">
        <f t="shared" si="34"/>
        <v>1.9865659243281608</v>
      </c>
      <c r="U164">
        <f t="shared" si="34"/>
        <v>1.9883835562310284</v>
      </c>
      <c r="V164" s="2">
        <f t="shared" si="35"/>
        <v>1.9836066274423545</v>
      </c>
      <c r="X164">
        <v>3</v>
      </c>
      <c r="Y164">
        <v>3</v>
      </c>
      <c r="Z164">
        <f t="shared" si="36"/>
        <v>97.360670525767844</v>
      </c>
      <c r="AA164" s="7">
        <f t="shared" si="37"/>
        <v>-2.6393294742321558</v>
      </c>
      <c r="AH164" t="str">
        <f t="shared" si="38"/>
        <v>Mainz 05RB Leipzig</v>
      </c>
      <c r="AI164">
        <f t="shared" si="39"/>
        <v>4.5</v>
      </c>
      <c r="AJ164">
        <f t="shared" si="40"/>
        <v>4.2</v>
      </c>
      <c r="AK164">
        <f t="shared" si="41"/>
        <v>1.7</v>
      </c>
      <c r="AL164">
        <f t="shared" si="42"/>
        <v>1.47</v>
      </c>
      <c r="AM164">
        <f t="shared" si="43"/>
        <v>2.64</v>
      </c>
      <c r="AR164" t="s">
        <v>225</v>
      </c>
      <c r="AS164">
        <v>4.5</v>
      </c>
      <c r="AT164">
        <v>4.2</v>
      </c>
      <c r="AU164">
        <v>1.7</v>
      </c>
      <c r="AV164">
        <v>1.47</v>
      </c>
      <c r="AW164">
        <v>2.64</v>
      </c>
    </row>
    <row r="165" spans="1:49">
      <c r="A165">
        <v>32</v>
      </c>
      <c r="B165" t="s">
        <v>58</v>
      </c>
      <c r="C165" t="s">
        <v>41</v>
      </c>
      <c r="D165">
        <v>0.74761077753106242</v>
      </c>
      <c r="E165">
        <v>6.8069289413660292E-2</v>
      </c>
      <c r="F165">
        <v>0.14899478670476962</v>
      </c>
      <c r="G165">
        <v>0.53030221600800453</v>
      </c>
      <c r="H165">
        <v>0.37284023790342491</v>
      </c>
      <c r="I165" s="3">
        <v>65.661163144660264</v>
      </c>
      <c r="J165" s="3">
        <v>0</v>
      </c>
      <c r="K165" s="3">
        <v>8.18966091359529</v>
      </c>
      <c r="L165" s="3">
        <f t="shared" si="30"/>
        <v>73.850824058255554</v>
      </c>
      <c r="M165">
        <v>2.2000000000000002</v>
      </c>
      <c r="N165">
        <v>3.1</v>
      </c>
      <c r="O165">
        <v>3.6</v>
      </c>
      <c r="P165" s="4">
        <f t="shared" si="31"/>
        <v>170.60373485999702</v>
      </c>
      <c r="Q165" s="4">
        <f t="shared" si="32"/>
        <v>26.149175941744446</v>
      </c>
      <c r="R165" s="4">
        <f t="shared" si="33"/>
        <v>55.631955230687495</v>
      </c>
      <c r="S165">
        <f t="shared" si="34"/>
        <v>2.2319885345180959</v>
      </c>
      <c r="T165">
        <f t="shared" si="34"/>
        <v>1.4174580071768217</v>
      </c>
      <c r="U165">
        <f t="shared" si="34"/>
        <v>1.74532432384477</v>
      </c>
      <c r="V165" s="2">
        <f t="shared" si="35"/>
        <v>2.0251882684156173</v>
      </c>
      <c r="X165">
        <v>3</v>
      </c>
      <c r="Y165">
        <v>1</v>
      </c>
      <c r="Z165">
        <f t="shared" si="36"/>
        <v>170.60373485999702</v>
      </c>
      <c r="AA165" s="7">
        <f t="shared" si="37"/>
        <v>70.603734859997019</v>
      </c>
      <c r="AH165" t="str">
        <f t="shared" si="38"/>
        <v>Hertha BSCStuttgart</v>
      </c>
      <c r="AI165">
        <f t="shared" si="39"/>
        <v>2.2000000000000002</v>
      </c>
      <c r="AJ165">
        <f t="shared" si="40"/>
        <v>3.6</v>
      </c>
      <c r="AK165">
        <f t="shared" si="41"/>
        <v>3.1</v>
      </c>
      <c r="AL165">
        <f t="shared" si="42"/>
        <v>1.64</v>
      </c>
      <c r="AM165">
        <f t="shared" si="43"/>
        <v>2.2599999999999998</v>
      </c>
      <c r="AR165" t="s">
        <v>39</v>
      </c>
      <c r="AS165">
        <v>1.03</v>
      </c>
      <c r="AT165">
        <v>21</v>
      </c>
      <c r="AU165">
        <v>34</v>
      </c>
      <c r="AV165">
        <v>1.1399999999999999</v>
      </c>
      <c r="AW165">
        <v>5.52</v>
      </c>
    </row>
    <row r="166" spans="1:49">
      <c r="A166">
        <v>32</v>
      </c>
      <c r="B166" t="s">
        <v>61</v>
      </c>
      <c r="C166" t="s">
        <v>255</v>
      </c>
      <c r="D166">
        <v>0.75905135507449661</v>
      </c>
      <c r="E166">
        <v>6.0514587432691468E-2</v>
      </c>
      <c r="F166">
        <v>0.13451657227341779</v>
      </c>
      <c r="G166">
        <v>0.55669618138830401</v>
      </c>
      <c r="H166">
        <v>0.37639632048869504</v>
      </c>
      <c r="I166" s="3">
        <v>49.350392237436772</v>
      </c>
      <c r="J166" s="3">
        <v>0</v>
      </c>
      <c r="K166" s="3">
        <v>3.1993726825402664</v>
      </c>
      <c r="L166" s="3">
        <f t="shared" si="30"/>
        <v>52.549764919977036</v>
      </c>
      <c r="M166">
        <v>1.57</v>
      </c>
      <c r="N166">
        <v>5.5</v>
      </c>
      <c r="O166">
        <v>4.33</v>
      </c>
      <c r="P166" s="4">
        <f t="shared" si="31"/>
        <v>124.9303508927987</v>
      </c>
      <c r="Q166" s="4">
        <f t="shared" si="32"/>
        <v>47.450235080022964</v>
      </c>
      <c r="R166" s="4">
        <f t="shared" si="33"/>
        <v>61.303518795422313</v>
      </c>
      <c r="S166">
        <f t="shared" si="34"/>
        <v>2.0966679597832121</v>
      </c>
      <c r="T166">
        <f t="shared" si="34"/>
        <v>1.6762383683692941</v>
      </c>
      <c r="U166">
        <f t="shared" si="34"/>
        <v>1.7874854035490055</v>
      </c>
      <c r="V166" s="2">
        <f t="shared" si="35"/>
        <v>1.9333619387896224</v>
      </c>
      <c r="X166">
        <v>2</v>
      </c>
      <c r="Y166">
        <v>0</v>
      </c>
      <c r="Z166">
        <f t="shared" si="36"/>
        <v>124.9303508927987</v>
      </c>
      <c r="AA166" s="7">
        <f t="shared" si="37"/>
        <v>24.9303508927987</v>
      </c>
      <c r="AH166" t="str">
        <f t="shared" si="38"/>
        <v>WolfsburgNürnberg</v>
      </c>
      <c r="AI166">
        <f t="shared" si="39"/>
        <v>1.57</v>
      </c>
      <c r="AJ166">
        <f t="shared" si="40"/>
        <v>4.33</v>
      </c>
      <c r="AK166">
        <f t="shared" si="41"/>
        <v>5.5</v>
      </c>
      <c r="AL166">
        <f t="shared" si="42"/>
        <v>1.62</v>
      </c>
      <c r="AM166">
        <f t="shared" si="43"/>
        <v>2.29</v>
      </c>
      <c r="AR166" t="s">
        <v>335</v>
      </c>
      <c r="AS166">
        <v>2.2000000000000002</v>
      </c>
      <c r="AT166">
        <v>3.6</v>
      </c>
      <c r="AU166">
        <v>3.1</v>
      </c>
      <c r="AV166">
        <v>1.64</v>
      </c>
      <c r="AW166">
        <v>2.2599999999999998</v>
      </c>
    </row>
    <row r="167" spans="1:49">
      <c r="A167">
        <v>32</v>
      </c>
      <c r="B167" t="s">
        <v>62</v>
      </c>
      <c r="C167" t="s">
        <v>47</v>
      </c>
      <c r="D167">
        <v>0.25209996966132031</v>
      </c>
      <c r="E167">
        <v>0.49533482213141777</v>
      </c>
      <c r="F167">
        <v>0.17740635483759823</v>
      </c>
      <c r="G167">
        <v>0.77194379219714948</v>
      </c>
      <c r="H167">
        <v>0.73588391995443359</v>
      </c>
      <c r="I167" s="3">
        <v>0</v>
      </c>
      <c r="J167" s="3">
        <v>17.846638437776498</v>
      </c>
      <c r="K167" s="3">
        <v>0</v>
      </c>
      <c r="L167" s="3">
        <f t="shared" si="30"/>
        <v>17.846638437776498</v>
      </c>
      <c r="M167">
        <v>2.7</v>
      </c>
      <c r="N167">
        <v>2.2999999999999998</v>
      </c>
      <c r="O167">
        <v>4</v>
      </c>
      <c r="P167" s="4">
        <f t="shared" si="31"/>
        <v>82.153361562223495</v>
      </c>
      <c r="Q167" s="4">
        <f t="shared" si="32"/>
        <v>123.20062996910944</v>
      </c>
      <c r="R167" s="4">
        <f t="shared" si="33"/>
        <v>82.153361562223495</v>
      </c>
      <c r="S167">
        <f t="shared" si="34"/>
        <v>1.9146253386542877</v>
      </c>
      <c r="T167">
        <f t="shared" si="34"/>
        <v>2.0906129285378912</v>
      </c>
      <c r="U167">
        <f t="shared" si="34"/>
        <v>1.9146253386542877</v>
      </c>
      <c r="V167" s="2">
        <f t="shared" si="35"/>
        <v>1.857897075100859</v>
      </c>
      <c r="X167">
        <v>2</v>
      </c>
      <c r="Y167">
        <v>2</v>
      </c>
      <c r="Z167">
        <f t="shared" si="36"/>
        <v>82.153361562223495</v>
      </c>
      <c r="AA167" s="7">
        <f t="shared" si="37"/>
        <v>-17.846638437776505</v>
      </c>
      <c r="AH167" t="str">
        <f t="shared" si="38"/>
        <v>M'gladbachHoffenheim</v>
      </c>
      <c r="AI167">
        <f t="shared" si="39"/>
        <v>2.7</v>
      </c>
      <c r="AJ167">
        <f t="shared" si="40"/>
        <v>4</v>
      </c>
      <c r="AK167">
        <f t="shared" si="41"/>
        <v>2.2999999999999998</v>
      </c>
      <c r="AL167">
        <f t="shared" si="42"/>
        <v>1.33</v>
      </c>
      <c r="AM167">
        <f t="shared" si="43"/>
        <v>3.26</v>
      </c>
      <c r="AR167" t="s">
        <v>174</v>
      </c>
      <c r="AS167">
        <v>2.7</v>
      </c>
      <c r="AT167">
        <v>4</v>
      </c>
      <c r="AU167">
        <v>2.2999999999999998</v>
      </c>
      <c r="AV167">
        <v>1.33</v>
      </c>
      <c r="AW167">
        <v>3.26</v>
      </c>
    </row>
    <row r="168" spans="1:49">
      <c r="A168">
        <v>32</v>
      </c>
      <c r="B168" t="s">
        <v>53</v>
      </c>
      <c r="C168" t="s">
        <v>54</v>
      </c>
      <c r="D168">
        <v>0.58274051412771488</v>
      </c>
      <c r="E168">
        <v>7.4830214539134868E-2</v>
      </c>
      <c r="F168">
        <v>9.0396893181442534E-2</v>
      </c>
      <c r="G168">
        <v>0.67025218384907126</v>
      </c>
      <c r="H168">
        <v>0.56390069440127022</v>
      </c>
      <c r="I168" s="3">
        <v>0</v>
      </c>
      <c r="J168" s="3">
        <v>7.5130401096800323</v>
      </c>
      <c r="K168" s="3">
        <v>8.1358991388110073</v>
      </c>
      <c r="L168" s="3">
        <f t="shared" si="30"/>
        <v>15.64893924849104</v>
      </c>
      <c r="M168">
        <v>1.03</v>
      </c>
      <c r="N168">
        <v>34</v>
      </c>
      <c r="O168">
        <v>21</v>
      </c>
      <c r="P168" s="4">
        <f t="shared" si="31"/>
        <v>84.351060751508953</v>
      </c>
      <c r="Q168" s="4">
        <f t="shared" si="32"/>
        <v>339.79442448063008</v>
      </c>
      <c r="R168" s="4">
        <f t="shared" si="33"/>
        <v>255.20494266654018</v>
      </c>
      <c r="S168">
        <f t="shared" si="34"/>
        <v>1.9260905484026827</v>
      </c>
      <c r="T168">
        <f t="shared" si="34"/>
        <v>2.5312162484672176</v>
      </c>
      <c r="U168">
        <f t="shared" si="34"/>
        <v>2.406889081303111</v>
      </c>
      <c r="V168" s="2">
        <f t="shared" si="35"/>
        <v>1.5293977465325952</v>
      </c>
      <c r="X168">
        <v>3</v>
      </c>
      <c r="Y168">
        <v>1</v>
      </c>
      <c r="Z168">
        <f t="shared" si="36"/>
        <v>84.351060751508953</v>
      </c>
      <c r="AA168" s="7">
        <f t="shared" si="37"/>
        <v>-15.648939248491047</v>
      </c>
      <c r="AH168" t="str">
        <f t="shared" si="38"/>
        <v>Bayern MunichHannover 96</v>
      </c>
      <c r="AI168">
        <f t="shared" si="39"/>
        <v>1.03</v>
      </c>
      <c r="AJ168">
        <f t="shared" si="40"/>
        <v>21</v>
      </c>
      <c r="AK168">
        <f t="shared" si="41"/>
        <v>34</v>
      </c>
      <c r="AL168">
        <f t="shared" si="42"/>
        <v>1.1399999999999999</v>
      </c>
      <c r="AM168">
        <f t="shared" si="43"/>
        <v>5.52</v>
      </c>
      <c r="AR168" t="s">
        <v>226</v>
      </c>
      <c r="AS168">
        <v>3.25</v>
      </c>
      <c r="AT168">
        <v>3.75</v>
      </c>
      <c r="AU168">
        <v>2.0499999999999998</v>
      </c>
      <c r="AV168">
        <v>1.5</v>
      </c>
      <c r="AW168">
        <v>2.5499999999999998</v>
      </c>
    </row>
    <row r="169" spans="1:49">
      <c r="A169">
        <v>32</v>
      </c>
      <c r="B169" t="s">
        <v>40</v>
      </c>
      <c r="C169" t="s">
        <v>52</v>
      </c>
      <c r="D169">
        <v>0.26708128343637588</v>
      </c>
      <c r="E169">
        <v>0.49621947731495225</v>
      </c>
      <c r="F169">
        <v>0.21759500105679749</v>
      </c>
      <c r="G169">
        <v>0.63733324757362408</v>
      </c>
      <c r="H169">
        <v>0.63428250935115138</v>
      </c>
      <c r="I169" s="3">
        <v>0</v>
      </c>
      <c r="J169" s="3">
        <v>2.2395172804511883</v>
      </c>
      <c r="K169" s="3">
        <v>0</v>
      </c>
      <c r="L169" s="3">
        <f t="shared" si="30"/>
        <v>2.2395172804511883</v>
      </c>
      <c r="M169">
        <v>3.25</v>
      </c>
      <c r="N169">
        <v>2.0499999999999998</v>
      </c>
      <c r="O169">
        <v>3.75</v>
      </c>
      <c r="P169" s="4">
        <f t="shared" si="31"/>
        <v>97.760482719548818</v>
      </c>
      <c r="Q169" s="4">
        <f t="shared" si="32"/>
        <v>102.35149314447375</v>
      </c>
      <c r="R169" s="4">
        <f t="shared" si="33"/>
        <v>97.760482719548818</v>
      </c>
      <c r="S169">
        <f t="shared" si="34"/>
        <v>1.9901633373534582</v>
      </c>
      <c r="T169">
        <f t="shared" si="34"/>
        <v>2.0100941827061511</v>
      </c>
      <c r="U169">
        <f t="shared" si="34"/>
        <v>1.9901633373534582</v>
      </c>
      <c r="V169" s="2">
        <f t="shared" si="35"/>
        <v>1.9620328565792806</v>
      </c>
      <c r="X169">
        <v>2</v>
      </c>
      <c r="Y169">
        <v>2</v>
      </c>
      <c r="Z169">
        <f t="shared" si="36"/>
        <v>97.760482719548818</v>
      </c>
      <c r="AA169" s="7">
        <f t="shared" si="37"/>
        <v>-2.2395172804511816</v>
      </c>
      <c r="AH169" t="str">
        <f t="shared" si="38"/>
        <v>Werder BremenDortmund</v>
      </c>
      <c r="AI169">
        <f t="shared" si="39"/>
        <v>3.25</v>
      </c>
      <c r="AJ169">
        <f t="shared" si="40"/>
        <v>3.75</v>
      </c>
      <c r="AK169">
        <f t="shared" si="41"/>
        <v>2.0499999999999998</v>
      </c>
      <c r="AL169">
        <f t="shared" si="42"/>
        <v>1.5</v>
      </c>
      <c r="AM169">
        <f t="shared" si="43"/>
        <v>2.5499999999999998</v>
      </c>
      <c r="AR169" t="s">
        <v>336</v>
      </c>
      <c r="AS169">
        <v>1.57</v>
      </c>
      <c r="AT169">
        <v>4.33</v>
      </c>
      <c r="AU169">
        <v>5.5</v>
      </c>
      <c r="AV169">
        <v>1.62</v>
      </c>
      <c r="AW169">
        <v>2.29</v>
      </c>
    </row>
    <row r="170" spans="1:49">
      <c r="A170">
        <v>32</v>
      </c>
      <c r="B170" t="s">
        <v>56</v>
      </c>
      <c r="C170" t="s">
        <v>36</v>
      </c>
      <c r="D170">
        <v>0.47281137746127605</v>
      </c>
      <c r="E170">
        <v>0.19451865438926169</v>
      </c>
      <c r="F170">
        <v>0.33180445215673943</v>
      </c>
      <c r="G170">
        <v>0.22587995006455114</v>
      </c>
      <c r="H170">
        <v>0.28491460446120415</v>
      </c>
      <c r="I170" s="3">
        <v>0</v>
      </c>
      <c r="J170" s="3">
        <v>0</v>
      </c>
      <c r="K170" s="3">
        <v>9.8021090245392593</v>
      </c>
      <c r="L170" s="3">
        <f t="shared" si="30"/>
        <v>9.8021090245392593</v>
      </c>
      <c r="M170">
        <v>1.8</v>
      </c>
      <c r="N170">
        <v>4.33</v>
      </c>
      <c r="O170">
        <v>3.8</v>
      </c>
      <c r="P170" s="4">
        <f t="shared" si="31"/>
        <v>90.197890975460737</v>
      </c>
      <c r="Q170" s="4">
        <f t="shared" si="32"/>
        <v>90.197890975460737</v>
      </c>
      <c r="R170" s="4">
        <f t="shared" si="33"/>
        <v>127.44590526870992</v>
      </c>
      <c r="S170">
        <f t="shared" si="34"/>
        <v>1.9551963829030523</v>
      </c>
      <c r="T170">
        <f t="shared" si="34"/>
        <v>1.9551963829030523</v>
      </c>
      <c r="U170">
        <f t="shared" si="34"/>
        <v>2.1053258865077438</v>
      </c>
      <c r="V170" s="2">
        <f t="shared" si="35"/>
        <v>2.0033177668608539</v>
      </c>
      <c r="X170">
        <v>0</v>
      </c>
      <c r="Y170">
        <v>0</v>
      </c>
      <c r="Z170">
        <f t="shared" si="36"/>
        <v>127.44590526870992</v>
      </c>
      <c r="AA170" s="7">
        <f t="shared" si="37"/>
        <v>27.445905268709922</v>
      </c>
      <c r="AH170" t="str">
        <f t="shared" si="38"/>
        <v>Schalke 04Augsburg</v>
      </c>
      <c r="AI170">
        <f t="shared" si="39"/>
        <v>1.8</v>
      </c>
      <c r="AJ170">
        <f t="shared" si="40"/>
        <v>3.8</v>
      </c>
      <c r="AK170">
        <f t="shared" si="41"/>
        <v>4.33</v>
      </c>
      <c r="AL170">
        <f t="shared" si="42"/>
        <v>1.69</v>
      </c>
      <c r="AM170">
        <f t="shared" si="43"/>
        <v>2.16</v>
      </c>
      <c r="AR170" t="s">
        <v>337</v>
      </c>
      <c r="AS170">
        <v>2.1</v>
      </c>
      <c r="AT170">
        <v>3.75</v>
      </c>
      <c r="AU170">
        <v>3.2</v>
      </c>
      <c r="AV170">
        <v>1.61</v>
      </c>
      <c r="AW170">
        <v>2.2999999999999998</v>
      </c>
    </row>
    <row r="171" spans="1:49">
      <c r="A171">
        <v>32</v>
      </c>
      <c r="B171" t="s">
        <v>32</v>
      </c>
      <c r="C171" t="s">
        <v>251</v>
      </c>
      <c r="D171">
        <v>0.5487051285547887</v>
      </c>
      <c r="E171">
        <v>0.22049728938080845</v>
      </c>
      <c r="F171">
        <v>0.20884487277790559</v>
      </c>
      <c r="G171">
        <v>0.62631566704539243</v>
      </c>
      <c r="H171">
        <v>0.60837093721277669</v>
      </c>
      <c r="I171" s="3">
        <v>15.628536791332545</v>
      </c>
      <c r="J171" s="3">
        <v>0</v>
      </c>
      <c r="K171" s="3">
        <v>0</v>
      </c>
      <c r="L171" s="3">
        <f t="shared" si="30"/>
        <v>15.628536791332545</v>
      </c>
      <c r="M171">
        <v>2.1</v>
      </c>
      <c r="N171">
        <v>3.2</v>
      </c>
      <c r="O171">
        <v>3.75</v>
      </c>
      <c r="P171" s="4">
        <f t="shared" si="31"/>
        <v>117.19139047046581</v>
      </c>
      <c r="Q171" s="4">
        <f t="shared" si="32"/>
        <v>84.37146320866745</v>
      </c>
      <c r="R171" s="4">
        <f t="shared" si="33"/>
        <v>84.37146320866745</v>
      </c>
      <c r="S171">
        <f t="shared" si="34"/>
        <v>2.0688957071725875</v>
      </c>
      <c r="T171">
        <f t="shared" si="34"/>
        <v>1.9261955809068962</v>
      </c>
      <c r="U171">
        <f t="shared" si="34"/>
        <v>1.9261955809068962</v>
      </c>
      <c r="V171" s="2">
        <f t="shared" si="35"/>
        <v>1.9622106604177123</v>
      </c>
      <c r="X171">
        <v>1</v>
      </c>
      <c r="Y171">
        <v>1</v>
      </c>
      <c r="Z171">
        <f t="shared" si="36"/>
        <v>84.37146320866745</v>
      </c>
      <c r="AA171" s="7">
        <f t="shared" si="37"/>
        <v>-15.62853679133255</v>
      </c>
      <c r="AH171" t="str">
        <f t="shared" si="38"/>
        <v>FreiburgDüsseldorf</v>
      </c>
      <c r="AI171">
        <f t="shared" si="39"/>
        <v>2.1</v>
      </c>
      <c r="AJ171">
        <f t="shared" si="40"/>
        <v>3.75</v>
      </c>
      <c r="AK171">
        <f t="shared" si="41"/>
        <v>3.2</v>
      </c>
      <c r="AL171">
        <f t="shared" si="42"/>
        <v>1.61</v>
      </c>
      <c r="AM171">
        <f t="shared" si="43"/>
        <v>2.2999999999999998</v>
      </c>
      <c r="AR171" t="s">
        <v>205</v>
      </c>
      <c r="AS171">
        <v>1.61</v>
      </c>
      <c r="AT171">
        <v>4.5</v>
      </c>
      <c r="AU171">
        <v>5</v>
      </c>
      <c r="AV171">
        <v>1.42</v>
      </c>
      <c r="AW171">
        <v>2.78</v>
      </c>
    </row>
    <row r="172" spans="1:49">
      <c r="A172">
        <v>32</v>
      </c>
      <c r="B172" t="s">
        <v>51</v>
      </c>
      <c r="C172" t="s">
        <v>59</v>
      </c>
      <c r="D172">
        <v>0.31166543045880979</v>
      </c>
      <c r="E172">
        <v>0.44609332769329935</v>
      </c>
      <c r="F172">
        <v>0.22750500671627075</v>
      </c>
      <c r="G172">
        <v>0.6230612159670138</v>
      </c>
      <c r="H172">
        <v>0.63356509426434449</v>
      </c>
      <c r="I172" s="3">
        <v>0</v>
      </c>
      <c r="J172" s="3">
        <v>34.644085224420643</v>
      </c>
      <c r="K172" s="3">
        <v>10.882358610351323</v>
      </c>
      <c r="L172" s="3">
        <f t="shared" si="30"/>
        <v>45.526443834771968</v>
      </c>
      <c r="M172">
        <v>1.61</v>
      </c>
      <c r="N172">
        <v>5</v>
      </c>
      <c r="O172">
        <v>4.5</v>
      </c>
      <c r="P172" s="4">
        <f t="shared" si="31"/>
        <v>54.473556165228025</v>
      </c>
      <c r="Q172" s="4">
        <f t="shared" si="32"/>
        <v>227.69398228733124</v>
      </c>
      <c r="R172" s="4">
        <f t="shared" si="33"/>
        <v>103.44416991180898</v>
      </c>
      <c r="S172">
        <f t="shared" si="34"/>
        <v>1.7361857279906343</v>
      </c>
      <c r="T172">
        <f t="shared" si="34"/>
        <v>2.3573515528200577</v>
      </c>
      <c r="U172">
        <f t="shared" si="34"/>
        <v>2.0147060189603829</v>
      </c>
      <c r="V172" s="2">
        <f t="shared" si="35"/>
        <v>2.0510635773860022</v>
      </c>
      <c r="X172">
        <v>6</v>
      </c>
      <c r="Y172">
        <v>1</v>
      </c>
      <c r="Z172">
        <f t="shared" si="36"/>
        <v>54.473556165228025</v>
      </c>
      <c r="AA172" s="7">
        <f t="shared" si="37"/>
        <v>-45.526443834771975</v>
      </c>
      <c r="AH172" t="str">
        <f t="shared" si="38"/>
        <v>BayerEint Frankfurt</v>
      </c>
      <c r="AI172">
        <f t="shared" si="39"/>
        <v>1.61</v>
      </c>
      <c r="AJ172">
        <f t="shared" si="40"/>
        <v>4.5</v>
      </c>
      <c r="AK172">
        <f t="shared" si="41"/>
        <v>5</v>
      </c>
      <c r="AL172">
        <f t="shared" si="42"/>
        <v>1.42</v>
      </c>
      <c r="AM172">
        <f t="shared" si="43"/>
        <v>2.78</v>
      </c>
      <c r="AR172" t="s">
        <v>82</v>
      </c>
      <c r="AS172">
        <v>1.8</v>
      </c>
      <c r="AT172">
        <v>3.8</v>
      </c>
      <c r="AU172">
        <v>4.33</v>
      </c>
      <c r="AV172">
        <v>1.69</v>
      </c>
      <c r="AW172">
        <v>2.16</v>
      </c>
    </row>
    <row r="173" spans="1:49">
      <c r="A173">
        <v>33</v>
      </c>
      <c r="B173" t="s">
        <v>51</v>
      </c>
      <c r="C173" t="s">
        <v>56</v>
      </c>
      <c r="D173">
        <v>0.45587242259970184</v>
      </c>
      <c r="E173">
        <v>0.29659199876817516</v>
      </c>
      <c r="F173">
        <v>0.237009800506885</v>
      </c>
      <c r="G173">
        <v>0.57292443786300618</v>
      </c>
      <c r="H173">
        <v>0.59282674310087924</v>
      </c>
      <c r="I173" s="3">
        <v>0</v>
      </c>
      <c r="J173" s="3">
        <v>21.857607268714279</v>
      </c>
      <c r="K173" s="3">
        <v>12.611694192490253</v>
      </c>
      <c r="L173" s="3">
        <f t="shared" si="30"/>
        <v>34.46930146120453</v>
      </c>
      <c r="M173">
        <v>1.33</v>
      </c>
      <c r="N173">
        <v>8</v>
      </c>
      <c r="O173">
        <v>5.75</v>
      </c>
      <c r="P173" s="4">
        <f t="shared" si="31"/>
        <v>65.530698538795477</v>
      </c>
      <c r="Q173" s="4">
        <f t="shared" si="32"/>
        <v>240.3915566885097</v>
      </c>
      <c r="R173" s="4">
        <f t="shared" si="33"/>
        <v>138.04794014561443</v>
      </c>
      <c r="S173">
        <f t="shared" si="34"/>
        <v>1.8164447974377096</v>
      </c>
      <c r="T173">
        <f t="shared" si="34"/>
        <v>2.3809192098033112</v>
      </c>
      <c r="U173">
        <f t="shared" si="34"/>
        <v>2.140029930786457</v>
      </c>
      <c r="V173" s="2">
        <f t="shared" si="35"/>
        <v>2.0414367446421227</v>
      </c>
      <c r="X173">
        <v>1</v>
      </c>
      <c r="Y173">
        <v>1</v>
      </c>
      <c r="Z173">
        <f t="shared" si="36"/>
        <v>138.04794014561443</v>
      </c>
      <c r="AA173" s="7">
        <f t="shared" si="37"/>
        <v>38.047940145614433</v>
      </c>
      <c r="AH173" t="str">
        <f t="shared" si="38"/>
        <v>BayerSchalke 04</v>
      </c>
      <c r="AI173">
        <f t="shared" si="39"/>
        <v>1.33</v>
      </c>
      <c r="AJ173">
        <f t="shared" si="40"/>
        <v>5.75</v>
      </c>
      <c r="AK173">
        <f t="shared" si="41"/>
        <v>8</v>
      </c>
      <c r="AL173">
        <f t="shared" si="42"/>
        <v>1.35</v>
      </c>
      <c r="AM173">
        <f t="shared" si="43"/>
        <v>3.12</v>
      </c>
      <c r="AR173" t="s">
        <v>72</v>
      </c>
      <c r="AS173">
        <v>2.4</v>
      </c>
      <c r="AT173">
        <v>3.6</v>
      </c>
      <c r="AU173">
        <v>2.8</v>
      </c>
      <c r="AV173">
        <v>1.5</v>
      </c>
      <c r="AW173">
        <v>2.54</v>
      </c>
    </row>
    <row r="174" spans="1:49">
      <c r="A174">
        <v>33</v>
      </c>
      <c r="B174" t="s">
        <v>48</v>
      </c>
      <c r="C174" t="s">
        <v>53</v>
      </c>
      <c r="D174">
        <v>0.15409852793647313</v>
      </c>
      <c r="E174">
        <v>0.62545565453193819</v>
      </c>
      <c r="F174">
        <v>0.16878828284292388</v>
      </c>
      <c r="G174">
        <v>0.68309878202418317</v>
      </c>
      <c r="H174">
        <v>0.61316583810592651</v>
      </c>
      <c r="I174" s="3">
        <v>0</v>
      </c>
      <c r="J174" s="3">
        <v>10.941365878977173</v>
      </c>
      <c r="K174" s="3">
        <v>0</v>
      </c>
      <c r="L174" s="3">
        <f t="shared" si="30"/>
        <v>10.941365878977173</v>
      </c>
      <c r="M174">
        <v>5</v>
      </c>
      <c r="N174">
        <v>1.66</v>
      </c>
      <c r="O174">
        <v>4</v>
      </c>
      <c r="P174" s="4">
        <f t="shared" si="31"/>
        <v>89.058634121022834</v>
      </c>
      <c r="Q174" s="4">
        <f t="shared" si="32"/>
        <v>107.22130148012494</v>
      </c>
      <c r="R174" s="4">
        <f t="shared" si="33"/>
        <v>89.058634121022834</v>
      </c>
      <c r="S174">
        <f t="shared" si="34"/>
        <v>1.9496760301366418</v>
      </c>
      <c r="T174">
        <f t="shared" si="34"/>
        <v>2.0302810745009845</v>
      </c>
      <c r="U174">
        <f t="shared" si="34"/>
        <v>1.9496760301366418</v>
      </c>
      <c r="V174" s="2">
        <f t="shared" si="35"/>
        <v>1.8993754537596756</v>
      </c>
      <c r="X174">
        <v>0</v>
      </c>
      <c r="Y174">
        <v>0</v>
      </c>
      <c r="Z174">
        <f t="shared" si="36"/>
        <v>89.058634121022834</v>
      </c>
      <c r="AA174" s="7">
        <f t="shared" si="37"/>
        <v>-10.941365878977166</v>
      </c>
      <c r="AH174" t="str">
        <f t="shared" si="38"/>
        <v>RB LeipzigBayern Munich</v>
      </c>
      <c r="AI174">
        <f t="shared" si="39"/>
        <v>5</v>
      </c>
      <c r="AJ174">
        <f t="shared" si="40"/>
        <v>4</v>
      </c>
      <c r="AK174">
        <f t="shared" si="41"/>
        <v>1.66</v>
      </c>
      <c r="AL174">
        <f t="shared" si="42"/>
        <v>1.45</v>
      </c>
      <c r="AM174">
        <f t="shared" si="43"/>
        <v>2.67</v>
      </c>
      <c r="AR174" t="s">
        <v>338</v>
      </c>
      <c r="AS174">
        <v>1.3</v>
      </c>
      <c r="AT174">
        <v>6</v>
      </c>
      <c r="AU174">
        <v>8.5</v>
      </c>
      <c r="AV174">
        <v>1.27</v>
      </c>
      <c r="AW174">
        <v>3.67</v>
      </c>
    </row>
    <row r="175" spans="1:49">
      <c r="A175">
        <v>33</v>
      </c>
      <c r="B175" t="s">
        <v>41</v>
      </c>
      <c r="C175" t="s">
        <v>61</v>
      </c>
      <c r="D175">
        <v>0.36758325430522043</v>
      </c>
      <c r="E175">
        <v>0.34637734100370349</v>
      </c>
      <c r="F175">
        <v>0.28360909368705478</v>
      </c>
      <c r="G175">
        <v>0.4015190628775841</v>
      </c>
      <c r="H175">
        <v>0.46516805837475445</v>
      </c>
      <c r="I175" s="3">
        <v>9.5301998575653375</v>
      </c>
      <c r="J175" s="3">
        <v>0</v>
      </c>
      <c r="K175" s="3">
        <v>4.2731726409752406</v>
      </c>
      <c r="L175" s="3">
        <f t="shared" si="30"/>
        <v>13.803372498540579</v>
      </c>
      <c r="M175">
        <v>3.2</v>
      </c>
      <c r="N175">
        <v>2.2000000000000002</v>
      </c>
      <c r="O175">
        <v>3.5</v>
      </c>
      <c r="P175" s="4">
        <f t="shared" si="31"/>
        <v>116.69326704566851</v>
      </c>
      <c r="Q175" s="4">
        <f t="shared" si="32"/>
        <v>86.196627501459417</v>
      </c>
      <c r="R175" s="4">
        <f t="shared" si="33"/>
        <v>101.15273174487277</v>
      </c>
      <c r="S175">
        <f t="shared" si="34"/>
        <v>2.0670457988965425</v>
      </c>
      <c r="T175">
        <f t="shared" si="34"/>
        <v>1.9354902741059326</v>
      </c>
      <c r="U175">
        <f t="shared" si="34"/>
        <v>2.0049776158829409</v>
      </c>
      <c r="V175" s="2">
        <f t="shared" si="35"/>
        <v>1.9988512807430601</v>
      </c>
      <c r="X175">
        <v>3</v>
      </c>
      <c r="Y175">
        <v>0</v>
      </c>
      <c r="Z175">
        <f t="shared" si="36"/>
        <v>116.69326704566851</v>
      </c>
      <c r="AA175" s="7">
        <f t="shared" si="37"/>
        <v>16.693267045668506</v>
      </c>
      <c r="AH175" t="str">
        <f t="shared" si="38"/>
        <v>StuttgartWolfsburg</v>
      </c>
      <c r="AI175">
        <f t="shared" si="39"/>
        <v>3.2</v>
      </c>
      <c r="AJ175">
        <f t="shared" si="40"/>
        <v>3.5</v>
      </c>
      <c r="AK175">
        <f t="shared" si="41"/>
        <v>2.2000000000000002</v>
      </c>
      <c r="AL175">
        <f t="shared" si="42"/>
        <v>1.57</v>
      </c>
      <c r="AM175">
        <f t="shared" si="43"/>
        <v>2.39</v>
      </c>
      <c r="AR175" t="s">
        <v>134</v>
      </c>
      <c r="AS175">
        <v>2.62</v>
      </c>
      <c r="AT175">
        <v>3.75</v>
      </c>
      <c r="AU175">
        <v>2.5</v>
      </c>
      <c r="AV175">
        <v>1.5</v>
      </c>
      <c r="AW175">
        <v>2.57</v>
      </c>
    </row>
    <row r="176" spans="1:49">
      <c r="A176">
        <v>33</v>
      </c>
      <c r="B176" t="s">
        <v>54</v>
      </c>
      <c r="C176" t="s">
        <v>32</v>
      </c>
      <c r="D176">
        <v>0.49628117267001443</v>
      </c>
      <c r="E176">
        <v>0.14974644801122547</v>
      </c>
      <c r="F176">
        <v>0.35335470594689844</v>
      </c>
      <c r="G176">
        <v>0.17079016055306559</v>
      </c>
      <c r="H176">
        <v>0.21491724490894556</v>
      </c>
      <c r="I176" s="3">
        <v>33.808237913420527</v>
      </c>
      <c r="J176" s="3">
        <v>0</v>
      </c>
      <c r="K176" s="3">
        <v>24.821666126267591</v>
      </c>
      <c r="L176" s="3">
        <f t="shared" si="30"/>
        <v>58.629904039688114</v>
      </c>
      <c r="M176">
        <v>2.62</v>
      </c>
      <c r="N176">
        <v>2.5</v>
      </c>
      <c r="O176">
        <v>3.75</v>
      </c>
      <c r="P176" s="4">
        <f t="shared" si="31"/>
        <v>129.94767929347367</v>
      </c>
      <c r="Q176" s="4">
        <f t="shared" si="32"/>
        <v>41.370095960311886</v>
      </c>
      <c r="R176" s="4">
        <f t="shared" si="33"/>
        <v>134.45134393381537</v>
      </c>
      <c r="S176">
        <f t="shared" si="34"/>
        <v>2.1137685279383156</v>
      </c>
      <c r="T176">
        <f t="shared" si="34"/>
        <v>1.6166865282676564</v>
      </c>
      <c r="U176">
        <f t="shared" si="34"/>
        <v>2.1285651476535783</v>
      </c>
      <c r="V176" s="2">
        <f t="shared" si="35"/>
        <v>2.0432551007918254</v>
      </c>
      <c r="X176">
        <v>3</v>
      </c>
      <c r="Y176">
        <v>0</v>
      </c>
      <c r="Z176">
        <f t="shared" si="36"/>
        <v>129.94767929347367</v>
      </c>
      <c r="AA176" s="7">
        <f t="shared" si="37"/>
        <v>29.947679293473669</v>
      </c>
      <c r="AH176" t="str">
        <f t="shared" si="38"/>
        <v>Hannover 96Freiburg</v>
      </c>
      <c r="AI176">
        <f t="shared" si="39"/>
        <v>2.62</v>
      </c>
      <c r="AJ176">
        <f t="shared" si="40"/>
        <v>3.75</v>
      </c>
      <c r="AK176">
        <f t="shared" si="41"/>
        <v>2.5</v>
      </c>
      <c r="AL176">
        <f t="shared" si="42"/>
        <v>1.5</v>
      </c>
      <c r="AM176">
        <f t="shared" si="43"/>
        <v>2.57</v>
      </c>
      <c r="AR176" t="s">
        <v>339</v>
      </c>
      <c r="AS176">
        <v>1.44</v>
      </c>
      <c r="AT176">
        <v>5.25</v>
      </c>
      <c r="AU176">
        <v>6</v>
      </c>
      <c r="AV176">
        <v>1.23</v>
      </c>
      <c r="AW176">
        <v>4.01</v>
      </c>
    </row>
    <row r="177" spans="1:49">
      <c r="A177">
        <v>33</v>
      </c>
      <c r="B177" t="s">
        <v>52</v>
      </c>
      <c r="C177" t="s">
        <v>251</v>
      </c>
      <c r="D177">
        <v>0.48146393103813456</v>
      </c>
      <c r="E177">
        <v>0.17595115407010783</v>
      </c>
      <c r="F177">
        <v>0.13625090117202185</v>
      </c>
      <c r="G177">
        <v>0.73396386146446657</v>
      </c>
      <c r="H177">
        <v>0.6886901317290417</v>
      </c>
      <c r="I177" s="3">
        <v>0</v>
      </c>
      <c r="J177" s="3">
        <v>12.244019746481214</v>
      </c>
      <c r="K177" s="3">
        <v>2.9711840808398602</v>
      </c>
      <c r="L177" s="3">
        <f t="shared" si="30"/>
        <v>15.215203827321075</v>
      </c>
      <c r="M177">
        <v>1.3</v>
      </c>
      <c r="N177">
        <v>8.5</v>
      </c>
      <c r="O177">
        <v>6</v>
      </c>
      <c r="P177" s="4">
        <f t="shared" si="31"/>
        <v>84.784796172678924</v>
      </c>
      <c r="Q177" s="4">
        <f t="shared" si="32"/>
        <v>188.85896401776927</v>
      </c>
      <c r="R177" s="4">
        <f t="shared" si="33"/>
        <v>102.61190065771808</v>
      </c>
      <c r="S177">
        <f t="shared" si="34"/>
        <v>1.928317980437116</v>
      </c>
      <c r="T177">
        <f t="shared" si="34"/>
        <v>2.2761376030426121</v>
      </c>
      <c r="U177">
        <f t="shared" si="34"/>
        <v>2.0111977320258783</v>
      </c>
      <c r="V177" s="2">
        <f t="shared" si="35"/>
        <v>1.6029320966541394</v>
      </c>
      <c r="X177">
        <v>3</v>
      </c>
      <c r="Y177">
        <v>2</v>
      </c>
      <c r="Z177">
        <f t="shared" si="36"/>
        <v>84.784796172678924</v>
      </c>
      <c r="AA177" s="7">
        <f t="shared" si="37"/>
        <v>-15.215203827321076</v>
      </c>
      <c r="AH177" t="str">
        <f t="shared" si="38"/>
        <v>DortmundDüsseldorf</v>
      </c>
      <c r="AI177">
        <f t="shared" si="39"/>
        <v>1.3</v>
      </c>
      <c r="AJ177">
        <f t="shared" si="40"/>
        <v>6</v>
      </c>
      <c r="AK177">
        <f t="shared" si="41"/>
        <v>8.5</v>
      </c>
      <c r="AL177">
        <f t="shared" si="42"/>
        <v>1.27</v>
      </c>
      <c r="AM177">
        <f t="shared" si="43"/>
        <v>3.67</v>
      </c>
      <c r="AR177" t="s">
        <v>152</v>
      </c>
      <c r="AS177">
        <v>1.33</v>
      </c>
      <c r="AT177">
        <v>5.75</v>
      </c>
      <c r="AU177">
        <v>8</v>
      </c>
      <c r="AV177">
        <v>1.35</v>
      </c>
      <c r="AW177">
        <v>3.12</v>
      </c>
    </row>
    <row r="178" spans="1:49">
      <c r="A178">
        <v>33</v>
      </c>
      <c r="B178" t="s">
        <v>47</v>
      </c>
      <c r="C178" t="s">
        <v>40</v>
      </c>
      <c r="D178">
        <v>0.36425994752807039</v>
      </c>
      <c r="E178">
        <v>0.36425994752807034</v>
      </c>
      <c r="F178">
        <v>0.26750293057073871</v>
      </c>
      <c r="G178">
        <v>0.4625818459285046</v>
      </c>
      <c r="H178">
        <v>0.51446537672568504</v>
      </c>
      <c r="I178" s="3">
        <v>0</v>
      </c>
      <c r="J178" s="3">
        <v>27.068210219628188</v>
      </c>
      <c r="K178" s="3">
        <v>15.93643181494304</v>
      </c>
      <c r="L178" s="3">
        <f t="shared" si="30"/>
        <v>43.004642034571226</v>
      </c>
      <c r="M178">
        <v>1.44</v>
      </c>
      <c r="N178">
        <v>6</v>
      </c>
      <c r="O178">
        <v>5.25</v>
      </c>
      <c r="P178" s="4">
        <f t="shared" si="31"/>
        <v>56.995357965428774</v>
      </c>
      <c r="Q178" s="4">
        <f t="shared" si="32"/>
        <v>219.40461928319792</v>
      </c>
      <c r="R178" s="4">
        <f t="shared" si="33"/>
        <v>140.66162499387974</v>
      </c>
      <c r="S178">
        <f t="shared" si="34"/>
        <v>1.7558394856357429</v>
      </c>
      <c r="T178">
        <f t="shared" si="34"/>
        <v>2.3412457668489242</v>
      </c>
      <c r="U178">
        <f t="shared" si="34"/>
        <v>2.1481756302947814</v>
      </c>
      <c r="V178" s="2">
        <f t="shared" si="35"/>
        <v>2.0670473355725933</v>
      </c>
      <c r="X178">
        <v>0</v>
      </c>
      <c r="Y178">
        <v>1</v>
      </c>
      <c r="Z178">
        <f t="shared" si="36"/>
        <v>219.40461928319792</v>
      </c>
      <c r="AA178" s="7">
        <f t="shared" si="37"/>
        <v>119.40461928319792</v>
      </c>
      <c r="AH178" t="str">
        <f t="shared" si="38"/>
        <v>HoffenheimWerder Bremen</v>
      </c>
      <c r="AI178">
        <f t="shared" si="39"/>
        <v>1.44</v>
      </c>
      <c r="AJ178">
        <f t="shared" si="40"/>
        <v>5.25</v>
      </c>
      <c r="AK178">
        <f t="shared" si="41"/>
        <v>6</v>
      </c>
      <c r="AL178">
        <f t="shared" si="42"/>
        <v>1.23</v>
      </c>
      <c r="AM178">
        <f t="shared" si="43"/>
        <v>4.01</v>
      </c>
      <c r="AR178" t="s">
        <v>340</v>
      </c>
      <c r="AS178">
        <v>3.8</v>
      </c>
      <c r="AT178">
        <v>4</v>
      </c>
      <c r="AU178">
        <v>1.85</v>
      </c>
      <c r="AV178">
        <v>1.55</v>
      </c>
      <c r="AW178">
        <v>2.41</v>
      </c>
    </row>
    <row r="179" spans="1:49">
      <c r="A179">
        <v>33</v>
      </c>
      <c r="B179" t="s">
        <v>255</v>
      </c>
      <c r="C179" t="s">
        <v>62</v>
      </c>
      <c r="D179">
        <v>0.27005543623765549</v>
      </c>
      <c r="E179">
        <v>0.34606671060715882</v>
      </c>
      <c r="F179">
        <v>0.3836889040127397</v>
      </c>
      <c r="G179">
        <v>0.16357770714621803</v>
      </c>
      <c r="H179">
        <v>0.24850741787358199</v>
      </c>
      <c r="I179" s="3">
        <v>8.6317749320797486</v>
      </c>
      <c r="J179" s="3">
        <v>0</v>
      </c>
      <c r="K179" s="3">
        <v>21.087367421691486</v>
      </c>
      <c r="L179" s="3">
        <f t="shared" si="30"/>
        <v>29.719142353771232</v>
      </c>
      <c r="M179">
        <v>3.8</v>
      </c>
      <c r="N179">
        <v>1.85</v>
      </c>
      <c r="O179">
        <v>4</v>
      </c>
      <c r="P179" s="4">
        <f t="shared" si="31"/>
        <v>103.08160238813181</v>
      </c>
      <c r="Q179" s="4">
        <f t="shared" si="32"/>
        <v>70.280857646228768</v>
      </c>
      <c r="R179" s="4">
        <f t="shared" si="33"/>
        <v>154.63032733299474</v>
      </c>
      <c r="S179">
        <f t="shared" si="34"/>
        <v>2.0131811609742747</v>
      </c>
      <c r="T179">
        <f t="shared" si="34"/>
        <v>1.8468370526062954</v>
      </c>
      <c r="U179">
        <f t="shared" si="34"/>
        <v>2.1892946752335729</v>
      </c>
      <c r="V179" s="2">
        <f t="shared" si="35"/>
        <v>2.0228074149765147</v>
      </c>
      <c r="X179">
        <v>0</v>
      </c>
      <c r="Y179">
        <v>4</v>
      </c>
      <c r="Z179">
        <f t="shared" si="36"/>
        <v>70.280857646228768</v>
      </c>
      <c r="AA179" s="7">
        <f t="shared" si="37"/>
        <v>-29.719142353771232</v>
      </c>
      <c r="AH179" t="str">
        <f t="shared" si="38"/>
        <v>NürnbergM'gladbach</v>
      </c>
      <c r="AI179">
        <f t="shared" si="39"/>
        <v>3.8</v>
      </c>
      <c r="AJ179">
        <f t="shared" si="40"/>
        <v>4</v>
      </c>
      <c r="AK179">
        <f t="shared" si="41"/>
        <v>1.85</v>
      </c>
      <c r="AL179">
        <f t="shared" si="42"/>
        <v>1.55</v>
      </c>
      <c r="AM179">
        <f t="shared" si="43"/>
        <v>2.41</v>
      </c>
      <c r="AR179" t="s">
        <v>181</v>
      </c>
      <c r="AS179">
        <v>5</v>
      </c>
      <c r="AT179">
        <v>4</v>
      </c>
      <c r="AU179">
        <v>1.66</v>
      </c>
      <c r="AV179">
        <v>1.45</v>
      </c>
      <c r="AW179">
        <v>2.67</v>
      </c>
    </row>
    <row r="180" spans="1:49">
      <c r="A180">
        <v>33</v>
      </c>
      <c r="B180" t="s">
        <v>36</v>
      </c>
      <c r="C180" t="s">
        <v>58</v>
      </c>
      <c r="D180">
        <v>0.47035896894150359</v>
      </c>
      <c r="E180">
        <v>0.29251884957317054</v>
      </c>
      <c r="F180">
        <v>0.2151226864353685</v>
      </c>
      <c r="G180">
        <v>0.66711175218213925</v>
      </c>
      <c r="H180">
        <v>0.66334306268198695</v>
      </c>
      <c r="I180" s="3">
        <v>10.963203624478854</v>
      </c>
      <c r="J180" s="3">
        <v>0</v>
      </c>
      <c r="K180" s="3">
        <v>0</v>
      </c>
      <c r="L180" s="3">
        <f t="shared" si="30"/>
        <v>10.963203624478854</v>
      </c>
      <c r="M180">
        <v>2.4</v>
      </c>
      <c r="N180">
        <v>2.8</v>
      </c>
      <c r="O180">
        <v>3.6</v>
      </c>
      <c r="P180" s="4">
        <f t="shared" si="31"/>
        <v>115.3484850742704</v>
      </c>
      <c r="Q180" s="4">
        <f t="shared" si="32"/>
        <v>89.036796375521149</v>
      </c>
      <c r="R180" s="4">
        <f t="shared" si="33"/>
        <v>89.036796375521149</v>
      </c>
      <c r="S180">
        <f t="shared" si="34"/>
        <v>2.06201189510154</v>
      </c>
      <c r="T180">
        <f t="shared" si="34"/>
        <v>1.9495695252994354</v>
      </c>
      <c r="U180">
        <f t="shared" si="34"/>
        <v>1.9495695252994354</v>
      </c>
      <c r="V180" s="2">
        <f t="shared" si="35"/>
        <v>1.95956825730352</v>
      </c>
      <c r="X180">
        <v>3</v>
      </c>
      <c r="Y180">
        <v>4</v>
      </c>
      <c r="Z180">
        <f t="shared" si="36"/>
        <v>89.036796375521149</v>
      </c>
      <c r="AA180" s="7">
        <f t="shared" si="37"/>
        <v>-10.963203624478851</v>
      </c>
      <c r="AH180" t="str">
        <f t="shared" si="38"/>
        <v>AugsburgHertha BSC</v>
      </c>
      <c r="AI180">
        <f t="shared" si="39"/>
        <v>2.4</v>
      </c>
      <c r="AJ180">
        <f t="shared" si="40"/>
        <v>3.6</v>
      </c>
      <c r="AK180">
        <f t="shared" si="41"/>
        <v>2.8</v>
      </c>
      <c r="AL180">
        <f t="shared" si="42"/>
        <v>1.5</v>
      </c>
      <c r="AM180">
        <f t="shared" si="43"/>
        <v>2.54</v>
      </c>
      <c r="AR180" t="s">
        <v>341</v>
      </c>
      <c r="AS180">
        <v>3.2</v>
      </c>
      <c r="AT180">
        <v>3.5</v>
      </c>
      <c r="AU180">
        <v>2.2000000000000002</v>
      </c>
      <c r="AV180">
        <v>1.57</v>
      </c>
      <c r="AW180">
        <v>2.39</v>
      </c>
    </row>
    <row r="181" spans="1:49">
      <c r="A181">
        <v>33</v>
      </c>
      <c r="B181" t="s">
        <v>59</v>
      </c>
      <c r="C181" t="s">
        <v>35</v>
      </c>
      <c r="D181">
        <v>0.63503020503027452</v>
      </c>
      <c r="E181">
        <v>0.1485398383740221</v>
      </c>
      <c r="F181">
        <v>0.19064260933838345</v>
      </c>
      <c r="G181">
        <v>0.58505638290546713</v>
      </c>
      <c r="H181">
        <v>0.52892843430838044</v>
      </c>
      <c r="I181" s="3">
        <v>0.48369489154080503</v>
      </c>
      <c r="J181" s="3">
        <v>0</v>
      </c>
      <c r="K181" s="3">
        <v>0</v>
      </c>
      <c r="L181" s="3">
        <f t="shared" si="30"/>
        <v>0.48369489154080503</v>
      </c>
      <c r="M181">
        <v>1.6</v>
      </c>
      <c r="N181">
        <v>5.25</v>
      </c>
      <c r="O181">
        <v>4.2</v>
      </c>
      <c r="P181" s="4">
        <f t="shared" si="31"/>
        <v>100.29021693492449</v>
      </c>
      <c r="Q181" s="4">
        <f t="shared" si="32"/>
        <v>99.516305108459193</v>
      </c>
      <c r="R181" s="4">
        <f t="shared" si="33"/>
        <v>99.516305108459193</v>
      </c>
      <c r="S181">
        <f t="shared" si="34"/>
        <v>2.0012585707233264</v>
      </c>
      <c r="T181">
        <f t="shared" si="34"/>
        <v>1.9978942429416335</v>
      </c>
      <c r="U181">
        <f t="shared" si="34"/>
        <v>1.9978942429416335</v>
      </c>
      <c r="V181" s="2">
        <f t="shared" si="35"/>
        <v>1.9485103000764947</v>
      </c>
      <c r="X181">
        <v>0</v>
      </c>
      <c r="Y181">
        <v>2</v>
      </c>
      <c r="Z181">
        <f t="shared" si="36"/>
        <v>99.516305108459193</v>
      </c>
      <c r="AA181" s="7">
        <f t="shared" si="37"/>
        <v>-0.48369489154080725</v>
      </c>
      <c r="AH181" t="str">
        <f t="shared" si="38"/>
        <v>Eint FrankfurtMainz 05</v>
      </c>
      <c r="AI181">
        <f t="shared" si="39"/>
        <v>1.6</v>
      </c>
      <c r="AJ181">
        <f t="shared" si="40"/>
        <v>4.2</v>
      </c>
      <c r="AK181">
        <f t="shared" si="41"/>
        <v>5.25</v>
      </c>
      <c r="AL181">
        <f t="shared" si="42"/>
        <v>1.33</v>
      </c>
      <c r="AM181">
        <f t="shared" si="43"/>
        <v>3.22</v>
      </c>
      <c r="AR181" t="s">
        <v>177</v>
      </c>
      <c r="AS181">
        <v>1.6</v>
      </c>
      <c r="AT181">
        <v>4.2</v>
      </c>
      <c r="AU181">
        <v>5.25</v>
      </c>
      <c r="AV181">
        <v>1.33</v>
      </c>
      <c r="AW181">
        <v>3.22</v>
      </c>
    </row>
    <row r="182" spans="1:49">
      <c r="A182">
        <v>34</v>
      </c>
      <c r="B182" t="s">
        <v>251</v>
      </c>
      <c r="C182" t="s">
        <v>54</v>
      </c>
      <c r="D182">
        <v>0.6840047984737041</v>
      </c>
      <c r="E182">
        <v>0.11217093936747838</v>
      </c>
      <c r="F182">
        <v>0.16830062086056166</v>
      </c>
      <c r="G182">
        <v>0.59055937126871305</v>
      </c>
      <c r="H182">
        <v>0.49427874614278139</v>
      </c>
      <c r="I182" s="3">
        <v>14.434692912125735</v>
      </c>
      <c r="J182" s="3">
        <v>0</v>
      </c>
      <c r="K182" s="3">
        <v>0</v>
      </c>
      <c r="L182" s="3">
        <f t="shared" si="30"/>
        <v>14.434692912125735</v>
      </c>
      <c r="M182">
        <v>1.55</v>
      </c>
      <c r="N182">
        <v>6</v>
      </c>
      <c r="O182">
        <v>4.2</v>
      </c>
      <c r="P182" s="4">
        <f t="shared" si="31"/>
        <v>107.93908110166916</v>
      </c>
      <c r="Q182" s="4">
        <f t="shared" si="32"/>
        <v>85.56530708787426</v>
      </c>
      <c r="R182" s="4">
        <f t="shared" si="33"/>
        <v>85.56530708787426</v>
      </c>
      <c r="S182">
        <f t="shared" si="34"/>
        <v>2.0331787165439699</v>
      </c>
      <c r="T182">
        <f t="shared" si="34"/>
        <v>1.9322977133410497</v>
      </c>
      <c r="U182">
        <f t="shared" si="34"/>
        <v>1.9322977133410497</v>
      </c>
      <c r="V182" s="2">
        <f t="shared" si="35"/>
        <v>1.9326585527565205</v>
      </c>
      <c r="X182">
        <v>2</v>
      </c>
      <c r="Y182">
        <v>1</v>
      </c>
      <c r="Z182">
        <f t="shared" si="36"/>
        <v>107.93908110166916</v>
      </c>
      <c r="AA182" s="7">
        <f t="shared" si="37"/>
        <v>7.93908110166916</v>
      </c>
      <c r="AH182" t="str">
        <f t="shared" si="38"/>
        <v>DüsseldorfHannover 96</v>
      </c>
      <c r="AI182">
        <f t="shared" si="39"/>
        <v>1.55</v>
      </c>
      <c r="AJ182">
        <f t="shared" si="40"/>
        <v>4.2</v>
      </c>
      <c r="AK182">
        <f t="shared" si="41"/>
        <v>6</v>
      </c>
      <c r="AL182">
        <f t="shared" si="42"/>
        <v>1.34</v>
      </c>
      <c r="AM182">
        <f t="shared" si="43"/>
        <v>3.16</v>
      </c>
      <c r="AR182" t="s">
        <v>220</v>
      </c>
      <c r="AS182">
        <v>1.25</v>
      </c>
      <c r="AT182">
        <v>6.5</v>
      </c>
      <c r="AU182">
        <v>10</v>
      </c>
      <c r="AV182">
        <v>1.25</v>
      </c>
      <c r="AW182">
        <v>3.83</v>
      </c>
    </row>
    <row r="183" spans="1:49">
      <c r="A183">
        <v>34</v>
      </c>
      <c r="B183" t="s">
        <v>53</v>
      </c>
      <c r="C183" t="s">
        <v>59</v>
      </c>
      <c r="D183">
        <v>0.30018711016875133</v>
      </c>
      <c r="E183">
        <v>0.44288816352269333</v>
      </c>
      <c r="F183">
        <v>0.1828225459662165</v>
      </c>
      <c r="G183">
        <v>0.78344899226684683</v>
      </c>
      <c r="H183">
        <v>0.75500031589696359</v>
      </c>
      <c r="I183" s="3">
        <v>0</v>
      </c>
      <c r="J183" s="3">
        <v>43.546244234245684</v>
      </c>
      <c r="K183" s="3">
        <v>13.715568166611353</v>
      </c>
      <c r="L183" s="3">
        <f t="shared" si="30"/>
        <v>57.261812400857039</v>
      </c>
      <c r="M183">
        <v>1.25</v>
      </c>
      <c r="N183">
        <v>10</v>
      </c>
      <c r="O183">
        <v>6.5</v>
      </c>
      <c r="P183" s="4">
        <f t="shared" si="31"/>
        <v>42.738187599142961</v>
      </c>
      <c r="Q183" s="4">
        <f t="shared" si="32"/>
        <v>478.20062994159974</v>
      </c>
      <c r="R183" s="4">
        <f t="shared" si="33"/>
        <v>131.88938068211675</v>
      </c>
      <c r="S183">
        <f t="shared" si="34"/>
        <v>1.6308161010666888</v>
      </c>
      <c r="T183">
        <f t="shared" si="34"/>
        <v>2.6796101438834374</v>
      </c>
      <c r="U183">
        <f t="shared" si="34"/>
        <v>2.1202098289290676</v>
      </c>
      <c r="V183" s="2">
        <f t="shared" si="35"/>
        <v>2.0639397470846035</v>
      </c>
      <c r="X183">
        <v>5</v>
      </c>
      <c r="Y183">
        <v>1</v>
      </c>
      <c r="Z183">
        <f t="shared" si="36"/>
        <v>42.738187599142961</v>
      </c>
      <c r="AA183" s="7">
        <f t="shared" si="37"/>
        <v>-57.261812400857039</v>
      </c>
      <c r="AH183" t="str">
        <f t="shared" si="38"/>
        <v>Bayern MunichEint Frankfurt</v>
      </c>
      <c r="AI183">
        <f t="shared" si="39"/>
        <v>1.25</v>
      </c>
      <c r="AJ183">
        <f t="shared" si="40"/>
        <v>6.5</v>
      </c>
      <c r="AK183">
        <f t="shared" si="41"/>
        <v>10</v>
      </c>
      <c r="AL183">
        <f t="shared" si="42"/>
        <v>1.25</v>
      </c>
      <c r="AM183">
        <f t="shared" si="43"/>
        <v>3.83</v>
      </c>
      <c r="AR183" t="s">
        <v>342</v>
      </c>
      <c r="AS183">
        <v>1.55</v>
      </c>
      <c r="AT183">
        <v>4.2</v>
      </c>
      <c r="AU183">
        <v>6</v>
      </c>
      <c r="AV183">
        <v>1.34</v>
      </c>
      <c r="AW183">
        <v>3.16</v>
      </c>
    </row>
    <row r="184" spans="1:49">
      <c r="A184">
        <v>34</v>
      </c>
      <c r="B184" t="s">
        <v>58</v>
      </c>
      <c r="C184" t="s">
        <v>51</v>
      </c>
      <c r="D184">
        <v>0.3106120458130821</v>
      </c>
      <c r="E184">
        <v>0.44600884502004234</v>
      </c>
      <c r="F184">
        <v>0.22975581155557787</v>
      </c>
      <c r="G184">
        <v>0.61245971495567098</v>
      </c>
      <c r="H184">
        <v>0.62536638316080928</v>
      </c>
      <c r="I184" s="3">
        <v>21.375490549709294</v>
      </c>
      <c r="J184" s="3">
        <v>0</v>
      </c>
      <c r="K184" s="3">
        <v>7.3206553978417572</v>
      </c>
      <c r="L184" s="3">
        <f t="shared" si="30"/>
        <v>28.696145947551052</v>
      </c>
      <c r="M184">
        <v>7</v>
      </c>
      <c r="N184">
        <v>1.44</v>
      </c>
      <c r="O184">
        <v>4.5</v>
      </c>
      <c r="P184" s="4">
        <f t="shared" si="31"/>
        <v>220.932287900414</v>
      </c>
      <c r="Q184" s="4">
        <f t="shared" si="32"/>
        <v>71.303854052448941</v>
      </c>
      <c r="R184" s="4">
        <f t="shared" si="33"/>
        <v>104.24680334273685</v>
      </c>
      <c r="S184">
        <f t="shared" si="34"/>
        <v>2.3442591899877048</v>
      </c>
      <c r="T184">
        <f t="shared" si="34"/>
        <v>1.8531130045850426</v>
      </c>
      <c r="U184">
        <f t="shared" si="34"/>
        <v>2.0180627465053136</v>
      </c>
      <c r="V184" s="2">
        <f t="shared" si="35"/>
        <v>2.0183215778782015</v>
      </c>
      <c r="X184">
        <v>1</v>
      </c>
      <c r="Y184">
        <v>5</v>
      </c>
      <c r="Z184">
        <f t="shared" si="36"/>
        <v>71.303854052448941</v>
      </c>
      <c r="AA184" s="7">
        <f t="shared" si="37"/>
        <v>-28.696145947551059</v>
      </c>
      <c r="AH184" t="str">
        <f t="shared" si="38"/>
        <v>Hertha BSCBayer</v>
      </c>
      <c r="AI184">
        <f t="shared" si="39"/>
        <v>7</v>
      </c>
      <c r="AJ184">
        <f t="shared" si="40"/>
        <v>4.5</v>
      </c>
      <c r="AK184">
        <f t="shared" si="41"/>
        <v>1.44</v>
      </c>
      <c r="AL184">
        <f t="shared" si="42"/>
        <v>1.28</v>
      </c>
      <c r="AM184">
        <f t="shared" si="43"/>
        <v>3.57</v>
      </c>
      <c r="AR184" t="s">
        <v>343</v>
      </c>
      <c r="AS184">
        <v>1.75</v>
      </c>
      <c r="AT184">
        <v>4</v>
      </c>
      <c r="AU184">
        <v>4.33</v>
      </c>
      <c r="AV184">
        <v>1.45</v>
      </c>
      <c r="AW184">
        <v>2.67</v>
      </c>
    </row>
    <row r="185" spans="1:49">
      <c r="A185">
        <v>34</v>
      </c>
      <c r="B185" t="s">
        <v>61</v>
      </c>
      <c r="C185" t="s">
        <v>36</v>
      </c>
      <c r="D185">
        <v>0.56575877495707794</v>
      </c>
      <c r="E185">
        <v>0.19753446344112907</v>
      </c>
      <c r="F185">
        <v>0.22379660818167316</v>
      </c>
      <c r="G185">
        <v>0.53371002232161913</v>
      </c>
      <c r="H185">
        <v>0.52572439897531842</v>
      </c>
      <c r="I185" s="3">
        <v>0</v>
      </c>
      <c r="J185" s="3">
        <v>9.535632974201258</v>
      </c>
      <c r="K185" s="3">
        <v>4.4485003436003954</v>
      </c>
      <c r="L185" s="3">
        <f t="shared" si="30"/>
        <v>13.984133317801653</v>
      </c>
      <c r="M185">
        <v>1.4</v>
      </c>
      <c r="N185">
        <v>8</v>
      </c>
      <c r="O185">
        <v>4.75</v>
      </c>
      <c r="P185" s="4">
        <f t="shared" si="31"/>
        <v>86.015866682198336</v>
      </c>
      <c r="Q185" s="4">
        <f t="shared" si="32"/>
        <v>162.30093047580843</v>
      </c>
      <c r="R185" s="4">
        <f t="shared" si="33"/>
        <v>107.14624331430022</v>
      </c>
      <c r="S185">
        <f t="shared" si="34"/>
        <v>1.9345785695800597</v>
      </c>
      <c r="T185">
        <f t="shared" si="34"/>
        <v>2.210321009655873</v>
      </c>
      <c r="U185">
        <f t="shared" si="34"/>
        <v>2.0299769487192316</v>
      </c>
      <c r="V185" s="2">
        <f t="shared" si="35"/>
        <v>1.9854213320692045</v>
      </c>
      <c r="X185">
        <v>8</v>
      </c>
      <c r="Y185">
        <v>1</v>
      </c>
      <c r="Z185">
        <f t="shared" si="36"/>
        <v>86.015866682198336</v>
      </c>
      <c r="AA185" s="7">
        <f t="shared" si="37"/>
        <v>-13.984133317801664</v>
      </c>
      <c r="AH185" t="str">
        <f t="shared" si="38"/>
        <v>WolfsburgAugsburg</v>
      </c>
      <c r="AI185">
        <f t="shared" si="39"/>
        <v>1.4</v>
      </c>
      <c r="AJ185">
        <f t="shared" si="40"/>
        <v>4.75</v>
      </c>
      <c r="AK185">
        <f t="shared" si="41"/>
        <v>8</v>
      </c>
      <c r="AL185">
        <f t="shared" si="42"/>
        <v>1.32</v>
      </c>
      <c r="AM185">
        <f t="shared" si="43"/>
        <v>3.25</v>
      </c>
      <c r="AR185" t="s">
        <v>344</v>
      </c>
      <c r="AS185">
        <v>7</v>
      </c>
      <c r="AT185">
        <v>4.5</v>
      </c>
      <c r="AU185">
        <v>1.44</v>
      </c>
      <c r="AV185">
        <v>1.28</v>
      </c>
      <c r="AW185">
        <v>3.57</v>
      </c>
    </row>
    <row r="186" spans="1:49">
      <c r="A186">
        <v>34</v>
      </c>
      <c r="B186" t="s">
        <v>35</v>
      </c>
      <c r="C186" t="s">
        <v>47</v>
      </c>
      <c r="D186">
        <v>0.26031235898014554</v>
      </c>
      <c r="E186">
        <v>0.50300149480336764</v>
      </c>
      <c r="F186">
        <v>0.19334369058056117</v>
      </c>
      <c r="G186">
        <v>0.73122039330816968</v>
      </c>
      <c r="H186">
        <v>0.70479139975673855</v>
      </c>
      <c r="I186" s="3">
        <v>4.4334317659322737</v>
      </c>
      <c r="J186" s="3">
        <v>0</v>
      </c>
      <c r="K186" s="3">
        <v>3.6484545647412728E-2</v>
      </c>
      <c r="L186" s="3">
        <f t="shared" si="30"/>
        <v>4.4699163115796861</v>
      </c>
      <c r="M186">
        <v>4.2</v>
      </c>
      <c r="N186">
        <v>1.65</v>
      </c>
      <c r="O186">
        <v>4.75</v>
      </c>
      <c r="P186" s="4">
        <f t="shared" si="31"/>
        <v>114.15049710533587</v>
      </c>
      <c r="Q186" s="4">
        <f t="shared" si="32"/>
        <v>95.530083688420319</v>
      </c>
      <c r="R186" s="4">
        <f t="shared" si="33"/>
        <v>95.703385280245527</v>
      </c>
      <c r="S186">
        <f t="shared" si="34"/>
        <v>2.0574778071064488</v>
      </c>
      <c r="T186">
        <f t="shared" si="34"/>
        <v>1.9801401582063765</v>
      </c>
      <c r="U186">
        <f t="shared" si="34"/>
        <v>1.9809273001856988</v>
      </c>
      <c r="V186" s="2">
        <f t="shared" si="35"/>
        <v>1.9146001560048511</v>
      </c>
      <c r="X186">
        <v>4</v>
      </c>
      <c r="Y186">
        <v>2</v>
      </c>
      <c r="Z186">
        <f t="shared" si="36"/>
        <v>114.15049710533587</v>
      </c>
      <c r="AA186" s="7">
        <f t="shared" si="37"/>
        <v>14.150497105335873</v>
      </c>
      <c r="AH186" t="str">
        <f t="shared" si="38"/>
        <v>Mainz 05Hoffenheim</v>
      </c>
      <c r="AI186">
        <f t="shared" si="39"/>
        <v>4.2</v>
      </c>
      <c r="AJ186">
        <f t="shared" si="40"/>
        <v>4.75</v>
      </c>
      <c r="AK186">
        <f t="shared" si="41"/>
        <v>1.65</v>
      </c>
      <c r="AL186">
        <f t="shared" si="42"/>
        <v>1.21</v>
      </c>
      <c r="AM186">
        <f t="shared" si="43"/>
        <v>4.1399999999999997</v>
      </c>
      <c r="AR186" t="s">
        <v>345</v>
      </c>
      <c r="AS186">
        <v>4.2</v>
      </c>
      <c r="AT186">
        <v>4.75</v>
      </c>
      <c r="AU186">
        <v>1.65</v>
      </c>
      <c r="AV186">
        <v>1.21</v>
      </c>
      <c r="AW186">
        <v>4.1399999999999997</v>
      </c>
    </row>
    <row r="187" spans="1:49">
      <c r="A187">
        <v>34</v>
      </c>
      <c r="B187" t="s">
        <v>62</v>
      </c>
      <c r="C187" t="s">
        <v>52</v>
      </c>
      <c r="D187">
        <v>0.26759060473230017</v>
      </c>
      <c r="E187">
        <v>0.49185891609699744</v>
      </c>
      <c r="F187">
        <v>0.22611364206048037</v>
      </c>
      <c r="G187">
        <v>0.60050145148284928</v>
      </c>
      <c r="H187">
        <v>0.60649748500058998</v>
      </c>
      <c r="I187" s="3">
        <v>0</v>
      </c>
      <c r="J187" s="3">
        <v>7.9618375388921052</v>
      </c>
      <c r="K187" s="3">
        <v>0</v>
      </c>
      <c r="L187" s="3">
        <f t="shared" si="30"/>
        <v>7.9618375388921052</v>
      </c>
      <c r="M187">
        <v>2.9</v>
      </c>
      <c r="N187">
        <v>2.2000000000000002</v>
      </c>
      <c r="O187">
        <v>4</v>
      </c>
      <c r="P187" s="4">
        <f t="shared" si="31"/>
        <v>92.038162461107902</v>
      </c>
      <c r="Q187" s="4">
        <f t="shared" si="32"/>
        <v>109.55420504667053</v>
      </c>
      <c r="R187" s="4">
        <f t="shared" si="33"/>
        <v>92.038162461107902</v>
      </c>
      <c r="S187">
        <f t="shared" si="34"/>
        <v>1.9639679394080853</v>
      </c>
      <c r="T187">
        <f t="shared" si="34"/>
        <v>2.0396290518512328</v>
      </c>
      <c r="U187">
        <f t="shared" si="34"/>
        <v>1.9639679394080853</v>
      </c>
      <c r="V187" s="2">
        <f t="shared" si="35"/>
        <v>1.9728290469341321</v>
      </c>
      <c r="X187">
        <v>0</v>
      </c>
      <c r="Y187">
        <v>2</v>
      </c>
      <c r="Z187">
        <f t="shared" si="36"/>
        <v>109.55420504667053</v>
      </c>
      <c r="AA187" s="7">
        <f t="shared" si="37"/>
        <v>9.5542050466705319</v>
      </c>
      <c r="AH187" t="str">
        <f t="shared" si="38"/>
        <v>M'gladbachDortmund</v>
      </c>
      <c r="AI187">
        <f t="shared" si="39"/>
        <v>2.9</v>
      </c>
      <c r="AJ187">
        <f t="shared" si="40"/>
        <v>4</v>
      </c>
      <c r="AK187">
        <f t="shared" si="41"/>
        <v>2.2000000000000002</v>
      </c>
      <c r="AL187">
        <f t="shared" si="42"/>
        <v>1.3</v>
      </c>
      <c r="AM187">
        <f t="shared" si="43"/>
        <v>3.4</v>
      </c>
      <c r="AR187" t="s">
        <v>144</v>
      </c>
      <c r="AS187">
        <v>2.9</v>
      </c>
      <c r="AT187">
        <v>4</v>
      </c>
      <c r="AU187">
        <v>2.2000000000000002</v>
      </c>
      <c r="AV187">
        <v>1.3</v>
      </c>
      <c r="AW187">
        <v>3.4</v>
      </c>
    </row>
    <row r="188" spans="1:49">
      <c r="A188">
        <v>34</v>
      </c>
      <c r="B188" t="s">
        <v>56</v>
      </c>
      <c r="C188" t="s">
        <v>41</v>
      </c>
      <c r="D188">
        <v>0.66623496487470157</v>
      </c>
      <c r="E188">
        <v>8.2931868489044727E-2</v>
      </c>
      <c r="F188">
        <v>0.24590569292230149</v>
      </c>
      <c r="G188">
        <v>0.28819876661871835</v>
      </c>
      <c r="H188">
        <v>0.23347963856883744</v>
      </c>
      <c r="I188" s="3">
        <v>12.839051175552889</v>
      </c>
      <c r="J188" s="3">
        <v>0</v>
      </c>
      <c r="K188" s="3">
        <v>4.4601236704992617</v>
      </c>
      <c r="L188" s="3">
        <f t="shared" si="30"/>
        <v>17.29917484605215</v>
      </c>
      <c r="M188">
        <v>1.61</v>
      </c>
      <c r="N188">
        <v>5.25</v>
      </c>
      <c r="O188">
        <v>4.2</v>
      </c>
      <c r="P188" s="4">
        <f t="shared" si="31"/>
        <v>103.37169754658801</v>
      </c>
      <c r="Q188" s="4">
        <f t="shared" si="32"/>
        <v>82.700825153947847</v>
      </c>
      <c r="R188" s="4">
        <f t="shared" si="33"/>
        <v>101.43334457004474</v>
      </c>
      <c r="S188">
        <f t="shared" si="34"/>
        <v>2.0144016482176443</v>
      </c>
      <c r="T188">
        <f t="shared" si="34"/>
        <v>1.9175098427813071</v>
      </c>
      <c r="U188">
        <f t="shared" si="34"/>
        <v>2.0061807457493308</v>
      </c>
      <c r="V188" s="2">
        <f t="shared" si="35"/>
        <v>1.9944187518626801</v>
      </c>
      <c r="X188">
        <v>0</v>
      </c>
      <c r="Y188">
        <v>0</v>
      </c>
      <c r="Z188">
        <f t="shared" si="36"/>
        <v>101.43334457004474</v>
      </c>
      <c r="AA188" s="7">
        <f t="shared" si="37"/>
        <v>1.4333445700447385</v>
      </c>
      <c r="AH188" t="str">
        <f t="shared" si="38"/>
        <v>Schalke 04Stuttgart</v>
      </c>
      <c r="AI188">
        <f t="shared" si="39"/>
        <v>1.61</v>
      </c>
      <c r="AJ188">
        <f t="shared" si="40"/>
        <v>4.2</v>
      </c>
      <c r="AK188">
        <f t="shared" si="41"/>
        <v>5.25</v>
      </c>
      <c r="AL188">
        <f t="shared" si="42"/>
        <v>1.5</v>
      </c>
      <c r="AM188">
        <f t="shared" si="43"/>
        <v>2.54</v>
      </c>
      <c r="AR188" t="s">
        <v>346</v>
      </c>
      <c r="AS188">
        <v>1.61</v>
      </c>
      <c r="AT188">
        <v>4.2</v>
      </c>
      <c r="AU188">
        <v>5.25</v>
      </c>
      <c r="AV188">
        <v>1.5</v>
      </c>
      <c r="AW188">
        <v>2.54</v>
      </c>
    </row>
    <row r="189" spans="1:49">
      <c r="A189">
        <v>34</v>
      </c>
      <c r="B189" t="s">
        <v>40</v>
      </c>
      <c r="C189" t="s">
        <v>48</v>
      </c>
      <c r="D189">
        <v>0.24122983527733799</v>
      </c>
      <c r="E189">
        <v>0.52529614724966422</v>
      </c>
      <c r="F189">
        <v>0.21235971802455927</v>
      </c>
      <c r="G189">
        <v>0.63532318631705997</v>
      </c>
      <c r="H189">
        <v>0.62404642744660865</v>
      </c>
      <c r="I189" s="3">
        <v>0</v>
      </c>
      <c r="J189" s="3">
        <v>23.742110941381608</v>
      </c>
      <c r="K189" s="3">
        <v>3.7904529009341563</v>
      </c>
      <c r="L189" s="3">
        <f t="shared" si="30"/>
        <v>27.532563842315763</v>
      </c>
      <c r="M189">
        <v>2.5</v>
      </c>
      <c r="N189">
        <v>2.5</v>
      </c>
      <c r="O189">
        <v>4</v>
      </c>
      <c r="P189" s="4">
        <f t="shared" si="31"/>
        <v>72.467436157684233</v>
      </c>
      <c r="Q189" s="4">
        <f t="shared" si="32"/>
        <v>131.82271351113826</v>
      </c>
      <c r="R189" s="4">
        <f t="shared" si="33"/>
        <v>87.629247761420856</v>
      </c>
      <c r="S189">
        <f t="shared" si="34"/>
        <v>1.8601428965843649</v>
      </c>
      <c r="T189">
        <f t="shared" si="34"/>
        <v>2.1199902471523164</v>
      </c>
      <c r="U189">
        <f t="shared" si="34"/>
        <v>1.9426490835810792</v>
      </c>
      <c r="V189" s="2">
        <f t="shared" si="35"/>
        <v>1.9748850851812785</v>
      </c>
      <c r="X189">
        <v>2</v>
      </c>
      <c r="Y189">
        <v>1</v>
      </c>
      <c r="Z189">
        <f t="shared" si="36"/>
        <v>72.467436157684233</v>
      </c>
      <c r="AA189" s="7">
        <f t="shared" si="37"/>
        <v>-27.532563842315767</v>
      </c>
      <c r="AH189" t="str">
        <f t="shared" si="38"/>
        <v>Werder BremenRB Leipzig</v>
      </c>
      <c r="AI189">
        <f t="shared" si="39"/>
        <v>2.5</v>
      </c>
      <c r="AJ189">
        <f t="shared" si="40"/>
        <v>4</v>
      </c>
      <c r="AK189">
        <f t="shared" si="41"/>
        <v>2.5</v>
      </c>
      <c r="AL189">
        <f t="shared" si="42"/>
        <v>1.4</v>
      </c>
      <c r="AM189">
        <f t="shared" si="43"/>
        <v>2.85</v>
      </c>
      <c r="AR189" t="s">
        <v>207</v>
      </c>
      <c r="AS189">
        <v>2.5</v>
      </c>
      <c r="AT189">
        <v>4</v>
      </c>
      <c r="AU189">
        <v>2.5</v>
      </c>
      <c r="AV189">
        <v>1.4</v>
      </c>
      <c r="AW189">
        <v>2.85</v>
      </c>
    </row>
    <row r="190" spans="1:49">
      <c r="A190">
        <v>34</v>
      </c>
      <c r="B190" t="s">
        <v>32</v>
      </c>
      <c r="C190" t="s">
        <v>255</v>
      </c>
      <c r="D190">
        <v>0.75704659969629506</v>
      </c>
      <c r="E190">
        <v>6.2165228264436836E-2</v>
      </c>
      <c r="F190">
        <v>0.1410397857810099</v>
      </c>
      <c r="G190">
        <v>0.53844088925069133</v>
      </c>
      <c r="H190">
        <v>0.3657535704027372</v>
      </c>
      <c r="I190" s="3">
        <v>58.933673860284038</v>
      </c>
      <c r="J190" s="3">
        <v>0</v>
      </c>
      <c r="K190" s="3">
        <v>5.7689174683188513</v>
      </c>
      <c r="L190" s="3">
        <f t="shared" si="30"/>
        <v>64.702591328602892</v>
      </c>
      <c r="M190">
        <v>1.75</v>
      </c>
      <c r="N190">
        <v>4.33</v>
      </c>
      <c r="O190">
        <v>4</v>
      </c>
      <c r="P190" s="4">
        <f t="shared" si="31"/>
        <v>138.43133792689417</v>
      </c>
      <c r="Q190" s="4">
        <f t="shared" si="32"/>
        <v>35.297408671397108</v>
      </c>
      <c r="R190" s="4">
        <f t="shared" si="33"/>
        <v>58.373078544672516</v>
      </c>
      <c r="S190">
        <f t="shared" si="34"/>
        <v>2.141234416335426</v>
      </c>
      <c r="T190">
        <f t="shared" si="34"/>
        <v>1.5477428232058921</v>
      </c>
      <c r="U190">
        <f t="shared" si="34"/>
        <v>1.7662125982220493</v>
      </c>
      <c r="V190" s="2">
        <f t="shared" si="35"/>
        <v>1.9663362664356119</v>
      </c>
      <c r="X190">
        <v>5</v>
      </c>
      <c r="Y190">
        <v>1</v>
      </c>
      <c r="Z190">
        <f t="shared" si="36"/>
        <v>138.43133792689417</v>
      </c>
      <c r="AA190" s="7">
        <f t="shared" si="37"/>
        <v>38.431337926894173</v>
      </c>
      <c r="AH190" t="str">
        <f t="shared" si="38"/>
        <v>FreiburgNürnberg</v>
      </c>
      <c r="AI190">
        <f t="shared" si="39"/>
        <v>1.75</v>
      </c>
      <c r="AJ190">
        <f t="shared" si="40"/>
        <v>4</v>
      </c>
      <c r="AK190">
        <f t="shared" si="41"/>
        <v>4.33</v>
      </c>
      <c r="AL190">
        <f t="shared" si="42"/>
        <v>1.45</v>
      </c>
      <c r="AM190">
        <f t="shared" si="43"/>
        <v>2.67</v>
      </c>
      <c r="AR190" t="s">
        <v>200</v>
      </c>
      <c r="AS190">
        <v>1.4</v>
      </c>
      <c r="AT190">
        <v>4.75</v>
      </c>
      <c r="AU190">
        <v>8</v>
      </c>
      <c r="AV190">
        <v>1.32</v>
      </c>
      <c r="AW190">
        <v>3.25</v>
      </c>
    </row>
    <row r="191" spans="1:49">
      <c r="I191" s="3">
        <v>0</v>
      </c>
      <c r="J191" s="3">
        <v>0</v>
      </c>
      <c r="K191" s="3">
        <v>0</v>
      </c>
      <c r="L191" s="3">
        <f t="shared" si="30"/>
        <v>0</v>
      </c>
      <c r="P191" s="4">
        <f t="shared" si="31"/>
        <v>100</v>
      </c>
      <c r="Q191" s="4">
        <f t="shared" si="32"/>
        <v>100</v>
      </c>
      <c r="R191" s="4">
        <f t="shared" si="33"/>
        <v>100</v>
      </c>
      <c r="S191">
        <f t="shared" si="34"/>
        <v>2</v>
      </c>
      <c r="T191">
        <f t="shared" si="34"/>
        <v>2</v>
      </c>
      <c r="U191">
        <f t="shared" si="34"/>
        <v>2</v>
      </c>
      <c r="V191" s="2">
        <f t="shared" si="35"/>
        <v>0</v>
      </c>
      <c r="Z191">
        <f t="shared" si="36"/>
        <v>100</v>
      </c>
      <c r="AA191" s="7">
        <f t="shared" si="37"/>
        <v>0</v>
      </c>
    </row>
    <row r="192" spans="1:49">
      <c r="I192" s="3">
        <v>0</v>
      </c>
      <c r="J192" s="3">
        <v>0</v>
      </c>
      <c r="K192" s="3">
        <v>0</v>
      </c>
      <c r="L192" s="3">
        <f t="shared" si="30"/>
        <v>0</v>
      </c>
      <c r="P192" s="4">
        <f t="shared" si="31"/>
        <v>100</v>
      </c>
      <c r="Q192" s="4">
        <f t="shared" si="32"/>
        <v>100</v>
      </c>
      <c r="R192" s="4">
        <f t="shared" si="33"/>
        <v>100</v>
      </c>
      <c r="S192">
        <f t="shared" si="34"/>
        <v>2</v>
      </c>
      <c r="T192">
        <f t="shared" si="34"/>
        <v>2</v>
      </c>
      <c r="U192">
        <f t="shared" si="34"/>
        <v>2</v>
      </c>
      <c r="V192" s="2">
        <f t="shared" si="35"/>
        <v>0</v>
      </c>
      <c r="Z192">
        <f t="shared" si="36"/>
        <v>100</v>
      </c>
      <c r="AA192" s="7">
        <f t="shared" si="37"/>
        <v>0</v>
      </c>
    </row>
    <row r="193" spans="9:27">
      <c r="I193" s="3">
        <v>0</v>
      </c>
      <c r="J193" s="3">
        <v>0</v>
      </c>
      <c r="K193" s="3">
        <v>0</v>
      </c>
      <c r="L193" s="3">
        <f t="shared" si="30"/>
        <v>0</v>
      </c>
      <c r="P193" s="4">
        <f t="shared" si="31"/>
        <v>100</v>
      </c>
      <c r="Q193" s="4">
        <f t="shared" si="32"/>
        <v>100</v>
      </c>
      <c r="R193" s="4">
        <f t="shared" si="33"/>
        <v>100</v>
      </c>
      <c r="S193">
        <f t="shared" si="34"/>
        <v>2</v>
      </c>
      <c r="T193">
        <f t="shared" si="34"/>
        <v>2</v>
      </c>
      <c r="U193">
        <f t="shared" si="34"/>
        <v>2</v>
      </c>
      <c r="V193" s="2">
        <f t="shared" si="35"/>
        <v>0</v>
      </c>
      <c r="Z193">
        <f t="shared" si="36"/>
        <v>100</v>
      </c>
      <c r="AA193" s="7">
        <f t="shared" si="37"/>
        <v>0</v>
      </c>
    </row>
    <row r="194" spans="9:27">
      <c r="I194" s="3">
        <v>0</v>
      </c>
      <c r="J194" s="3">
        <v>0</v>
      </c>
      <c r="K194" s="3">
        <v>0</v>
      </c>
      <c r="L194" s="3">
        <f t="shared" si="30"/>
        <v>0</v>
      </c>
      <c r="P194" s="4">
        <f t="shared" si="31"/>
        <v>100</v>
      </c>
      <c r="Q194" s="4">
        <f t="shared" si="32"/>
        <v>100</v>
      </c>
      <c r="R194" s="4">
        <f t="shared" si="33"/>
        <v>100</v>
      </c>
      <c r="S194">
        <f t="shared" si="34"/>
        <v>2</v>
      </c>
      <c r="T194">
        <f t="shared" si="34"/>
        <v>2</v>
      </c>
      <c r="U194">
        <f t="shared" si="34"/>
        <v>2</v>
      </c>
      <c r="V194" s="2">
        <f t="shared" si="35"/>
        <v>0</v>
      </c>
      <c r="Z194">
        <f t="shared" si="36"/>
        <v>100</v>
      </c>
      <c r="AA194" s="7">
        <f t="shared" si="37"/>
        <v>0</v>
      </c>
    </row>
    <row r="195" spans="9:27">
      <c r="I195" s="3">
        <v>0</v>
      </c>
      <c r="J195" s="3">
        <v>0</v>
      </c>
      <c r="K195" s="3">
        <v>0</v>
      </c>
      <c r="L195" s="3">
        <f t="shared" ref="L195:L251" si="44">SUM(I195:K195)</f>
        <v>0</v>
      </c>
      <c r="P195" s="4">
        <f t="shared" ref="P195:P251" si="45">100+(I195*M195-I195)-J195-K195</f>
        <v>100</v>
      </c>
      <c r="Q195" s="4">
        <f t="shared" ref="Q195:Q251" si="46">100+(J195*N195-J195)-I195-K195</f>
        <v>100</v>
      </c>
      <c r="R195" s="4">
        <f t="shared" ref="R195:R251" si="47">100+(K195*O195-K195)-I195-J195</f>
        <v>100</v>
      </c>
      <c r="S195">
        <f t="shared" ref="S195:U251" si="48">LOG(P195)</f>
        <v>2</v>
      </c>
      <c r="T195">
        <f t="shared" si="48"/>
        <v>2</v>
      </c>
      <c r="U195">
        <f t="shared" si="48"/>
        <v>2</v>
      </c>
      <c r="V195" s="2">
        <f t="shared" ref="V195:V251" si="49">(D195*S195)+(E195*T195)+(F195*U195)</f>
        <v>0</v>
      </c>
      <c r="Z195">
        <f t="shared" ref="Z195:Z251" si="50">IF(X195=Y195,R195,IF(X195&gt;Y195,P195,Q195))</f>
        <v>100</v>
      </c>
      <c r="AA195" s="7">
        <f t="shared" ref="AA195:AA251" si="51">Z195-100</f>
        <v>0</v>
      </c>
    </row>
    <row r="196" spans="9:27">
      <c r="I196" s="3">
        <v>0</v>
      </c>
      <c r="J196" s="3">
        <v>0</v>
      </c>
      <c r="K196" s="3">
        <v>0</v>
      </c>
      <c r="L196" s="3">
        <f t="shared" si="44"/>
        <v>0</v>
      </c>
      <c r="P196" s="4">
        <f t="shared" si="45"/>
        <v>100</v>
      </c>
      <c r="Q196" s="4">
        <f t="shared" si="46"/>
        <v>100</v>
      </c>
      <c r="R196" s="4">
        <f t="shared" si="47"/>
        <v>100</v>
      </c>
      <c r="S196">
        <f t="shared" si="48"/>
        <v>2</v>
      </c>
      <c r="T196">
        <f t="shared" si="48"/>
        <v>2</v>
      </c>
      <c r="U196">
        <f t="shared" si="48"/>
        <v>2</v>
      </c>
      <c r="V196" s="2">
        <f t="shared" si="49"/>
        <v>0</v>
      </c>
      <c r="Z196">
        <f t="shared" si="50"/>
        <v>100</v>
      </c>
      <c r="AA196" s="7">
        <f t="shared" si="51"/>
        <v>0</v>
      </c>
    </row>
    <row r="197" spans="9:27">
      <c r="I197" s="3">
        <v>0</v>
      </c>
      <c r="J197" s="3">
        <v>0</v>
      </c>
      <c r="K197" s="3">
        <v>0</v>
      </c>
      <c r="L197" s="3">
        <f t="shared" si="44"/>
        <v>0</v>
      </c>
      <c r="P197" s="4">
        <f t="shared" si="45"/>
        <v>100</v>
      </c>
      <c r="Q197" s="4">
        <f t="shared" si="46"/>
        <v>100</v>
      </c>
      <c r="R197" s="4">
        <f t="shared" si="47"/>
        <v>100</v>
      </c>
      <c r="S197">
        <f t="shared" si="48"/>
        <v>2</v>
      </c>
      <c r="T197">
        <f t="shared" si="48"/>
        <v>2</v>
      </c>
      <c r="U197">
        <f t="shared" si="48"/>
        <v>2</v>
      </c>
      <c r="V197" s="2">
        <f t="shared" si="49"/>
        <v>0</v>
      </c>
      <c r="Z197">
        <f t="shared" si="50"/>
        <v>100</v>
      </c>
      <c r="AA197" s="7">
        <f t="shared" si="51"/>
        <v>0</v>
      </c>
    </row>
    <row r="198" spans="9:27">
      <c r="I198" s="3">
        <v>0</v>
      </c>
      <c r="J198" s="3">
        <v>0</v>
      </c>
      <c r="K198" s="3">
        <v>0</v>
      </c>
      <c r="L198" s="3">
        <f t="shared" si="44"/>
        <v>0</v>
      </c>
      <c r="P198" s="4">
        <f t="shared" si="45"/>
        <v>100</v>
      </c>
      <c r="Q198" s="4">
        <f t="shared" si="46"/>
        <v>100</v>
      </c>
      <c r="R198" s="4">
        <f t="shared" si="47"/>
        <v>100</v>
      </c>
      <c r="S198">
        <f t="shared" si="48"/>
        <v>2</v>
      </c>
      <c r="T198">
        <f t="shared" si="48"/>
        <v>2</v>
      </c>
      <c r="U198">
        <f t="shared" si="48"/>
        <v>2</v>
      </c>
      <c r="V198" s="2">
        <f t="shared" si="49"/>
        <v>0</v>
      </c>
      <c r="Z198">
        <f t="shared" si="50"/>
        <v>100</v>
      </c>
      <c r="AA198" s="7">
        <f t="shared" si="51"/>
        <v>0</v>
      </c>
    </row>
    <row r="199" spans="9:27">
      <c r="I199" s="3">
        <v>0</v>
      </c>
      <c r="J199" s="3">
        <v>0</v>
      </c>
      <c r="K199" s="3">
        <v>0</v>
      </c>
      <c r="L199" s="3">
        <f t="shared" si="44"/>
        <v>0</v>
      </c>
      <c r="P199" s="4">
        <f t="shared" si="45"/>
        <v>100</v>
      </c>
      <c r="Q199" s="4">
        <f t="shared" si="46"/>
        <v>100</v>
      </c>
      <c r="R199" s="4">
        <f t="shared" si="47"/>
        <v>100</v>
      </c>
      <c r="S199">
        <f t="shared" si="48"/>
        <v>2</v>
      </c>
      <c r="T199">
        <f t="shared" si="48"/>
        <v>2</v>
      </c>
      <c r="U199">
        <f t="shared" si="48"/>
        <v>2</v>
      </c>
      <c r="V199" s="2">
        <f t="shared" si="49"/>
        <v>0</v>
      </c>
      <c r="Z199">
        <f t="shared" si="50"/>
        <v>100</v>
      </c>
      <c r="AA199" s="7">
        <f t="shared" si="51"/>
        <v>0</v>
      </c>
    </row>
    <row r="200" spans="9:27">
      <c r="I200" s="3">
        <v>0</v>
      </c>
      <c r="J200" s="3">
        <v>0</v>
      </c>
      <c r="K200" s="3">
        <v>0</v>
      </c>
      <c r="L200" s="3">
        <f t="shared" si="44"/>
        <v>0</v>
      </c>
      <c r="P200" s="4">
        <f t="shared" si="45"/>
        <v>100</v>
      </c>
      <c r="Q200" s="4">
        <f t="shared" si="46"/>
        <v>100</v>
      </c>
      <c r="R200" s="4">
        <f t="shared" si="47"/>
        <v>100</v>
      </c>
      <c r="S200">
        <f t="shared" si="48"/>
        <v>2</v>
      </c>
      <c r="T200">
        <f t="shared" si="48"/>
        <v>2</v>
      </c>
      <c r="U200">
        <f t="shared" si="48"/>
        <v>2</v>
      </c>
      <c r="V200" s="2">
        <f t="shared" si="49"/>
        <v>0</v>
      </c>
      <c r="Z200">
        <f t="shared" si="50"/>
        <v>100</v>
      </c>
      <c r="AA200" s="7">
        <f t="shared" si="51"/>
        <v>0</v>
      </c>
    </row>
    <row r="201" spans="9:27">
      <c r="I201" s="3">
        <v>0</v>
      </c>
      <c r="J201" s="3">
        <v>0</v>
      </c>
      <c r="K201" s="3">
        <v>0</v>
      </c>
      <c r="L201" s="3">
        <f t="shared" si="44"/>
        <v>0</v>
      </c>
      <c r="P201" s="4">
        <f t="shared" si="45"/>
        <v>100</v>
      </c>
      <c r="Q201" s="4">
        <f t="shared" si="46"/>
        <v>100</v>
      </c>
      <c r="R201" s="4">
        <f t="shared" si="47"/>
        <v>100</v>
      </c>
      <c r="S201">
        <f t="shared" si="48"/>
        <v>2</v>
      </c>
      <c r="T201">
        <f t="shared" si="48"/>
        <v>2</v>
      </c>
      <c r="U201">
        <f t="shared" si="48"/>
        <v>2</v>
      </c>
      <c r="V201" s="2">
        <f t="shared" si="49"/>
        <v>0</v>
      </c>
      <c r="Z201">
        <f t="shared" si="50"/>
        <v>100</v>
      </c>
      <c r="AA201" s="7">
        <f t="shared" si="51"/>
        <v>0</v>
      </c>
    </row>
    <row r="202" spans="9:27">
      <c r="I202" s="3">
        <v>0</v>
      </c>
      <c r="J202" s="3">
        <v>0</v>
      </c>
      <c r="K202" s="3">
        <v>0</v>
      </c>
      <c r="L202" s="3">
        <f t="shared" si="44"/>
        <v>0</v>
      </c>
      <c r="P202" s="4">
        <f t="shared" si="45"/>
        <v>100</v>
      </c>
      <c r="Q202" s="4">
        <f t="shared" si="46"/>
        <v>100</v>
      </c>
      <c r="R202" s="4">
        <f t="shared" si="47"/>
        <v>100</v>
      </c>
      <c r="S202">
        <f t="shared" si="48"/>
        <v>2</v>
      </c>
      <c r="T202">
        <f t="shared" si="48"/>
        <v>2</v>
      </c>
      <c r="U202">
        <f t="shared" si="48"/>
        <v>2</v>
      </c>
      <c r="V202" s="2">
        <f t="shared" si="49"/>
        <v>0</v>
      </c>
      <c r="Z202">
        <f t="shared" si="50"/>
        <v>100</v>
      </c>
      <c r="AA202" s="7">
        <f t="shared" si="51"/>
        <v>0</v>
      </c>
    </row>
    <row r="203" spans="9:27">
      <c r="I203" s="3">
        <v>0</v>
      </c>
      <c r="J203" s="3">
        <v>0</v>
      </c>
      <c r="K203" s="3">
        <v>0</v>
      </c>
      <c r="L203" s="3">
        <f t="shared" si="44"/>
        <v>0</v>
      </c>
      <c r="P203" s="4">
        <f t="shared" si="45"/>
        <v>100</v>
      </c>
      <c r="Q203" s="4">
        <f t="shared" si="46"/>
        <v>100</v>
      </c>
      <c r="R203" s="4">
        <f t="shared" si="47"/>
        <v>100</v>
      </c>
      <c r="S203">
        <f t="shared" si="48"/>
        <v>2</v>
      </c>
      <c r="T203">
        <f t="shared" si="48"/>
        <v>2</v>
      </c>
      <c r="U203">
        <f t="shared" si="48"/>
        <v>2</v>
      </c>
      <c r="V203" s="2">
        <f t="shared" si="49"/>
        <v>0</v>
      </c>
      <c r="Z203">
        <f t="shared" si="50"/>
        <v>100</v>
      </c>
      <c r="AA203" s="7">
        <f t="shared" si="51"/>
        <v>0</v>
      </c>
    </row>
    <row r="204" spans="9:27">
      <c r="I204" s="3">
        <v>0</v>
      </c>
      <c r="J204" s="3">
        <v>0</v>
      </c>
      <c r="K204" s="3">
        <v>0</v>
      </c>
      <c r="L204" s="3">
        <f t="shared" si="44"/>
        <v>0</v>
      </c>
      <c r="P204" s="4">
        <f t="shared" si="45"/>
        <v>100</v>
      </c>
      <c r="Q204" s="4">
        <f t="shared" si="46"/>
        <v>100</v>
      </c>
      <c r="R204" s="4">
        <f t="shared" si="47"/>
        <v>100</v>
      </c>
      <c r="S204">
        <f t="shared" si="48"/>
        <v>2</v>
      </c>
      <c r="T204">
        <f t="shared" si="48"/>
        <v>2</v>
      </c>
      <c r="U204">
        <f t="shared" si="48"/>
        <v>2</v>
      </c>
      <c r="V204" s="2">
        <f t="shared" si="49"/>
        <v>0</v>
      </c>
      <c r="Z204">
        <f t="shared" si="50"/>
        <v>100</v>
      </c>
      <c r="AA204" s="7">
        <f t="shared" si="51"/>
        <v>0</v>
      </c>
    </row>
    <row r="205" spans="9:27">
      <c r="I205" s="3">
        <v>0</v>
      </c>
      <c r="J205" s="3">
        <v>0</v>
      </c>
      <c r="K205" s="3">
        <v>0</v>
      </c>
      <c r="L205" s="3">
        <f t="shared" si="44"/>
        <v>0</v>
      </c>
      <c r="P205" s="4">
        <f t="shared" si="45"/>
        <v>100</v>
      </c>
      <c r="Q205" s="4">
        <f t="shared" si="46"/>
        <v>100</v>
      </c>
      <c r="R205" s="4">
        <f t="shared" si="47"/>
        <v>100</v>
      </c>
      <c r="S205">
        <f t="shared" si="48"/>
        <v>2</v>
      </c>
      <c r="T205">
        <f t="shared" si="48"/>
        <v>2</v>
      </c>
      <c r="U205">
        <f t="shared" si="48"/>
        <v>2</v>
      </c>
      <c r="V205" s="2">
        <f t="shared" si="49"/>
        <v>0</v>
      </c>
      <c r="Z205">
        <f t="shared" si="50"/>
        <v>100</v>
      </c>
      <c r="AA205" s="7">
        <f t="shared" si="51"/>
        <v>0</v>
      </c>
    </row>
    <row r="206" spans="9:27">
      <c r="I206" s="3">
        <v>0</v>
      </c>
      <c r="J206" s="3">
        <v>0</v>
      </c>
      <c r="K206" s="3">
        <v>0</v>
      </c>
      <c r="L206" s="3">
        <f t="shared" si="44"/>
        <v>0</v>
      </c>
      <c r="P206" s="4">
        <f t="shared" si="45"/>
        <v>100</v>
      </c>
      <c r="Q206" s="4">
        <f t="shared" si="46"/>
        <v>100</v>
      </c>
      <c r="R206" s="4">
        <f t="shared" si="47"/>
        <v>100</v>
      </c>
      <c r="S206">
        <f t="shared" si="48"/>
        <v>2</v>
      </c>
      <c r="T206">
        <f t="shared" si="48"/>
        <v>2</v>
      </c>
      <c r="U206">
        <f t="shared" si="48"/>
        <v>2</v>
      </c>
      <c r="V206" s="2">
        <f t="shared" si="49"/>
        <v>0</v>
      </c>
      <c r="Z206">
        <f t="shared" si="50"/>
        <v>100</v>
      </c>
      <c r="AA206" s="7">
        <f t="shared" si="51"/>
        <v>0</v>
      </c>
    </row>
    <row r="207" spans="9:27">
      <c r="I207" s="3">
        <v>0</v>
      </c>
      <c r="J207" s="3">
        <v>0</v>
      </c>
      <c r="K207" s="3">
        <v>0</v>
      </c>
      <c r="L207" s="3">
        <f t="shared" si="44"/>
        <v>0</v>
      </c>
      <c r="P207" s="4">
        <f t="shared" si="45"/>
        <v>100</v>
      </c>
      <c r="Q207" s="4">
        <f t="shared" si="46"/>
        <v>100</v>
      </c>
      <c r="R207" s="4">
        <f t="shared" si="47"/>
        <v>100</v>
      </c>
      <c r="S207">
        <f t="shared" si="48"/>
        <v>2</v>
      </c>
      <c r="T207">
        <f t="shared" si="48"/>
        <v>2</v>
      </c>
      <c r="U207">
        <f t="shared" si="48"/>
        <v>2</v>
      </c>
      <c r="V207" s="2">
        <f t="shared" si="49"/>
        <v>0</v>
      </c>
      <c r="Z207">
        <f t="shared" si="50"/>
        <v>100</v>
      </c>
      <c r="AA207" s="7">
        <f t="shared" si="51"/>
        <v>0</v>
      </c>
    </row>
    <row r="208" spans="9:27">
      <c r="I208" s="3">
        <v>0</v>
      </c>
      <c r="J208" s="3">
        <v>0</v>
      </c>
      <c r="K208" s="3">
        <v>0</v>
      </c>
      <c r="L208" s="3">
        <f t="shared" si="44"/>
        <v>0</v>
      </c>
      <c r="P208" s="4">
        <f t="shared" si="45"/>
        <v>100</v>
      </c>
      <c r="Q208" s="4">
        <f t="shared" si="46"/>
        <v>100</v>
      </c>
      <c r="R208" s="4">
        <f t="shared" si="47"/>
        <v>100</v>
      </c>
      <c r="S208">
        <f t="shared" si="48"/>
        <v>2</v>
      </c>
      <c r="T208">
        <f t="shared" si="48"/>
        <v>2</v>
      </c>
      <c r="U208">
        <f t="shared" si="48"/>
        <v>2</v>
      </c>
      <c r="V208" s="2">
        <f t="shared" si="49"/>
        <v>0</v>
      </c>
      <c r="Z208">
        <f t="shared" si="50"/>
        <v>100</v>
      </c>
      <c r="AA208" s="7">
        <f t="shared" si="51"/>
        <v>0</v>
      </c>
    </row>
    <row r="209" spans="9:27">
      <c r="I209" s="3">
        <v>0</v>
      </c>
      <c r="J209" s="3">
        <v>0</v>
      </c>
      <c r="K209" s="3">
        <v>0</v>
      </c>
      <c r="L209" s="3">
        <f t="shared" si="44"/>
        <v>0</v>
      </c>
      <c r="P209" s="4">
        <f t="shared" si="45"/>
        <v>100</v>
      </c>
      <c r="Q209" s="4">
        <f t="shared" si="46"/>
        <v>100</v>
      </c>
      <c r="R209" s="4">
        <f t="shared" si="47"/>
        <v>100</v>
      </c>
      <c r="S209">
        <f t="shared" si="48"/>
        <v>2</v>
      </c>
      <c r="T209">
        <f t="shared" si="48"/>
        <v>2</v>
      </c>
      <c r="U209">
        <f t="shared" si="48"/>
        <v>2</v>
      </c>
      <c r="V209" s="2">
        <f t="shared" si="49"/>
        <v>0</v>
      </c>
      <c r="Z209">
        <f t="shared" si="50"/>
        <v>100</v>
      </c>
      <c r="AA209" s="7">
        <f t="shared" si="51"/>
        <v>0</v>
      </c>
    </row>
    <row r="210" spans="9:27">
      <c r="I210" s="3">
        <v>0</v>
      </c>
      <c r="J210" s="3">
        <v>0</v>
      </c>
      <c r="K210" s="3">
        <v>0</v>
      </c>
      <c r="L210" s="3">
        <f t="shared" si="44"/>
        <v>0</v>
      </c>
      <c r="P210" s="4">
        <f t="shared" si="45"/>
        <v>100</v>
      </c>
      <c r="Q210" s="4">
        <f t="shared" si="46"/>
        <v>100</v>
      </c>
      <c r="R210" s="4">
        <f t="shared" si="47"/>
        <v>100</v>
      </c>
      <c r="S210">
        <f t="shared" si="48"/>
        <v>2</v>
      </c>
      <c r="T210">
        <f t="shared" si="48"/>
        <v>2</v>
      </c>
      <c r="U210">
        <f t="shared" si="48"/>
        <v>2</v>
      </c>
      <c r="V210" s="2">
        <f t="shared" si="49"/>
        <v>0</v>
      </c>
      <c r="Z210">
        <f t="shared" si="50"/>
        <v>100</v>
      </c>
      <c r="AA210" s="7">
        <f t="shared" si="51"/>
        <v>0</v>
      </c>
    </row>
    <row r="211" spans="9:27">
      <c r="I211" s="3">
        <v>0</v>
      </c>
      <c r="J211" s="3">
        <v>0</v>
      </c>
      <c r="K211" s="3">
        <v>0</v>
      </c>
      <c r="L211" s="3">
        <f t="shared" si="44"/>
        <v>0</v>
      </c>
      <c r="P211" s="4">
        <f t="shared" si="45"/>
        <v>100</v>
      </c>
      <c r="Q211" s="4">
        <f t="shared" si="46"/>
        <v>100</v>
      </c>
      <c r="R211" s="4">
        <f t="shared" si="47"/>
        <v>100</v>
      </c>
      <c r="S211">
        <f t="shared" si="48"/>
        <v>2</v>
      </c>
      <c r="T211">
        <f t="shared" si="48"/>
        <v>2</v>
      </c>
      <c r="U211">
        <f t="shared" si="48"/>
        <v>2</v>
      </c>
      <c r="V211" s="2">
        <f t="shared" si="49"/>
        <v>0</v>
      </c>
      <c r="Z211">
        <f t="shared" si="50"/>
        <v>100</v>
      </c>
      <c r="AA211" s="7">
        <f t="shared" si="51"/>
        <v>0</v>
      </c>
    </row>
    <row r="212" spans="9:27">
      <c r="I212" s="3">
        <v>0</v>
      </c>
      <c r="J212" s="3">
        <v>0</v>
      </c>
      <c r="K212" s="3">
        <v>0</v>
      </c>
      <c r="L212" s="3">
        <f t="shared" si="44"/>
        <v>0</v>
      </c>
      <c r="P212" s="4">
        <f t="shared" si="45"/>
        <v>100</v>
      </c>
      <c r="Q212" s="4">
        <f t="shared" si="46"/>
        <v>100</v>
      </c>
      <c r="R212" s="4">
        <f t="shared" si="47"/>
        <v>100</v>
      </c>
      <c r="S212">
        <f t="shared" si="48"/>
        <v>2</v>
      </c>
      <c r="T212">
        <f t="shared" si="48"/>
        <v>2</v>
      </c>
      <c r="U212">
        <f t="shared" si="48"/>
        <v>2</v>
      </c>
      <c r="V212" s="2">
        <f t="shared" si="49"/>
        <v>0</v>
      </c>
      <c r="Z212">
        <f t="shared" si="50"/>
        <v>100</v>
      </c>
      <c r="AA212" s="7">
        <f t="shared" si="51"/>
        <v>0</v>
      </c>
    </row>
    <row r="213" spans="9:27">
      <c r="I213" s="3">
        <v>0</v>
      </c>
      <c r="J213" s="3">
        <v>0</v>
      </c>
      <c r="K213" s="3">
        <v>0</v>
      </c>
      <c r="L213" s="3">
        <f t="shared" si="44"/>
        <v>0</v>
      </c>
      <c r="P213" s="4">
        <f t="shared" si="45"/>
        <v>100</v>
      </c>
      <c r="Q213" s="4">
        <f t="shared" si="46"/>
        <v>100</v>
      </c>
      <c r="R213" s="4">
        <f t="shared" si="47"/>
        <v>100</v>
      </c>
      <c r="S213">
        <f t="shared" si="48"/>
        <v>2</v>
      </c>
      <c r="T213">
        <f t="shared" si="48"/>
        <v>2</v>
      </c>
      <c r="U213">
        <f t="shared" si="48"/>
        <v>2</v>
      </c>
      <c r="V213" s="2">
        <f t="shared" si="49"/>
        <v>0</v>
      </c>
      <c r="Z213">
        <f t="shared" si="50"/>
        <v>100</v>
      </c>
      <c r="AA213" s="7">
        <f t="shared" si="51"/>
        <v>0</v>
      </c>
    </row>
    <row r="214" spans="9:27">
      <c r="I214" s="3">
        <v>0</v>
      </c>
      <c r="J214" s="3">
        <v>0</v>
      </c>
      <c r="K214" s="3">
        <v>0</v>
      </c>
      <c r="L214" s="3">
        <f t="shared" si="44"/>
        <v>0</v>
      </c>
      <c r="P214" s="4">
        <f t="shared" si="45"/>
        <v>100</v>
      </c>
      <c r="Q214" s="4">
        <f t="shared" si="46"/>
        <v>100</v>
      </c>
      <c r="R214" s="4">
        <f t="shared" si="47"/>
        <v>100</v>
      </c>
      <c r="S214">
        <f t="shared" si="48"/>
        <v>2</v>
      </c>
      <c r="T214">
        <f t="shared" si="48"/>
        <v>2</v>
      </c>
      <c r="U214">
        <f t="shared" si="48"/>
        <v>2</v>
      </c>
      <c r="V214" s="2">
        <f t="shared" si="49"/>
        <v>0</v>
      </c>
      <c r="Z214">
        <f t="shared" si="50"/>
        <v>100</v>
      </c>
      <c r="AA214" s="7">
        <f t="shared" si="51"/>
        <v>0</v>
      </c>
    </row>
    <row r="215" spans="9:27">
      <c r="I215" s="3">
        <v>0</v>
      </c>
      <c r="J215" s="3">
        <v>0</v>
      </c>
      <c r="K215" s="3">
        <v>0</v>
      </c>
      <c r="L215" s="3">
        <f t="shared" si="44"/>
        <v>0</v>
      </c>
      <c r="P215" s="4">
        <f t="shared" si="45"/>
        <v>100</v>
      </c>
      <c r="Q215" s="4">
        <f t="shared" si="46"/>
        <v>100</v>
      </c>
      <c r="R215" s="4">
        <f t="shared" si="47"/>
        <v>100</v>
      </c>
      <c r="S215">
        <f t="shared" si="48"/>
        <v>2</v>
      </c>
      <c r="T215">
        <f t="shared" si="48"/>
        <v>2</v>
      </c>
      <c r="U215">
        <f t="shared" si="48"/>
        <v>2</v>
      </c>
      <c r="V215" s="2">
        <f t="shared" si="49"/>
        <v>0</v>
      </c>
      <c r="Z215">
        <f t="shared" si="50"/>
        <v>100</v>
      </c>
      <c r="AA215" s="7">
        <f t="shared" si="51"/>
        <v>0</v>
      </c>
    </row>
    <row r="216" spans="9:27">
      <c r="I216" s="3">
        <v>0</v>
      </c>
      <c r="J216" s="3">
        <v>0</v>
      </c>
      <c r="K216" s="3">
        <v>0</v>
      </c>
      <c r="L216" s="3">
        <f t="shared" si="44"/>
        <v>0</v>
      </c>
      <c r="P216" s="4">
        <f t="shared" si="45"/>
        <v>100</v>
      </c>
      <c r="Q216" s="4">
        <f t="shared" si="46"/>
        <v>100</v>
      </c>
      <c r="R216" s="4">
        <f t="shared" si="47"/>
        <v>100</v>
      </c>
      <c r="S216">
        <f t="shared" si="48"/>
        <v>2</v>
      </c>
      <c r="T216">
        <f t="shared" si="48"/>
        <v>2</v>
      </c>
      <c r="U216">
        <f t="shared" si="48"/>
        <v>2</v>
      </c>
      <c r="V216" s="2">
        <f t="shared" si="49"/>
        <v>0</v>
      </c>
      <c r="Z216">
        <f t="shared" si="50"/>
        <v>100</v>
      </c>
      <c r="AA216" s="7">
        <f t="shared" si="51"/>
        <v>0</v>
      </c>
    </row>
    <row r="217" spans="9:27">
      <c r="I217" s="3">
        <v>0</v>
      </c>
      <c r="J217" s="3">
        <v>0</v>
      </c>
      <c r="K217" s="3">
        <v>0</v>
      </c>
      <c r="L217" s="3">
        <f t="shared" si="44"/>
        <v>0</v>
      </c>
      <c r="P217" s="4">
        <f t="shared" si="45"/>
        <v>100</v>
      </c>
      <c r="Q217" s="4">
        <f t="shared" si="46"/>
        <v>100</v>
      </c>
      <c r="R217" s="4">
        <f t="shared" si="47"/>
        <v>100</v>
      </c>
      <c r="S217">
        <f t="shared" si="48"/>
        <v>2</v>
      </c>
      <c r="T217">
        <f t="shared" si="48"/>
        <v>2</v>
      </c>
      <c r="U217">
        <f t="shared" si="48"/>
        <v>2</v>
      </c>
      <c r="V217" s="2">
        <f t="shared" si="49"/>
        <v>0</v>
      </c>
      <c r="Z217">
        <f t="shared" si="50"/>
        <v>100</v>
      </c>
      <c r="AA217" s="7">
        <f t="shared" si="51"/>
        <v>0</v>
      </c>
    </row>
    <row r="218" spans="9:27">
      <c r="I218" s="3">
        <v>0</v>
      </c>
      <c r="J218" s="3">
        <v>0</v>
      </c>
      <c r="K218" s="3">
        <v>0</v>
      </c>
      <c r="L218" s="3">
        <f t="shared" si="44"/>
        <v>0</v>
      </c>
      <c r="P218" s="4">
        <f t="shared" si="45"/>
        <v>100</v>
      </c>
      <c r="Q218" s="4">
        <f t="shared" si="46"/>
        <v>100</v>
      </c>
      <c r="R218" s="4">
        <f t="shared" si="47"/>
        <v>100</v>
      </c>
      <c r="S218">
        <f t="shared" si="48"/>
        <v>2</v>
      </c>
      <c r="T218">
        <f t="shared" si="48"/>
        <v>2</v>
      </c>
      <c r="U218">
        <f t="shared" si="48"/>
        <v>2</v>
      </c>
      <c r="V218" s="2">
        <f t="shared" si="49"/>
        <v>0</v>
      </c>
      <c r="Z218">
        <f t="shared" si="50"/>
        <v>100</v>
      </c>
      <c r="AA218" s="7">
        <f t="shared" si="51"/>
        <v>0</v>
      </c>
    </row>
    <row r="219" spans="9:27">
      <c r="I219" s="3">
        <v>0</v>
      </c>
      <c r="J219" s="3">
        <v>0</v>
      </c>
      <c r="K219" s="3">
        <v>0</v>
      </c>
      <c r="L219" s="3">
        <f t="shared" si="44"/>
        <v>0</v>
      </c>
      <c r="P219" s="4">
        <f t="shared" si="45"/>
        <v>100</v>
      </c>
      <c r="Q219" s="4">
        <f t="shared" si="46"/>
        <v>100</v>
      </c>
      <c r="R219" s="4">
        <f t="shared" si="47"/>
        <v>100</v>
      </c>
      <c r="S219">
        <f t="shared" si="48"/>
        <v>2</v>
      </c>
      <c r="T219">
        <f t="shared" si="48"/>
        <v>2</v>
      </c>
      <c r="U219">
        <f t="shared" si="48"/>
        <v>2</v>
      </c>
      <c r="V219" s="2">
        <f t="shared" si="49"/>
        <v>0</v>
      </c>
      <c r="Z219">
        <f t="shared" si="50"/>
        <v>100</v>
      </c>
      <c r="AA219" s="7">
        <f t="shared" si="51"/>
        <v>0</v>
      </c>
    </row>
    <row r="220" spans="9:27">
      <c r="I220" s="3">
        <v>0</v>
      </c>
      <c r="J220" s="3">
        <v>0</v>
      </c>
      <c r="K220" s="3">
        <v>0</v>
      </c>
      <c r="L220" s="3">
        <f t="shared" si="44"/>
        <v>0</v>
      </c>
      <c r="P220" s="4">
        <f t="shared" si="45"/>
        <v>100</v>
      </c>
      <c r="Q220" s="4">
        <f t="shared" si="46"/>
        <v>100</v>
      </c>
      <c r="R220" s="4">
        <f t="shared" si="47"/>
        <v>100</v>
      </c>
      <c r="S220">
        <f t="shared" si="48"/>
        <v>2</v>
      </c>
      <c r="T220">
        <f t="shared" si="48"/>
        <v>2</v>
      </c>
      <c r="U220">
        <f t="shared" si="48"/>
        <v>2</v>
      </c>
      <c r="V220" s="2">
        <f t="shared" si="49"/>
        <v>0</v>
      </c>
      <c r="Z220">
        <f t="shared" si="50"/>
        <v>100</v>
      </c>
      <c r="AA220" s="7">
        <f t="shared" si="51"/>
        <v>0</v>
      </c>
    </row>
    <row r="221" spans="9:27">
      <c r="I221" s="3">
        <v>0</v>
      </c>
      <c r="J221" s="3">
        <v>0</v>
      </c>
      <c r="K221" s="3">
        <v>0</v>
      </c>
      <c r="L221" s="3">
        <f t="shared" si="44"/>
        <v>0</v>
      </c>
      <c r="P221" s="4">
        <f t="shared" si="45"/>
        <v>100</v>
      </c>
      <c r="Q221" s="4">
        <f t="shared" si="46"/>
        <v>100</v>
      </c>
      <c r="R221" s="4">
        <f t="shared" si="47"/>
        <v>100</v>
      </c>
      <c r="S221">
        <f t="shared" si="48"/>
        <v>2</v>
      </c>
      <c r="T221">
        <f t="shared" si="48"/>
        <v>2</v>
      </c>
      <c r="U221">
        <f t="shared" si="48"/>
        <v>2</v>
      </c>
      <c r="V221" s="2">
        <f t="shared" si="49"/>
        <v>0</v>
      </c>
      <c r="Z221">
        <f t="shared" si="50"/>
        <v>100</v>
      </c>
      <c r="AA221" s="7">
        <f t="shared" si="51"/>
        <v>0</v>
      </c>
    </row>
    <row r="222" spans="9:27">
      <c r="I222" s="3">
        <v>0</v>
      </c>
      <c r="J222" s="3">
        <v>0</v>
      </c>
      <c r="K222" s="3">
        <v>0</v>
      </c>
      <c r="L222" s="3">
        <f t="shared" si="44"/>
        <v>0</v>
      </c>
      <c r="P222" s="4">
        <f t="shared" si="45"/>
        <v>100</v>
      </c>
      <c r="Q222" s="4">
        <f t="shared" si="46"/>
        <v>100</v>
      </c>
      <c r="R222" s="4">
        <f t="shared" si="47"/>
        <v>100</v>
      </c>
      <c r="S222">
        <f t="shared" si="48"/>
        <v>2</v>
      </c>
      <c r="T222">
        <f t="shared" si="48"/>
        <v>2</v>
      </c>
      <c r="U222">
        <f t="shared" si="48"/>
        <v>2</v>
      </c>
      <c r="V222" s="2">
        <f t="shared" si="49"/>
        <v>0</v>
      </c>
      <c r="Z222">
        <f t="shared" si="50"/>
        <v>100</v>
      </c>
      <c r="AA222" s="7">
        <f t="shared" si="51"/>
        <v>0</v>
      </c>
    </row>
    <row r="223" spans="9:27">
      <c r="I223" s="3">
        <v>0</v>
      </c>
      <c r="J223" s="3">
        <v>0</v>
      </c>
      <c r="K223" s="3">
        <v>0</v>
      </c>
      <c r="L223" s="3">
        <f t="shared" si="44"/>
        <v>0</v>
      </c>
      <c r="P223" s="4">
        <f t="shared" si="45"/>
        <v>100</v>
      </c>
      <c r="Q223" s="4">
        <f t="shared" si="46"/>
        <v>100</v>
      </c>
      <c r="R223" s="4">
        <f t="shared" si="47"/>
        <v>100</v>
      </c>
      <c r="S223">
        <f t="shared" si="48"/>
        <v>2</v>
      </c>
      <c r="T223">
        <f t="shared" si="48"/>
        <v>2</v>
      </c>
      <c r="U223">
        <f t="shared" si="48"/>
        <v>2</v>
      </c>
      <c r="V223" s="2">
        <f t="shared" si="49"/>
        <v>0</v>
      </c>
      <c r="Z223">
        <f t="shared" si="50"/>
        <v>100</v>
      </c>
      <c r="AA223" s="7">
        <f t="shared" si="51"/>
        <v>0</v>
      </c>
    </row>
    <row r="224" spans="9:27">
      <c r="I224" s="3">
        <v>0</v>
      </c>
      <c r="J224" s="3">
        <v>0</v>
      </c>
      <c r="K224" s="3">
        <v>0</v>
      </c>
      <c r="L224" s="3">
        <f t="shared" si="44"/>
        <v>0</v>
      </c>
      <c r="P224" s="4">
        <f t="shared" si="45"/>
        <v>100</v>
      </c>
      <c r="Q224" s="4">
        <f t="shared" si="46"/>
        <v>100</v>
      </c>
      <c r="R224" s="4">
        <f t="shared" si="47"/>
        <v>100</v>
      </c>
      <c r="S224">
        <f t="shared" si="48"/>
        <v>2</v>
      </c>
      <c r="T224">
        <f t="shared" si="48"/>
        <v>2</v>
      </c>
      <c r="U224">
        <f t="shared" si="48"/>
        <v>2</v>
      </c>
      <c r="V224" s="2">
        <f t="shared" si="49"/>
        <v>0</v>
      </c>
      <c r="Z224">
        <f t="shared" si="50"/>
        <v>100</v>
      </c>
      <c r="AA224" s="7">
        <f t="shared" si="51"/>
        <v>0</v>
      </c>
    </row>
    <row r="225" spans="9:27">
      <c r="I225" s="3">
        <v>0</v>
      </c>
      <c r="J225" s="3">
        <v>0</v>
      </c>
      <c r="K225" s="3">
        <v>0</v>
      </c>
      <c r="L225" s="3">
        <f t="shared" si="44"/>
        <v>0</v>
      </c>
      <c r="P225" s="4">
        <f t="shared" si="45"/>
        <v>100</v>
      </c>
      <c r="Q225" s="4">
        <f t="shared" si="46"/>
        <v>100</v>
      </c>
      <c r="R225" s="4">
        <f t="shared" si="47"/>
        <v>100</v>
      </c>
      <c r="S225">
        <f t="shared" si="48"/>
        <v>2</v>
      </c>
      <c r="T225">
        <f t="shared" si="48"/>
        <v>2</v>
      </c>
      <c r="U225">
        <f t="shared" si="48"/>
        <v>2</v>
      </c>
      <c r="V225" s="2">
        <f t="shared" si="49"/>
        <v>0</v>
      </c>
      <c r="Z225">
        <f t="shared" si="50"/>
        <v>100</v>
      </c>
      <c r="AA225" s="7">
        <f t="shared" si="51"/>
        <v>0</v>
      </c>
    </row>
    <row r="226" spans="9:27">
      <c r="I226" s="3">
        <v>0</v>
      </c>
      <c r="J226" s="3">
        <v>0</v>
      </c>
      <c r="K226" s="3">
        <v>0</v>
      </c>
      <c r="L226" s="3">
        <f t="shared" si="44"/>
        <v>0</v>
      </c>
      <c r="P226" s="4">
        <f t="shared" si="45"/>
        <v>100</v>
      </c>
      <c r="Q226" s="4">
        <f t="shared" si="46"/>
        <v>100</v>
      </c>
      <c r="R226" s="4">
        <f t="shared" si="47"/>
        <v>100</v>
      </c>
      <c r="S226">
        <f t="shared" si="48"/>
        <v>2</v>
      </c>
      <c r="T226">
        <f t="shared" si="48"/>
        <v>2</v>
      </c>
      <c r="U226">
        <f t="shared" si="48"/>
        <v>2</v>
      </c>
      <c r="V226" s="2">
        <f t="shared" si="49"/>
        <v>0</v>
      </c>
      <c r="Z226">
        <f t="shared" si="50"/>
        <v>100</v>
      </c>
      <c r="AA226" s="7">
        <f t="shared" si="51"/>
        <v>0</v>
      </c>
    </row>
    <row r="227" spans="9:27">
      <c r="I227" s="3">
        <v>0</v>
      </c>
      <c r="J227" s="3">
        <v>0</v>
      </c>
      <c r="K227" s="3">
        <v>0</v>
      </c>
      <c r="L227" s="3">
        <f t="shared" si="44"/>
        <v>0</v>
      </c>
      <c r="P227" s="4">
        <f t="shared" si="45"/>
        <v>100</v>
      </c>
      <c r="Q227" s="4">
        <f t="shared" si="46"/>
        <v>100</v>
      </c>
      <c r="R227" s="4">
        <f t="shared" si="47"/>
        <v>100</v>
      </c>
      <c r="S227">
        <f t="shared" si="48"/>
        <v>2</v>
      </c>
      <c r="T227">
        <f t="shared" si="48"/>
        <v>2</v>
      </c>
      <c r="U227">
        <f t="shared" si="48"/>
        <v>2</v>
      </c>
      <c r="V227" s="2">
        <f t="shared" si="49"/>
        <v>0</v>
      </c>
      <c r="Z227">
        <f t="shared" si="50"/>
        <v>100</v>
      </c>
      <c r="AA227" s="7">
        <f t="shared" si="51"/>
        <v>0</v>
      </c>
    </row>
    <row r="228" spans="9:27">
      <c r="I228" s="3">
        <v>0</v>
      </c>
      <c r="J228" s="3">
        <v>0</v>
      </c>
      <c r="K228" s="3">
        <v>0</v>
      </c>
      <c r="L228" s="3">
        <f t="shared" si="44"/>
        <v>0</v>
      </c>
      <c r="P228" s="4">
        <f t="shared" si="45"/>
        <v>100</v>
      </c>
      <c r="Q228" s="4">
        <f t="shared" si="46"/>
        <v>100</v>
      </c>
      <c r="R228" s="4">
        <f t="shared" si="47"/>
        <v>100</v>
      </c>
      <c r="S228">
        <f t="shared" si="48"/>
        <v>2</v>
      </c>
      <c r="T228">
        <f t="shared" si="48"/>
        <v>2</v>
      </c>
      <c r="U228">
        <f t="shared" si="48"/>
        <v>2</v>
      </c>
      <c r="V228" s="2">
        <f t="shared" si="49"/>
        <v>0</v>
      </c>
      <c r="Z228">
        <f t="shared" si="50"/>
        <v>100</v>
      </c>
      <c r="AA228" s="7">
        <f t="shared" si="51"/>
        <v>0</v>
      </c>
    </row>
    <row r="229" spans="9:27">
      <c r="I229" s="3">
        <v>0</v>
      </c>
      <c r="J229" s="3">
        <v>0</v>
      </c>
      <c r="K229" s="3">
        <v>0</v>
      </c>
      <c r="L229" s="3">
        <f t="shared" si="44"/>
        <v>0</v>
      </c>
      <c r="P229" s="4">
        <f t="shared" si="45"/>
        <v>100</v>
      </c>
      <c r="Q229" s="4">
        <f t="shared" si="46"/>
        <v>100</v>
      </c>
      <c r="R229" s="4">
        <f t="shared" si="47"/>
        <v>100</v>
      </c>
      <c r="S229">
        <f t="shared" si="48"/>
        <v>2</v>
      </c>
      <c r="T229">
        <f t="shared" si="48"/>
        <v>2</v>
      </c>
      <c r="U229">
        <f t="shared" si="48"/>
        <v>2</v>
      </c>
      <c r="V229" s="2">
        <f t="shared" si="49"/>
        <v>0</v>
      </c>
      <c r="Z229">
        <f t="shared" si="50"/>
        <v>100</v>
      </c>
      <c r="AA229" s="7">
        <f t="shared" si="51"/>
        <v>0</v>
      </c>
    </row>
    <row r="230" spans="9:27">
      <c r="I230" s="3">
        <v>0</v>
      </c>
      <c r="J230" s="3">
        <v>0</v>
      </c>
      <c r="K230" s="3">
        <v>0</v>
      </c>
      <c r="L230" s="3">
        <f t="shared" si="44"/>
        <v>0</v>
      </c>
      <c r="P230" s="4">
        <f t="shared" si="45"/>
        <v>100</v>
      </c>
      <c r="Q230" s="4">
        <f t="shared" si="46"/>
        <v>100</v>
      </c>
      <c r="R230" s="4">
        <f t="shared" si="47"/>
        <v>100</v>
      </c>
      <c r="S230">
        <f t="shared" si="48"/>
        <v>2</v>
      </c>
      <c r="T230">
        <f t="shared" si="48"/>
        <v>2</v>
      </c>
      <c r="U230">
        <f t="shared" si="48"/>
        <v>2</v>
      </c>
      <c r="V230" s="2">
        <f t="shared" si="49"/>
        <v>0</v>
      </c>
      <c r="Z230">
        <f t="shared" si="50"/>
        <v>100</v>
      </c>
      <c r="AA230" s="7">
        <f t="shared" si="51"/>
        <v>0</v>
      </c>
    </row>
    <row r="231" spans="9:27">
      <c r="I231" s="3">
        <v>0</v>
      </c>
      <c r="J231" s="3">
        <v>0</v>
      </c>
      <c r="K231" s="3">
        <v>0</v>
      </c>
      <c r="L231" s="3">
        <f t="shared" si="44"/>
        <v>0</v>
      </c>
      <c r="P231" s="4">
        <f t="shared" si="45"/>
        <v>100</v>
      </c>
      <c r="Q231" s="4">
        <f t="shared" si="46"/>
        <v>100</v>
      </c>
      <c r="R231" s="4">
        <f t="shared" si="47"/>
        <v>100</v>
      </c>
      <c r="S231">
        <f t="shared" si="48"/>
        <v>2</v>
      </c>
      <c r="T231">
        <f t="shared" si="48"/>
        <v>2</v>
      </c>
      <c r="U231">
        <f t="shared" si="48"/>
        <v>2</v>
      </c>
      <c r="V231" s="2">
        <f t="shared" si="49"/>
        <v>0</v>
      </c>
      <c r="Z231">
        <f t="shared" si="50"/>
        <v>100</v>
      </c>
      <c r="AA231" s="7">
        <f t="shared" si="51"/>
        <v>0</v>
      </c>
    </row>
    <row r="232" spans="9:27">
      <c r="I232" s="3">
        <v>0</v>
      </c>
      <c r="J232" s="3">
        <v>0</v>
      </c>
      <c r="K232" s="3">
        <v>0</v>
      </c>
      <c r="L232" s="3">
        <f t="shared" si="44"/>
        <v>0</v>
      </c>
      <c r="P232" s="4">
        <f t="shared" si="45"/>
        <v>100</v>
      </c>
      <c r="Q232" s="4">
        <f t="shared" si="46"/>
        <v>100</v>
      </c>
      <c r="R232" s="4">
        <f t="shared" si="47"/>
        <v>100</v>
      </c>
      <c r="S232">
        <f t="shared" si="48"/>
        <v>2</v>
      </c>
      <c r="T232">
        <f t="shared" si="48"/>
        <v>2</v>
      </c>
      <c r="U232">
        <f t="shared" si="48"/>
        <v>2</v>
      </c>
      <c r="V232" s="2">
        <f t="shared" si="49"/>
        <v>0</v>
      </c>
      <c r="Z232">
        <f t="shared" si="50"/>
        <v>100</v>
      </c>
      <c r="AA232" s="7">
        <f t="shared" si="51"/>
        <v>0</v>
      </c>
    </row>
    <row r="233" spans="9:27">
      <c r="I233" s="3">
        <v>0</v>
      </c>
      <c r="J233" s="3">
        <v>0</v>
      </c>
      <c r="K233" s="3">
        <v>0</v>
      </c>
      <c r="L233" s="3">
        <f t="shared" si="44"/>
        <v>0</v>
      </c>
      <c r="P233" s="4">
        <f t="shared" si="45"/>
        <v>100</v>
      </c>
      <c r="Q233" s="4">
        <f t="shared" si="46"/>
        <v>100</v>
      </c>
      <c r="R233" s="4">
        <f t="shared" si="47"/>
        <v>100</v>
      </c>
      <c r="S233">
        <f t="shared" si="48"/>
        <v>2</v>
      </c>
      <c r="T233">
        <f t="shared" si="48"/>
        <v>2</v>
      </c>
      <c r="U233">
        <f t="shared" si="48"/>
        <v>2</v>
      </c>
      <c r="V233" s="2">
        <f t="shared" si="49"/>
        <v>0</v>
      </c>
      <c r="Z233">
        <f t="shared" si="50"/>
        <v>100</v>
      </c>
      <c r="AA233" s="7">
        <f t="shared" si="51"/>
        <v>0</v>
      </c>
    </row>
    <row r="234" spans="9:27">
      <c r="I234" s="3">
        <v>0</v>
      </c>
      <c r="J234" s="3">
        <v>0</v>
      </c>
      <c r="K234" s="3">
        <v>0</v>
      </c>
      <c r="L234" s="3">
        <f t="shared" si="44"/>
        <v>0</v>
      </c>
      <c r="P234" s="4">
        <f t="shared" si="45"/>
        <v>100</v>
      </c>
      <c r="Q234" s="4">
        <f t="shared" si="46"/>
        <v>100</v>
      </c>
      <c r="R234" s="4">
        <f t="shared" si="47"/>
        <v>100</v>
      </c>
      <c r="S234">
        <f t="shared" si="48"/>
        <v>2</v>
      </c>
      <c r="T234">
        <f t="shared" si="48"/>
        <v>2</v>
      </c>
      <c r="U234">
        <f t="shared" si="48"/>
        <v>2</v>
      </c>
      <c r="V234" s="2">
        <f t="shared" si="49"/>
        <v>0</v>
      </c>
      <c r="Z234">
        <f t="shared" si="50"/>
        <v>100</v>
      </c>
      <c r="AA234" s="7">
        <f t="shared" si="51"/>
        <v>0</v>
      </c>
    </row>
    <row r="235" spans="9:27">
      <c r="I235" s="3">
        <v>0</v>
      </c>
      <c r="J235" s="3">
        <v>0</v>
      </c>
      <c r="K235" s="3">
        <v>0</v>
      </c>
      <c r="L235" s="3">
        <f t="shared" si="44"/>
        <v>0</v>
      </c>
      <c r="P235" s="4">
        <f t="shared" si="45"/>
        <v>100</v>
      </c>
      <c r="Q235" s="4">
        <f t="shared" si="46"/>
        <v>100</v>
      </c>
      <c r="R235" s="4">
        <f t="shared" si="47"/>
        <v>100</v>
      </c>
      <c r="S235">
        <f t="shared" si="48"/>
        <v>2</v>
      </c>
      <c r="T235">
        <f t="shared" si="48"/>
        <v>2</v>
      </c>
      <c r="U235">
        <f t="shared" si="48"/>
        <v>2</v>
      </c>
      <c r="V235" s="2">
        <f t="shared" si="49"/>
        <v>0</v>
      </c>
      <c r="Z235">
        <f t="shared" si="50"/>
        <v>100</v>
      </c>
      <c r="AA235" s="7">
        <f t="shared" si="51"/>
        <v>0</v>
      </c>
    </row>
    <row r="236" spans="9:27">
      <c r="I236" s="3">
        <v>0</v>
      </c>
      <c r="J236" s="3">
        <v>0</v>
      </c>
      <c r="K236" s="3">
        <v>0</v>
      </c>
      <c r="L236" s="3">
        <f t="shared" si="44"/>
        <v>0</v>
      </c>
      <c r="P236" s="4">
        <f t="shared" si="45"/>
        <v>100</v>
      </c>
      <c r="Q236" s="4">
        <f t="shared" si="46"/>
        <v>100</v>
      </c>
      <c r="R236" s="4">
        <f t="shared" si="47"/>
        <v>100</v>
      </c>
      <c r="S236">
        <f t="shared" si="48"/>
        <v>2</v>
      </c>
      <c r="T236">
        <f t="shared" si="48"/>
        <v>2</v>
      </c>
      <c r="U236">
        <f t="shared" si="48"/>
        <v>2</v>
      </c>
      <c r="V236" s="2">
        <f t="shared" si="49"/>
        <v>0</v>
      </c>
      <c r="Z236">
        <f t="shared" si="50"/>
        <v>100</v>
      </c>
      <c r="AA236" s="7">
        <f t="shared" si="51"/>
        <v>0</v>
      </c>
    </row>
    <row r="237" spans="9:27">
      <c r="I237" s="3">
        <v>0</v>
      </c>
      <c r="J237" s="3">
        <v>0</v>
      </c>
      <c r="K237" s="3">
        <v>0</v>
      </c>
      <c r="L237" s="3">
        <f t="shared" si="44"/>
        <v>0</v>
      </c>
      <c r="P237" s="4">
        <f t="shared" si="45"/>
        <v>100</v>
      </c>
      <c r="Q237" s="4">
        <f t="shared" si="46"/>
        <v>100</v>
      </c>
      <c r="R237" s="4">
        <f t="shared" si="47"/>
        <v>100</v>
      </c>
      <c r="S237">
        <f t="shared" si="48"/>
        <v>2</v>
      </c>
      <c r="T237">
        <f t="shared" si="48"/>
        <v>2</v>
      </c>
      <c r="U237">
        <f t="shared" si="48"/>
        <v>2</v>
      </c>
      <c r="V237" s="2">
        <f t="shared" si="49"/>
        <v>0</v>
      </c>
      <c r="Z237">
        <f t="shared" si="50"/>
        <v>100</v>
      </c>
      <c r="AA237" s="7">
        <f t="shared" si="51"/>
        <v>0</v>
      </c>
    </row>
    <row r="238" spans="9:27">
      <c r="I238" s="3">
        <v>0</v>
      </c>
      <c r="J238" s="3">
        <v>0</v>
      </c>
      <c r="K238" s="3">
        <v>0</v>
      </c>
      <c r="L238" s="3">
        <f t="shared" si="44"/>
        <v>0</v>
      </c>
      <c r="P238" s="4">
        <f t="shared" si="45"/>
        <v>100</v>
      </c>
      <c r="Q238" s="4">
        <f t="shared" si="46"/>
        <v>100</v>
      </c>
      <c r="R238" s="4">
        <f t="shared" si="47"/>
        <v>100</v>
      </c>
      <c r="S238">
        <f t="shared" si="48"/>
        <v>2</v>
      </c>
      <c r="T238">
        <f t="shared" si="48"/>
        <v>2</v>
      </c>
      <c r="U238">
        <f t="shared" si="48"/>
        <v>2</v>
      </c>
      <c r="V238" s="2">
        <f t="shared" si="49"/>
        <v>0</v>
      </c>
      <c r="Z238">
        <f t="shared" si="50"/>
        <v>100</v>
      </c>
      <c r="AA238" s="7">
        <f t="shared" si="51"/>
        <v>0</v>
      </c>
    </row>
    <row r="239" spans="9:27">
      <c r="I239" s="3">
        <v>0</v>
      </c>
      <c r="J239" s="3">
        <v>0</v>
      </c>
      <c r="K239" s="3">
        <v>0</v>
      </c>
      <c r="L239" s="3">
        <f t="shared" si="44"/>
        <v>0</v>
      </c>
      <c r="P239" s="4">
        <f t="shared" si="45"/>
        <v>100</v>
      </c>
      <c r="Q239" s="4">
        <f t="shared" si="46"/>
        <v>100</v>
      </c>
      <c r="R239" s="4">
        <f t="shared" si="47"/>
        <v>100</v>
      </c>
      <c r="S239">
        <f t="shared" si="48"/>
        <v>2</v>
      </c>
      <c r="T239">
        <f t="shared" si="48"/>
        <v>2</v>
      </c>
      <c r="U239">
        <f t="shared" si="48"/>
        <v>2</v>
      </c>
      <c r="V239" s="2">
        <f t="shared" si="49"/>
        <v>0</v>
      </c>
      <c r="Z239">
        <f t="shared" si="50"/>
        <v>100</v>
      </c>
      <c r="AA239" s="7">
        <f t="shared" si="51"/>
        <v>0</v>
      </c>
    </row>
    <row r="240" spans="9:27">
      <c r="I240" s="3">
        <v>0</v>
      </c>
      <c r="J240" s="3">
        <v>0</v>
      </c>
      <c r="K240" s="3">
        <v>0</v>
      </c>
      <c r="L240" s="3">
        <f t="shared" si="44"/>
        <v>0</v>
      </c>
      <c r="P240" s="4">
        <f t="shared" si="45"/>
        <v>100</v>
      </c>
      <c r="Q240" s="4">
        <f t="shared" si="46"/>
        <v>100</v>
      </c>
      <c r="R240" s="4">
        <f t="shared" si="47"/>
        <v>100</v>
      </c>
      <c r="S240">
        <f t="shared" si="48"/>
        <v>2</v>
      </c>
      <c r="T240">
        <f t="shared" si="48"/>
        <v>2</v>
      </c>
      <c r="U240">
        <f t="shared" si="48"/>
        <v>2</v>
      </c>
      <c r="V240" s="2">
        <f t="shared" si="49"/>
        <v>0</v>
      </c>
      <c r="Z240">
        <f t="shared" si="50"/>
        <v>100</v>
      </c>
      <c r="AA240" s="7">
        <f t="shared" si="51"/>
        <v>0</v>
      </c>
    </row>
    <row r="241" spans="9:27">
      <c r="I241" s="3">
        <v>0</v>
      </c>
      <c r="J241" s="3">
        <v>0</v>
      </c>
      <c r="K241" s="3">
        <v>0</v>
      </c>
      <c r="L241" s="3">
        <f t="shared" si="44"/>
        <v>0</v>
      </c>
      <c r="P241" s="4">
        <f t="shared" si="45"/>
        <v>100</v>
      </c>
      <c r="Q241" s="4">
        <f t="shared" si="46"/>
        <v>100</v>
      </c>
      <c r="R241" s="4">
        <f t="shared" si="47"/>
        <v>100</v>
      </c>
      <c r="S241">
        <f t="shared" si="48"/>
        <v>2</v>
      </c>
      <c r="T241">
        <f t="shared" si="48"/>
        <v>2</v>
      </c>
      <c r="U241">
        <f t="shared" si="48"/>
        <v>2</v>
      </c>
      <c r="V241" s="2">
        <f t="shared" si="49"/>
        <v>0</v>
      </c>
      <c r="Z241">
        <f t="shared" si="50"/>
        <v>100</v>
      </c>
      <c r="AA241" s="7">
        <f t="shared" si="51"/>
        <v>0</v>
      </c>
    </row>
    <row r="242" spans="9:27">
      <c r="I242" s="3">
        <v>0</v>
      </c>
      <c r="J242" s="3">
        <v>0</v>
      </c>
      <c r="K242" s="3">
        <v>0</v>
      </c>
      <c r="L242" s="3">
        <f t="shared" si="44"/>
        <v>0</v>
      </c>
      <c r="P242" s="4">
        <f t="shared" si="45"/>
        <v>100</v>
      </c>
      <c r="Q242" s="4">
        <f t="shared" si="46"/>
        <v>100</v>
      </c>
      <c r="R242" s="4">
        <f t="shared" si="47"/>
        <v>100</v>
      </c>
      <c r="S242">
        <f t="shared" si="48"/>
        <v>2</v>
      </c>
      <c r="T242">
        <f t="shared" si="48"/>
        <v>2</v>
      </c>
      <c r="U242">
        <f t="shared" si="48"/>
        <v>2</v>
      </c>
      <c r="V242" s="2">
        <f t="shared" si="49"/>
        <v>0</v>
      </c>
      <c r="Z242">
        <f t="shared" si="50"/>
        <v>100</v>
      </c>
      <c r="AA242" s="7">
        <f t="shared" si="51"/>
        <v>0</v>
      </c>
    </row>
    <row r="243" spans="9:27">
      <c r="I243" s="3">
        <v>0</v>
      </c>
      <c r="J243" s="3">
        <v>0</v>
      </c>
      <c r="K243" s="3">
        <v>0</v>
      </c>
      <c r="L243" s="3">
        <f t="shared" si="44"/>
        <v>0</v>
      </c>
      <c r="P243" s="4">
        <f t="shared" si="45"/>
        <v>100</v>
      </c>
      <c r="Q243" s="4">
        <f t="shared" si="46"/>
        <v>100</v>
      </c>
      <c r="R243" s="4">
        <f t="shared" si="47"/>
        <v>100</v>
      </c>
      <c r="S243">
        <f t="shared" si="48"/>
        <v>2</v>
      </c>
      <c r="T243">
        <f t="shared" si="48"/>
        <v>2</v>
      </c>
      <c r="U243">
        <f t="shared" si="48"/>
        <v>2</v>
      </c>
      <c r="V243" s="2">
        <f t="shared" si="49"/>
        <v>0</v>
      </c>
      <c r="Z243">
        <f t="shared" si="50"/>
        <v>100</v>
      </c>
      <c r="AA243" s="7">
        <f t="shared" si="51"/>
        <v>0</v>
      </c>
    </row>
    <row r="244" spans="9:27">
      <c r="I244" s="3">
        <v>0</v>
      </c>
      <c r="J244" s="3">
        <v>0</v>
      </c>
      <c r="K244" s="3">
        <v>0</v>
      </c>
      <c r="L244" s="3">
        <f t="shared" si="44"/>
        <v>0</v>
      </c>
      <c r="P244" s="4">
        <f t="shared" si="45"/>
        <v>100</v>
      </c>
      <c r="Q244" s="4">
        <f t="shared" si="46"/>
        <v>100</v>
      </c>
      <c r="R244" s="4">
        <f t="shared" si="47"/>
        <v>100</v>
      </c>
      <c r="S244">
        <f t="shared" si="48"/>
        <v>2</v>
      </c>
      <c r="T244">
        <f t="shared" si="48"/>
        <v>2</v>
      </c>
      <c r="U244">
        <f t="shared" si="48"/>
        <v>2</v>
      </c>
      <c r="V244" s="2">
        <f t="shared" si="49"/>
        <v>0</v>
      </c>
      <c r="Z244">
        <f t="shared" si="50"/>
        <v>100</v>
      </c>
      <c r="AA244" s="7">
        <f t="shared" si="51"/>
        <v>0</v>
      </c>
    </row>
    <row r="245" spans="9:27">
      <c r="I245" s="3">
        <v>0</v>
      </c>
      <c r="J245" s="3">
        <v>0</v>
      </c>
      <c r="K245" s="3">
        <v>0</v>
      </c>
      <c r="L245" s="3">
        <f t="shared" si="44"/>
        <v>0</v>
      </c>
      <c r="P245" s="4">
        <f t="shared" si="45"/>
        <v>100</v>
      </c>
      <c r="Q245" s="4">
        <f t="shared" si="46"/>
        <v>100</v>
      </c>
      <c r="R245" s="4">
        <f t="shared" si="47"/>
        <v>100</v>
      </c>
      <c r="S245">
        <f t="shared" si="48"/>
        <v>2</v>
      </c>
      <c r="T245">
        <f t="shared" si="48"/>
        <v>2</v>
      </c>
      <c r="U245">
        <f t="shared" si="48"/>
        <v>2</v>
      </c>
      <c r="V245" s="2">
        <f t="shared" si="49"/>
        <v>0</v>
      </c>
      <c r="Z245">
        <f t="shared" si="50"/>
        <v>100</v>
      </c>
      <c r="AA245" s="7">
        <f t="shared" si="51"/>
        <v>0</v>
      </c>
    </row>
    <row r="246" spans="9:27">
      <c r="I246" s="3">
        <v>0</v>
      </c>
      <c r="J246" s="3">
        <v>0</v>
      </c>
      <c r="K246" s="3">
        <v>0</v>
      </c>
      <c r="L246" s="3">
        <f t="shared" si="44"/>
        <v>0</v>
      </c>
      <c r="P246" s="4">
        <f t="shared" si="45"/>
        <v>100</v>
      </c>
      <c r="Q246" s="4">
        <f t="shared" si="46"/>
        <v>100</v>
      </c>
      <c r="R246" s="4">
        <f t="shared" si="47"/>
        <v>100</v>
      </c>
      <c r="S246">
        <f t="shared" si="48"/>
        <v>2</v>
      </c>
      <c r="T246">
        <f t="shared" si="48"/>
        <v>2</v>
      </c>
      <c r="U246">
        <f t="shared" si="48"/>
        <v>2</v>
      </c>
      <c r="V246" s="2">
        <f t="shared" si="49"/>
        <v>0</v>
      </c>
      <c r="Z246">
        <f t="shared" si="50"/>
        <v>100</v>
      </c>
      <c r="AA246" s="7">
        <f t="shared" si="51"/>
        <v>0</v>
      </c>
    </row>
    <row r="247" spans="9:27">
      <c r="I247" s="3">
        <v>0</v>
      </c>
      <c r="J247" s="3">
        <v>0</v>
      </c>
      <c r="K247" s="3">
        <v>0</v>
      </c>
      <c r="L247" s="3">
        <f t="shared" si="44"/>
        <v>0</v>
      </c>
      <c r="P247" s="4">
        <f t="shared" si="45"/>
        <v>100</v>
      </c>
      <c r="Q247" s="4">
        <f t="shared" si="46"/>
        <v>100</v>
      </c>
      <c r="R247" s="4">
        <f t="shared" si="47"/>
        <v>100</v>
      </c>
      <c r="S247">
        <f t="shared" si="48"/>
        <v>2</v>
      </c>
      <c r="T247">
        <f t="shared" si="48"/>
        <v>2</v>
      </c>
      <c r="U247">
        <f t="shared" si="48"/>
        <v>2</v>
      </c>
      <c r="V247" s="2">
        <f t="shared" si="49"/>
        <v>0</v>
      </c>
      <c r="Z247">
        <f t="shared" si="50"/>
        <v>100</v>
      </c>
      <c r="AA247" s="7">
        <f t="shared" si="51"/>
        <v>0</v>
      </c>
    </row>
    <row r="248" spans="9:27">
      <c r="I248" s="3">
        <v>0</v>
      </c>
      <c r="J248" s="3">
        <v>0</v>
      </c>
      <c r="K248" s="3">
        <v>0</v>
      </c>
      <c r="L248" s="3">
        <f t="shared" si="44"/>
        <v>0</v>
      </c>
      <c r="P248" s="4">
        <f t="shared" si="45"/>
        <v>100</v>
      </c>
      <c r="Q248" s="4">
        <f t="shared" si="46"/>
        <v>100</v>
      </c>
      <c r="R248" s="4">
        <f t="shared" si="47"/>
        <v>100</v>
      </c>
      <c r="S248">
        <f t="shared" si="48"/>
        <v>2</v>
      </c>
      <c r="T248">
        <f t="shared" si="48"/>
        <v>2</v>
      </c>
      <c r="U248">
        <f t="shared" si="48"/>
        <v>2</v>
      </c>
      <c r="V248" s="2">
        <f t="shared" si="49"/>
        <v>0</v>
      </c>
      <c r="Z248">
        <f t="shared" si="50"/>
        <v>100</v>
      </c>
      <c r="AA248" s="7">
        <f t="shared" si="51"/>
        <v>0</v>
      </c>
    </row>
    <row r="249" spans="9:27">
      <c r="I249" s="3">
        <v>0</v>
      </c>
      <c r="J249" s="3">
        <v>0</v>
      </c>
      <c r="K249" s="3">
        <v>0</v>
      </c>
      <c r="L249" s="3">
        <f t="shared" si="44"/>
        <v>0</v>
      </c>
      <c r="P249" s="4">
        <f t="shared" si="45"/>
        <v>100</v>
      </c>
      <c r="Q249" s="4">
        <f t="shared" si="46"/>
        <v>100</v>
      </c>
      <c r="R249" s="4">
        <f t="shared" si="47"/>
        <v>100</v>
      </c>
      <c r="S249">
        <f t="shared" si="48"/>
        <v>2</v>
      </c>
      <c r="T249">
        <f t="shared" si="48"/>
        <v>2</v>
      </c>
      <c r="U249">
        <f t="shared" si="48"/>
        <v>2</v>
      </c>
      <c r="V249" s="2">
        <f t="shared" si="49"/>
        <v>0</v>
      </c>
      <c r="Z249">
        <f t="shared" si="50"/>
        <v>100</v>
      </c>
      <c r="AA249" s="7">
        <f t="shared" si="51"/>
        <v>0</v>
      </c>
    </row>
    <row r="250" spans="9:27">
      <c r="I250" s="3">
        <v>0</v>
      </c>
      <c r="J250" s="3">
        <v>0</v>
      </c>
      <c r="K250" s="3">
        <v>0</v>
      </c>
      <c r="L250" s="3">
        <f t="shared" si="44"/>
        <v>0</v>
      </c>
      <c r="P250" s="4">
        <f t="shared" si="45"/>
        <v>100</v>
      </c>
      <c r="Q250" s="4">
        <f t="shared" si="46"/>
        <v>100</v>
      </c>
      <c r="R250" s="4">
        <f t="shared" si="47"/>
        <v>100</v>
      </c>
      <c r="S250">
        <f t="shared" si="48"/>
        <v>2</v>
      </c>
      <c r="T250">
        <f t="shared" si="48"/>
        <v>2</v>
      </c>
      <c r="U250">
        <f t="shared" si="48"/>
        <v>2</v>
      </c>
      <c r="V250" s="2">
        <f t="shared" si="49"/>
        <v>0</v>
      </c>
      <c r="Z250">
        <f t="shared" si="50"/>
        <v>100</v>
      </c>
      <c r="AA250" s="7">
        <f t="shared" si="51"/>
        <v>0</v>
      </c>
    </row>
    <row r="251" spans="9:27">
      <c r="I251" s="3">
        <v>0</v>
      </c>
      <c r="J251" s="3">
        <v>0</v>
      </c>
      <c r="K251" s="3">
        <v>0</v>
      </c>
      <c r="L251" s="3">
        <f t="shared" si="44"/>
        <v>0</v>
      </c>
      <c r="P251" s="4">
        <f t="shared" si="45"/>
        <v>100</v>
      </c>
      <c r="Q251" s="4">
        <f t="shared" si="46"/>
        <v>100</v>
      </c>
      <c r="R251" s="4">
        <f t="shared" si="47"/>
        <v>100</v>
      </c>
      <c r="S251">
        <f t="shared" si="48"/>
        <v>2</v>
      </c>
      <c r="T251">
        <f t="shared" si="48"/>
        <v>2</v>
      </c>
      <c r="U251">
        <f t="shared" si="48"/>
        <v>2</v>
      </c>
      <c r="V251" s="2">
        <f t="shared" si="49"/>
        <v>0</v>
      </c>
      <c r="Z251">
        <f t="shared" si="50"/>
        <v>100</v>
      </c>
      <c r="AA251" s="7">
        <f t="shared" si="5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2C15-AB2C-9B48-8B80-F179DC345A54}">
  <dimension ref="A1:AM381"/>
  <sheetViews>
    <sheetView workbookViewId="0">
      <selection sqref="A1:XFD1048576"/>
    </sheetView>
  </sheetViews>
  <sheetFormatPr defaultColWidth="8.796875" defaultRowHeight="15.6"/>
  <cols>
    <col min="1" max="1" width="5.5" bestFit="1" customWidth="1"/>
    <col min="2" max="3" width="13.69921875" bestFit="1" customWidth="1"/>
    <col min="4" max="4" width="13.69921875" customWidth="1"/>
    <col min="5" max="9" width="11.796875" bestFit="1" customWidth="1"/>
    <col min="10" max="10" width="9" style="1" bestFit="1" customWidth="1"/>
    <col min="11" max="12" width="8.5" style="1" bestFit="1" customWidth="1"/>
    <col min="13" max="13" width="8.5" style="1" customWidth="1"/>
    <col min="14" max="14" width="10.69921875" bestFit="1" customWidth="1"/>
    <col min="15" max="16" width="10.19921875" bestFit="1" customWidth="1"/>
    <col min="17" max="17" width="10.296875" bestFit="1" customWidth="1"/>
    <col min="18" max="19" width="9.796875" bestFit="1" customWidth="1"/>
    <col min="23" max="23" width="11.5" style="2" bestFit="1" customWidth="1"/>
    <col min="25" max="25" width="10" bestFit="1" customWidth="1"/>
    <col min="28" max="29" width="10.5" style="7" bestFit="1" customWidth="1"/>
    <col min="30" max="35" width="10.5" style="7" customWidth="1"/>
    <col min="36" max="36" width="24" bestFit="1" customWidth="1"/>
  </cols>
  <sheetData>
    <row r="1" spans="1:39">
      <c r="A1" t="s">
        <v>829</v>
      </c>
      <c r="B1" t="s">
        <v>23</v>
      </c>
      <c r="C1" t="s">
        <v>830</v>
      </c>
      <c r="D1" t="s">
        <v>26</v>
      </c>
      <c r="E1" t="s">
        <v>3</v>
      </c>
      <c r="F1" t="s">
        <v>4</v>
      </c>
      <c r="G1" t="s">
        <v>5</v>
      </c>
      <c r="H1" t="s">
        <v>831</v>
      </c>
      <c r="I1" t="s">
        <v>832</v>
      </c>
      <c r="J1" s="8" t="s">
        <v>8</v>
      </c>
      <c r="K1" s="8" t="s">
        <v>9</v>
      </c>
      <c r="L1" s="8" t="s">
        <v>10</v>
      </c>
      <c r="M1" s="8" t="s">
        <v>833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Y1" s="8" t="s">
        <v>22</v>
      </c>
      <c r="Z1" s="8" t="s">
        <v>621</v>
      </c>
      <c r="AA1" s="8" t="s">
        <v>622</v>
      </c>
      <c r="AB1" s="9" t="s">
        <v>24</v>
      </c>
      <c r="AC1" s="9" t="s">
        <v>246</v>
      </c>
      <c r="AD1" s="9" t="s">
        <v>834</v>
      </c>
      <c r="AE1" s="9" t="s">
        <v>835</v>
      </c>
      <c r="AF1" s="9" t="s">
        <v>249</v>
      </c>
      <c r="AG1" s="9" t="s">
        <v>836</v>
      </c>
      <c r="AH1" s="9"/>
      <c r="AI1" s="9"/>
      <c r="AJ1" t="s">
        <v>26</v>
      </c>
      <c r="AK1" s="12" t="s">
        <v>27</v>
      </c>
      <c r="AL1" s="12" t="s">
        <v>28</v>
      </c>
      <c r="AM1" s="12" t="s">
        <v>29</v>
      </c>
    </row>
    <row r="2" spans="1:39">
      <c r="A2">
        <v>14</v>
      </c>
      <c r="B2" t="s">
        <v>837</v>
      </c>
      <c r="C2" t="s">
        <v>838</v>
      </c>
      <c r="D2" t="str">
        <f>B2&amp;C2</f>
        <v>Saint-ÉtienneStrasbourg</v>
      </c>
      <c r="E2">
        <v>0.76381359999999998</v>
      </c>
      <c r="F2">
        <v>5.3366429999999999E-2</v>
      </c>
      <c r="G2">
        <v>0.116485013</v>
      </c>
      <c r="H2">
        <v>0.59564225199999998</v>
      </c>
      <c r="I2">
        <v>0.39193868300000001</v>
      </c>
      <c r="J2" s="3">
        <v>69.509782636469978</v>
      </c>
      <c r="K2" s="3">
        <v>0</v>
      </c>
      <c r="L2" s="3">
        <v>5.9434354007836321</v>
      </c>
      <c r="M2" s="3">
        <f>SUM(J2:L2)</f>
        <v>75.453218037253606</v>
      </c>
      <c r="N2">
        <f>VLOOKUP(D2,AJ2:AM381,2,FALSE)</f>
        <v>2</v>
      </c>
      <c r="O2">
        <f>VLOOKUP(D2,AJ2:AM381,3,FALSE)</f>
        <v>3.5</v>
      </c>
      <c r="P2">
        <f>VLOOKUP(D2,AJ2:AM381,4,FALSE)</f>
        <v>3.75</v>
      </c>
      <c r="Q2" s="4">
        <f>100+(J2*N2-J2)-K2-L2</f>
        <v>163.56634723568635</v>
      </c>
      <c r="R2" s="4">
        <f>100+(K2*O2-K2)-J2-L2</f>
        <v>24.54678196274639</v>
      </c>
      <c r="S2" s="4">
        <f>100+(L2*P2-L2)-J2-K2</f>
        <v>46.834664715685008</v>
      </c>
      <c r="T2">
        <f>LOG(Q2)</f>
        <v>2.2136939551223849</v>
      </c>
      <c r="U2">
        <f t="shared" ref="U2:V17" si="0">LOG(R2)</f>
        <v>1.3899945649955416</v>
      </c>
      <c r="V2">
        <f t="shared" si="0"/>
        <v>1.670567415509836</v>
      </c>
      <c r="W2" s="2">
        <f>(E2*T2)+(F2*U2)+(G2*V2)</f>
        <v>1.9596246639265216</v>
      </c>
      <c r="Y2">
        <f>SUM(W201:W251)</f>
        <v>102.66187053641863</v>
      </c>
      <c r="Z2">
        <v>2</v>
      </c>
      <c r="AA2">
        <v>2</v>
      </c>
      <c r="AB2" s="7">
        <f>IF(Z2=AA2,S2,IF(Z2&gt;AA2,Q2,R2))</f>
        <v>46.834664715685008</v>
      </c>
      <c r="AC2" s="7">
        <f>AB2-100</f>
        <v>-53.165335284314992</v>
      </c>
      <c r="AD2" s="7">
        <f>SUM(AC2:AC251)</f>
        <v>2635.8076279174752</v>
      </c>
      <c r="AE2" s="13">
        <f>SUM(M2:M251)</f>
        <v>8709.3918258909325</v>
      </c>
      <c r="AF2" s="7">
        <f>SUMIF(W2:W251,"&gt;2",AC2:AC251)</f>
        <v>3101.7008147964621</v>
      </c>
      <c r="AG2" s="7">
        <f>SUMIF(W2:W251,"&gt;2",M2:M251)</f>
        <v>6406.3876646826266</v>
      </c>
      <c r="AJ2" t="s">
        <v>839</v>
      </c>
      <c r="AK2" s="12">
        <v>1.3</v>
      </c>
      <c r="AL2" s="12">
        <v>5.5</v>
      </c>
      <c r="AM2" s="12">
        <v>10</v>
      </c>
    </row>
    <row r="3" spans="1:39">
      <c r="A3">
        <v>14</v>
      </c>
      <c r="B3" t="s">
        <v>840</v>
      </c>
      <c r="C3" t="s">
        <v>841</v>
      </c>
      <c r="D3" t="str">
        <f t="shared" ref="D3:D66" si="1">B3&amp;C3</f>
        <v>RennesNantes</v>
      </c>
      <c r="E3">
        <v>0.61482919599999997</v>
      </c>
      <c r="F3">
        <v>0.155933563</v>
      </c>
      <c r="G3">
        <v>0.16041139300000001</v>
      </c>
      <c r="H3">
        <v>0.71493451799999996</v>
      </c>
      <c r="I3">
        <v>0.64272842500000005</v>
      </c>
      <c r="J3" s="3">
        <v>41.559842272701275</v>
      </c>
      <c r="K3" s="3">
        <v>0</v>
      </c>
      <c r="L3" s="3">
        <v>0</v>
      </c>
      <c r="M3" s="3">
        <f t="shared" ref="M3:M66" si="2">SUM(J3:L3)</f>
        <v>41.559842272701275</v>
      </c>
      <c r="N3">
        <f t="shared" ref="N3:N66" si="3">VLOOKUP(D3,AJ3:AM382,2,FALSE)</f>
        <v>2.39</v>
      </c>
      <c r="O3">
        <f t="shared" ref="O3:O66" si="4">VLOOKUP(D3,AJ3:AM382,3,FALSE)</f>
        <v>3.1</v>
      </c>
      <c r="P3">
        <f t="shared" ref="P3:P66" si="5">VLOOKUP(D3,AJ3:AM382,4,FALSE)</f>
        <v>3.2</v>
      </c>
      <c r="Q3" s="4">
        <f t="shared" ref="Q3:Q66" si="6">100+(J3*N3-J3)-K3-L3</f>
        <v>157.76818075905476</v>
      </c>
      <c r="R3" s="4">
        <f t="shared" ref="R3:R66" si="7">100+(K3*O3-K3)-J3-L3</f>
        <v>58.440157727298725</v>
      </c>
      <c r="S3" s="4">
        <f t="shared" ref="S3:S66" si="8">100+(L3*P3-L3)-J3-K3</f>
        <v>58.440157727298725</v>
      </c>
      <c r="T3">
        <f t="shared" ref="T3:V66" si="9">LOG(Q3)</f>
        <v>2.1980194176681325</v>
      </c>
      <c r="U3">
        <f t="shared" si="0"/>
        <v>1.7667113794046794</v>
      </c>
      <c r="V3">
        <f t="shared" si="0"/>
        <v>1.7667113794046794</v>
      </c>
      <c r="W3" s="2">
        <f t="shared" ref="W3:W66" si="10">(E3*T3)+(F3*U3)+(G3*V3)</f>
        <v>1.9102967449397585</v>
      </c>
      <c r="Z3">
        <v>2</v>
      </c>
      <c r="AA3">
        <v>1</v>
      </c>
      <c r="AB3" s="7">
        <f t="shared" ref="AB3:AB66" si="11">IF(Z3=AA3,S3,IF(Z3&gt;AA3,Q3,R3))</f>
        <v>157.76818075905476</v>
      </c>
      <c r="AC3" s="7">
        <f t="shared" ref="AC3:AC66" si="12">AB3-100</f>
        <v>57.768180759054758</v>
      </c>
      <c r="AJ3" t="s">
        <v>842</v>
      </c>
      <c r="AK3" s="12">
        <v>1.36</v>
      </c>
      <c r="AL3" s="12">
        <v>5</v>
      </c>
      <c r="AM3" s="12">
        <v>8.5</v>
      </c>
    </row>
    <row r="4" spans="1:39">
      <c r="A4">
        <v>14</v>
      </c>
      <c r="B4" t="s">
        <v>843</v>
      </c>
      <c r="C4" t="s">
        <v>844</v>
      </c>
      <c r="D4" t="str">
        <f t="shared" si="1"/>
        <v>MetzAmiens</v>
      </c>
      <c r="E4">
        <v>0.57470423000000004</v>
      </c>
      <c r="F4">
        <v>0.112014484</v>
      </c>
      <c r="G4">
        <v>0.31179575399999998</v>
      </c>
      <c r="H4">
        <v>0.20489085700000001</v>
      </c>
      <c r="I4">
        <v>0.21192830900000001</v>
      </c>
      <c r="J4" s="3">
        <v>39.752424863949592</v>
      </c>
      <c r="K4" s="3">
        <v>0</v>
      </c>
      <c r="L4" s="3">
        <v>17.984808315987102</v>
      </c>
      <c r="M4" s="3">
        <f t="shared" si="2"/>
        <v>57.737233179936695</v>
      </c>
      <c r="N4">
        <f t="shared" si="3"/>
        <v>2.37</v>
      </c>
      <c r="O4">
        <f t="shared" si="4"/>
        <v>3.2</v>
      </c>
      <c r="P4">
        <f t="shared" si="5"/>
        <v>3.2</v>
      </c>
      <c r="Q4" s="4">
        <f t="shared" si="6"/>
        <v>136.47601374762385</v>
      </c>
      <c r="R4" s="4">
        <f t="shared" si="7"/>
        <v>42.262766820063305</v>
      </c>
      <c r="S4" s="4">
        <f t="shared" si="8"/>
        <v>99.814153431222053</v>
      </c>
      <c r="T4">
        <f t="shared" si="9"/>
        <v>2.1350563289414644</v>
      </c>
      <c r="U4">
        <f t="shared" si="0"/>
        <v>1.625957925639909</v>
      </c>
      <c r="V4">
        <f t="shared" si="0"/>
        <v>1.9991921276727489</v>
      </c>
      <c r="W4" s="2">
        <f t="shared" si="10"/>
        <v>2.0324963584157847</v>
      </c>
      <c r="Z4">
        <v>0</v>
      </c>
      <c r="AA4">
        <v>2</v>
      </c>
      <c r="AB4" s="7">
        <f t="shared" si="11"/>
        <v>42.262766820063305</v>
      </c>
      <c r="AC4" s="7">
        <f t="shared" si="12"/>
        <v>-57.737233179936695</v>
      </c>
      <c r="AF4" s="7" t="s">
        <v>42</v>
      </c>
      <c r="AG4" s="7" t="s">
        <v>43</v>
      </c>
      <c r="AH4" s="7" t="s">
        <v>44</v>
      </c>
      <c r="AJ4" t="s">
        <v>845</v>
      </c>
      <c r="AK4" s="12">
        <v>2.8</v>
      </c>
      <c r="AL4" s="12">
        <v>3.2</v>
      </c>
      <c r="AM4" s="12">
        <v>2.63</v>
      </c>
    </row>
    <row r="5" spans="1:39">
      <c r="A5">
        <v>14</v>
      </c>
      <c r="B5" t="s">
        <v>846</v>
      </c>
      <c r="C5" t="s">
        <v>847</v>
      </c>
      <c r="D5" t="str">
        <f t="shared" si="1"/>
        <v>DijonToulouse</v>
      </c>
      <c r="E5">
        <v>0.477924511</v>
      </c>
      <c r="F5">
        <v>0.18802038900000001</v>
      </c>
      <c r="G5">
        <v>0.33320153400000002</v>
      </c>
      <c r="H5">
        <v>0.220179028</v>
      </c>
      <c r="I5">
        <v>0.277076712</v>
      </c>
      <c r="J5" s="3">
        <v>16.177803397168944</v>
      </c>
      <c r="K5" s="3">
        <v>0</v>
      </c>
      <c r="L5" s="3">
        <v>12.665480036164924</v>
      </c>
      <c r="M5" s="3">
        <f t="shared" si="2"/>
        <v>28.843283433333866</v>
      </c>
      <c r="N5">
        <f t="shared" si="3"/>
        <v>2.25</v>
      </c>
      <c r="O5">
        <f t="shared" si="4"/>
        <v>3.2</v>
      </c>
      <c r="P5">
        <f t="shared" si="5"/>
        <v>3.39</v>
      </c>
      <c r="Q5" s="4">
        <f t="shared" si="6"/>
        <v>107.55677421029625</v>
      </c>
      <c r="R5" s="4">
        <f t="shared" si="7"/>
        <v>71.156716566666134</v>
      </c>
      <c r="S5" s="4">
        <f t="shared" si="8"/>
        <v>114.09269388926522</v>
      </c>
      <c r="T5">
        <f t="shared" si="9"/>
        <v>2.0316377686007612</v>
      </c>
      <c r="U5">
        <f t="shared" si="0"/>
        <v>1.852215899925125</v>
      </c>
      <c r="V5">
        <f t="shared" si="0"/>
        <v>2.057257834556967</v>
      </c>
      <c r="W5" s="2">
        <f t="shared" si="10"/>
        <v>2.0047053074114567</v>
      </c>
      <c r="Z5">
        <v>3</v>
      </c>
      <c r="AA5">
        <v>1</v>
      </c>
      <c r="AB5" s="7">
        <f t="shared" si="11"/>
        <v>107.55677421029625</v>
      </c>
      <c r="AC5" s="7">
        <f t="shared" si="12"/>
        <v>7.5567742102962541</v>
      </c>
      <c r="AE5" s="7" t="s">
        <v>848</v>
      </c>
      <c r="AF5" s="7">
        <f>SUM(AC2:AC251)</f>
        <v>2635.8076279174752</v>
      </c>
      <c r="AG5" s="13">
        <f>SUM(M2:M251)</f>
        <v>8709.3918258909325</v>
      </c>
      <c r="AH5" s="6">
        <f>AF5/AG5</f>
        <v>0.30263968835135552</v>
      </c>
      <c r="AJ5" t="s">
        <v>849</v>
      </c>
      <c r="AK5" s="12">
        <v>1.91</v>
      </c>
      <c r="AL5" s="12">
        <v>3.5</v>
      </c>
      <c r="AM5" s="12">
        <v>4.2</v>
      </c>
    </row>
    <row r="6" spans="1:39">
      <c r="A6">
        <v>14</v>
      </c>
      <c r="B6" t="s">
        <v>850</v>
      </c>
      <c r="C6" t="s">
        <v>851</v>
      </c>
      <c r="D6" t="str">
        <f t="shared" si="1"/>
        <v>CaenBordeaux</v>
      </c>
      <c r="E6">
        <v>0.26476074300000002</v>
      </c>
      <c r="F6">
        <v>0.39263840300000002</v>
      </c>
      <c r="G6">
        <v>0.34205829799999998</v>
      </c>
      <c r="H6">
        <v>0.231752504</v>
      </c>
      <c r="I6">
        <v>0.31212292600000002</v>
      </c>
      <c r="J6" s="3">
        <v>0</v>
      </c>
      <c r="K6" s="3">
        <v>10.374473630601456</v>
      </c>
      <c r="L6" s="3">
        <v>0</v>
      </c>
      <c r="M6" s="3">
        <f t="shared" si="2"/>
        <v>10.374473630601456</v>
      </c>
      <c r="N6">
        <f t="shared" si="3"/>
        <v>3.39</v>
      </c>
      <c r="O6">
        <f t="shared" si="4"/>
        <v>3.1</v>
      </c>
      <c r="P6">
        <f t="shared" si="5"/>
        <v>2.29</v>
      </c>
      <c r="Q6" s="4">
        <f t="shared" si="6"/>
        <v>89.625526369398543</v>
      </c>
      <c r="R6" s="4">
        <f t="shared" si="7"/>
        <v>121.78639462426305</v>
      </c>
      <c r="S6" s="4">
        <f t="shared" si="8"/>
        <v>89.625526369398543</v>
      </c>
      <c r="T6">
        <f t="shared" si="9"/>
        <v>1.9524317192884528</v>
      </c>
      <c r="U6">
        <f t="shared" si="0"/>
        <v>2.0855987737677752</v>
      </c>
      <c r="V6">
        <f t="shared" si="0"/>
        <v>1.9524317192884528</v>
      </c>
      <c r="W6" s="2">
        <f t="shared" si="10"/>
        <v>2.0036589153475379</v>
      </c>
      <c r="Z6">
        <v>1</v>
      </c>
      <c r="AA6">
        <v>0</v>
      </c>
      <c r="AB6" s="7">
        <f t="shared" si="11"/>
        <v>89.625526369398543</v>
      </c>
      <c r="AC6" s="7">
        <f t="shared" si="12"/>
        <v>-10.374473630601457</v>
      </c>
      <c r="AE6" s="14">
        <v>2</v>
      </c>
      <c r="AF6" s="7">
        <f>SUMIF($W$2:$W$251,"&gt;2",$AC$2:$AC$251)</f>
        <v>3101.7008147964621</v>
      </c>
      <c r="AG6" s="7">
        <f>SUMIF($W$2:$W$251,"&gt;2",$M$2:$M$251)</f>
        <v>6406.3876646826266</v>
      </c>
      <c r="AH6" s="6">
        <f t="shared" ref="AH6:AH12" si="13">AF6/AG6</f>
        <v>0.48415752794599587</v>
      </c>
      <c r="AJ6" t="s">
        <v>852</v>
      </c>
      <c r="AK6" s="12">
        <v>1.1100000000000001</v>
      </c>
      <c r="AL6" s="12">
        <v>9</v>
      </c>
      <c r="AM6" s="12">
        <v>25</v>
      </c>
    </row>
    <row r="7" spans="1:39">
      <c r="A7">
        <v>14</v>
      </c>
      <c r="B7" t="s">
        <v>853</v>
      </c>
      <c r="C7" t="s">
        <v>854</v>
      </c>
      <c r="D7" t="str">
        <f t="shared" si="1"/>
        <v>MontpellierLille</v>
      </c>
      <c r="E7">
        <v>0.41700441900000002</v>
      </c>
      <c r="F7">
        <v>0.31717125000000002</v>
      </c>
      <c r="G7">
        <v>0.26091063599999997</v>
      </c>
      <c r="H7">
        <v>0.48153327000000001</v>
      </c>
      <c r="I7">
        <v>0.52631802000000005</v>
      </c>
      <c r="J7" s="3">
        <v>0</v>
      </c>
      <c r="K7" s="3">
        <v>0.39951473662158726</v>
      </c>
      <c r="L7" s="3">
        <v>0</v>
      </c>
      <c r="M7" s="3">
        <f t="shared" si="2"/>
        <v>0.39951473662158726</v>
      </c>
      <c r="N7">
        <f t="shared" si="3"/>
        <v>2.14</v>
      </c>
      <c r="O7">
        <f t="shared" si="4"/>
        <v>3.2</v>
      </c>
      <c r="P7">
        <f t="shared" si="5"/>
        <v>3.7</v>
      </c>
      <c r="Q7" s="4">
        <f t="shared" si="6"/>
        <v>99.600485263378417</v>
      </c>
      <c r="R7" s="4">
        <f t="shared" si="7"/>
        <v>100.87893242056749</v>
      </c>
      <c r="S7" s="4">
        <f t="shared" si="8"/>
        <v>99.600485263378417</v>
      </c>
      <c r="T7">
        <f t="shared" si="9"/>
        <v>1.9982614543543626</v>
      </c>
      <c r="U7">
        <f t="shared" si="0"/>
        <v>2.0038004775468865</v>
      </c>
      <c r="V7">
        <f t="shared" si="0"/>
        <v>1.9982614543543626</v>
      </c>
      <c r="W7" s="2">
        <f t="shared" si="10"/>
        <v>1.9901994259471607</v>
      </c>
      <c r="Z7">
        <v>3</v>
      </c>
      <c r="AA7">
        <v>0</v>
      </c>
      <c r="AB7" s="7">
        <f t="shared" si="11"/>
        <v>99.600485263378417</v>
      </c>
      <c r="AC7" s="7">
        <f t="shared" si="12"/>
        <v>-0.39951473662158321</v>
      </c>
      <c r="AE7" s="14">
        <v>2.02</v>
      </c>
      <c r="AF7" s="7">
        <f>SUMIF($W$2:$W$251,"&gt;2.02",$AC$2:$AC$251)</f>
        <v>3001.8103881549314</v>
      </c>
      <c r="AG7" s="7">
        <f>SUMIF($W$2:$W$251,"&gt;2.02",$M$2:$M$251)</f>
        <v>4554.7235063378339</v>
      </c>
      <c r="AH7" s="6">
        <f t="shared" si="13"/>
        <v>0.65905436059465616</v>
      </c>
      <c r="AJ7" t="s">
        <v>855</v>
      </c>
      <c r="AK7" s="12">
        <v>2.2000000000000002</v>
      </c>
      <c r="AL7" s="12">
        <v>3.2</v>
      </c>
      <c r="AM7" s="12">
        <v>3.5</v>
      </c>
    </row>
    <row r="8" spans="1:39">
      <c r="A8">
        <v>14</v>
      </c>
      <c r="B8" t="s">
        <v>856</v>
      </c>
      <c r="C8" t="s">
        <v>857</v>
      </c>
      <c r="D8" t="str">
        <f t="shared" si="1"/>
        <v>TroyesAngers</v>
      </c>
      <c r="E8">
        <v>0.63847224400000002</v>
      </c>
      <c r="F8">
        <v>0.14010049799999999</v>
      </c>
      <c r="G8">
        <v>0.15841767500000001</v>
      </c>
      <c r="H8">
        <v>0.693197799</v>
      </c>
      <c r="I8">
        <v>0.61085312599999997</v>
      </c>
      <c r="J8" s="3">
        <v>52.946914285384096</v>
      </c>
      <c r="K8" s="3">
        <v>4.6372455736558424E-4</v>
      </c>
      <c r="L8" s="3">
        <v>0</v>
      </c>
      <c r="M8" s="3">
        <f t="shared" si="2"/>
        <v>52.94737800994146</v>
      </c>
      <c r="N8">
        <f t="shared" si="3"/>
        <v>3.2</v>
      </c>
      <c r="O8">
        <f t="shared" si="4"/>
        <v>3.2</v>
      </c>
      <c r="P8">
        <f t="shared" si="5"/>
        <v>2.37</v>
      </c>
      <c r="Q8" s="4">
        <f t="shared" si="6"/>
        <v>216.48274770328769</v>
      </c>
      <c r="R8" s="4">
        <f t="shared" si="7"/>
        <v>47.054105908642114</v>
      </c>
      <c r="S8" s="4">
        <f t="shared" si="8"/>
        <v>47.05262199005854</v>
      </c>
      <c r="T8">
        <f t="shared" si="9"/>
        <v>2.3354232915632425</v>
      </c>
      <c r="U8">
        <f t="shared" si="0"/>
        <v>1.6725975256520105</v>
      </c>
      <c r="V8">
        <f t="shared" si="0"/>
        <v>1.6725838293379023</v>
      </c>
      <c r="W8" s="2">
        <f t="shared" si="10"/>
        <v>1.9904015374379715</v>
      </c>
      <c r="Z8">
        <v>3</v>
      </c>
      <c r="AA8">
        <v>0</v>
      </c>
      <c r="AB8" s="7">
        <f t="shared" si="11"/>
        <v>216.48274770328769</v>
      </c>
      <c r="AC8" s="7">
        <f t="shared" si="12"/>
        <v>116.48274770328769</v>
      </c>
      <c r="AE8" s="14">
        <v>2.04</v>
      </c>
      <c r="AF8" s="7">
        <f>SUMIF($W$2:$W$251,"&gt;2.04",$AC$2:$AC$251)</f>
        <v>3241.3048610033056</v>
      </c>
      <c r="AG8" s="7">
        <f>SUMIF($W$2:$W$251,"&gt;2.04",$M$2:$M$251)</f>
        <v>3611.1287172051016</v>
      </c>
      <c r="AH8" s="6">
        <f t="shared" si="13"/>
        <v>0.89758773913547241</v>
      </c>
      <c r="AJ8" t="s">
        <v>858</v>
      </c>
      <c r="AK8" s="12">
        <v>2.6</v>
      </c>
      <c r="AL8" s="12">
        <v>3.1</v>
      </c>
      <c r="AM8" s="12">
        <v>2.9</v>
      </c>
    </row>
    <row r="9" spans="1:39">
      <c r="A9">
        <v>14</v>
      </c>
      <c r="B9" t="s">
        <v>859</v>
      </c>
      <c r="C9" t="s">
        <v>860</v>
      </c>
      <c r="D9" t="str">
        <f t="shared" si="1"/>
        <v>NiceLyon</v>
      </c>
      <c r="E9">
        <v>0.37800018699999999</v>
      </c>
      <c r="F9">
        <v>0.30943838299999998</v>
      </c>
      <c r="G9">
        <v>0.31144405600000002</v>
      </c>
      <c r="H9">
        <v>0.31115348399999998</v>
      </c>
      <c r="I9">
        <v>0.38774960800000002</v>
      </c>
      <c r="J9" s="3">
        <v>14.235467592795422</v>
      </c>
      <c r="K9" s="3">
        <v>8.0421287646929986</v>
      </c>
      <c r="L9" s="3">
        <v>0</v>
      </c>
      <c r="M9" s="3">
        <f t="shared" si="2"/>
        <v>22.27759635748842</v>
      </c>
      <c r="N9">
        <f t="shared" si="3"/>
        <v>3.29</v>
      </c>
      <c r="O9">
        <f t="shared" si="4"/>
        <v>3.39</v>
      </c>
      <c r="P9">
        <f t="shared" si="5"/>
        <v>2.2000000000000002</v>
      </c>
      <c r="Q9" s="4">
        <f t="shared" si="6"/>
        <v>124.5570920228085</v>
      </c>
      <c r="R9" s="4">
        <f t="shared" si="7"/>
        <v>104.98522015482085</v>
      </c>
      <c r="S9" s="4">
        <f t="shared" si="8"/>
        <v>77.72240364251158</v>
      </c>
      <c r="T9">
        <f t="shared" si="9"/>
        <v>2.0953684604047167</v>
      </c>
      <c r="U9">
        <f t="shared" si="0"/>
        <v>2.0211281632889477</v>
      </c>
      <c r="V9">
        <f t="shared" si="0"/>
        <v>1.890546223123543</v>
      </c>
      <c r="W9" s="2">
        <f t="shared" si="10"/>
        <v>2.0062636843358543</v>
      </c>
      <c r="Z9">
        <v>0</v>
      </c>
      <c r="AA9">
        <v>5</v>
      </c>
      <c r="AB9" s="7">
        <f t="shared" si="11"/>
        <v>104.98522015482085</v>
      </c>
      <c r="AC9" s="7">
        <f t="shared" si="12"/>
        <v>4.9852201548208512</v>
      </c>
      <c r="AE9" s="14">
        <v>2.06</v>
      </c>
      <c r="AF9" s="7">
        <f>SUMIF($W$2:$W$251,"&gt;2.06",$AC$2:$AC$251)</f>
        <v>2966.9239295279767</v>
      </c>
      <c r="AG9" s="7">
        <f>SUMIF($W$2:$W$251,"&gt;2.06",$M$2:$M$251)</f>
        <v>2796.3641339513506</v>
      </c>
      <c r="AH9" s="6">
        <f t="shared" si="13"/>
        <v>1.0609934140928992</v>
      </c>
      <c r="AJ9" t="s">
        <v>861</v>
      </c>
      <c r="AK9" s="12">
        <v>2.5</v>
      </c>
      <c r="AL9" s="12">
        <v>3.1</v>
      </c>
      <c r="AM9" s="12">
        <v>3.1</v>
      </c>
    </row>
    <row r="10" spans="1:39">
      <c r="A10">
        <v>14</v>
      </c>
      <c r="B10" t="s">
        <v>862</v>
      </c>
      <c r="C10" t="s">
        <v>863</v>
      </c>
      <c r="D10" t="str">
        <f t="shared" si="1"/>
        <v>MarseilleGuingamp</v>
      </c>
      <c r="E10">
        <v>0.38247604899999998</v>
      </c>
      <c r="F10">
        <v>0.31477354899999999</v>
      </c>
      <c r="G10">
        <v>0.301273874</v>
      </c>
      <c r="H10">
        <v>0.34076386800000003</v>
      </c>
      <c r="I10">
        <v>0.413223373</v>
      </c>
      <c r="J10" s="3">
        <v>0</v>
      </c>
      <c r="K10" s="3">
        <v>16.897597799956017</v>
      </c>
      <c r="L10" s="3">
        <v>20.410942974711602</v>
      </c>
      <c r="M10" s="3">
        <f t="shared" si="2"/>
        <v>37.30854077466762</v>
      </c>
      <c r="N10">
        <f t="shared" si="3"/>
        <v>1.5</v>
      </c>
      <c r="O10">
        <f t="shared" si="4"/>
        <v>4.33</v>
      </c>
      <c r="P10">
        <f t="shared" si="5"/>
        <v>6.5</v>
      </c>
      <c r="Q10" s="4">
        <f t="shared" si="6"/>
        <v>62.69145922533238</v>
      </c>
      <c r="R10" s="4">
        <f t="shared" si="7"/>
        <v>135.85805769914197</v>
      </c>
      <c r="S10" s="4">
        <f t="shared" si="8"/>
        <v>195.36258856095776</v>
      </c>
      <c r="T10">
        <f t="shared" si="9"/>
        <v>1.7972083787260886</v>
      </c>
      <c r="U10">
        <f t="shared" si="0"/>
        <v>2.1330854013884148</v>
      </c>
      <c r="V10">
        <f t="shared" si="0"/>
        <v>2.2908414010556197</v>
      </c>
      <c r="W10" s="2">
        <f t="shared" si="10"/>
        <v>2.0489986856555849</v>
      </c>
      <c r="Z10">
        <v>1</v>
      </c>
      <c r="AA10">
        <v>0</v>
      </c>
      <c r="AB10" s="7">
        <f t="shared" si="11"/>
        <v>62.69145922533238</v>
      </c>
      <c r="AC10" s="7">
        <f t="shared" si="12"/>
        <v>-37.30854077466762</v>
      </c>
      <c r="AE10" s="14">
        <v>2.08</v>
      </c>
      <c r="AF10" s="7">
        <f>SUMIF($W$2:$W$251,"&gt;2.08",$AC$2:$AC$251)</f>
        <v>2804.0909504801375</v>
      </c>
      <c r="AG10" s="7">
        <f>SUMIF($W$2:$W$251,"&gt;2.08",$M$2:$M$251)</f>
        <v>2458.3064091581537</v>
      </c>
      <c r="AH10" s="6">
        <f t="shared" si="13"/>
        <v>1.1406596590375395</v>
      </c>
      <c r="AJ10" t="s">
        <v>864</v>
      </c>
      <c r="AK10" s="12">
        <v>2</v>
      </c>
      <c r="AL10" s="12">
        <v>3.2</v>
      </c>
      <c r="AM10" s="12">
        <v>4.0999999999999996</v>
      </c>
    </row>
    <row r="11" spans="1:39">
      <c r="A11">
        <v>14</v>
      </c>
      <c r="B11" t="s">
        <v>865</v>
      </c>
      <c r="C11" t="s">
        <v>866</v>
      </c>
      <c r="D11" t="str">
        <f t="shared" si="1"/>
        <v>MonacoParis S-G</v>
      </c>
      <c r="E11">
        <v>0.58818041399999998</v>
      </c>
      <c r="F11">
        <v>0.12343336000000001</v>
      </c>
      <c r="G11">
        <v>0.12466938599999999</v>
      </c>
      <c r="H11">
        <v>0.72952656299999996</v>
      </c>
      <c r="I11">
        <v>0.64654139600000005</v>
      </c>
      <c r="J11" s="3">
        <v>65.527969331470672</v>
      </c>
      <c r="K11" s="3">
        <v>9.6155469161437619</v>
      </c>
      <c r="L11" s="3">
        <v>0</v>
      </c>
      <c r="M11" s="3">
        <f t="shared" si="2"/>
        <v>75.143516247614428</v>
      </c>
      <c r="N11">
        <f t="shared" si="3"/>
        <v>5.25</v>
      </c>
      <c r="O11">
        <f t="shared" si="4"/>
        <v>4.75</v>
      </c>
      <c r="P11">
        <f t="shared" si="5"/>
        <v>1.53</v>
      </c>
      <c r="Q11" s="4">
        <f t="shared" si="6"/>
        <v>368.87832274260654</v>
      </c>
      <c r="R11" s="4">
        <f t="shared" si="7"/>
        <v>70.530331604068436</v>
      </c>
      <c r="S11" s="4">
        <f t="shared" si="8"/>
        <v>24.856483752385564</v>
      </c>
      <c r="T11">
        <f t="shared" si="9"/>
        <v>2.5668831345169063</v>
      </c>
      <c r="U11">
        <f t="shared" si="0"/>
        <v>1.8483759257200951</v>
      </c>
      <c r="V11">
        <f t="shared" si="0"/>
        <v>1.3954396924897274</v>
      </c>
      <c r="W11" s="2">
        <f t="shared" si="10"/>
        <v>1.9119102454672363</v>
      </c>
      <c r="Z11">
        <v>1</v>
      </c>
      <c r="AA11">
        <v>2</v>
      </c>
      <c r="AB11" s="7">
        <f t="shared" si="11"/>
        <v>70.530331604068436</v>
      </c>
      <c r="AC11" s="7">
        <f t="shared" si="12"/>
        <v>-29.469668395931564</v>
      </c>
      <c r="AE11" s="14">
        <v>2.1</v>
      </c>
      <c r="AF11" s="7">
        <f>SUMIF($W$2:$W$251,"&gt;2.1",$AC$2:$AC$251)</f>
        <v>2677.2352336438794</v>
      </c>
      <c r="AG11" s="7">
        <f>SUMIF($W$2:$W$251,"&gt;2.1",$M$2:$M$251)</f>
        <v>2022.5650412587981</v>
      </c>
      <c r="AH11" s="6">
        <f t="shared" si="13"/>
        <v>1.3236831345495963</v>
      </c>
      <c r="AJ11" t="s">
        <v>867</v>
      </c>
      <c r="AK11" s="12">
        <v>1.4</v>
      </c>
      <c r="AL11" s="12">
        <v>4.75</v>
      </c>
      <c r="AM11" s="12">
        <v>8</v>
      </c>
    </row>
    <row r="12" spans="1:39">
      <c r="A12">
        <v>15</v>
      </c>
      <c r="B12" t="s">
        <v>844</v>
      </c>
      <c r="C12" t="s">
        <v>846</v>
      </c>
      <c r="D12" t="str">
        <f t="shared" si="1"/>
        <v>AmiensDijon</v>
      </c>
      <c r="E12">
        <v>0.631350046</v>
      </c>
      <c r="F12">
        <v>0.14385145599999999</v>
      </c>
      <c r="G12">
        <v>0.20992158399999999</v>
      </c>
      <c r="H12">
        <v>0.50017078000000004</v>
      </c>
      <c r="I12">
        <v>0.45965676599999999</v>
      </c>
      <c r="J12" s="3">
        <v>41.573728869349928</v>
      </c>
      <c r="K12" s="3">
        <v>0</v>
      </c>
      <c r="L12" s="3">
        <v>5.040324984216543</v>
      </c>
      <c r="M12" s="3">
        <f t="shared" si="2"/>
        <v>46.614053853566475</v>
      </c>
      <c r="N12">
        <f t="shared" si="3"/>
        <v>2.37</v>
      </c>
      <c r="O12">
        <f t="shared" si="4"/>
        <v>3.1</v>
      </c>
      <c r="P12">
        <f t="shared" si="5"/>
        <v>3.25</v>
      </c>
      <c r="Q12" s="4">
        <f t="shared" si="6"/>
        <v>151.91568356679286</v>
      </c>
      <c r="R12" s="4">
        <f t="shared" si="7"/>
        <v>53.385946146433525</v>
      </c>
      <c r="S12" s="4">
        <f t="shared" si="8"/>
        <v>69.767002345137286</v>
      </c>
      <c r="T12">
        <f t="shared" si="9"/>
        <v>2.1816026121439496</v>
      </c>
      <c r="U12">
        <f t="shared" si="0"/>
        <v>1.7274269440256025</v>
      </c>
      <c r="V12">
        <f t="shared" si="0"/>
        <v>1.8436500631979553</v>
      </c>
      <c r="W12" s="2">
        <f t="shared" si="10"/>
        <v>2.012869732170731</v>
      </c>
      <c r="Z12">
        <v>2</v>
      </c>
      <c r="AA12">
        <v>1</v>
      </c>
      <c r="AB12" s="7">
        <f t="shared" si="11"/>
        <v>151.91568356679286</v>
      </c>
      <c r="AC12" s="7">
        <f t="shared" si="12"/>
        <v>51.915683566792865</v>
      </c>
      <c r="AE12" s="7" t="s">
        <v>65</v>
      </c>
      <c r="AF12" s="7">
        <f>SUMIF($W$2:$W$251,"&lt;2",$AC$2:$AC$251)</f>
        <v>-465.89318687898776</v>
      </c>
      <c r="AG12" s="7">
        <f>SUMIF($W$2:$W$251,"&lt;2",$M$2:$M$251)</f>
        <v>2303.0041612083069</v>
      </c>
      <c r="AH12" s="6">
        <f t="shared" si="13"/>
        <v>-0.20229802217749779</v>
      </c>
      <c r="AJ12" t="s">
        <v>868</v>
      </c>
      <c r="AK12" s="12">
        <v>1.53</v>
      </c>
      <c r="AL12" s="12">
        <v>4</v>
      </c>
      <c r="AM12" s="12">
        <v>7</v>
      </c>
    </row>
    <row r="13" spans="1:39">
      <c r="A13">
        <v>15</v>
      </c>
      <c r="B13" t="s">
        <v>838</v>
      </c>
      <c r="C13" t="s">
        <v>850</v>
      </c>
      <c r="D13" t="str">
        <f t="shared" si="1"/>
        <v>StrasbourgCaen</v>
      </c>
      <c r="E13">
        <v>0.187915479</v>
      </c>
      <c r="F13">
        <v>0.57667839300000001</v>
      </c>
      <c r="G13">
        <v>0.22242941999999999</v>
      </c>
      <c r="H13">
        <v>0.52561785999999999</v>
      </c>
      <c r="I13">
        <v>0.51367063700000004</v>
      </c>
      <c r="J13" s="3">
        <v>0</v>
      </c>
      <c r="K13" s="3">
        <v>45.534746670554533</v>
      </c>
      <c r="L13" s="3">
        <v>12.748033994476778</v>
      </c>
      <c r="M13" s="3">
        <f t="shared" si="2"/>
        <v>58.282780665031311</v>
      </c>
      <c r="N13">
        <f t="shared" si="3"/>
        <v>1.95</v>
      </c>
      <c r="O13">
        <f t="shared" si="4"/>
        <v>3.25</v>
      </c>
      <c r="P13">
        <f t="shared" si="5"/>
        <v>4.2</v>
      </c>
      <c r="Q13" s="4">
        <f t="shared" si="6"/>
        <v>41.717219334968689</v>
      </c>
      <c r="R13" s="4">
        <f t="shared" si="7"/>
        <v>189.70514601427092</v>
      </c>
      <c r="S13" s="4">
        <f t="shared" si="8"/>
        <v>95.258962111771154</v>
      </c>
      <c r="T13">
        <f t="shared" si="9"/>
        <v>1.6203153527812075</v>
      </c>
      <c r="U13">
        <f t="shared" si="0"/>
        <v>2.2780791118864969</v>
      </c>
      <c r="V13">
        <f t="shared" si="0"/>
        <v>1.9789058453722317</v>
      </c>
      <c r="W13" s="2">
        <f t="shared" si="10"/>
        <v>2.0583682164392618</v>
      </c>
      <c r="Z13">
        <v>0</v>
      </c>
      <c r="AA13">
        <v>0</v>
      </c>
      <c r="AB13" s="7">
        <f t="shared" si="11"/>
        <v>95.258962111771154</v>
      </c>
      <c r="AC13" s="7">
        <f t="shared" si="12"/>
        <v>-4.7410378882288455</v>
      </c>
      <c r="AJ13" t="s">
        <v>869</v>
      </c>
      <c r="AK13" s="12">
        <v>3.6</v>
      </c>
      <c r="AL13" s="12">
        <v>3.5</v>
      </c>
      <c r="AM13" s="12">
        <v>2</v>
      </c>
    </row>
    <row r="14" spans="1:39">
      <c r="A14">
        <v>15</v>
      </c>
      <c r="B14" t="s">
        <v>851</v>
      </c>
      <c r="C14" t="s">
        <v>837</v>
      </c>
      <c r="D14" t="str">
        <f t="shared" si="1"/>
        <v>BordeauxSaint-Étienne</v>
      </c>
      <c r="E14">
        <v>0.272431168</v>
      </c>
      <c r="F14">
        <v>0.39124600500000001</v>
      </c>
      <c r="G14">
        <v>0.33569743000000002</v>
      </c>
      <c r="H14">
        <v>0.246295021</v>
      </c>
      <c r="I14">
        <v>0.32646322500000002</v>
      </c>
      <c r="J14" s="3">
        <v>0</v>
      </c>
      <c r="K14" s="3">
        <v>23.048130860608719</v>
      </c>
      <c r="L14" s="3">
        <v>21.834793477119455</v>
      </c>
      <c r="M14" s="3">
        <f t="shared" si="2"/>
        <v>44.88292433772817</v>
      </c>
      <c r="N14">
        <f t="shared" si="3"/>
        <v>1.83</v>
      </c>
      <c r="O14">
        <f t="shared" si="4"/>
        <v>3.39</v>
      </c>
      <c r="P14">
        <f t="shared" si="5"/>
        <v>4.75</v>
      </c>
      <c r="Q14" s="4">
        <f t="shared" si="6"/>
        <v>55.117075662271823</v>
      </c>
      <c r="R14" s="4">
        <f t="shared" si="7"/>
        <v>133.25023927973538</v>
      </c>
      <c r="S14" s="4">
        <f t="shared" si="8"/>
        <v>158.83234467858924</v>
      </c>
      <c r="T14">
        <f t="shared" si="9"/>
        <v>1.7412861672190596</v>
      </c>
      <c r="U14">
        <f t="shared" si="0"/>
        <v>2.1246679975693445</v>
      </c>
      <c r="V14">
        <f t="shared" si="0"/>
        <v>2.2009389469893974</v>
      </c>
      <c r="W14" s="2">
        <f t="shared" si="10"/>
        <v>2.0444980384493343</v>
      </c>
      <c r="Z14">
        <v>3</v>
      </c>
      <c r="AA14">
        <v>0</v>
      </c>
      <c r="AB14" s="7">
        <f t="shared" si="11"/>
        <v>55.117075662271823</v>
      </c>
      <c r="AC14" s="7">
        <f t="shared" si="12"/>
        <v>-44.882924337728177</v>
      </c>
      <c r="AJ14" t="s">
        <v>870</v>
      </c>
      <c r="AK14" s="12">
        <v>2.9</v>
      </c>
      <c r="AL14" s="12">
        <v>3.1</v>
      </c>
      <c r="AM14" s="12">
        <v>2.63</v>
      </c>
    </row>
    <row r="15" spans="1:39">
      <c r="A15">
        <v>15</v>
      </c>
      <c r="B15" t="s">
        <v>857</v>
      </c>
      <c r="C15" t="s">
        <v>840</v>
      </c>
      <c r="D15" t="str">
        <f t="shared" si="1"/>
        <v>AngersRennes</v>
      </c>
      <c r="E15">
        <v>0.37813698699999998</v>
      </c>
      <c r="F15">
        <v>0.215247244</v>
      </c>
      <c r="G15">
        <v>0.40647402399999999</v>
      </c>
      <c r="H15">
        <v>0.128485866</v>
      </c>
      <c r="I15">
        <v>0.20353912199999999</v>
      </c>
      <c r="J15" s="3">
        <v>0</v>
      </c>
      <c r="K15" s="3">
        <v>0</v>
      </c>
      <c r="L15" s="3">
        <v>19.082289364559919</v>
      </c>
      <c r="M15" s="3">
        <f t="shared" si="2"/>
        <v>19.082289364559919</v>
      </c>
      <c r="N15">
        <f t="shared" si="3"/>
        <v>2.1</v>
      </c>
      <c r="O15">
        <f t="shared" si="4"/>
        <v>3.2</v>
      </c>
      <c r="P15">
        <f t="shared" si="5"/>
        <v>3.79</v>
      </c>
      <c r="Q15" s="4">
        <f t="shared" si="6"/>
        <v>80.917710635440073</v>
      </c>
      <c r="R15" s="4">
        <f t="shared" si="7"/>
        <v>80.917710635440073</v>
      </c>
      <c r="S15" s="4">
        <f t="shared" si="8"/>
        <v>153.23958732712217</v>
      </c>
      <c r="T15">
        <f t="shared" si="9"/>
        <v>1.9080435869947094</v>
      </c>
      <c r="U15">
        <f t="shared" si="0"/>
        <v>1.9080435869947094</v>
      </c>
      <c r="V15">
        <f t="shared" si="0"/>
        <v>2.1853709737613469</v>
      </c>
      <c r="W15" s="2">
        <f t="shared" si="10"/>
        <v>2.0204995102209105</v>
      </c>
      <c r="Z15">
        <v>1</v>
      </c>
      <c r="AA15">
        <v>2</v>
      </c>
      <c r="AB15" s="7">
        <f t="shared" si="11"/>
        <v>80.917710635440073</v>
      </c>
      <c r="AC15" s="7">
        <f t="shared" si="12"/>
        <v>-19.082289364559927</v>
      </c>
      <c r="AJ15" t="s">
        <v>871</v>
      </c>
      <c r="AK15" s="12">
        <v>1.44</v>
      </c>
      <c r="AL15" s="12">
        <v>4.2</v>
      </c>
      <c r="AM15" s="12">
        <v>8.5</v>
      </c>
    </row>
    <row r="16" spans="1:39">
      <c r="A16">
        <v>15</v>
      </c>
      <c r="B16" t="s">
        <v>847</v>
      </c>
      <c r="C16" t="s">
        <v>859</v>
      </c>
      <c r="D16" t="str">
        <f t="shared" si="1"/>
        <v>ToulouseNice</v>
      </c>
      <c r="E16">
        <v>0.60167990800000004</v>
      </c>
      <c r="F16">
        <v>0.167401147</v>
      </c>
      <c r="G16">
        <v>0.217078889</v>
      </c>
      <c r="H16">
        <v>0.51474989699999996</v>
      </c>
      <c r="I16">
        <v>0.49095720199999998</v>
      </c>
      <c r="J16" s="3">
        <v>36.960378734018356</v>
      </c>
      <c r="K16" s="3">
        <v>0</v>
      </c>
      <c r="L16" s="3">
        <v>0</v>
      </c>
      <c r="M16" s="3">
        <f t="shared" si="2"/>
        <v>36.960378734018356</v>
      </c>
      <c r="N16">
        <f t="shared" si="3"/>
        <v>2.62</v>
      </c>
      <c r="O16">
        <f t="shared" si="4"/>
        <v>3</v>
      </c>
      <c r="P16">
        <f t="shared" si="5"/>
        <v>2.89</v>
      </c>
      <c r="Q16" s="4">
        <f t="shared" si="6"/>
        <v>159.87581354910975</v>
      </c>
      <c r="R16" s="4">
        <f t="shared" si="7"/>
        <v>63.039621265981644</v>
      </c>
      <c r="S16" s="4">
        <f t="shared" si="8"/>
        <v>63.039621265981644</v>
      </c>
      <c r="T16">
        <f t="shared" si="9"/>
        <v>2.2037827674569379</v>
      </c>
      <c r="U16">
        <f t="shared" si="0"/>
        <v>1.7996135953033838</v>
      </c>
      <c r="V16">
        <f t="shared" si="0"/>
        <v>1.7996135953033838</v>
      </c>
      <c r="W16" s="2">
        <f t="shared" si="10"/>
        <v>2.0178873126838104</v>
      </c>
      <c r="Z16">
        <v>1</v>
      </c>
      <c r="AA16">
        <v>2</v>
      </c>
      <c r="AB16" s="7">
        <f t="shared" si="11"/>
        <v>63.039621265981644</v>
      </c>
      <c r="AC16" s="7">
        <f t="shared" si="12"/>
        <v>-36.960378734018356</v>
      </c>
      <c r="AJ16" t="s">
        <v>872</v>
      </c>
      <c r="AK16" s="12">
        <v>3</v>
      </c>
      <c r="AL16" s="12">
        <v>3.1</v>
      </c>
      <c r="AM16" s="12">
        <v>2.5</v>
      </c>
    </row>
    <row r="17" spans="1:39">
      <c r="A17">
        <v>15</v>
      </c>
      <c r="B17" t="s">
        <v>843</v>
      </c>
      <c r="C17" t="s">
        <v>862</v>
      </c>
      <c r="D17" t="str">
        <f t="shared" si="1"/>
        <v>MetzMarseille</v>
      </c>
      <c r="E17">
        <v>0.39761054000000001</v>
      </c>
      <c r="F17">
        <v>0.29393508899999998</v>
      </c>
      <c r="G17">
        <v>0.30717193399999998</v>
      </c>
      <c r="H17">
        <v>0.31971588499999998</v>
      </c>
      <c r="I17">
        <v>0.39312724900000001</v>
      </c>
      <c r="J17" s="3">
        <v>32.100726668687983</v>
      </c>
      <c r="K17" s="3">
        <v>17.852745280420454</v>
      </c>
      <c r="L17" s="3">
        <v>0</v>
      </c>
      <c r="M17" s="3">
        <f t="shared" si="2"/>
        <v>49.953471949108433</v>
      </c>
      <c r="N17">
        <f t="shared" si="3"/>
        <v>6.5</v>
      </c>
      <c r="O17">
        <f t="shared" si="4"/>
        <v>4.33</v>
      </c>
      <c r="P17">
        <f t="shared" si="5"/>
        <v>1.5</v>
      </c>
      <c r="Q17" s="4">
        <f t="shared" si="6"/>
        <v>258.70125139736348</v>
      </c>
      <c r="R17" s="4">
        <f t="shared" si="7"/>
        <v>127.34891511511215</v>
      </c>
      <c r="S17" s="4">
        <f t="shared" si="8"/>
        <v>50.046528050891567</v>
      </c>
      <c r="T17">
        <f t="shared" si="9"/>
        <v>2.4127985295037688</v>
      </c>
      <c r="U17">
        <f t="shared" si="0"/>
        <v>2.1049952495624749</v>
      </c>
      <c r="V17">
        <f t="shared" si="0"/>
        <v>1.6993739539304007</v>
      </c>
      <c r="W17" s="2">
        <f t="shared" si="10"/>
        <v>2.1000860762699509</v>
      </c>
      <c r="Z17">
        <v>0</v>
      </c>
      <c r="AA17">
        <v>3</v>
      </c>
      <c r="AB17" s="7">
        <f t="shared" si="11"/>
        <v>127.34891511511215</v>
      </c>
      <c r="AC17" s="7">
        <f t="shared" si="12"/>
        <v>27.348915115112149</v>
      </c>
      <c r="AJ17" t="s">
        <v>873</v>
      </c>
      <c r="AK17" s="12">
        <v>3.5</v>
      </c>
      <c r="AL17" s="12">
        <v>3.4</v>
      </c>
      <c r="AM17" s="12">
        <v>2.15</v>
      </c>
    </row>
    <row r="18" spans="1:39">
      <c r="A18">
        <v>15</v>
      </c>
      <c r="B18" t="s">
        <v>841</v>
      </c>
      <c r="C18" t="s">
        <v>865</v>
      </c>
      <c r="D18" t="str">
        <f t="shared" si="1"/>
        <v>NantesMonaco</v>
      </c>
      <c r="E18">
        <v>0.26219199500000001</v>
      </c>
      <c r="F18">
        <v>0.31622408600000002</v>
      </c>
      <c r="G18">
        <v>0.42150566</v>
      </c>
      <c r="H18">
        <v>0.117942361</v>
      </c>
      <c r="I18">
        <v>0.19968701699999999</v>
      </c>
      <c r="J18" s="3">
        <v>0.56996342549571688</v>
      </c>
      <c r="K18" s="3">
        <v>4.8901868361476808</v>
      </c>
      <c r="L18" s="3">
        <v>0</v>
      </c>
      <c r="M18" s="3">
        <f t="shared" si="2"/>
        <v>5.4601502616433972</v>
      </c>
      <c r="N18">
        <f t="shared" si="3"/>
        <v>3.75</v>
      </c>
      <c r="O18">
        <f t="shared" si="4"/>
        <v>3.39</v>
      </c>
      <c r="P18">
        <f t="shared" si="5"/>
        <v>2.04</v>
      </c>
      <c r="Q18" s="4">
        <f t="shared" si="6"/>
        <v>96.677212583965542</v>
      </c>
      <c r="R18" s="4">
        <f t="shared" si="7"/>
        <v>111.11758311289724</v>
      </c>
      <c r="S18" s="4">
        <f t="shared" si="8"/>
        <v>94.539849738356608</v>
      </c>
      <c r="T18">
        <f t="shared" si="9"/>
        <v>1.9853241202538801</v>
      </c>
      <c r="U18">
        <f t="shared" si="9"/>
        <v>2.0457827866159231</v>
      </c>
      <c r="V18">
        <f t="shared" si="9"/>
        <v>1.9756149076997656</v>
      </c>
      <c r="W18" s="2">
        <f t="shared" si="10"/>
        <v>2.0001947492389669</v>
      </c>
      <c r="Z18">
        <v>1</v>
      </c>
      <c r="AA18">
        <v>0</v>
      </c>
      <c r="AB18" s="7">
        <f t="shared" si="11"/>
        <v>96.677212583965542</v>
      </c>
      <c r="AC18" s="7">
        <f t="shared" si="12"/>
        <v>-3.3227874160344584</v>
      </c>
      <c r="AJ18" t="s">
        <v>874</v>
      </c>
      <c r="AK18" s="12">
        <v>2.2000000000000002</v>
      </c>
      <c r="AL18" s="12">
        <v>3.2</v>
      </c>
      <c r="AM18" s="12">
        <v>3.5</v>
      </c>
    </row>
    <row r="19" spans="1:39">
      <c r="A19">
        <v>15</v>
      </c>
      <c r="B19" t="s">
        <v>860</v>
      </c>
      <c r="C19" t="s">
        <v>854</v>
      </c>
      <c r="D19" t="str">
        <f t="shared" si="1"/>
        <v>LyonLille</v>
      </c>
      <c r="E19">
        <v>0.582887822</v>
      </c>
      <c r="F19">
        <v>0.178675419</v>
      </c>
      <c r="G19">
        <v>0.22750926899999999</v>
      </c>
      <c r="H19">
        <v>0.49260277099999999</v>
      </c>
      <c r="I19">
        <v>0.482549756</v>
      </c>
      <c r="J19" s="3">
        <v>0</v>
      </c>
      <c r="K19" s="3">
        <v>1.2587732342943152</v>
      </c>
      <c r="L19" s="3">
        <v>14.643970501814458</v>
      </c>
      <c r="M19" s="3">
        <f t="shared" si="2"/>
        <v>15.902743736108773</v>
      </c>
      <c r="N19">
        <f t="shared" si="3"/>
        <v>1.33</v>
      </c>
      <c r="O19">
        <f t="shared" si="4"/>
        <v>5</v>
      </c>
      <c r="P19">
        <f t="shared" si="5"/>
        <v>10</v>
      </c>
      <c r="Q19" s="4">
        <f t="shared" si="6"/>
        <v>84.097256263891239</v>
      </c>
      <c r="R19" s="4">
        <f t="shared" si="7"/>
        <v>90.391122435362803</v>
      </c>
      <c r="S19" s="4">
        <f t="shared" si="8"/>
        <v>230.5369612820358</v>
      </c>
      <c r="T19">
        <f t="shared" si="9"/>
        <v>1.924781826845595</v>
      </c>
      <c r="U19">
        <f t="shared" si="9"/>
        <v>1.9561257792955284</v>
      </c>
      <c r="V19">
        <f t="shared" si="9"/>
        <v>2.3627405644066779</v>
      </c>
      <c r="W19" s="2">
        <f t="shared" si="10"/>
        <v>2.0089888587523506</v>
      </c>
      <c r="Z19">
        <v>1</v>
      </c>
      <c r="AA19">
        <v>2</v>
      </c>
      <c r="AB19" s="7">
        <f t="shared" si="11"/>
        <v>90.391122435362803</v>
      </c>
      <c r="AC19" s="7">
        <f t="shared" si="12"/>
        <v>-9.6088775646371971</v>
      </c>
      <c r="AJ19" t="s">
        <v>875</v>
      </c>
      <c r="AK19" s="12">
        <v>7</v>
      </c>
      <c r="AL19" s="12">
        <v>4.2</v>
      </c>
      <c r="AM19" s="12">
        <v>1.5</v>
      </c>
    </row>
    <row r="20" spans="1:39">
      <c r="A20">
        <v>15</v>
      </c>
      <c r="B20" t="s">
        <v>863</v>
      </c>
      <c r="C20" t="s">
        <v>853</v>
      </c>
      <c r="D20" t="str">
        <f t="shared" si="1"/>
        <v>GuingampMontpellier</v>
      </c>
      <c r="E20">
        <v>0.302140044</v>
      </c>
      <c r="F20">
        <v>0.45734388300000001</v>
      </c>
      <c r="G20">
        <v>0.196793735</v>
      </c>
      <c r="H20">
        <v>0.74631263299999995</v>
      </c>
      <c r="I20">
        <v>0.72599458900000002</v>
      </c>
      <c r="J20" s="3">
        <v>0</v>
      </c>
      <c r="K20" s="3">
        <v>22.978164563848651</v>
      </c>
      <c r="L20" s="3">
        <v>0</v>
      </c>
      <c r="M20" s="3">
        <f t="shared" si="2"/>
        <v>22.978164563848651</v>
      </c>
      <c r="N20">
        <f t="shared" si="3"/>
        <v>2.39</v>
      </c>
      <c r="O20">
        <f t="shared" si="4"/>
        <v>3.1</v>
      </c>
      <c r="P20">
        <f t="shared" si="5"/>
        <v>3.25</v>
      </c>
      <c r="Q20" s="4">
        <f t="shared" si="6"/>
        <v>77.021835436151349</v>
      </c>
      <c r="R20" s="4">
        <f t="shared" si="7"/>
        <v>148.25414558408215</v>
      </c>
      <c r="S20" s="4">
        <f t="shared" si="8"/>
        <v>77.021835436151349</v>
      </c>
      <c r="T20">
        <f t="shared" si="9"/>
        <v>1.8866138636803065</v>
      </c>
      <c r="U20">
        <f t="shared" si="9"/>
        <v>2.171006846246208</v>
      </c>
      <c r="V20">
        <f t="shared" si="9"/>
        <v>1.8866138636803065</v>
      </c>
      <c r="W20" s="2">
        <f t="shared" si="10"/>
        <v>1.9341920856016308</v>
      </c>
      <c r="Z20">
        <v>0</v>
      </c>
      <c r="AA20">
        <v>0</v>
      </c>
      <c r="AB20" s="7">
        <f t="shared" si="11"/>
        <v>77.021835436151349</v>
      </c>
      <c r="AC20" s="7">
        <f t="shared" si="12"/>
        <v>-22.978164563848651</v>
      </c>
      <c r="AJ20" t="s">
        <v>876</v>
      </c>
      <c r="AK20" s="12">
        <v>15</v>
      </c>
      <c r="AL20" s="12">
        <v>6</v>
      </c>
      <c r="AM20" s="12">
        <v>1.22</v>
      </c>
    </row>
    <row r="21" spans="1:39">
      <c r="A21">
        <v>15</v>
      </c>
      <c r="B21" t="s">
        <v>866</v>
      </c>
      <c r="C21" t="s">
        <v>856</v>
      </c>
      <c r="D21" t="str">
        <f t="shared" si="1"/>
        <v>Paris S-GTroyes</v>
      </c>
      <c r="E21">
        <v>0.124384355</v>
      </c>
      <c r="F21">
        <v>0.66503061200000002</v>
      </c>
      <c r="G21">
        <v>0.18629559500000001</v>
      </c>
      <c r="H21">
        <v>0.54962724200000002</v>
      </c>
      <c r="I21">
        <v>0.476799203</v>
      </c>
      <c r="J21" s="3">
        <v>0</v>
      </c>
      <c r="K21" s="3">
        <v>0</v>
      </c>
      <c r="L21" s="3">
        <v>0</v>
      </c>
      <c r="M21" s="3">
        <f t="shared" si="2"/>
        <v>0</v>
      </c>
      <c r="N21">
        <f t="shared" si="3"/>
        <v>1.04</v>
      </c>
      <c r="O21">
        <f t="shared" si="4"/>
        <v>17</v>
      </c>
      <c r="P21">
        <f t="shared" si="5"/>
        <v>34</v>
      </c>
      <c r="Q21" s="4">
        <f t="shared" si="6"/>
        <v>100</v>
      </c>
      <c r="R21" s="4">
        <f t="shared" si="7"/>
        <v>100</v>
      </c>
      <c r="S21" s="4">
        <f t="shared" si="8"/>
        <v>100</v>
      </c>
      <c r="T21">
        <f t="shared" si="9"/>
        <v>2</v>
      </c>
      <c r="U21">
        <f t="shared" si="9"/>
        <v>2</v>
      </c>
      <c r="V21">
        <f t="shared" si="9"/>
        <v>2</v>
      </c>
      <c r="W21" s="2">
        <f t="shared" si="10"/>
        <v>1.9514211240000001</v>
      </c>
      <c r="Z21">
        <v>2</v>
      </c>
      <c r="AA21">
        <v>0</v>
      </c>
      <c r="AB21" s="7">
        <f t="shared" si="11"/>
        <v>100</v>
      </c>
      <c r="AC21" s="7">
        <f t="shared" si="12"/>
        <v>0</v>
      </c>
      <c r="AJ21" t="s">
        <v>877</v>
      </c>
      <c r="AK21" s="12">
        <v>3.75</v>
      </c>
      <c r="AL21" s="12">
        <v>3.3</v>
      </c>
      <c r="AM21" s="12">
        <v>2.1</v>
      </c>
    </row>
    <row r="22" spans="1:39">
      <c r="A22">
        <v>16</v>
      </c>
      <c r="B22" t="s">
        <v>846</v>
      </c>
      <c r="C22" t="s">
        <v>851</v>
      </c>
      <c r="D22" t="str">
        <f t="shared" si="1"/>
        <v>DijonBordeaux</v>
      </c>
      <c r="E22">
        <v>0.28976491700000001</v>
      </c>
      <c r="F22">
        <v>0.40637692800000003</v>
      </c>
      <c r="G22">
        <v>0.30238544299999998</v>
      </c>
      <c r="H22">
        <v>0.33196325700000001</v>
      </c>
      <c r="I22">
        <v>0.40269423100000001</v>
      </c>
      <c r="J22" s="3">
        <v>1.8513778235063304E-2</v>
      </c>
      <c r="K22" s="3">
        <v>12.450037895952171</v>
      </c>
      <c r="L22" s="3">
        <v>0</v>
      </c>
      <c r="M22" s="3">
        <f t="shared" si="2"/>
        <v>12.468551674187234</v>
      </c>
      <c r="N22">
        <f t="shared" si="3"/>
        <v>3.1</v>
      </c>
      <c r="O22">
        <f t="shared" si="4"/>
        <v>3.1</v>
      </c>
      <c r="P22">
        <f t="shared" si="5"/>
        <v>2.5</v>
      </c>
      <c r="Q22" s="4">
        <f t="shared" si="6"/>
        <v>87.588841038341457</v>
      </c>
      <c r="R22" s="4">
        <f t="shared" si="7"/>
        <v>126.1265658032645</v>
      </c>
      <c r="S22" s="4">
        <f t="shared" si="8"/>
        <v>87.531448325812761</v>
      </c>
      <c r="T22">
        <f t="shared" si="9"/>
        <v>1.9424487798647625</v>
      </c>
      <c r="U22">
        <f t="shared" si="9"/>
        <v>2.1008065708445423</v>
      </c>
      <c r="V22">
        <f t="shared" si="9"/>
        <v>1.9421641145146129</v>
      </c>
      <c r="W22" s="2">
        <f t="shared" si="10"/>
        <v>2.0038549862024877</v>
      </c>
      <c r="Z22">
        <v>3</v>
      </c>
      <c r="AA22">
        <v>2</v>
      </c>
      <c r="AB22" s="7">
        <f t="shared" si="11"/>
        <v>87.588841038341457</v>
      </c>
      <c r="AC22" s="7">
        <f t="shared" si="12"/>
        <v>-12.411158961658543</v>
      </c>
      <c r="AJ22" t="s">
        <v>878</v>
      </c>
      <c r="AK22" s="12">
        <v>10</v>
      </c>
      <c r="AL22" s="12">
        <v>5</v>
      </c>
      <c r="AM22" s="12">
        <v>1.3</v>
      </c>
    </row>
    <row r="23" spans="1:39">
      <c r="A23">
        <v>16</v>
      </c>
      <c r="B23" t="s">
        <v>838</v>
      </c>
      <c r="C23" t="s">
        <v>866</v>
      </c>
      <c r="D23" t="str">
        <f t="shared" si="1"/>
        <v>StrasbourgParis S-G</v>
      </c>
      <c r="E23">
        <v>0.42094689099999999</v>
      </c>
      <c r="F23">
        <v>0.33625701800000002</v>
      </c>
      <c r="G23">
        <v>0.227960094</v>
      </c>
      <c r="H23">
        <v>0.63070690600000001</v>
      </c>
      <c r="I23">
        <v>0.64257559600000003</v>
      </c>
      <c r="J23" s="3">
        <v>40.853761090810799</v>
      </c>
      <c r="K23" s="3">
        <v>30.573507259642298</v>
      </c>
      <c r="L23" s="3">
        <v>0</v>
      </c>
      <c r="M23" s="3">
        <f t="shared" si="2"/>
        <v>71.42726835045309</v>
      </c>
      <c r="N23">
        <f t="shared" si="3"/>
        <v>15</v>
      </c>
      <c r="O23">
        <f t="shared" si="4"/>
        <v>8</v>
      </c>
      <c r="P23">
        <f t="shared" si="5"/>
        <v>1.1599999999999999</v>
      </c>
      <c r="Q23" s="4">
        <f t="shared" si="6"/>
        <v>641.37914801170882</v>
      </c>
      <c r="R23" s="4">
        <f t="shared" si="7"/>
        <v>273.16078972668532</v>
      </c>
      <c r="S23" s="4">
        <f t="shared" si="8"/>
        <v>28.572731649546903</v>
      </c>
      <c r="T23">
        <f t="shared" si="9"/>
        <v>2.8071148363990024</v>
      </c>
      <c r="U23">
        <f t="shared" si="9"/>
        <v>2.4364183596234867</v>
      </c>
      <c r="V23">
        <f t="shared" si="9"/>
        <v>1.4559517623853275</v>
      </c>
      <c r="W23" s="2">
        <f t="shared" si="10"/>
        <v>2.3328079358824039</v>
      </c>
      <c r="Z23">
        <v>2</v>
      </c>
      <c r="AA23">
        <v>1</v>
      </c>
      <c r="AB23" s="7">
        <f t="shared" si="11"/>
        <v>641.37914801170882</v>
      </c>
      <c r="AC23" s="7">
        <f t="shared" si="12"/>
        <v>541.37914801170882</v>
      </c>
      <c r="AJ23" t="s">
        <v>879</v>
      </c>
      <c r="AK23" s="12">
        <v>1.57</v>
      </c>
      <c r="AL23" s="12">
        <v>4.33</v>
      </c>
      <c r="AM23" s="12">
        <v>5.5</v>
      </c>
    </row>
    <row r="24" spans="1:39">
      <c r="A24">
        <v>16</v>
      </c>
      <c r="B24" t="s">
        <v>856</v>
      </c>
      <c r="C24" t="s">
        <v>863</v>
      </c>
      <c r="D24" t="str">
        <f t="shared" si="1"/>
        <v>TroyesGuingamp</v>
      </c>
      <c r="E24">
        <v>0.57133363400000003</v>
      </c>
      <c r="F24">
        <v>0.19046680899999999</v>
      </c>
      <c r="G24">
        <v>0.22651565900000001</v>
      </c>
      <c r="H24">
        <v>0.51323803700000004</v>
      </c>
      <c r="I24">
        <v>0.50593690700000005</v>
      </c>
      <c r="J24" s="3">
        <v>31.7678460291086</v>
      </c>
      <c r="K24" s="3">
        <v>0</v>
      </c>
      <c r="L24" s="3">
        <v>0</v>
      </c>
      <c r="M24" s="3">
        <f t="shared" si="2"/>
        <v>31.7678460291086</v>
      </c>
      <c r="N24">
        <f t="shared" si="3"/>
        <v>2.62</v>
      </c>
      <c r="O24">
        <f t="shared" si="4"/>
        <v>3.1</v>
      </c>
      <c r="P24">
        <f t="shared" si="5"/>
        <v>2.89</v>
      </c>
      <c r="Q24" s="4">
        <f t="shared" si="6"/>
        <v>151.46391056715595</v>
      </c>
      <c r="R24" s="4">
        <f t="shared" si="7"/>
        <v>68.232153970891403</v>
      </c>
      <c r="S24" s="4">
        <f t="shared" si="8"/>
        <v>68.232153970891403</v>
      </c>
      <c r="T24">
        <f t="shared" si="9"/>
        <v>2.1803091654544762</v>
      </c>
      <c r="U24">
        <f t="shared" si="9"/>
        <v>1.833989081420706</v>
      </c>
      <c r="V24">
        <f t="shared" si="9"/>
        <v>1.833989081420706</v>
      </c>
      <c r="W24" s="2">
        <f t="shared" si="10"/>
        <v>2.010425252198472</v>
      </c>
      <c r="Z24">
        <v>0</v>
      </c>
      <c r="AA24">
        <v>1</v>
      </c>
      <c r="AB24" s="7">
        <f t="shared" si="11"/>
        <v>68.232153970891403</v>
      </c>
      <c r="AC24" s="7">
        <f t="shared" si="12"/>
        <v>-31.767846029108597</v>
      </c>
      <c r="AJ24" t="s">
        <v>880</v>
      </c>
      <c r="AK24" s="12">
        <v>1.85</v>
      </c>
      <c r="AL24" s="12">
        <v>3.5</v>
      </c>
      <c r="AM24" s="12">
        <v>4.5</v>
      </c>
    </row>
    <row r="25" spans="1:39">
      <c r="A25">
        <v>16</v>
      </c>
      <c r="B25" t="s">
        <v>859</v>
      </c>
      <c r="C25" t="s">
        <v>843</v>
      </c>
      <c r="D25" t="str">
        <f t="shared" si="1"/>
        <v>NiceMetz</v>
      </c>
      <c r="E25">
        <v>0.34269470800000001</v>
      </c>
      <c r="F25">
        <v>0.28502927099999997</v>
      </c>
      <c r="G25">
        <v>0.37203442199999998</v>
      </c>
      <c r="H25">
        <v>0.182137471</v>
      </c>
      <c r="I25">
        <v>0.26835552000000001</v>
      </c>
      <c r="J25" s="3">
        <v>0</v>
      </c>
      <c r="K25" s="3">
        <v>14.952666597703951</v>
      </c>
      <c r="L25" s="3">
        <v>30.840903380709673</v>
      </c>
      <c r="M25" s="3">
        <f t="shared" si="2"/>
        <v>45.793569978413622</v>
      </c>
      <c r="N25">
        <f t="shared" si="3"/>
        <v>1.44</v>
      </c>
      <c r="O25">
        <f t="shared" si="4"/>
        <v>4</v>
      </c>
      <c r="P25">
        <f t="shared" si="5"/>
        <v>8.5</v>
      </c>
      <c r="Q25" s="4">
        <f t="shared" si="6"/>
        <v>54.206430021586371</v>
      </c>
      <c r="R25" s="4">
        <f t="shared" si="7"/>
        <v>114.01709641240217</v>
      </c>
      <c r="S25" s="4">
        <f t="shared" si="8"/>
        <v>316.35410875761858</v>
      </c>
      <c r="T25">
        <f t="shared" si="9"/>
        <v>1.7340508060450472</v>
      </c>
      <c r="U25">
        <f t="shared" si="9"/>
        <v>2.0569699769581682</v>
      </c>
      <c r="V25">
        <f t="shared" si="9"/>
        <v>2.500173479380511</v>
      </c>
      <c r="W25" s="2">
        <f t="shared" si="10"/>
        <v>2.1106972829371027</v>
      </c>
      <c r="Z25">
        <v>3</v>
      </c>
      <c r="AA25">
        <v>1</v>
      </c>
      <c r="AB25" s="7">
        <f t="shared" si="11"/>
        <v>54.206430021586371</v>
      </c>
      <c r="AC25" s="7">
        <f t="shared" si="12"/>
        <v>-45.793569978413629</v>
      </c>
      <c r="AJ25" t="s">
        <v>881</v>
      </c>
      <c r="AK25" s="12">
        <v>2</v>
      </c>
      <c r="AL25" s="12">
        <v>3.3</v>
      </c>
      <c r="AM25" s="12">
        <v>4</v>
      </c>
    </row>
    <row r="26" spans="1:39">
      <c r="A26">
        <v>16</v>
      </c>
      <c r="B26" t="s">
        <v>854</v>
      </c>
      <c r="C26" t="s">
        <v>847</v>
      </c>
      <c r="D26" t="str">
        <f t="shared" si="1"/>
        <v>LilleToulouse</v>
      </c>
      <c r="E26">
        <v>0.57199340700000001</v>
      </c>
      <c r="F26">
        <v>0.16172378300000001</v>
      </c>
      <c r="G26">
        <v>0.26185665699999999</v>
      </c>
      <c r="H26">
        <v>0.35796918599999999</v>
      </c>
      <c r="I26">
        <v>0.36890290399999998</v>
      </c>
      <c r="J26" s="3">
        <v>24.022770596959454</v>
      </c>
      <c r="K26" s="3">
        <v>0</v>
      </c>
      <c r="L26" s="3">
        <v>7.235332113305935</v>
      </c>
      <c r="M26" s="3">
        <f t="shared" si="2"/>
        <v>31.258102710265391</v>
      </c>
      <c r="N26">
        <f t="shared" si="3"/>
        <v>2.04</v>
      </c>
      <c r="O26">
        <f t="shared" si="4"/>
        <v>3.29</v>
      </c>
      <c r="P26">
        <f t="shared" si="5"/>
        <v>3.89</v>
      </c>
      <c r="Q26" s="4">
        <f t="shared" si="6"/>
        <v>117.7483493075319</v>
      </c>
      <c r="R26" s="4">
        <f t="shared" si="7"/>
        <v>68.741897289734624</v>
      </c>
      <c r="S26" s="4">
        <f t="shared" si="8"/>
        <v>96.887339210494702</v>
      </c>
      <c r="T26">
        <f t="shared" si="9"/>
        <v>2.0709548275490852</v>
      </c>
      <c r="U26">
        <f t="shared" si="9"/>
        <v>1.8372215145787913</v>
      </c>
      <c r="V26">
        <f t="shared" si="9"/>
        <v>1.986267029163634</v>
      </c>
      <c r="W26" s="2">
        <f t="shared" si="10"/>
        <v>2.0018121652656813</v>
      </c>
      <c r="Z26">
        <v>1</v>
      </c>
      <c r="AA26">
        <v>0</v>
      </c>
      <c r="AB26" s="7">
        <f t="shared" si="11"/>
        <v>117.7483493075319</v>
      </c>
      <c r="AC26" s="7">
        <f t="shared" si="12"/>
        <v>17.748349307531896</v>
      </c>
      <c r="AJ26" t="s">
        <v>882</v>
      </c>
      <c r="AK26" s="12">
        <v>1.6</v>
      </c>
      <c r="AL26" s="12">
        <v>3.9</v>
      </c>
      <c r="AM26" s="12">
        <v>6</v>
      </c>
    </row>
    <row r="27" spans="1:39">
      <c r="A27">
        <v>16</v>
      </c>
      <c r="B27" t="s">
        <v>840</v>
      </c>
      <c r="C27" t="s">
        <v>844</v>
      </c>
      <c r="D27" t="str">
        <f t="shared" si="1"/>
        <v>RennesAmiens</v>
      </c>
      <c r="E27">
        <v>0.50439689799999998</v>
      </c>
      <c r="F27">
        <v>0.175677897</v>
      </c>
      <c r="G27">
        <v>0.31871136900000002</v>
      </c>
      <c r="H27">
        <v>0.23938421600000001</v>
      </c>
      <c r="I27">
        <v>0.28635904200000001</v>
      </c>
      <c r="J27" s="3">
        <v>14.981967754770029</v>
      </c>
      <c r="K27" s="3">
        <v>0</v>
      </c>
      <c r="L27" s="3">
        <v>18.030367539536048</v>
      </c>
      <c r="M27" s="3">
        <f t="shared" si="2"/>
        <v>33.012335294306077</v>
      </c>
      <c r="N27">
        <f t="shared" si="3"/>
        <v>2</v>
      </c>
      <c r="O27">
        <f t="shared" si="4"/>
        <v>3</v>
      </c>
      <c r="P27">
        <f t="shared" si="5"/>
        <v>4.75</v>
      </c>
      <c r="Q27" s="4">
        <f t="shared" si="6"/>
        <v>96.951600215233981</v>
      </c>
      <c r="R27" s="4">
        <f t="shared" si="7"/>
        <v>66.987664705693931</v>
      </c>
      <c r="S27" s="4">
        <f t="shared" si="8"/>
        <v>152.63191051849014</v>
      </c>
      <c r="T27">
        <f t="shared" si="9"/>
        <v>1.9865549816345349</v>
      </c>
      <c r="U27">
        <f t="shared" si="9"/>
        <v>1.8259948378730688</v>
      </c>
      <c r="V27">
        <f t="shared" si="9"/>
        <v>2.1836453403901581</v>
      </c>
      <c r="W27" s="2">
        <f t="shared" si="10"/>
        <v>2.0187516993395214</v>
      </c>
      <c r="Z27">
        <v>2</v>
      </c>
      <c r="AA27">
        <v>0</v>
      </c>
      <c r="AB27" s="7">
        <f t="shared" si="11"/>
        <v>96.951600215233981</v>
      </c>
      <c r="AC27" s="7">
        <f t="shared" si="12"/>
        <v>-3.0483997847660191</v>
      </c>
      <c r="AJ27" t="s">
        <v>883</v>
      </c>
      <c r="AK27" s="12">
        <v>1.53</v>
      </c>
      <c r="AL27" s="12">
        <v>4</v>
      </c>
      <c r="AM27" s="12">
        <v>7</v>
      </c>
    </row>
    <row r="28" spans="1:39">
      <c r="A28">
        <v>16</v>
      </c>
      <c r="B28" t="s">
        <v>865</v>
      </c>
      <c r="C28" t="s">
        <v>857</v>
      </c>
      <c r="D28" t="str">
        <f t="shared" si="1"/>
        <v>MonacoAngers</v>
      </c>
      <c r="E28">
        <v>0.59396303800000005</v>
      </c>
      <c r="F28">
        <v>0.162987834</v>
      </c>
      <c r="G28">
        <v>0.234388912</v>
      </c>
      <c r="H28">
        <v>0.44476913299999998</v>
      </c>
      <c r="I28">
        <v>0.43492296499999999</v>
      </c>
      <c r="J28" s="3">
        <v>0</v>
      </c>
      <c r="K28" s="3">
        <v>0</v>
      </c>
      <c r="L28" s="3">
        <v>12.733420673270055</v>
      </c>
      <c r="M28" s="3">
        <f t="shared" si="2"/>
        <v>12.733420673270055</v>
      </c>
      <c r="N28">
        <f t="shared" si="3"/>
        <v>1.39</v>
      </c>
      <c r="O28">
        <f t="shared" si="4"/>
        <v>4.75</v>
      </c>
      <c r="P28">
        <f t="shared" si="5"/>
        <v>8</v>
      </c>
      <c r="Q28" s="4">
        <f t="shared" si="6"/>
        <v>87.266579326729939</v>
      </c>
      <c r="R28" s="4">
        <f t="shared" si="7"/>
        <v>87.266579326729939</v>
      </c>
      <c r="S28" s="4">
        <f t="shared" si="8"/>
        <v>189.13394471289038</v>
      </c>
      <c r="T28">
        <f t="shared" si="9"/>
        <v>1.9408479528357367</v>
      </c>
      <c r="U28">
        <f t="shared" si="9"/>
        <v>1.9408479528357367</v>
      </c>
      <c r="V28">
        <f t="shared" si="9"/>
        <v>2.2767694806087233</v>
      </c>
      <c r="W28" s="2">
        <f t="shared" si="10"/>
        <v>2.0027760717531096</v>
      </c>
      <c r="Z28">
        <v>1</v>
      </c>
      <c r="AA28">
        <v>0</v>
      </c>
      <c r="AB28" s="7">
        <f t="shared" si="11"/>
        <v>87.266579326729939</v>
      </c>
      <c r="AC28" s="7">
        <f t="shared" si="12"/>
        <v>-12.733420673270061</v>
      </c>
      <c r="AJ28" t="s">
        <v>884</v>
      </c>
      <c r="AK28" s="12">
        <v>2.5</v>
      </c>
      <c r="AL28" s="12">
        <v>3.1</v>
      </c>
      <c r="AM28" s="12">
        <v>3.1</v>
      </c>
    </row>
    <row r="29" spans="1:39">
      <c r="A29">
        <v>16</v>
      </c>
      <c r="B29" t="s">
        <v>837</v>
      </c>
      <c r="C29" t="s">
        <v>841</v>
      </c>
      <c r="D29" t="str">
        <f t="shared" si="1"/>
        <v>Saint-ÉtienneNantes</v>
      </c>
      <c r="E29">
        <v>0.619416992</v>
      </c>
      <c r="F29">
        <v>0.110812413</v>
      </c>
      <c r="G29">
        <v>0.26613761699999999</v>
      </c>
      <c r="H29">
        <v>0.28511673900000001</v>
      </c>
      <c r="I29">
        <v>0.26778466699999998</v>
      </c>
      <c r="J29" s="3">
        <v>45.179072242490591</v>
      </c>
      <c r="K29" s="3">
        <v>0</v>
      </c>
      <c r="L29" s="3">
        <v>15.892418831734714</v>
      </c>
      <c r="M29" s="3">
        <f t="shared" si="2"/>
        <v>61.071491074225307</v>
      </c>
      <c r="N29">
        <f t="shared" si="3"/>
        <v>2.29</v>
      </c>
      <c r="O29">
        <f t="shared" si="4"/>
        <v>3</v>
      </c>
      <c r="P29">
        <f t="shared" si="5"/>
        <v>3.6</v>
      </c>
      <c r="Q29" s="4">
        <f t="shared" si="6"/>
        <v>142.38858436107816</v>
      </c>
      <c r="R29" s="4">
        <f t="shared" si="7"/>
        <v>38.928508925774693</v>
      </c>
      <c r="S29" s="4">
        <f t="shared" si="8"/>
        <v>96.141216720019671</v>
      </c>
      <c r="T29">
        <f t="shared" si="9"/>
        <v>2.1534751722522194</v>
      </c>
      <c r="U29">
        <f t="shared" si="9"/>
        <v>1.5902677693048608</v>
      </c>
      <c r="V29">
        <f t="shared" si="9"/>
        <v>1.9829096140631384</v>
      </c>
      <c r="W29" s="2">
        <f t="shared" si="10"/>
        <v>2.0378473617891038</v>
      </c>
      <c r="Z29">
        <v>1</v>
      </c>
      <c r="AA29">
        <v>1</v>
      </c>
      <c r="AB29" s="7">
        <f t="shared" si="11"/>
        <v>96.141216720019671</v>
      </c>
      <c r="AC29" s="7">
        <f t="shared" si="12"/>
        <v>-3.8587832799803294</v>
      </c>
      <c r="AJ29" t="s">
        <v>885</v>
      </c>
      <c r="AK29" s="12">
        <v>1.6</v>
      </c>
      <c r="AL29" s="12">
        <v>3.8</v>
      </c>
      <c r="AM29" s="12">
        <v>6</v>
      </c>
    </row>
    <row r="30" spans="1:39">
      <c r="A30">
        <v>16</v>
      </c>
      <c r="B30" t="s">
        <v>850</v>
      </c>
      <c r="C30" t="s">
        <v>860</v>
      </c>
      <c r="D30" t="str">
        <f t="shared" si="1"/>
        <v>CaenLyon</v>
      </c>
      <c r="E30">
        <v>0.446424233</v>
      </c>
      <c r="F30">
        <v>0.31316523299999999</v>
      </c>
      <c r="G30">
        <v>0.22336033699999999</v>
      </c>
      <c r="H30">
        <v>0.64236194199999996</v>
      </c>
      <c r="I30">
        <v>0.64841781799999998</v>
      </c>
      <c r="J30" s="3">
        <v>34.727327294802244</v>
      </c>
      <c r="K30" s="3">
        <v>19.011880813588562</v>
      </c>
      <c r="L30" s="3">
        <v>0</v>
      </c>
      <c r="M30" s="3">
        <f t="shared" si="2"/>
        <v>53.739208108390805</v>
      </c>
      <c r="N30">
        <f t="shared" si="3"/>
        <v>4.33</v>
      </c>
      <c r="O30">
        <f t="shared" si="4"/>
        <v>3.6</v>
      </c>
      <c r="P30">
        <f t="shared" si="5"/>
        <v>1.85</v>
      </c>
      <c r="Q30" s="4">
        <f t="shared" si="6"/>
        <v>196.63011907810289</v>
      </c>
      <c r="R30" s="4">
        <f t="shared" si="7"/>
        <v>114.70356282052802</v>
      </c>
      <c r="S30" s="4">
        <f t="shared" si="8"/>
        <v>46.260791891609188</v>
      </c>
      <c r="T30">
        <f t="shared" si="9"/>
        <v>2.2936500422222292</v>
      </c>
      <c r="U30">
        <f t="shared" si="9"/>
        <v>2.0595769077815156</v>
      </c>
      <c r="V30">
        <f t="shared" si="9"/>
        <v>1.6652130627452915</v>
      </c>
      <c r="W30" s="2">
        <f t="shared" si="10"/>
        <v>2.0408713939478846</v>
      </c>
      <c r="Z30">
        <v>1</v>
      </c>
      <c r="AA30">
        <v>2</v>
      </c>
      <c r="AB30" s="7">
        <f t="shared" si="11"/>
        <v>114.70356282052802</v>
      </c>
      <c r="AC30" s="7">
        <f t="shared" si="12"/>
        <v>14.70356282052802</v>
      </c>
      <c r="AJ30" t="s">
        <v>886</v>
      </c>
      <c r="AK30" s="12">
        <v>1.6</v>
      </c>
      <c r="AL30" s="12">
        <v>3.9</v>
      </c>
      <c r="AM30" s="12">
        <v>5.75</v>
      </c>
    </row>
    <row r="31" spans="1:39">
      <c r="A31">
        <v>16</v>
      </c>
      <c r="B31" t="s">
        <v>853</v>
      </c>
      <c r="C31" t="s">
        <v>862</v>
      </c>
      <c r="D31" t="str">
        <f t="shared" si="1"/>
        <v>MontpellierMarseille</v>
      </c>
      <c r="E31">
        <v>0.52309266099999996</v>
      </c>
      <c r="F31">
        <v>0.112604572</v>
      </c>
      <c r="G31">
        <v>0.10892062199999999</v>
      </c>
      <c r="H31">
        <v>0.68676278700000004</v>
      </c>
      <c r="I31">
        <v>0.61958750799999995</v>
      </c>
      <c r="J31" s="3">
        <v>59.495056826593512</v>
      </c>
      <c r="K31" s="3">
        <v>4.0118936653429778</v>
      </c>
      <c r="L31" s="3">
        <v>0</v>
      </c>
      <c r="M31" s="3">
        <f t="shared" si="2"/>
        <v>63.506950491936493</v>
      </c>
      <c r="N31">
        <f t="shared" si="3"/>
        <v>3.39</v>
      </c>
      <c r="O31">
        <f t="shared" si="4"/>
        <v>3.29</v>
      </c>
      <c r="P31">
        <f t="shared" si="5"/>
        <v>2.2000000000000002</v>
      </c>
      <c r="Q31" s="4">
        <f t="shared" si="6"/>
        <v>238.18129215021551</v>
      </c>
      <c r="R31" s="4">
        <f t="shared" si="7"/>
        <v>49.692179667041913</v>
      </c>
      <c r="S31" s="4">
        <f t="shared" si="8"/>
        <v>36.493049508063507</v>
      </c>
      <c r="T31">
        <f t="shared" si="9"/>
        <v>2.3769076470082302</v>
      </c>
      <c r="U31">
        <f t="shared" si="9"/>
        <v>1.6962880467879451</v>
      </c>
      <c r="V31">
        <f t="shared" si="9"/>
        <v>1.5622101562993558</v>
      </c>
      <c r="W31" s="2">
        <f t="shared" si="10"/>
        <v>1.6045096374408994</v>
      </c>
      <c r="Z31">
        <v>1</v>
      </c>
      <c r="AA31">
        <v>1</v>
      </c>
      <c r="AB31" s="7">
        <f t="shared" si="11"/>
        <v>36.493049508063507</v>
      </c>
      <c r="AC31" s="7">
        <f t="shared" si="12"/>
        <v>-63.506950491936493</v>
      </c>
      <c r="AJ31" t="s">
        <v>887</v>
      </c>
      <c r="AK31" s="12">
        <v>1.08</v>
      </c>
      <c r="AL31" s="12">
        <v>11</v>
      </c>
      <c r="AM31" s="12">
        <v>34</v>
      </c>
    </row>
    <row r="32" spans="1:39">
      <c r="A32">
        <v>17</v>
      </c>
      <c r="B32" t="s">
        <v>851</v>
      </c>
      <c r="C32" t="s">
        <v>838</v>
      </c>
      <c r="D32" t="str">
        <f t="shared" si="1"/>
        <v>BordeauxStrasbourg</v>
      </c>
      <c r="E32">
        <v>0.51405414299999996</v>
      </c>
      <c r="F32">
        <v>0.228053012</v>
      </c>
      <c r="G32">
        <v>0.16941878299999999</v>
      </c>
      <c r="H32">
        <v>0.77137121200000003</v>
      </c>
      <c r="I32">
        <v>0.72883945699999997</v>
      </c>
      <c r="J32" s="3">
        <v>0</v>
      </c>
      <c r="K32" s="3">
        <v>0</v>
      </c>
      <c r="L32" s="3">
        <v>1.5243794661260346</v>
      </c>
      <c r="M32" s="3">
        <f t="shared" si="2"/>
        <v>1.5243794661260346</v>
      </c>
      <c r="N32">
        <f t="shared" si="3"/>
        <v>1.64</v>
      </c>
      <c r="O32">
        <f t="shared" si="4"/>
        <v>3.75</v>
      </c>
      <c r="P32">
        <f t="shared" si="5"/>
        <v>5.75</v>
      </c>
      <c r="Q32" s="4">
        <f t="shared" si="6"/>
        <v>98.475620533873965</v>
      </c>
      <c r="R32" s="4">
        <f t="shared" si="7"/>
        <v>98.475620533873965</v>
      </c>
      <c r="S32" s="4">
        <f t="shared" si="8"/>
        <v>107.24080246409866</v>
      </c>
      <c r="T32">
        <f t="shared" si="9"/>
        <v>1.9933287261512804</v>
      </c>
      <c r="U32">
        <f t="shared" si="9"/>
        <v>1.9933287261512804</v>
      </c>
      <c r="V32">
        <f t="shared" si="9"/>
        <v>2.0303600550723679</v>
      </c>
      <c r="W32" s="2">
        <f t="shared" si="10"/>
        <v>1.8232446395260742</v>
      </c>
      <c r="Z32">
        <v>0</v>
      </c>
      <c r="AA32">
        <v>3</v>
      </c>
      <c r="AB32" s="7">
        <f t="shared" si="11"/>
        <v>98.475620533873965</v>
      </c>
      <c r="AC32" s="7">
        <f t="shared" si="12"/>
        <v>-1.5243794661260353</v>
      </c>
      <c r="AJ32" t="s">
        <v>888</v>
      </c>
      <c r="AK32" s="12">
        <v>1.08</v>
      </c>
      <c r="AL32" s="12">
        <v>11</v>
      </c>
      <c r="AM32" s="12">
        <v>29</v>
      </c>
    </row>
    <row r="33" spans="1:39">
      <c r="A33">
        <v>17</v>
      </c>
      <c r="B33" t="s">
        <v>866</v>
      </c>
      <c r="C33" t="s">
        <v>854</v>
      </c>
      <c r="D33" t="str">
        <f t="shared" si="1"/>
        <v>Paris S-GLille</v>
      </c>
      <c r="E33">
        <v>0.19025183200000001</v>
      </c>
      <c r="F33">
        <v>0.51928021300000005</v>
      </c>
      <c r="G33">
        <v>0.28804980600000002</v>
      </c>
      <c r="H33">
        <v>0.31650711799999998</v>
      </c>
      <c r="I33">
        <v>0.355880682</v>
      </c>
      <c r="J33" s="3">
        <v>0</v>
      </c>
      <c r="K33" s="3">
        <v>49.53620098968198</v>
      </c>
      <c r="L33" s="3">
        <v>27.794369466244493</v>
      </c>
      <c r="M33" s="3">
        <f t="shared" si="2"/>
        <v>77.330570455926477</v>
      </c>
      <c r="N33">
        <f t="shared" si="3"/>
        <v>1.1200000000000001</v>
      </c>
      <c r="O33">
        <f t="shared" si="4"/>
        <v>9</v>
      </c>
      <c r="P33">
        <f t="shared" si="5"/>
        <v>21</v>
      </c>
      <c r="Q33" s="4">
        <f t="shared" si="6"/>
        <v>22.669429544073527</v>
      </c>
      <c r="R33" s="4">
        <f t="shared" si="7"/>
        <v>468.49523845121132</v>
      </c>
      <c r="S33" s="4">
        <f t="shared" si="8"/>
        <v>606.35118833520789</v>
      </c>
      <c r="T33">
        <f t="shared" si="9"/>
        <v>1.3554405916316712</v>
      </c>
      <c r="U33">
        <f t="shared" si="9"/>
        <v>2.6707051812966407</v>
      </c>
      <c r="V33">
        <f t="shared" si="9"/>
        <v>2.7827242330430262</v>
      </c>
      <c r="W33" s="2">
        <f t="shared" si="10"/>
        <v>2.4462825866085551</v>
      </c>
      <c r="Z33">
        <v>3</v>
      </c>
      <c r="AA33">
        <v>1</v>
      </c>
      <c r="AB33" s="7">
        <f t="shared" si="11"/>
        <v>22.669429544073527</v>
      </c>
      <c r="AC33" s="7">
        <f t="shared" si="12"/>
        <v>-77.330570455926477</v>
      </c>
      <c r="AJ33" t="s">
        <v>889</v>
      </c>
      <c r="AK33" s="12">
        <v>3.3</v>
      </c>
      <c r="AL33" s="12">
        <v>3.2</v>
      </c>
      <c r="AM33" s="12">
        <v>2.2999999999999998</v>
      </c>
    </row>
    <row r="34" spans="1:39">
      <c r="A34">
        <v>17</v>
      </c>
      <c r="B34" t="s">
        <v>847</v>
      </c>
      <c r="C34" t="s">
        <v>850</v>
      </c>
      <c r="D34" t="str">
        <f t="shared" si="1"/>
        <v>ToulouseCaen</v>
      </c>
      <c r="E34">
        <v>0.53015056100000002</v>
      </c>
      <c r="F34">
        <v>0.17161816799999999</v>
      </c>
      <c r="G34">
        <v>0.29621267800000001</v>
      </c>
      <c r="H34">
        <v>0.28225209099999998</v>
      </c>
      <c r="I34">
        <v>0.31792563699999998</v>
      </c>
      <c r="J34" s="3">
        <v>27.020423223274477</v>
      </c>
      <c r="K34" s="3">
        <v>0</v>
      </c>
      <c r="L34" s="3">
        <v>14.090086854438752</v>
      </c>
      <c r="M34" s="3">
        <f t="shared" si="2"/>
        <v>41.110510077713229</v>
      </c>
      <c r="N34">
        <f t="shared" si="3"/>
        <v>2.25</v>
      </c>
      <c r="O34">
        <f t="shared" si="4"/>
        <v>2.89</v>
      </c>
      <c r="P34">
        <f t="shared" si="5"/>
        <v>3.79</v>
      </c>
      <c r="Q34" s="4">
        <f t="shared" si="6"/>
        <v>119.68544217465434</v>
      </c>
      <c r="R34" s="4">
        <f t="shared" si="7"/>
        <v>58.889489922286771</v>
      </c>
      <c r="S34" s="4">
        <f t="shared" si="8"/>
        <v>112.29091910060963</v>
      </c>
      <c r="T34">
        <f t="shared" si="9"/>
        <v>2.0780413286210382</v>
      </c>
      <c r="U34">
        <f t="shared" si="9"/>
        <v>1.7700377926471338</v>
      </c>
      <c r="V34">
        <f t="shared" si="9"/>
        <v>2.0503446365467881</v>
      </c>
      <c r="W34" s="2">
        <f t="shared" si="10"/>
        <v>2.0127834950289545</v>
      </c>
      <c r="Z34">
        <v>2</v>
      </c>
      <c r="AA34">
        <v>0</v>
      </c>
      <c r="AB34" s="7">
        <f t="shared" si="11"/>
        <v>119.68544217465434</v>
      </c>
      <c r="AC34" s="7">
        <f t="shared" si="12"/>
        <v>19.685442174654341</v>
      </c>
      <c r="AJ34" t="s">
        <v>890</v>
      </c>
      <c r="AK34" s="12">
        <v>1.44</v>
      </c>
      <c r="AL34" s="12">
        <v>4.5</v>
      </c>
      <c r="AM34" s="12">
        <v>7.5</v>
      </c>
    </row>
    <row r="35" spans="1:39">
      <c r="A35">
        <v>17</v>
      </c>
      <c r="B35" t="s">
        <v>865</v>
      </c>
      <c r="C35" t="s">
        <v>856</v>
      </c>
      <c r="D35" t="str">
        <f t="shared" si="1"/>
        <v>MonacoTroyes</v>
      </c>
      <c r="E35">
        <v>0.27713425699999999</v>
      </c>
      <c r="F35">
        <v>0.42150485300000001</v>
      </c>
      <c r="G35">
        <v>0.29974773500000002</v>
      </c>
      <c r="H35">
        <v>0.33544905699999999</v>
      </c>
      <c r="I35">
        <v>0.40322414299999998</v>
      </c>
      <c r="J35" s="3">
        <v>0</v>
      </c>
      <c r="K35" s="3">
        <v>35.170775183621295</v>
      </c>
      <c r="L35" s="3">
        <v>26.11269419545869</v>
      </c>
      <c r="M35" s="3">
        <f t="shared" si="2"/>
        <v>61.283469379079989</v>
      </c>
      <c r="N35">
        <f t="shared" si="3"/>
        <v>1.3</v>
      </c>
      <c r="O35">
        <f t="shared" si="4"/>
        <v>5.5</v>
      </c>
      <c r="P35">
        <f t="shared" si="5"/>
        <v>10</v>
      </c>
      <c r="Q35" s="4">
        <f t="shared" si="6"/>
        <v>38.716530620920025</v>
      </c>
      <c r="R35" s="4">
        <f t="shared" si="7"/>
        <v>232.15579413083714</v>
      </c>
      <c r="S35" s="4">
        <f t="shared" si="8"/>
        <v>299.84347257550695</v>
      </c>
      <c r="T35">
        <f t="shared" si="9"/>
        <v>1.5878964333549253</v>
      </c>
      <c r="U35">
        <f t="shared" si="9"/>
        <v>2.3657795272339315</v>
      </c>
      <c r="V35">
        <f t="shared" si="9"/>
        <v>2.4768945989290279</v>
      </c>
      <c r="W35" s="2">
        <f t="shared" si="10"/>
        <v>2.1796915959706245</v>
      </c>
      <c r="Z35">
        <v>3</v>
      </c>
      <c r="AA35">
        <v>2</v>
      </c>
      <c r="AB35" s="7">
        <f t="shared" si="11"/>
        <v>38.716530620920025</v>
      </c>
      <c r="AC35" s="7">
        <f t="shared" si="12"/>
        <v>-61.283469379079975</v>
      </c>
      <c r="AJ35" t="s">
        <v>891</v>
      </c>
      <c r="AK35" s="12">
        <v>1.85</v>
      </c>
      <c r="AL35" s="12">
        <v>3.4</v>
      </c>
      <c r="AM35" s="12">
        <v>4.75</v>
      </c>
    </row>
    <row r="36" spans="1:39">
      <c r="A36">
        <v>17</v>
      </c>
      <c r="B36" t="s">
        <v>843</v>
      </c>
      <c r="C36" t="s">
        <v>840</v>
      </c>
      <c r="D36" t="str">
        <f t="shared" si="1"/>
        <v>MetzRennes</v>
      </c>
      <c r="E36">
        <v>0.408323834</v>
      </c>
      <c r="F36">
        <v>0.31294941900000001</v>
      </c>
      <c r="G36">
        <v>0.27559799800000001</v>
      </c>
      <c r="H36">
        <v>0.42446680799999997</v>
      </c>
      <c r="I36">
        <v>0.48101368500000002</v>
      </c>
      <c r="J36" s="3">
        <v>22.122131073200112</v>
      </c>
      <c r="K36" s="3">
        <v>8.1631075445762811</v>
      </c>
      <c r="L36" s="3">
        <v>0</v>
      </c>
      <c r="M36" s="3">
        <f t="shared" si="2"/>
        <v>30.285238617776393</v>
      </c>
      <c r="N36">
        <f t="shared" si="3"/>
        <v>3.7</v>
      </c>
      <c r="O36">
        <f t="shared" si="4"/>
        <v>3</v>
      </c>
      <c r="P36">
        <f t="shared" si="5"/>
        <v>2.25</v>
      </c>
      <c r="Q36" s="4">
        <f t="shared" si="6"/>
        <v>151.56664635306402</v>
      </c>
      <c r="R36" s="4">
        <f t="shared" si="7"/>
        <v>94.204084015952446</v>
      </c>
      <c r="S36" s="4">
        <f t="shared" si="8"/>
        <v>69.714761382223614</v>
      </c>
      <c r="T36">
        <f t="shared" si="9"/>
        <v>2.1806036412794674</v>
      </c>
      <c r="U36">
        <f t="shared" si="9"/>
        <v>1.9740697311065172</v>
      </c>
      <c r="V36">
        <f t="shared" si="9"/>
        <v>1.8433247452154851</v>
      </c>
      <c r="W36" s="2">
        <f t="shared" si="10"/>
        <v>2.0161930241021113</v>
      </c>
      <c r="Z36">
        <v>1</v>
      </c>
      <c r="AA36">
        <v>1</v>
      </c>
      <c r="AB36" s="7">
        <f t="shared" si="11"/>
        <v>69.714761382223614</v>
      </c>
      <c r="AC36" s="7">
        <f t="shared" si="12"/>
        <v>-30.285238617776386</v>
      </c>
      <c r="AJ36" t="s">
        <v>892</v>
      </c>
      <c r="AK36" s="12">
        <v>2.5499999999999998</v>
      </c>
      <c r="AL36" s="12">
        <v>3.2</v>
      </c>
      <c r="AM36" s="12">
        <v>2.88</v>
      </c>
    </row>
    <row r="37" spans="1:39">
      <c r="A37">
        <v>17</v>
      </c>
      <c r="B37" t="s">
        <v>863</v>
      </c>
      <c r="C37" t="s">
        <v>846</v>
      </c>
      <c r="D37" t="str">
        <f t="shared" si="1"/>
        <v>GuingampDijon</v>
      </c>
      <c r="E37">
        <v>0.62023733400000003</v>
      </c>
      <c r="F37">
        <v>0.14604789700000001</v>
      </c>
      <c r="G37">
        <v>0.22289951699999999</v>
      </c>
      <c r="H37">
        <v>0.45734649900000002</v>
      </c>
      <c r="I37">
        <v>0.42971211100000001</v>
      </c>
      <c r="J37" s="3">
        <v>35.341565541773235</v>
      </c>
      <c r="K37" s="3">
        <v>0</v>
      </c>
      <c r="L37" s="3">
        <v>7.2469984316302138</v>
      </c>
      <c r="M37" s="3">
        <f t="shared" si="2"/>
        <v>42.588563973403453</v>
      </c>
      <c r="N37">
        <f t="shared" si="3"/>
        <v>2.1</v>
      </c>
      <c r="O37">
        <f t="shared" si="4"/>
        <v>3.29</v>
      </c>
      <c r="P37">
        <f t="shared" si="5"/>
        <v>3.75</v>
      </c>
      <c r="Q37" s="4">
        <f t="shared" si="6"/>
        <v>131.62872366432035</v>
      </c>
      <c r="R37" s="4">
        <f t="shared" si="7"/>
        <v>57.411436026596547</v>
      </c>
      <c r="S37" s="4">
        <f t="shared" si="8"/>
        <v>84.587680145209845</v>
      </c>
      <c r="T37">
        <f t="shared" si="9"/>
        <v>2.1193506701877873</v>
      </c>
      <c r="U37">
        <f t="shared" si="9"/>
        <v>1.7589984099685936</v>
      </c>
      <c r="V37">
        <f t="shared" si="9"/>
        <v>1.9273071144034482</v>
      </c>
      <c r="W37" s="2">
        <f t="shared" si="10"/>
        <v>2.0009942530018359</v>
      </c>
      <c r="Z37">
        <v>4</v>
      </c>
      <c r="AA37">
        <v>0</v>
      </c>
      <c r="AB37" s="7">
        <f t="shared" si="11"/>
        <v>131.62872366432035</v>
      </c>
      <c r="AC37" s="7">
        <f t="shared" si="12"/>
        <v>31.628723664320347</v>
      </c>
      <c r="AJ37" t="s">
        <v>893</v>
      </c>
      <c r="AK37" s="12">
        <v>3.6</v>
      </c>
      <c r="AL37" s="12">
        <v>3.4</v>
      </c>
      <c r="AM37" s="12">
        <v>2.1</v>
      </c>
    </row>
    <row r="38" spans="1:39">
      <c r="A38">
        <v>17</v>
      </c>
      <c r="B38" t="s">
        <v>857</v>
      </c>
      <c r="C38" t="s">
        <v>853</v>
      </c>
      <c r="D38" t="str">
        <f t="shared" si="1"/>
        <v>AngersMontpellier</v>
      </c>
      <c r="E38">
        <v>0.30355060900000003</v>
      </c>
      <c r="F38">
        <v>0.37501926600000002</v>
      </c>
      <c r="G38">
        <v>0.32055217600000002</v>
      </c>
      <c r="H38">
        <v>0.28665872999999997</v>
      </c>
      <c r="I38">
        <v>0.36610266800000002</v>
      </c>
      <c r="J38" s="3">
        <v>0</v>
      </c>
      <c r="K38" s="3">
        <v>11.196678284089588</v>
      </c>
      <c r="L38" s="3">
        <v>7.1270304129094519</v>
      </c>
      <c r="M38" s="3">
        <f t="shared" si="2"/>
        <v>18.323708696999041</v>
      </c>
      <c r="N38">
        <f t="shared" si="3"/>
        <v>2.39</v>
      </c>
      <c r="O38">
        <f t="shared" si="4"/>
        <v>3.1</v>
      </c>
      <c r="P38">
        <f t="shared" si="5"/>
        <v>3.25</v>
      </c>
      <c r="Q38" s="4">
        <f t="shared" si="6"/>
        <v>81.676291303000966</v>
      </c>
      <c r="R38" s="4">
        <f t="shared" si="7"/>
        <v>116.38599398367869</v>
      </c>
      <c r="S38" s="4">
        <f t="shared" si="8"/>
        <v>104.83914014495667</v>
      </c>
      <c r="T38">
        <f t="shared" si="9"/>
        <v>1.9120960094019541</v>
      </c>
      <c r="U38">
        <f t="shared" si="9"/>
        <v>2.0659007199909434</v>
      </c>
      <c r="V38">
        <f t="shared" si="9"/>
        <v>2.0205234503532359</v>
      </c>
      <c r="W38" s="2">
        <f t="shared" si="10"/>
        <v>2.002853668430066</v>
      </c>
      <c r="Z38">
        <v>1</v>
      </c>
      <c r="AA38">
        <v>1</v>
      </c>
      <c r="AB38" s="7">
        <f t="shared" si="11"/>
        <v>104.83914014495667</v>
      </c>
      <c r="AC38" s="7">
        <f t="shared" si="12"/>
        <v>4.8391401449566729</v>
      </c>
      <c r="AJ38" t="s">
        <v>894</v>
      </c>
      <c r="AK38" s="12">
        <v>2.2999999999999998</v>
      </c>
      <c r="AL38" s="12">
        <v>3.1</v>
      </c>
      <c r="AM38" s="12">
        <v>3.4</v>
      </c>
    </row>
    <row r="39" spans="1:39">
      <c r="A39">
        <v>17</v>
      </c>
      <c r="B39" t="s">
        <v>844</v>
      </c>
      <c r="C39" t="s">
        <v>860</v>
      </c>
      <c r="D39" t="str">
        <f t="shared" si="1"/>
        <v>AmiensLyon</v>
      </c>
      <c r="E39">
        <v>0.63250250200000002</v>
      </c>
      <c r="F39">
        <v>0.150988712</v>
      </c>
      <c r="G39">
        <v>0.18911856299999999</v>
      </c>
      <c r="H39">
        <v>0.596220219</v>
      </c>
      <c r="I39">
        <v>0.539839297</v>
      </c>
      <c r="J39" s="3">
        <v>58.807036208222428</v>
      </c>
      <c r="K39" s="3">
        <v>6.9827304651090998</v>
      </c>
      <c r="L39" s="3">
        <v>0</v>
      </c>
      <c r="M39" s="3">
        <f t="shared" si="2"/>
        <v>65.789766673331528</v>
      </c>
      <c r="N39">
        <f t="shared" si="3"/>
        <v>5.5</v>
      </c>
      <c r="O39">
        <f t="shared" si="4"/>
        <v>4</v>
      </c>
      <c r="P39">
        <f t="shared" si="5"/>
        <v>1.61</v>
      </c>
      <c r="Q39" s="4">
        <f t="shared" si="6"/>
        <v>357.64893247189184</v>
      </c>
      <c r="R39" s="4">
        <f t="shared" si="7"/>
        <v>62.141155187104872</v>
      </c>
      <c r="S39" s="4">
        <f t="shared" si="8"/>
        <v>34.210233326668472</v>
      </c>
      <c r="T39">
        <f t="shared" si="9"/>
        <v>2.5534569330788734</v>
      </c>
      <c r="U39">
        <f t="shared" si="9"/>
        <v>1.7933793224098156</v>
      </c>
      <c r="V39">
        <f t="shared" si="9"/>
        <v>1.5341560362470046</v>
      </c>
      <c r="W39" s="2">
        <f t="shared" si="10"/>
        <v>2.1759853179325344</v>
      </c>
      <c r="Z39">
        <v>1</v>
      </c>
      <c r="AA39">
        <v>2</v>
      </c>
      <c r="AB39" s="7">
        <f t="shared" si="11"/>
        <v>62.141155187104872</v>
      </c>
      <c r="AC39" s="7">
        <f t="shared" si="12"/>
        <v>-37.858844812895128</v>
      </c>
      <c r="AJ39" t="s">
        <v>895</v>
      </c>
      <c r="AK39" s="12">
        <v>2.25</v>
      </c>
      <c r="AL39" s="12">
        <v>3.1</v>
      </c>
      <c r="AM39" s="12">
        <v>3.5</v>
      </c>
    </row>
    <row r="40" spans="1:39">
      <c r="A40">
        <v>17</v>
      </c>
      <c r="B40" t="s">
        <v>841</v>
      </c>
      <c r="C40" t="s">
        <v>859</v>
      </c>
      <c r="D40" t="str">
        <f t="shared" si="1"/>
        <v>NantesNice</v>
      </c>
      <c r="E40">
        <v>0.55732666500000005</v>
      </c>
      <c r="F40">
        <v>0.181004517</v>
      </c>
      <c r="G40">
        <v>0.25647039199999999</v>
      </c>
      <c r="H40">
        <v>0.396141205</v>
      </c>
      <c r="I40">
        <v>0.41142187899999999</v>
      </c>
      <c r="J40" s="3">
        <v>20.007678267145685</v>
      </c>
      <c r="K40" s="3">
        <v>0</v>
      </c>
      <c r="L40" s="3">
        <v>3.9490724451899299</v>
      </c>
      <c r="M40" s="3">
        <f t="shared" si="2"/>
        <v>23.956750712335616</v>
      </c>
      <c r="N40">
        <f t="shared" si="3"/>
        <v>2.1</v>
      </c>
      <c r="O40">
        <f t="shared" si="4"/>
        <v>3.1</v>
      </c>
      <c r="P40">
        <f t="shared" si="5"/>
        <v>3.89</v>
      </c>
      <c r="Q40" s="4">
        <f t="shared" si="6"/>
        <v>118.05937364867033</v>
      </c>
      <c r="R40" s="4">
        <f t="shared" si="7"/>
        <v>76.043249287664395</v>
      </c>
      <c r="S40" s="4">
        <f t="shared" si="8"/>
        <v>91.405141099453203</v>
      </c>
      <c r="T40">
        <f t="shared" si="9"/>
        <v>2.0721004747885488</v>
      </c>
      <c r="U40">
        <f t="shared" si="9"/>
        <v>1.8810606657624946</v>
      </c>
      <c r="V40">
        <f t="shared" si="9"/>
        <v>1.9609706233961017</v>
      </c>
      <c r="W40" s="2">
        <f t="shared" si="10"/>
        <v>1.9982482288957399</v>
      </c>
      <c r="Z40">
        <v>1</v>
      </c>
      <c r="AA40">
        <v>2</v>
      </c>
      <c r="AB40" s="7">
        <f t="shared" si="11"/>
        <v>76.043249287664395</v>
      </c>
      <c r="AC40" s="7">
        <f t="shared" si="12"/>
        <v>-23.956750712335605</v>
      </c>
      <c r="AJ40" t="s">
        <v>896</v>
      </c>
      <c r="AK40" s="12">
        <v>1.91</v>
      </c>
      <c r="AL40" s="12">
        <v>3.4</v>
      </c>
      <c r="AM40" s="12">
        <v>4.33</v>
      </c>
    </row>
    <row r="41" spans="1:39">
      <c r="A41">
        <v>17</v>
      </c>
      <c r="B41" t="s">
        <v>862</v>
      </c>
      <c r="C41" t="s">
        <v>837</v>
      </c>
      <c r="D41" t="str">
        <f t="shared" si="1"/>
        <v>MarseilleSaint-Étienne</v>
      </c>
      <c r="E41">
        <v>0.27089460100000001</v>
      </c>
      <c r="F41">
        <v>0.43921460800000001</v>
      </c>
      <c r="G41">
        <v>0.16708788399999999</v>
      </c>
      <c r="H41">
        <v>0.78610209799999997</v>
      </c>
      <c r="I41">
        <v>0.75312301199999998</v>
      </c>
      <c r="J41" s="3">
        <v>0</v>
      </c>
      <c r="K41" s="3">
        <v>38.193430874467225</v>
      </c>
      <c r="L41" s="3">
        <v>11.912697236302211</v>
      </c>
      <c r="M41" s="3">
        <f t="shared" si="2"/>
        <v>50.106128110769433</v>
      </c>
      <c r="N41">
        <f t="shared" si="3"/>
        <v>1.5</v>
      </c>
      <c r="O41">
        <f t="shared" si="4"/>
        <v>4.2</v>
      </c>
      <c r="P41">
        <f t="shared" si="5"/>
        <v>7</v>
      </c>
      <c r="Q41" s="4">
        <f t="shared" si="6"/>
        <v>49.893871889230567</v>
      </c>
      <c r="R41" s="4">
        <f t="shared" si="7"/>
        <v>210.3062815619929</v>
      </c>
      <c r="S41" s="4">
        <f t="shared" si="8"/>
        <v>133.28275254334605</v>
      </c>
      <c r="T41">
        <f t="shared" si="9"/>
        <v>1.6980472075847985</v>
      </c>
      <c r="U41">
        <f t="shared" si="9"/>
        <v>2.3228522446643018</v>
      </c>
      <c r="V41">
        <f t="shared" si="9"/>
        <v>2.1247739531656724</v>
      </c>
      <c r="W41" s="2">
        <f t="shared" si="10"/>
        <v>1.835246442672767</v>
      </c>
      <c r="Z41">
        <v>3</v>
      </c>
      <c r="AA41">
        <v>0</v>
      </c>
      <c r="AB41" s="7">
        <f t="shared" si="11"/>
        <v>49.893871889230567</v>
      </c>
      <c r="AC41" s="7">
        <f t="shared" si="12"/>
        <v>-50.106128110769433</v>
      </c>
      <c r="AJ41" t="s">
        <v>897</v>
      </c>
      <c r="AK41" s="12">
        <v>1.62</v>
      </c>
      <c r="AL41" s="12">
        <v>4</v>
      </c>
      <c r="AM41" s="12">
        <v>5.5</v>
      </c>
    </row>
    <row r="42" spans="1:39">
      <c r="A42">
        <v>18</v>
      </c>
      <c r="B42" t="s">
        <v>837</v>
      </c>
      <c r="C42" t="s">
        <v>865</v>
      </c>
      <c r="D42" t="str">
        <f t="shared" si="1"/>
        <v>Saint-ÉtienneMonaco</v>
      </c>
      <c r="E42">
        <v>0.38692964899999999</v>
      </c>
      <c r="F42">
        <v>0.31762817300000001</v>
      </c>
      <c r="G42">
        <v>0.29360826200000001</v>
      </c>
      <c r="H42">
        <v>0.36468486900000002</v>
      </c>
      <c r="I42">
        <v>0.43330433000000002</v>
      </c>
      <c r="J42" s="3">
        <v>26.979452502910259</v>
      </c>
      <c r="K42" s="3">
        <v>16.821098157662934</v>
      </c>
      <c r="L42" s="3">
        <v>0</v>
      </c>
      <c r="M42" s="3">
        <f t="shared" si="2"/>
        <v>43.800550660573194</v>
      </c>
      <c r="N42">
        <f t="shared" si="3"/>
        <v>4.75</v>
      </c>
      <c r="O42">
        <f t="shared" si="4"/>
        <v>3.75</v>
      </c>
      <c r="P42">
        <f t="shared" si="5"/>
        <v>1.75</v>
      </c>
      <c r="Q42" s="4">
        <f t="shared" si="6"/>
        <v>184.35184872825053</v>
      </c>
      <c r="R42" s="4">
        <f t="shared" si="7"/>
        <v>119.27856743066279</v>
      </c>
      <c r="S42" s="4">
        <f t="shared" si="8"/>
        <v>56.199449339426806</v>
      </c>
      <c r="T42">
        <f t="shared" si="9"/>
        <v>2.2656474971819072</v>
      </c>
      <c r="U42">
        <f t="shared" si="9"/>
        <v>2.0765624144766766</v>
      </c>
      <c r="V42">
        <f t="shared" si="9"/>
        <v>1.7497320602306274</v>
      </c>
      <c r="W42" s="2">
        <f t="shared" si="10"/>
        <v>2.0499567058430133</v>
      </c>
      <c r="Z42">
        <v>0</v>
      </c>
      <c r="AA42">
        <v>4</v>
      </c>
      <c r="AB42" s="7">
        <f t="shared" si="11"/>
        <v>119.27856743066279</v>
      </c>
      <c r="AC42" s="7">
        <f t="shared" si="12"/>
        <v>19.27856743066279</v>
      </c>
      <c r="AJ42" t="s">
        <v>898</v>
      </c>
      <c r="AK42" s="12">
        <v>3</v>
      </c>
      <c r="AL42" s="12">
        <v>3.3</v>
      </c>
      <c r="AM42" s="12">
        <v>2.4500000000000002</v>
      </c>
    </row>
    <row r="43" spans="1:39">
      <c r="A43">
        <v>18</v>
      </c>
      <c r="B43" t="s">
        <v>840</v>
      </c>
      <c r="C43" t="s">
        <v>866</v>
      </c>
      <c r="D43" t="str">
        <f t="shared" si="1"/>
        <v>RennesParis S-G</v>
      </c>
      <c r="E43">
        <v>0.136508823</v>
      </c>
      <c r="F43">
        <v>0.55687833099999995</v>
      </c>
      <c r="G43">
        <v>0.30491567600000002</v>
      </c>
      <c r="H43">
        <v>0.23623956099999999</v>
      </c>
      <c r="I43">
        <v>0.25695215999999999</v>
      </c>
      <c r="J43" s="3">
        <v>10.050116618017226</v>
      </c>
      <c r="K43" s="3">
        <v>50.08144995282332</v>
      </c>
      <c r="L43" s="3">
        <v>0</v>
      </c>
      <c r="M43" s="3">
        <f t="shared" si="2"/>
        <v>60.131566570840548</v>
      </c>
      <c r="N43">
        <f t="shared" si="3"/>
        <v>11</v>
      </c>
      <c r="O43">
        <f t="shared" si="4"/>
        <v>7</v>
      </c>
      <c r="P43">
        <f t="shared" si="5"/>
        <v>1.22</v>
      </c>
      <c r="Q43" s="4">
        <f t="shared" si="6"/>
        <v>150.41971622734894</v>
      </c>
      <c r="R43" s="4">
        <f t="shared" si="7"/>
        <v>390.43858309892266</v>
      </c>
      <c r="S43" s="4">
        <f t="shared" si="8"/>
        <v>39.868433429159452</v>
      </c>
      <c r="T43">
        <f t="shared" si="9"/>
        <v>2.1773047650291844</v>
      </c>
      <c r="U43">
        <f t="shared" si="9"/>
        <v>2.5915527280494581</v>
      </c>
      <c r="V43">
        <f t="shared" si="9"/>
        <v>1.6006291710414233</v>
      </c>
      <c r="W43" s="2">
        <f t="shared" si="10"/>
        <v>2.2284577943945196</v>
      </c>
      <c r="Z43">
        <v>1</v>
      </c>
      <c r="AA43">
        <v>4</v>
      </c>
      <c r="AB43" s="7">
        <f t="shared" si="11"/>
        <v>390.43858309892266</v>
      </c>
      <c r="AC43" s="7">
        <f t="shared" si="12"/>
        <v>290.43858309892266</v>
      </c>
      <c r="AJ43" t="s">
        <v>899</v>
      </c>
      <c r="AK43" s="12">
        <v>19</v>
      </c>
      <c r="AL43" s="12">
        <v>10</v>
      </c>
      <c r="AM43" s="12">
        <v>1.1299999999999999</v>
      </c>
    </row>
    <row r="44" spans="1:39">
      <c r="A44">
        <v>18</v>
      </c>
      <c r="B44" t="s">
        <v>838</v>
      </c>
      <c r="C44" t="s">
        <v>847</v>
      </c>
      <c r="D44" t="str">
        <f t="shared" si="1"/>
        <v>StrasbourgToulouse</v>
      </c>
      <c r="E44">
        <v>0.30604472399999999</v>
      </c>
      <c r="F44">
        <v>0.45534808399999999</v>
      </c>
      <c r="G44">
        <v>0.218792239</v>
      </c>
      <c r="H44">
        <v>0.659036226</v>
      </c>
      <c r="I44">
        <v>0.65985277200000003</v>
      </c>
      <c r="J44" s="3">
        <v>0</v>
      </c>
      <c r="K44" s="3">
        <v>22.141238860331523</v>
      </c>
      <c r="L44" s="3">
        <v>2.6769734082680668E-2</v>
      </c>
      <c r="M44" s="3">
        <f t="shared" si="2"/>
        <v>22.168008594414204</v>
      </c>
      <c r="N44">
        <f t="shared" si="3"/>
        <v>2.1</v>
      </c>
      <c r="O44">
        <f t="shared" si="4"/>
        <v>3.2</v>
      </c>
      <c r="P44">
        <f t="shared" si="5"/>
        <v>3.7</v>
      </c>
      <c r="Q44" s="4">
        <f t="shared" si="6"/>
        <v>77.831991405585796</v>
      </c>
      <c r="R44" s="4">
        <f t="shared" si="7"/>
        <v>148.68395575864668</v>
      </c>
      <c r="S44" s="4">
        <f t="shared" si="8"/>
        <v>77.931039421691708</v>
      </c>
      <c r="T44">
        <f t="shared" si="9"/>
        <v>1.891158142428637</v>
      </c>
      <c r="U44">
        <f t="shared" si="9"/>
        <v>2.1722641070463573</v>
      </c>
      <c r="V44">
        <f t="shared" si="9"/>
        <v>1.8917104687721564</v>
      </c>
      <c r="W44" s="2">
        <f t="shared" si="10"/>
        <v>1.9818068398278543</v>
      </c>
      <c r="Z44">
        <v>2</v>
      </c>
      <c r="AA44">
        <v>1</v>
      </c>
      <c r="AB44" s="7">
        <f t="shared" si="11"/>
        <v>77.831991405585796</v>
      </c>
      <c r="AC44" s="7">
        <f t="shared" si="12"/>
        <v>-22.168008594414204</v>
      </c>
      <c r="AJ44" t="s">
        <v>900</v>
      </c>
      <c r="AK44" s="12">
        <v>2.0499999999999998</v>
      </c>
      <c r="AL44" s="12">
        <v>3.2</v>
      </c>
      <c r="AM44" s="12">
        <v>4</v>
      </c>
    </row>
    <row r="45" spans="1:39">
      <c r="A45">
        <v>18</v>
      </c>
      <c r="B45" t="s">
        <v>853</v>
      </c>
      <c r="C45" t="s">
        <v>843</v>
      </c>
      <c r="D45" t="str">
        <f t="shared" si="1"/>
        <v>MontpellierMetz</v>
      </c>
      <c r="E45">
        <v>0.56479966599999998</v>
      </c>
      <c r="F45">
        <v>0.16520136899999999</v>
      </c>
      <c r="G45">
        <v>0.26595898699999998</v>
      </c>
      <c r="H45">
        <v>0.35061274399999998</v>
      </c>
      <c r="I45">
        <v>0.36595691499999999</v>
      </c>
      <c r="J45" s="3">
        <v>0</v>
      </c>
      <c r="K45" s="3">
        <v>0</v>
      </c>
      <c r="L45" s="3">
        <v>16.22029286409736</v>
      </c>
      <c r="M45" s="3">
        <f t="shared" si="2"/>
        <v>16.22029286409736</v>
      </c>
      <c r="N45">
        <f t="shared" si="3"/>
        <v>1.44</v>
      </c>
      <c r="O45">
        <f t="shared" si="4"/>
        <v>4.2</v>
      </c>
      <c r="P45">
        <f t="shared" si="5"/>
        <v>8</v>
      </c>
      <c r="Q45" s="4">
        <f t="shared" si="6"/>
        <v>83.77970713590264</v>
      </c>
      <c r="R45" s="4">
        <f t="shared" si="7"/>
        <v>83.77970713590264</v>
      </c>
      <c r="S45" s="4">
        <f t="shared" si="8"/>
        <v>213.54205004868152</v>
      </c>
      <c r="T45">
        <f t="shared" si="9"/>
        <v>1.9231388378886081</v>
      </c>
      <c r="U45">
        <f t="shared" si="9"/>
        <v>1.9231388378886081</v>
      </c>
      <c r="V45">
        <f t="shared" si="9"/>
        <v>2.3294834077260509</v>
      </c>
      <c r="W45" s="2">
        <f t="shared" si="10"/>
        <v>2.0234403894595094</v>
      </c>
      <c r="Z45">
        <v>1</v>
      </c>
      <c r="AA45">
        <v>3</v>
      </c>
      <c r="AB45" s="7">
        <f t="shared" si="11"/>
        <v>83.77970713590264</v>
      </c>
      <c r="AC45" s="7">
        <f t="shared" si="12"/>
        <v>-16.22029286409736</v>
      </c>
      <c r="AJ45" t="s">
        <v>901</v>
      </c>
      <c r="AK45" s="12">
        <v>2.15</v>
      </c>
      <c r="AL45" s="12">
        <v>3.2</v>
      </c>
      <c r="AM45" s="12">
        <v>3.8</v>
      </c>
    </row>
    <row r="46" spans="1:39">
      <c r="A46">
        <v>18</v>
      </c>
      <c r="B46" t="s">
        <v>846</v>
      </c>
      <c r="C46" t="s">
        <v>854</v>
      </c>
      <c r="D46" t="str">
        <f t="shared" si="1"/>
        <v>DijonLille</v>
      </c>
      <c r="E46">
        <v>0.49776444199999997</v>
      </c>
      <c r="F46">
        <v>0.166521379</v>
      </c>
      <c r="G46">
        <v>0.33484396900000002</v>
      </c>
      <c r="H46">
        <v>0.206124852</v>
      </c>
      <c r="I46">
        <v>0.25402498400000001</v>
      </c>
      <c r="J46" s="3">
        <v>21.59285293616097</v>
      </c>
      <c r="K46" s="3">
        <v>0</v>
      </c>
      <c r="L46" s="3">
        <v>14.732960980611313</v>
      </c>
      <c r="M46" s="3">
        <f t="shared" si="2"/>
        <v>36.325813916772283</v>
      </c>
      <c r="N46">
        <f t="shared" si="3"/>
        <v>2.25</v>
      </c>
      <c r="O46">
        <f t="shared" si="4"/>
        <v>3.2</v>
      </c>
      <c r="P46">
        <f t="shared" si="5"/>
        <v>3.39</v>
      </c>
      <c r="Q46" s="4">
        <f t="shared" si="6"/>
        <v>112.2581051895899</v>
      </c>
      <c r="R46" s="4">
        <f t="shared" si="7"/>
        <v>63.674186083227724</v>
      </c>
      <c r="S46" s="4">
        <f t="shared" si="8"/>
        <v>113.61892380750007</v>
      </c>
      <c r="T46">
        <f t="shared" si="9"/>
        <v>2.0502177074663166</v>
      </c>
      <c r="U46">
        <f t="shared" si="9"/>
        <v>1.8039634022917643</v>
      </c>
      <c r="V46">
        <f t="shared" si="9"/>
        <v>2.0554506713461183</v>
      </c>
      <c r="W46" s="2">
        <f t="shared" si="10"/>
        <v>2.0091792074278954</v>
      </c>
      <c r="Z46">
        <v>3</v>
      </c>
      <c r="AA46">
        <v>0</v>
      </c>
      <c r="AB46" s="7">
        <f t="shared" si="11"/>
        <v>112.2581051895899</v>
      </c>
      <c r="AC46" s="7">
        <f t="shared" si="12"/>
        <v>12.258105189589898</v>
      </c>
      <c r="AJ46" t="s">
        <v>902</v>
      </c>
      <c r="AK46" s="12">
        <v>4.75</v>
      </c>
      <c r="AL46" s="12">
        <v>3.6</v>
      </c>
      <c r="AM46" s="12">
        <v>1.8</v>
      </c>
    </row>
    <row r="47" spans="1:39">
      <c r="A47">
        <v>18</v>
      </c>
      <c r="B47" t="s">
        <v>850</v>
      </c>
      <c r="C47" t="s">
        <v>863</v>
      </c>
      <c r="D47" t="str">
        <f t="shared" si="1"/>
        <v>CaenGuingamp</v>
      </c>
      <c r="E47">
        <v>0.35649408100000002</v>
      </c>
      <c r="F47">
        <v>0.29486726400000002</v>
      </c>
      <c r="G47">
        <v>0.34820791600000001</v>
      </c>
      <c r="H47">
        <v>0.22467737900000001</v>
      </c>
      <c r="I47">
        <v>0.30975438900000002</v>
      </c>
      <c r="J47" s="3">
        <v>0</v>
      </c>
      <c r="K47" s="3">
        <v>1.794219900302169</v>
      </c>
      <c r="L47" s="3">
        <v>10.649764235251173</v>
      </c>
      <c r="M47" s="3">
        <f t="shared" si="2"/>
        <v>12.443984135553341</v>
      </c>
      <c r="N47">
        <f t="shared" si="3"/>
        <v>2.14</v>
      </c>
      <c r="O47">
        <f t="shared" si="4"/>
        <v>3.25</v>
      </c>
      <c r="P47">
        <f t="shared" si="5"/>
        <v>3.6</v>
      </c>
      <c r="Q47" s="4">
        <f t="shared" si="6"/>
        <v>87.556015864446664</v>
      </c>
      <c r="R47" s="4">
        <f t="shared" si="7"/>
        <v>93.387230540428718</v>
      </c>
      <c r="S47" s="4">
        <f t="shared" si="8"/>
        <v>125.89516711135089</v>
      </c>
      <c r="T47">
        <f t="shared" si="9"/>
        <v>1.9422859912758306</v>
      </c>
      <c r="U47">
        <f t="shared" si="9"/>
        <v>1.9702874963054455</v>
      </c>
      <c r="V47">
        <f t="shared" si="9"/>
        <v>2.100009058645131</v>
      </c>
      <c r="W47" s="2">
        <f t="shared" si="10"/>
        <v>2.0046265207199911</v>
      </c>
      <c r="Z47">
        <v>0</v>
      </c>
      <c r="AA47">
        <v>0</v>
      </c>
      <c r="AB47" s="7">
        <f t="shared" si="11"/>
        <v>125.89516711135089</v>
      </c>
      <c r="AC47" s="7">
        <f t="shared" si="12"/>
        <v>25.895167111350887</v>
      </c>
      <c r="AJ47" t="s">
        <v>903</v>
      </c>
      <c r="AK47" s="12">
        <v>2</v>
      </c>
      <c r="AL47" s="12">
        <v>3.2</v>
      </c>
      <c r="AM47" s="12">
        <v>4.2</v>
      </c>
    </row>
    <row r="48" spans="1:39">
      <c r="A48">
        <v>18</v>
      </c>
      <c r="B48" t="s">
        <v>856</v>
      </c>
      <c r="C48" t="s">
        <v>844</v>
      </c>
      <c r="D48" t="str">
        <f t="shared" si="1"/>
        <v>TroyesAmiens</v>
      </c>
      <c r="E48">
        <v>0.49327700000000002</v>
      </c>
      <c r="F48">
        <v>0.17454372300000001</v>
      </c>
      <c r="G48">
        <v>0.33125664900000001</v>
      </c>
      <c r="H48">
        <v>0.21641724500000001</v>
      </c>
      <c r="I48">
        <v>0.26700346200000002</v>
      </c>
      <c r="J48" s="3">
        <v>20.854328697579589</v>
      </c>
      <c r="K48" s="3">
        <v>0</v>
      </c>
      <c r="L48" s="3">
        <v>13.864559335438869</v>
      </c>
      <c r="M48" s="3">
        <f t="shared" si="2"/>
        <v>34.718888033018459</v>
      </c>
      <c r="N48">
        <f t="shared" si="3"/>
        <v>2.29</v>
      </c>
      <c r="O48">
        <f t="shared" si="4"/>
        <v>3.1</v>
      </c>
      <c r="P48">
        <f t="shared" si="5"/>
        <v>3.39</v>
      </c>
      <c r="Q48" s="4">
        <f t="shared" si="6"/>
        <v>113.03752468443879</v>
      </c>
      <c r="R48" s="4">
        <f t="shared" si="7"/>
        <v>65.281111966981541</v>
      </c>
      <c r="S48" s="4">
        <f t="shared" si="8"/>
        <v>112.28196811411932</v>
      </c>
      <c r="T48">
        <f t="shared" si="9"/>
        <v>2.0532226386878167</v>
      </c>
      <c r="U48">
        <f t="shared" si="9"/>
        <v>1.814787543371589</v>
      </c>
      <c r="V48">
        <f t="shared" si="9"/>
        <v>2.0503100164811996</v>
      </c>
      <c r="W48" s="2">
        <f t="shared" si="10"/>
        <v>2.0087461032888081</v>
      </c>
      <c r="Z48">
        <v>1</v>
      </c>
      <c r="AA48">
        <v>0</v>
      </c>
      <c r="AB48" s="7">
        <f t="shared" si="11"/>
        <v>113.03752468443879</v>
      </c>
      <c r="AC48" s="7">
        <f t="shared" si="12"/>
        <v>13.037524684438793</v>
      </c>
      <c r="AJ48" t="s">
        <v>904</v>
      </c>
      <c r="AK48" s="12">
        <v>2.88</v>
      </c>
      <c r="AL48" s="12">
        <v>3.2</v>
      </c>
      <c r="AM48" s="12">
        <v>2.6</v>
      </c>
    </row>
    <row r="49" spans="1:39">
      <c r="A49">
        <v>18</v>
      </c>
      <c r="B49" t="s">
        <v>841</v>
      </c>
      <c r="C49" t="s">
        <v>857</v>
      </c>
      <c r="D49" t="str">
        <f t="shared" si="1"/>
        <v>NantesAngers</v>
      </c>
      <c r="E49">
        <v>0.40831350599999999</v>
      </c>
      <c r="F49">
        <v>0.299272329</v>
      </c>
      <c r="G49">
        <v>0.29036925200000002</v>
      </c>
      <c r="H49">
        <v>0.37065015200000001</v>
      </c>
      <c r="I49">
        <v>0.43593142299999998</v>
      </c>
      <c r="J49" s="3">
        <v>0</v>
      </c>
      <c r="K49" s="3">
        <v>4.9727475180233308E-4</v>
      </c>
      <c r="L49" s="3">
        <v>5.4690039525473404</v>
      </c>
      <c r="M49" s="3">
        <f t="shared" si="2"/>
        <v>5.4695012272991423</v>
      </c>
      <c r="N49">
        <f t="shared" si="3"/>
        <v>2.04</v>
      </c>
      <c r="O49">
        <f t="shared" si="4"/>
        <v>3.2</v>
      </c>
      <c r="P49">
        <f t="shared" si="5"/>
        <v>4</v>
      </c>
      <c r="Q49" s="4">
        <f t="shared" si="6"/>
        <v>94.530498772700852</v>
      </c>
      <c r="R49" s="4">
        <f t="shared" si="7"/>
        <v>94.532090051906621</v>
      </c>
      <c r="S49" s="4">
        <f t="shared" si="8"/>
        <v>116.40651458289021</v>
      </c>
      <c r="T49">
        <f t="shared" si="9"/>
        <v>1.9755719493742527</v>
      </c>
      <c r="U49">
        <f t="shared" si="9"/>
        <v>1.9755792600091335</v>
      </c>
      <c r="V49">
        <f t="shared" si="9"/>
        <v>2.0659772858828691</v>
      </c>
      <c r="W49" s="2">
        <f t="shared" si="10"/>
        <v>1.9977851944220846</v>
      </c>
      <c r="Z49">
        <v>1</v>
      </c>
      <c r="AA49">
        <v>0</v>
      </c>
      <c r="AB49" s="7">
        <f t="shared" si="11"/>
        <v>94.530498772700852</v>
      </c>
      <c r="AC49" s="7">
        <f t="shared" si="12"/>
        <v>-5.4695012272991477</v>
      </c>
      <c r="AJ49" t="s">
        <v>905</v>
      </c>
      <c r="AK49" s="12">
        <v>1.4</v>
      </c>
      <c r="AL49" s="12">
        <v>4.75</v>
      </c>
      <c r="AM49" s="12">
        <v>8.5</v>
      </c>
    </row>
    <row r="50" spans="1:39">
      <c r="A50">
        <v>18</v>
      </c>
      <c r="B50" t="s">
        <v>859</v>
      </c>
      <c r="C50" t="s">
        <v>851</v>
      </c>
      <c r="D50" t="str">
        <f t="shared" si="1"/>
        <v>NiceBordeaux</v>
      </c>
      <c r="E50">
        <v>0.59440636400000002</v>
      </c>
      <c r="F50">
        <v>0.18275564699999999</v>
      </c>
      <c r="G50">
        <v>0.18950215200000001</v>
      </c>
      <c r="H50">
        <v>0.652622908</v>
      </c>
      <c r="I50">
        <v>0.608212631</v>
      </c>
      <c r="J50" s="3">
        <v>31.665068500839887</v>
      </c>
      <c r="K50" s="3">
        <v>0</v>
      </c>
      <c r="L50" s="3">
        <v>0</v>
      </c>
      <c r="M50" s="3">
        <f t="shared" si="2"/>
        <v>31.665068500839887</v>
      </c>
      <c r="N50">
        <f t="shared" si="3"/>
        <v>2.29</v>
      </c>
      <c r="O50">
        <f t="shared" si="4"/>
        <v>3.25</v>
      </c>
      <c r="P50">
        <f t="shared" si="5"/>
        <v>3.2</v>
      </c>
      <c r="Q50" s="4">
        <f t="shared" si="6"/>
        <v>140.84793836608347</v>
      </c>
      <c r="R50" s="4">
        <f t="shared" si="7"/>
        <v>68.33493149916012</v>
      </c>
      <c r="S50" s="4">
        <f t="shared" si="8"/>
        <v>68.33493149916012</v>
      </c>
      <c r="T50">
        <f t="shared" si="9"/>
        <v>2.1487504944684983</v>
      </c>
      <c r="U50">
        <f t="shared" si="9"/>
        <v>1.8346427634065812</v>
      </c>
      <c r="V50">
        <f t="shared" si="9"/>
        <v>1.8346427634065812</v>
      </c>
      <c r="W50" s="2">
        <f t="shared" si="10"/>
        <v>1.960191045617234</v>
      </c>
      <c r="Z50">
        <v>1</v>
      </c>
      <c r="AA50">
        <v>0</v>
      </c>
      <c r="AB50" s="7">
        <f t="shared" si="11"/>
        <v>140.84793836608347</v>
      </c>
      <c r="AC50" s="7">
        <f t="shared" si="12"/>
        <v>40.847938366083469</v>
      </c>
      <c r="AJ50" t="s">
        <v>906</v>
      </c>
      <c r="AK50" s="12">
        <v>1.67</v>
      </c>
      <c r="AL50" s="12">
        <v>4</v>
      </c>
      <c r="AM50" s="12">
        <v>5</v>
      </c>
    </row>
    <row r="51" spans="1:39">
      <c r="A51">
        <v>18</v>
      </c>
      <c r="B51" t="s">
        <v>860</v>
      </c>
      <c r="C51" t="s">
        <v>862</v>
      </c>
      <c r="D51" t="str">
        <f t="shared" si="1"/>
        <v>LyonMarseille</v>
      </c>
      <c r="E51">
        <v>0.28566686699999999</v>
      </c>
      <c r="F51">
        <v>0.476028495</v>
      </c>
      <c r="G51">
        <v>0.19726635100000001</v>
      </c>
      <c r="H51">
        <v>0.73536174499999996</v>
      </c>
      <c r="I51">
        <v>0.71432027799999998</v>
      </c>
      <c r="J51" s="3">
        <v>0</v>
      </c>
      <c r="K51" s="3">
        <v>30.655272431588347</v>
      </c>
      <c r="L51" s="3">
        <v>0.91064627909968154</v>
      </c>
      <c r="M51" s="3">
        <f t="shared" si="2"/>
        <v>31.565918710688027</v>
      </c>
      <c r="N51">
        <f t="shared" si="3"/>
        <v>2.04</v>
      </c>
      <c r="O51">
        <f t="shared" si="4"/>
        <v>3.6</v>
      </c>
      <c r="P51">
        <f t="shared" si="5"/>
        <v>3.5</v>
      </c>
      <c r="Q51" s="4">
        <f t="shared" si="6"/>
        <v>68.434081289311976</v>
      </c>
      <c r="R51" s="4">
        <f t="shared" si="7"/>
        <v>178.79306204303003</v>
      </c>
      <c r="S51" s="4">
        <f t="shared" si="8"/>
        <v>71.621343266160864</v>
      </c>
      <c r="T51">
        <f t="shared" si="9"/>
        <v>1.835272441334501</v>
      </c>
      <c r="U51">
        <f t="shared" si="9"/>
        <v>2.2523506622513527</v>
      </c>
      <c r="V51">
        <f t="shared" si="9"/>
        <v>1.8550424619929846</v>
      </c>
      <c r="W51" s="2">
        <f t="shared" si="10"/>
        <v>1.9623970817986454</v>
      </c>
      <c r="Z51">
        <v>2</v>
      </c>
      <c r="AA51">
        <v>0</v>
      </c>
      <c r="AB51" s="7">
        <f t="shared" si="11"/>
        <v>68.434081289311976</v>
      </c>
      <c r="AC51" s="7">
        <f t="shared" si="12"/>
        <v>-31.565918710688024</v>
      </c>
      <c r="AJ51" t="s">
        <v>907</v>
      </c>
      <c r="AK51" s="12">
        <v>2.15</v>
      </c>
      <c r="AL51" s="12">
        <v>3.2</v>
      </c>
      <c r="AM51" s="12">
        <v>3.75</v>
      </c>
    </row>
    <row r="52" spans="1:39">
      <c r="A52">
        <v>19</v>
      </c>
      <c r="B52" t="s">
        <v>847</v>
      </c>
      <c r="C52" t="s">
        <v>860</v>
      </c>
      <c r="D52" t="str">
        <f t="shared" si="1"/>
        <v>ToulouseLyon</v>
      </c>
      <c r="E52">
        <v>0.37849612500000002</v>
      </c>
      <c r="F52">
        <v>0.31217350500000002</v>
      </c>
      <c r="G52">
        <v>0.308108412</v>
      </c>
      <c r="H52">
        <v>0.32072654</v>
      </c>
      <c r="I52">
        <v>0.39613776099999998</v>
      </c>
      <c r="J52" s="3">
        <v>23.797422062857351</v>
      </c>
      <c r="K52" s="3">
        <v>15.146533835286798</v>
      </c>
      <c r="L52" s="3">
        <v>0</v>
      </c>
      <c r="M52" s="3">
        <f t="shared" si="2"/>
        <v>38.943955898144146</v>
      </c>
      <c r="N52">
        <f t="shared" si="3"/>
        <v>4.33</v>
      </c>
      <c r="O52">
        <f t="shared" si="4"/>
        <v>3.79</v>
      </c>
      <c r="P52">
        <f t="shared" si="5"/>
        <v>1.8</v>
      </c>
      <c r="Q52" s="4">
        <f t="shared" si="6"/>
        <v>164.0988816340282</v>
      </c>
      <c r="R52" s="4">
        <f t="shared" si="7"/>
        <v>118.46140733759282</v>
      </c>
      <c r="S52" s="4">
        <f t="shared" si="8"/>
        <v>61.056044101855854</v>
      </c>
      <c r="T52">
        <f t="shared" si="9"/>
        <v>2.215105621261348</v>
      </c>
      <c r="U52">
        <f t="shared" si="9"/>
        <v>2.0735768878129455</v>
      </c>
      <c r="V52">
        <f t="shared" si="9"/>
        <v>1.7857286623866477</v>
      </c>
      <c r="W52" s="2">
        <f t="shared" si="10"/>
        <v>2.0359226814995308</v>
      </c>
      <c r="Z52">
        <v>1</v>
      </c>
      <c r="AA52">
        <v>2</v>
      </c>
      <c r="AB52" s="7">
        <f t="shared" si="11"/>
        <v>118.46140733759282</v>
      </c>
      <c r="AC52" s="7">
        <f t="shared" si="12"/>
        <v>18.461407337592817</v>
      </c>
      <c r="AJ52" t="s">
        <v>908</v>
      </c>
      <c r="AK52" s="12">
        <v>2.9</v>
      </c>
      <c r="AL52" s="12">
        <v>3.1</v>
      </c>
      <c r="AM52" s="12">
        <v>2.5</v>
      </c>
    </row>
    <row r="53" spans="1:39">
      <c r="A53">
        <v>19</v>
      </c>
      <c r="B53" t="s">
        <v>857</v>
      </c>
      <c r="C53" t="s">
        <v>846</v>
      </c>
      <c r="D53" t="str">
        <f t="shared" si="1"/>
        <v>AngersDijon</v>
      </c>
      <c r="E53">
        <v>0.60230308200000005</v>
      </c>
      <c r="F53">
        <v>0.122685827</v>
      </c>
      <c r="G53">
        <v>0.12712838900000001</v>
      </c>
      <c r="H53">
        <v>0.73077739399999997</v>
      </c>
      <c r="I53">
        <v>0.64340494800000003</v>
      </c>
      <c r="J53" s="3">
        <v>45.014743603775919</v>
      </c>
      <c r="K53" s="3">
        <v>0</v>
      </c>
      <c r="L53" s="3">
        <v>0</v>
      </c>
      <c r="M53" s="3">
        <f t="shared" si="2"/>
        <v>45.014743603775919</v>
      </c>
      <c r="N53">
        <f t="shared" si="3"/>
        <v>2.14</v>
      </c>
      <c r="O53">
        <f t="shared" si="4"/>
        <v>3.25</v>
      </c>
      <c r="P53">
        <f t="shared" si="5"/>
        <v>3.6</v>
      </c>
      <c r="Q53" s="4">
        <f t="shared" si="6"/>
        <v>151.31680770830457</v>
      </c>
      <c r="R53" s="4">
        <f t="shared" si="7"/>
        <v>54.985256396224081</v>
      </c>
      <c r="S53" s="4">
        <f t="shared" si="8"/>
        <v>54.985256396224081</v>
      </c>
      <c r="T53">
        <f t="shared" si="9"/>
        <v>2.1798871705185912</v>
      </c>
      <c r="U53">
        <f t="shared" si="9"/>
        <v>1.7402462545099304</v>
      </c>
      <c r="V53">
        <f t="shared" si="9"/>
        <v>1.7402462545099304</v>
      </c>
      <c r="W53" s="2">
        <f t="shared" si="10"/>
        <v>1.7476910149329419</v>
      </c>
      <c r="Z53">
        <v>2</v>
      </c>
      <c r="AA53">
        <v>1</v>
      </c>
      <c r="AB53" s="7">
        <f t="shared" si="11"/>
        <v>151.31680770830457</v>
      </c>
      <c r="AC53" s="7">
        <f t="shared" si="12"/>
        <v>51.316807708304566</v>
      </c>
      <c r="AJ53" t="s">
        <v>909</v>
      </c>
      <c r="AK53" s="12">
        <v>3</v>
      </c>
      <c r="AL53" s="12">
        <v>3.2</v>
      </c>
      <c r="AM53" s="12">
        <v>2.5</v>
      </c>
    </row>
    <row r="54" spans="1:39">
      <c r="A54">
        <v>19</v>
      </c>
      <c r="B54" t="s">
        <v>844</v>
      </c>
      <c r="C54" t="s">
        <v>841</v>
      </c>
      <c r="D54" t="str">
        <f t="shared" si="1"/>
        <v>AmiensNantes</v>
      </c>
      <c r="E54">
        <v>0.59659033299999997</v>
      </c>
      <c r="F54">
        <v>0.17587973300000001</v>
      </c>
      <c r="G54">
        <v>0.210065588</v>
      </c>
      <c r="H54">
        <v>0.55645233400000005</v>
      </c>
      <c r="I54">
        <v>0.52890165600000005</v>
      </c>
      <c r="J54" s="3">
        <v>38.776639723773663</v>
      </c>
      <c r="K54" s="3">
        <v>0</v>
      </c>
      <c r="L54" s="3">
        <v>0</v>
      </c>
      <c r="M54" s="3">
        <f t="shared" si="2"/>
        <v>38.776639723773663</v>
      </c>
      <c r="N54">
        <f t="shared" si="3"/>
        <v>2.79</v>
      </c>
      <c r="O54">
        <f t="shared" si="4"/>
        <v>3.1</v>
      </c>
      <c r="P54">
        <f t="shared" si="5"/>
        <v>2.7</v>
      </c>
      <c r="Q54" s="4">
        <f t="shared" si="6"/>
        <v>169.41018510555486</v>
      </c>
      <c r="R54" s="4">
        <f t="shared" si="7"/>
        <v>61.223360276226337</v>
      </c>
      <c r="S54" s="4">
        <f t="shared" si="8"/>
        <v>61.223360276226337</v>
      </c>
      <c r="T54">
        <f t="shared" si="9"/>
        <v>2.2289395169874262</v>
      </c>
      <c r="U54">
        <f t="shared" si="9"/>
        <v>1.7869171623958056</v>
      </c>
      <c r="V54">
        <f t="shared" si="9"/>
        <v>1.7869171623958056</v>
      </c>
      <c r="W54" s="2">
        <f t="shared" si="10"/>
        <v>2.019416086517646</v>
      </c>
      <c r="Z54">
        <v>0</v>
      </c>
      <c r="AA54">
        <v>1</v>
      </c>
      <c r="AB54" s="7">
        <f t="shared" si="11"/>
        <v>61.223360276226337</v>
      </c>
      <c r="AC54" s="7">
        <f t="shared" si="12"/>
        <v>-38.776639723773663</v>
      </c>
      <c r="AJ54" t="s">
        <v>910</v>
      </c>
      <c r="AK54" s="12">
        <v>2.15</v>
      </c>
      <c r="AL54" s="12">
        <v>3.3</v>
      </c>
      <c r="AM54" s="12">
        <v>3.5</v>
      </c>
    </row>
    <row r="55" spans="1:39">
      <c r="A55">
        <v>19</v>
      </c>
      <c r="B55" t="s">
        <v>865</v>
      </c>
      <c r="C55" t="s">
        <v>840</v>
      </c>
      <c r="D55" t="str">
        <f t="shared" si="1"/>
        <v>MonacoRennes</v>
      </c>
      <c r="E55">
        <v>0.49594905099999997</v>
      </c>
      <c r="F55">
        <v>0.108514596</v>
      </c>
      <c r="G55">
        <v>0.39522211099999999</v>
      </c>
      <c r="H55">
        <v>0.11011062100000001</v>
      </c>
      <c r="I55">
        <v>0.13799123799999999</v>
      </c>
      <c r="J55" s="3">
        <v>0</v>
      </c>
      <c r="K55" s="3">
        <v>0</v>
      </c>
      <c r="L55" s="3">
        <v>30.895424185162124</v>
      </c>
      <c r="M55" s="3">
        <f t="shared" si="2"/>
        <v>30.895424185162124</v>
      </c>
      <c r="N55">
        <f t="shared" si="3"/>
        <v>1.39</v>
      </c>
      <c r="O55">
        <f t="shared" si="4"/>
        <v>4.75</v>
      </c>
      <c r="P55">
        <f t="shared" si="5"/>
        <v>8</v>
      </c>
      <c r="Q55" s="4">
        <f t="shared" si="6"/>
        <v>69.104575814837872</v>
      </c>
      <c r="R55" s="4">
        <f t="shared" si="7"/>
        <v>69.104575814837872</v>
      </c>
      <c r="S55" s="4">
        <f t="shared" si="8"/>
        <v>316.26796929613488</v>
      </c>
      <c r="T55">
        <f t="shared" si="9"/>
        <v>1.839506805483303</v>
      </c>
      <c r="U55">
        <f t="shared" si="9"/>
        <v>1.839506805483303</v>
      </c>
      <c r="V55">
        <f t="shared" si="9"/>
        <v>2.5000552100556628</v>
      </c>
      <c r="W55" s="2">
        <f t="shared" si="10"/>
        <v>2.0999920900585045</v>
      </c>
      <c r="Z55">
        <v>2</v>
      </c>
      <c r="AA55">
        <v>1</v>
      </c>
      <c r="AB55" s="7">
        <f t="shared" si="11"/>
        <v>69.104575814837872</v>
      </c>
      <c r="AC55" s="7">
        <f t="shared" si="12"/>
        <v>-30.895424185162128</v>
      </c>
      <c r="AJ55" t="s">
        <v>911</v>
      </c>
      <c r="AK55" s="12">
        <v>1.18</v>
      </c>
      <c r="AL55" s="12">
        <v>7.5</v>
      </c>
      <c r="AM55" s="12">
        <v>15</v>
      </c>
    </row>
    <row r="56" spans="1:39">
      <c r="A56">
        <v>19</v>
      </c>
      <c r="B56" t="s">
        <v>854</v>
      </c>
      <c r="C56" t="s">
        <v>859</v>
      </c>
      <c r="D56" t="str">
        <f t="shared" si="1"/>
        <v>LilleNice</v>
      </c>
      <c r="E56">
        <v>0.48457280699999999</v>
      </c>
      <c r="F56">
        <v>0.245553414</v>
      </c>
      <c r="G56">
        <v>0.26559303000000001</v>
      </c>
      <c r="H56">
        <v>0.42631875499999999</v>
      </c>
      <c r="I56">
        <v>0.466554468</v>
      </c>
      <c r="J56" s="3">
        <v>15.321683485609507</v>
      </c>
      <c r="K56" s="3">
        <v>0</v>
      </c>
      <c r="L56" s="3">
        <v>0</v>
      </c>
      <c r="M56" s="3">
        <f t="shared" si="2"/>
        <v>15.321683485609507</v>
      </c>
      <c r="N56">
        <f t="shared" si="3"/>
        <v>2.54</v>
      </c>
      <c r="O56">
        <f t="shared" si="4"/>
        <v>3.2</v>
      </c>
      <c r="P56">
        <f t="shared" si="5"/>
        <v>2.89</v>
      </c>
      <c r="Q56" s="4">
        <f t="shared" si="6"/>
        <v>123.59539256783864</v>
      </c>
      <c r="R56" s="4">
        <f t="shared" si="7"/>
        <v>84.678316514390488</v>
      </c>
      <c r="S56" s="4">
        <f t="shared" si="8"/>
        <v>84.678316514390488</v>
      </c>
      <c r="T56">
        <f t="shared" si="9"/>
        <v>2.0920022812733503</v>
      </c>
      <c r="U56">
        <f t="shared" si="9"/>
        <v>1.9277722152451271</v>
      </c>
      <c r="V56">
        <f t="shared" si="9"/>
        <v>1.9277722152451271</v>
      </c>
      <c r="W56" s="2">
        <f t="shared" si="10"/>
        <v>1.9991013303515801</v>
      </c>
      <c r="Z56">
        <v>1</v>
      </c>
      <c r="AA56">
        <v>1</v>
      </c>
      <c r="AB56" s="7">
        <f t="shared" si="11"/>
        <v>84.678316514390488</v>
      </c>
      <c r="AC56" s="7">
        <f t="shared" si="12"/>
        <v>-15.321683485609512</v>
      </c>
      <c r="AJ56" t="s">
        <v>912</v>
      </c>
      <c r="AK56" s="12">
        <v>1.95</v>
      </c>
      <c r="AL56" s="12">
        <v>3.25</v>
      </c>
      <c r="AM56" s="12">
        <v>4.33</v>
      </c>
    </row>
    <row r="57" spans="1:39">
      <c r="A57">
        <v>19</v>
      </c>
      <c r="B57" t="s">
        <v>843</v>
      </c>
      <c r="C57" t="s">
        <v>838</v>
      </c>
      <c r="D57" t="str">
        <f t="shared" si="1"/>
        <v>MetzStrasbourg</v>
      </c>
      <c r="E57">
        <v>0.238949724</v>
      </c>
      <c r="F57">
        <v>0.285770833</v>
      </c>
      <c r="G57">
        <v>0.475255135</v>
      </c>
      <c r="H57">
        <v>7.3437576000000004E-2</v>
      </c>
      <c r="I57">
        <v>0.145080081</v>
      </c>
      <c r="J57" s="3">
        <v>0</v>
      </c>
      <c r="K57" s="3">
        <v>3.6608113090930003</v>
      </c>
      <c r="L57" s="3">
        <v>13.853870321967214</v>
      </c>
      <c r="M57" s="3">
        <f t="shared" si="2"/>
        <v>17.514681631060213</v>
      </c>
      <c r="N57">
        <f t="shared" si="3"/>
        <v>3</v>
      </c>
      <c r="O57">
        <f t="shared" si="4"/>
        <v>3.29</v>
      </c>
      <c r="P57">
        <f t="shared" si="5"/>
        <v>2.4500000000000002</v>
      </c>
      <c r="Q57" s="4">
        <f t="shared" si="6"/>
        <v>82.485318368939772</v>
      </c>
      <c r="R57" s="4">
        <f t="shared" si="7"/>
        <v>94.529387575855765</v>
      </c>
      <c r="S57" s="4">
        <f t="shared" si="8"/>
        <v>116.42730065775946</v>
      </c>
      <c r="T57">
        <f t="shared" si="9"/>
        <v>1.9163766549890839</v>
      </c>
      <c r="U57">
        <f t="shared" si="9"/>
        <v>1.9755668442547327</v>
      </c>
      <c r="V57">
        <f t="shared" si="9"/>
        <v>2.0660548285510663</v>
      </c>
      <c r="W57" s="2">
        <f t="shared" si="10"/>
        <v>2.00438022197998</v>
      </c>
      <c r="Z57">
        <v>3</v>
      </c>
      <c r="AA57">
        <v>0</v>
      </c>
      <c r="AB57" s="7">
        <f t="shared" si="11"/>
        <v>82.485318368939772</v>
      </c>
      <c r="AC57" s="7">
        <f t="shared" si="12"/>
        <v>-17.514681631060228</v>
      </c>
      <c r="AJ57" t="s">
        <v>913</v>
      </c>
      <c r="AK57" s="12">
        <v>2.8</v>
      </c>
      <c r="AL57" s="12">
        <v>3.2</v>
      </c>
      <c r="AM57" s="12">
        <v>2.7</v>
      </c>
    </row>
    <row r="58" spans="1:39">
      <c r="A58">
        <v>19</v>
      </c>
      <c r="B58" t="s">
        <v>851</v>
      </c>
      <c r="C58" t="s">
        <v>853</v>
      </c>
      <c r="D58" t="str">
        <f t="shared" si="1"/>
        <v>BordeauxMontpellier</v>
      </c>
      <c r="E58">
        <v>0.29654058500000002</v>
      </c>
      <c r="F58">
        <v>0.45558058899999998</v>
      </c>
      <c r="G58">
        <v>0.23753339900000001</v>
      </c>
      <c r="H58">
        <v>0.57060917499999997</v>
      </c>
      <c r="I58">
        <v>0.59106049699999996</v>
      </c>
      <c r="J58" s="3">
        <v>0</v>
      </c>
      <c r="K58" s="3">
        <v>23.908986028978287</v>
      </c>
      <c r="L58" s="3">
        <v>5.2858792787165472</v>
      </c>
      <c r="M58" s="3">
        <f t="shared" si="2"/>
        <v>29.194865307694833</v>
      </c>
      <c r="N58">
        <f t="shared" si="3"/>
        <v>2.1</v>
      </c>
      <c r="O58">
        <f t="shared" si="4"/>
        <v>3.2</v>
      </c>
      <c r="P58">
        <f t="shared" si="5"/>
        <v>3.79</v>
      </c>
      <c r="Q58" s="4">
        <f t="shared" si="6"/>
        <v>70.80513469230516</v>
      </c>
      <c r="R58" s="4">
        <f t="shared" si="7"/>
        <v>147.3138899850357</v>
      </c>
      <c r="S58" s="4">
        <f t="shared" si="8"/>
        <v>90.838617158640872</v>
      </c>
      <c r="T58">
        <f t="shared" si="9"/>
        <v>1.8500647532784031</v>
      </c>
      <c r="U58">
        <f t="shared" si="9"/>
        <v>2.1682436976875454</v>
      </c>
      <c r="V58">
        <f t="shared" si="9"/>
        <v>1.9582705143087855</v>
      </c>
      <c r="W58" s="2">
        <f t="shared" si="10"/>
        <v>2.0015836765383321</v>
      </c>
      <c r="Z58">
        <v>0</v>
      </c>
      <c r="AA58">
        <v>2</v>
      </c>
      <c r="AB58" s="7">
        <f t="shared" si="11"/>
        <v>147.3138899850357</v>
      </c>
      <c r="AC58" s="7">
        <f t="shared" si="12"/>
        <v>47.313889985035701</v>
      </c>
      <c r="AJ58" t="s">
        <v>914</v>
      </c>
      <c r="AK58" s="12">
        <v>4</v>
      </c>
      <c r="AL58" s="12">
        <v>3.2</v>
      </c>
      <c r="AM58" s="12">
        <v>2.0499999999999998</v>
      </c>
    </row>
    <row r="59" spans="1:39">
      <c r="A59">
        <v>19</v>
      </c>
      <c r="B59" t="s">
        <v>862</v>
      </c>
      <c r="C59" t="s">
        <v>856</v>
      </c>
      <c r="D59" t="str">
        <f t="shared" si="1"/>
        <v>MarseilleTroyes</v>
      </c>
      <c r="E59">
        <v>0.57678136800000002</v>
      </c>
      <c r="F59">
        <v>0.17084083899999999</v>
      </c>
      <c r="G59">
        <v>0.24571314699999999</v>
      </c>
      <c r="H59">
        <v>0.41792133100000001</v>
      </c>
      <c r="I59">
        <v>0.42079177499999998</v>
      </c>
      <c r="J59" s="3">
        <v>0</v>
      </c>
      <c r="K59" s="3">
        <v>2.6292897214007209</v>
      </c>
      <c r="L59" s="3">
        <v>16.651382904052209</v>
      </c>
      <c r="M59" s="3">
        <f t="shared" si="2"/>
        <v>19.280672625452929</v>
      </c>
      <c r="N59">
        <f t="shared" si="3"/>
        <v>1.3</v>
      </c>
      <c r="O59">
        <f t="shared" si="4"/>
        <v>5.5</v>
      </c>
      <c r="P59">
        <f t="shared" si="5"/>
        <v>10</v>
      </c>
      <c r="Q59" s="4">
        <f t="shared" si="6"/>
        <v>80.719327374547063</v>
      </c>
      <c r="R59" s="4">
        <f t="shared" si="7"/>
        <v>95.180420842251038</v>
      </c>
      <c r="S59" s="4">
        <f t="shared" si="8"/>
        <v>247.23315641506917</v>
      </c>
      <c r="T59">
        <f t="shared" si="9"/>
        <v>1.9069775343148343</v>
      </c>
      <c r="U59">
        <f t="shared" si="9"/>
        <v>1.9785476207092538</v>
      </c>
      <c r="V59">
        <f t="shared" si="9"/>
        <v>2.3931067135142432</v>
      </c>
      <c r="W59" s="2">
        <f t="shared" si="10"/>
        <v>2.0259436281952121</v>
      </c>
      <c r="Z59">
        <v>3</v>
      </c>
      <c r="AA59">
        <v>1</v>
      </c>
      <c r="AB59" s="7">
        <f t="shared" si="11"/>
        <v>80.719327374547063</v>
      </c>
      <c r="AC59" s="7">
        <f t="shared" si="12"/>
        <v>-19.280672625452937</v>
      </c>
      <c r="AJ59" t="s">
        <v>915</v>
      </c>
      <c r="AK59" s="12">
        <v>1.5</v>
      </c>
      <c r="AL59" s="12">
        <v>4</v>
      </c>
      <c r="AM59" s="12">
        <v>7.5</v>
      </c>
    </row>
    <row r="60" spans="1:39">
      <c r="A60">
        <v>19</v>
      </c>
      <c r="B60" t="s">
        <v>866</v>
      </c>
      <c r="C60" t="s">
        <v>850</v>
      </c>
      <c r="D60" t="str">
        <f t="shared" si="1"/>
        <v>Paris S-GCaen</v>
      </c>
      <c r="E60">
        <v>0.38567128299999998</v>
      </c>
      <c r="F60">
        <v>0.30047895800000002</v>
      </c>
      <c r="G60">
        <v>0.31276003400000002</v>
      </c>
      <c r="H60">
        <v>0.30609252300000001</v>
      </c>
      <c r="I60">
        <v>0.382479287</v>
      </c>
      <c r="J60" s="3">
        <v>0</v>
      </c>
      <c r="K60" s="3">
        <v>31.946047160453698</v>
      </c>
      <c r="L60" s="3">
        <v>0</v>
      </c>
      <c r="M60" s="3">
        <f t="shared" si="2"/>
        <v>31.946047160453698</v>
      </c>
      <c r="N60">
        <f t="shared" si="3"/>
        <v>1.07</v>
      </c>
      <c r="O60">
        <f t="shared" si="4"/>
        <v>12</v>
      </c>
      <c r="P60">
        <f t="shared" si="5"/>
        <v>29</v>
      </c>
      <c r="Q60" s="4">
        <f t="shared" si="6"/>
        <v>68.053952839546298</v>
      </c>
      <c r="R60" s="4">
        <f t="shared" si="7"/>
        <v>451.40651876499066</v>
      </c>
      <c r="S60" s="4">
        <f t="shared" si="8"/>
        <v>68.053952839546298</v>
      </c>
      <c r="T60">
        <f t="shared" si="9"/>
        <v>1.8328533557927793</v>
      </c>
      <c r="U60">
        <f t="shared" si="9"/>
        <v>2.6545678264369634</v>
      </c>
      <c r="V60">
        <f t="shared" si="9"/>
        <v>1.8328533557927793</v>
      </c>
      <c r="W60" s="2">
        <f t="shared" si="10"/>
        <v>2.0777639575823241</v>
      </c>
      <c r="Z60">
        <v>3</v>
      </c>
      <c r="AA60">
        <v>1</v>
      </c>
      <c r="AB60" s="7">
        <f t="shared" si="11"/>
        <v>68.053952839546298</v>
      </c>
      <c r="AC60" s="7">
        <f t="shared" si="12"/>
        <v>-31.946047160453702</v>
      </c>
      <c r="AJ60" t="s">
        <v>916</v>
      </c>
      <c r="AK60" s="12">
        <v>1.17</v>
      </c>
      <c r="AL60" s="12">
        <v>7.5</v>
      </c>
      <c r="AM60" s="12">
        <v>17</v>
      </c>
    </row>
    <row r="61" spans="1:39">
      <c r="A61">
        <v>19</v>
      </c>
      <c r="B61" t="s">
        <v>863</v>
      </c>
      <c r="C61" t="s">
        <v>837</v>
      </c>
      <c r="D61" t="str">
        <f t="shared" si="1"/>
        <v>GuingampSaint-Étienne</v>
      </c>
      <c r="E61">
        <v>6.7290305999999994E-2</v>
      </c>
      <c r="F61">
        <v>0.23443962700000001</v>
      </c>
      <c r="G61">
        <v>6.6851424000000007E-2</v>
      </c>
      <c r="H61">
        <v>0.36405423799999997</v>
      </c>
      <c r="I61">
        <v>0.34971102300000001</v>
      </c>
      <c r="J61" s="3">
        <v>0</v>
      </c>
      <c r="K61" s="3">
        <v>51.591737621108045</v>
      </c>
      <c r="L61" s="3">
        <v>13.269793049498453</v>
      </c>
      <c r="M61" s="3">
        <f t="shared" si="2"/>
        <v>64.861530670606498</v>
      </c>
      <c r="N61">
        <f t="shared" si="3"/>
        <v>1.9</v>
      </c>
      <c r="O61">
        <f t="shared" si="4"/>
        <v>3.25</v>
      </c>
      <c r="P61">
        <f t="shared" si="5"/>
        <v>4.5</v>
      </c>
      <c r="Q61" s="4">
        <f t="shared" si="6"/>
        <v>35.138469329393502</v>
      </c>
      <c r="R61" s="4">
        <f t="shared" si="7"/>
        <v>202.81161659799466</v>
      </c>
      <c r="S61" s="4">
        <f t="shared" si="8"/>
        <v>94.852538052136538</v>
      </c>
      <c r="T61">
        <f t="shared" si="9"/>
        <v>1.5457828392231157</v>
      </c>
      <c r="U61">
        <f t="shared" si="9"/>
        <v>2.3070928267950306</v>
      </c>
      <c r="V61">
        <f t="shared" si="9"/>
        <v>1.9770489561766103</v>
      </c>
      <c r="W61" s="2">
        <f t="shared" si="10"/>
        <v>0.77705872006719479</v>
      </c>
      <c r="Z61">
        <v>2</v>
      </c>
      <c r="AA61">
        <v>1</v>
      </c>
      <c r="AB61" s="7">
        <f t="shared" si="11"/>
        <v>35.138469329393502</v>
      </c>
      <c r="AC61" s="7">
        <f t="shared" si="12"/>
        <v>-64.861530670606498</v>
      </c>
      <c r="AJ61" t="s">
        <v>917</v>
      </c>
      <c r="AK61" s="12">
        <v>2.2999999999999998</v>
      </c>
      <c r="AL61" s="12">
        <v>3.2</v>
      </c>
      <c r="AM61" s="12">
        <v>3.3</v>
      </c>
    </row>
    <row r="62" spans="1:39">
      <c r="A62">
        <v>20</v>
      </c>
      <c r="B62" t="s">
        <v>838</v>
      </c>
      <c r="C62" t="s">
        <v>863</v>
      </c>
      <c r="D62" t="str">
        <f t="shared" si="1"/>
        <v>StrasbourgGuingamp</v>
      </c>
      <c r="E62">
        <v>0.41026175500000001</v>
      </c>
      <c r="F62">
        <v>0.300199777</v>
      </c>
      <c r="G62">
        <v>0.28730651600000001</v>
      </c>
      <c r="H62">
        <v>0.380729865</v>
      </c>
      <c r="I62">
        <v>0.44423327400000001</v>
      </c>
      <c r="J62" s="3">
        <v>0.69712231956947968</v>
      </c>
      <c r="K62" s="3">
        <v>0</v>
      </c>
      <c r="L62" s="3">
        <v>0</v>
      </c>
      <c r="M62" s="3">
        <f t="shared" si="2"/>
        <v>0.69712231956947968</v>
      </c>
      <c r="N62">
        <f t="shared" si="3"/>
        <v>2.5</v>
      </c>
      <c r="O62">
        <f t="shared" si="4"/>
        <v>3.25</v>
      </c>
      <c r="P62">
        <f t="shared" si="5"/>
        <v>2.87</v>
      </c>
      <c r="Q62" s="4">
        <f t="shared" si="6"/>
        <v>101.04568347935422</v>
      </c>
      <c r="R62" s="4">
        <f t="shared" si="7"/>
        <v>99.302877680430527</v>
      </c>
      <c r="S62" s="4">
        <f t="shared" si="8"/>
        <v>99.302877680430527</v>
      </c>
      <c r="T62">
        <f t="shared" si="9"/>
        <v>2.0045177658361042</v>
      </c>
      <c r="U62">
        <f t="shared" si="9"/>
        <v>1.9969618340202875</v>
      </c>
      <c r="V62">
        <f t="shared" si="9"/>
        <v>1.9969618340202875</v>
      </c>
      <c r="W62" s="2">
        <f t="shared" si="10"/>
        <v>1.9956046209083396</v>
      </c>
      <c r="Z62">
        <v>0</v>
      </c>
      <c r="AA62">
        <v>2</v>
      </c>
      <c r="AB62" s="7">
        <f t="shared" si="11"/>
        <v>99.302877680430527</v>
      </c>
      <c r="AC62" s="7">
        <f t="shared" si="12"/>
        <v>-0.69712231956947335</v>
      </c>
      <c r="AJ62" t="s">
        <v>918</v>
      </c>
      <c r="AK62" s="12">
        <v>4.75</v>
      </c>
      <c r="AL62" s="12">
        <v>3.8</v>
      </c>
      <c r="AM62" s="12">
        <v>1.7</v>
      </c>
    </row>
    <row r="63" spans="1:39">
      <c r="A63">
        <v>20</v>
      </c>
      <c r="B63" t="s">
        <v>840</v>
      </c>
      <c r="C63" t="s">
        <v>862</v>
      </c>
      <c r="D63" t="str">
        <f t="shared" si="1"/>
        <v>RennesMarseille</v>
      </c>
      <c r="E63">
        <v>0.30408332999999999</v>
      </c>
      <c r="F63">
        <v>0.443172385</v>
      </c>
      <c r="G63">
        <v>0.24444576000000001</v>
      </c>
      <c r="H63">
        <v>0.544627466</v>
      </c>
      <c r="I63">
        <v>0.57276004300000005</v>
      </c>
      <c r="J63" s="3">
        <v>16.840736017356093</v>
      </c>
      <c r="K63" s="3">
        <v>27.33351031481261</v>
      </c>
      <c r="L63" s="3">
        <v>0</v>
      </c>
      <c r="M63" s="3">
        <f t="shared" si="2"/>
        <v>44.174246332168707</v>
      </c>
      <c r="N63">
        <f t="shared" si="3"/>
        <v>4</v>
      </c>
      <c r="O63">
        <f t="shared" si="4"/>
        <v>3.29</v>
      </c>
      <c r="P63">
        <f t="shared" si="5"/>
        <v>2</v>
      </c>
      <c r="Q63" s="4">
        <f t="shared" si="6"/>
        <v>123.18869773725565</v>
      </c>
      <c r="R63" s="4">
        <f t="shared" si="7"/>
        <v>145.75300260356477</v>
      </c>
      <c r="S63" s="4">
        <f t="shared" si="8"/>
        <v>55.825753667831293</v>
      </c>
      <c r="T63">
        <f t="shared" si="9"/>
        <v>2.090570864196037</v>
      </c>
      <c r="U63">
        <f t="shared" si="9"/>
        <v>2.1636175102628026</v>
      </c>
      <c r="V63">
        <f t="shared" si="9"/>
        <v>1.7468345949153679</v>
      </c>
      <c r="W63" s="2">
        <f t="shared" si="10"/>
        <v>2.0215695923850161</v>
      </c>
      <c r="Z63">
        <v>0</v>
      </c>
      <c r="AA63">
        <v>3</v>
      </c>
      <c r="AB63" s="7">
        <f t="shared" si="11"/>
        <v>145.75300260356477</v>
      </c>
      <c r="AC63" s="7">
        <f t="shared" si="12"/>
        <v>45.753002603564767</v>
      </c>
      <c r="AJ63" t="s">
        <v>919</v>
      </c>
      <c r="AK63" s="12">
        <v>1.8</v>
      </c>
      <c r="AL63" s="12">
        <v>3.5</v>
      </c>
      <c r="AM63" s="12">
        <v>4.5</v>
      </c>
    </row>
    <row r="64" spans="1:39">
      <c r="A64">
        <v>20</v>
      </c>
      <c r="B64" t="s">
        <v>853</v>
      </c>
      <c r="C64" t="s">
        <v>865</v>
      </c>
      <c r="D64" t="str">
        <f t="shared" si="1"/>
        <v>MontpellierMonaco</v>
      </c>
      <c r="E64">
        <v>0.13578317500000001</v>
      </c>
      <c r="F64">
        <v>0.59466580099999999</v>
      </c>
      <c r="G64">
        <v>0.26567366599999998</v>
      </c>
      <c r="H64">
        <v>0.31712096299999998</v>
      </c>
      <c r="I64">
        <v>0.31655000500000002</v>
      </c>
      <c r="J64" s="3">
        <v>0</v>
      </c>
      <c r="K64" s="3">
        <v>41.786287737586072</v>
      </c>
      <c r="L64" s="3">
        <v>0</v>
      </c>
      <c r="M64" s="3">
        <f t="shared" si="2"/>
        <v>41.786287737586072</v>
      </c>
      <c r="N64">
        <f t="shared" si="3"/>
        <v>3.5</v>
      </c>
      <c r="O64">
        <f t="shared" si="4"/>
        <v>3.25</v>
      </c>
      <c r="P64">
        <f t="shared" si="5"/>
        <v>2.2000000000000002</v>
      </c>
      <c r="Q64" s="4">
        <f t="shared" si="6"/>
        <v>58.213712262413928</v>
      </c>
      <c r="R64" s="4">
        <f t="shared" si="7"/>
        <v>194.01914740956866</v>
      </c>
      <c r="S64" s="4">
        <f t="shared" si="8"/>
        <v>58.213712262413928</v>
      </c>
      <c r="T64">
        <f t="shared" si="9"/>
        <v>1.7650252949329743</v>
      </c>
      <c r="U64">
        <f t="shared" si="9"/>
        <v>2.2878445918064023</v>
      </c>
      <c r="V64">
        <f t="shared" si="9"/>
        <v>1.7650252949329743</v>
      </c>
      <c r="W64" s="2">
        <f t="shared" si="10"/>
        <v>2.0690844159389576</v>
      </c>
      <c r="Z64">
        <v>0</v>
      </c>
      <c r="AA64">
        <v>0</v>
      </c>
      <c r="AB64" s="7">
        <f t="shared" si="11"/>
        <v>58.213712262413928</v>
      </c>
      <c r="AC64" s="7">
        <f t="shared" si="12"/>
        <v>-41.786287737586072</v>
      </c>
      <c r="AJ64" t="s">
        <v>920</v>
      </c>
      <c r="AK64" s="12">
        <v>1.73</v>
      </c>
      <c r="AL64" s="12">
        <v>3.5</v>
      </c>
      <c r="AM64" s="12">
        <v>5.5</v>
      </c>
    </row>
    <row r="65" spans="1:39">
      <c r="A65">
        <v>20</v>
      </c>
      <c r="B65" t="s">
        <v>850</v>
      </c>
      <c r="C65" t="s">
        <v>854</v>
      </c>
      <c r="D65" t="str">
        <f t="shared" si="1"/>
        <v>CaenLille</v>
      </c>
      <c r="E65">
        <v>0.52545803700000004</v>
      </c>
      <c r="F65">
        <v>0.14959920299999999</v>
      </c>
      <c r="G65">
        <v>0.32380693100000002</v>
      </c>
      <c r="H65">
        <v>0.21373113699999999</v>
      </c>
      <c r="I65">
        <v>0.24942199500000001</v>
      </c>
      <c r="J65" s="3">
        <v>23.170283853354501</v>
      </c>
      <c r="K65" s="3">
        <v>0</v>
      </c>
      <c r="L65" s="3">
        <v>0.2134168509448974</v>
      </c>
      <c r="M65" s="3">
        <f t="shared" si="2"/>
        <v>23.3837007042994</v>
      </c>
      <c r="N65">
        <f t="shared" si="3"/>
        <v>2.6</v>
      </c>
      <c r="O65">
        <f t="shared" si="4"/>
        <v>2.89</v>
      </c>
      <c r="P65">
        <f t="shared" si="5"/>
        <v>3.1</v>
      </c>
      <c r="Q65" s="4">
        <f t="shared" si="6"/>
        <v>136.85903731442232</v>
      </c>
      <c r="R65" s="4">
        <f t="shared" si="7"/>
        <v>76.6162992957006</v>
      </c>
      <c r="S65" s="4">
        <f t="shared" si="8"/>
        <v>77.277891533629784</v>
      </c>
      <c r="T65">
        <f t="shared" si="9"/>
        <v>2.1362734807830117</v>
      </c>
      <c r="U65">
        <f t="shared" si="9"/>
        <v>1.8843211709533632</v>
      </c>
      <c r="V65">
        <f t="shared" si="9"/>
        <v>1.8880552641863997</v>
      </c>
      <c r="W65" s="2">
        <f t="shared" si="10"/>
        <v>2.0157803957326408</v>
      </c>
      <c r="Z65">
        <v>0</v>
      </c>
      <c r="AA65">
        <v>1</v>
      </c>
      <c r="AB65" s="7">
        <f t="shared" si="11"/>
        <v>76.6162992957006</v>
      </c>
      <c r="AC65" s="7">
        <f t="shared" si="12"/>
        <v>-23.3837007042994</v>
      </c>
      <c r="AJ65" t="s">
        <v>921</v>
      </c>
      <c r="AK65" s="12">
        <v>1.85</v>
      </c>
      <c r="AL65" s="12">
        <v>3.3</v>
      </c>
      <c r="AM65" s="12">
        <v>4.75</v>
      </c>
    </row>
    <row r="66" spans="1:39">
      <c r="A66">
        <v>20</v>
      </c>
      <c r="B66" t="s">
        <v>856</v>
      </c>
      <c r="C66" t="s">
        <v>851</v>
      </c>
      <c r="D66" t="str">
        <f t="shared" si="1"/>
        <v>TroyesBordeaux</v>
      </c>
      <c r="E66">
        <v>0.40581004900000001</v>
      </c>
      <c r="F66">
        <v>0.158513185</v>
      </c>
      <c r="G66">
        <v>0.43556900999999998</v>
      </c>
      <c r="H66">
        <v>9.2562963999999998E-2</v>
      </c>
      <c r="I66">
        <v>0.149437027</v>
      </c>
      <c r="J66" s="3">
        <v>16.575559887100454</v>
      </c>
      <c r="K66" s="3">
        <v>0</v>
      </c>
      <c r="L66" s="3">
        <v>4.4835122999205792</v>
      </c>
      <c r="M66" s="3">
        <f t="shared" si="2"/>
        <v>21.059072187021034</v>
      </c>
      <c r="N66">
        <f t="shared" si="3"/>
        <v>3.25</v>
      </c>
      <c r="O66">
        <f t="shared" si="4"/>
        <v>3.1</v>
      </c>
      <c r="P66">
        <f t="shared" si="5"/>
        <v>2.37</v>
      </c>
      <c r="Q66" s="4">
        <f t="shared" si="6"/>
        <v>132.81149744605543</v>
      </c>
      <c r="R66" s="4">
        <f t="shared" si="7"/>
        <v>78.94092781297897</v>
      </c>
      <c r="S66" s="4">
        <f t="shared" si="8"/>
        <v>89.566851963790739</v>
      </c>
      <c r="T66">
        <f t="shared" si="9"/>
        <v>2.123235673384698</v>
      </c>
      <c r="U66">
        <f t="shared" si="9"/>
        <v>1.8973022264639687</v>
      </c>
      <c r="V66">
        <f t="shared" si="9"/>
        <v>1.9521473101887787</v>
      </c>
      <c r="W66" s="2">
        <f t="shared" si="10"/>
        <v>2.0126726627522764</v>
      </c>
      <c r="Z66">
        <v>0</v>
      </c>
      <c r="AA66">
        <v>1</v>
      </c>
      <c r="AB66" s="7">
        <f t="shared" si="11"/>
        <v>78.94092781297897</v>
      </c>
      <c r="AC66" s="7">
        <f t="shared" si="12"/>
        <v>-21.05907218702103</v>
      </c>
      <c r="AJ66" t="s">
        <v>922</v>
      </c>
      <c r="AK66" s="12">
        <v>1.29</v>
      </c>
      <c r="AL66" s="12">
        <v>5.75</v>
      </c>
      <c r="AM66" s="12">
        <v>10</v>
      </c>
    </row>
    <row r="67" spans="1:39">
      <c r="A67">
        <v>20</v>
      </c>
      <c r="B67" t="s">
        <v>859</v>
      </c>
      <c r="C67" t="s">
        <v>844</v>
      </c>
      <c r="D67" t="str">
        <f t="shared" ref="D67:D130" si="14">B67&amp;C67</f>
        <v>NiceAmiens</v>
      </c>
      <c r="E67">
        <v>0.56128718</v>
      </c>
      <c r="F67">
        <v>0.191684047</v>
      </c>
      <c r="G67">
        <v>0.23859586999999999</v>
      </c>
      <c r="H67">
        <v>0.46936595399999997</v>
      </c>
      <c r="I67">
        <v>0.47358347000000001</v>
      </c>
      <c r="J67" s="3">
        <v>0</v>
      </c>
      <c r="K67" s="3">
        <v>0</v>
      </c>
      <c r="L67" s="3">
        <v>10.769455557365854</v>
      </c>
      <c r="M67" s="3">
        <f t="shared" ref="M67:M130" si="15">SUM(J67:L67)</f>
        <v>10.769455557365854</v>
      </c>
      <c r="N67">
        <f t="shared" ref="N67:N130" si="16">VLOOKUP(D67,AJ67:AM446,2,FALSE)</f>
        <v>1.6</v>
      </c>
      <c r="O67">
        <f t="shared" ref="O67:O130" si="17">VLOOKUP(D67,AJ67:AM446,3,FALSE)</f>
        <v>3.6</v>
      </c>
      <c r="P67">
        <f t="shared" ref="P67:P130" si="18">VLOOKUP(D67,AJ67:AM446,4,FALSE)</f>
        <v>6.5</v>
      </c>
      <c r="Q67" s="4">
        <f t="shared" ref="Q67:Q130" si="19">100+(J67*N67-J67)-K67-L67</f>
        <v>89.230544442634141</v>
      </c>
      <c r="R67" s="4">
        <f t="shared" ref="R67:R130" si="20">100+(K67*O67-K67)-J67-L67</f>
        <v>89.230544442634141</v>
      </c>
      <c r="S67" s="4">
        <f t="shared" ref="S67:S130" si="21">100+(L67*P67-L67)-J67-K67</f>
        <v>159.2320055655122</v>
      </c>
      <c r="T67">
        <f t="shared" ref="T67:V130" si="22">LOG(Q67)</f>
        <v>1.9505135428538702</v>
      </c>
      <c r="U67">
        <f t="shared" si="22"/>
        <v>1.9505135428538702</v>
      </c>
      <c r="V67">
        <f t="shared" si="22"/>
        <v>2.2020303651822251</v>
      </c>
      <c r="W67" s="2">
        <f t="shared" ref="W67:W130" si="23">(E67*T67)+(F67*U67)+(G67*V67)</f>
        <v>1.9940759263898662</v>
      </c>
      <c r="Z67">
        <v>1</v>
      </c>
      <c r="AA67">
        <v>0</v>
      </c>
      <c r="AB67" s="7">
        <f t="shared" ref="AB67:AB130" si="24">IF(Z67=AA67,S67,IF(Z67&gt;AA67,Q67,R67))</f>
        <v>89.230544442634141</v>
      </c>
      <c r="AC67" s="7">
        <f t="shared" ref="AC67:AC130" si="25">AB67-100</f>
        <v>-10.769455557365859</v>
      </c>
      <c r="AJ67" t="s">
        <v>923</v>
      </c>
      <c r="AK67" s="12">
        <v>2</v>
      </c>
      <c r="AL67" s="12">
        <v>3.3</v>
      </c>
      <c r="AM67" s="12">
        <v>4</v>
      </c>
    </row>
    <row r="68" spans="1:39">
      <c r="A68">
        <v>20</v>
      </c>
      <c r="B68" t="s">
        <v>846</v>
      </c>
      <c r="C68" t="s">
        <v>843</v>
      </c>
      <c r="D68" t="str">
        <f t="shared" si="14"/>
        <v>DijonMetz</v>
      </c>
      <c r="E68">
        <v>0.62670893699999997</v>
      </c>
      <c r="F68">
        <v>0.13787830200000001</v>
      </c>
      <c r="G68">
        <v>0.14752035199999999</v>
      </c>
      <c r="H68">
        <v>0.72169833500000002</v>
      </c>
      <c r="I68">
        <v>0.63669375800000005</v>
      </c>
      <c r="J68" s="3">
        <v>33.367541828645152</v>
      </c>
      <c r="K68" s="3">
        <v>0</v>
      </c>
      <c r="L68" s="3">
        <v>1.5399277667240938</v>
      </c>
      <c r="M68" s="3">
        <f t="shared" si="15"/>
        <v>34.907469595369243</v>
      </c>
      <c r="N68">
        <f t="shared" si="16"/>
        <v>1.85</v>
      </c>
      <c r="O68">
        <f t="shared" si="17"/>
        <v>3.5</v>
      </c>
      <c r="P68">
        <f t="shared" si="18"/>
        <v>4.33</v>
      </c>
      <c r="Q68" s="4">
        <f t="shared" si="19"/>
        <v>126.82248278762428</v>
      </c>
      <c r="R68" s="4">
        <f t="shared" si="20"/>
        <v>65.09253040463075</v>
      </c>
      <c r="S68" s="4">
        <f t="shared" si="21"/>
        <v>71.760417634546087</v>
      </c>
      <c r="T68">
        <f t="shared" si="22"/>
        <v>2.1031962510620326</v>
      </c>
      <c r="U68">
        <f t="shared" si="22"/>
        <v>1.8135311546177435</v>
      </c>
      <c r="V68">
        <f t="shared" si="22"/>
        <v>1.8558849575701915</v>
      </c>
      <c r="W68" s="2">
        <f t="shared" si="23"/>
        <v>1.8419192852405251</v>
      </c>
      <c r="Z68">
        <v>1</v>
      </c>
      <c r="AA68">
        <v>1</v>
      </c>
      <c r="AB68" s="7">
        <f t="shared" si="24"/>
        <v>71.760417634546087</v>
      </c>
      <c r="AC68" s="7">
        <f t="shared" si="25"/>
        <v>-28.239582365453913</v>
      </c>
      <c r="AJ68" t="s">
        <v>924</v>
      </c>
      <c r="AK68" s="12">
        <v>17</v>
      </c>
      <c r="AL68" s="12">
        <v>7.5</v>
      </c>
      <c r="AM68" s="12">
        <v>1.17</v>
      </c>
    </row>
    <row r="69" spans="1:39">
      <c r="A69">
        <v>20</v>
      </c>
      <c r="B69" t="s">
        <v>837</v>
      </c>
      <c r="C69" t="s">
        <v>847</v>
      </c>
      <c r="D69" t="str">
        <f t="shared" si="14"/>
        <v>Saint-ÉtienneToulouse</v>
      </c>
      <c r="E69">
        <v>0.28668673900000002</v>
      </c>
      <c r="F69">
        <v>0.45099609800000001</v>
      </c>
      <c r="G69">
        <v>0.25672978000000002</v>
      </c>
      <c r="H69">
        <v>0.48515746500000001</v>
      </c>
      <c r="I69">
        <v>0.52375380999999999</v>
      </c>
      <c r="J69" s="3">
        <v>0</v>
      </c>
      <c r="K69" s="3">
        <v>21.107360269664902</v>
      </c>
      <c r="L69" s="3">
        <v>5.578133695650501</v>
      </c>
      <c r="M69" s="3">
        <f t="shared" si="15"/>
        <v>26.685493965315402</v>
      </c>
      <c r="N69">
        <f t="shared" si="16"/>
        <v>2.1</v>
      </c>
      <c r="O69">
        <f t="shared" si="17"/>
        <v>3</v>
      </c>
      <c r="P69">
        <f t="shared" si="18"/>
        <v>4</v>
      </c>
      <c r="Q69" s="4">
        <f t="shared" si="19"/>
        <v>73.314506034684598</v>
      </c>
      <c r="R69" s="4">
        <f t="shared" si="20"/>
        <v>136.63658684367928</v>
      </c>
      <c r="S69" s="4">
        <f t="shared" si="21"/>
        <v>95.627040817286598</v>
      </c>
      <c r="T69">
        <f t="shared" si="22"/>
        <v>1.8651899128065763</v>
      </c>
      <c r="U69">
        <f t="shared" si="22"/>
        <v>2.1355670048856954</v>
      </c>
      <c r="V69">
        <f t="shared" si="22"/>
        <v>1.9805807167235403</v>
      </c>
      <c r="W69" s="2">
        <f t="shared" si="23"/>
        <v>2.0063316516158842</v>
      </c>
      <c r="Z69">
        <v>2</v>
      </c>
      <c r="AA69">
        <v>0</v>
      </c>
      <c r="AB69" s="7">
        <f t="shared" si="24"/>
        <v>73.314506034684598</v>
      </c>
      <c r="AC69" s="7">
        <f t="shared" si="25"/>
        <v>-26.685493965315402</v>
      </c>
      <c r="AJ69" t="s">
        <v>925</v>
      </c>
      <c r="AK69" s="12">
        <v>1.53</v>
      </c>
      <c r="AL69" s="12">
        <v>4.2</v>
      </c>
      <c r="AM69" s="12">
        <v>6.5</v>
      </c>
    </row>
    <row r="70" spans="1:39">
      <c r="A70">
        <v>20</v>
      </c>
      <c r="B70" t="s">
        <v>860</v>
      </c>
      <c r="C70" t="s">
        <v>857</v>
      </c>
      <c r="D70" t="str">
        <f t="shared" si="14"/>
        <v>LyonAngers</v>
      </c>
      <c r="E70">
        <v>0.39058659499999998</v>
      </c>
      <c r="F70">
        <v>0.317415791</v>
      </c>
      <c r="G70">
        <v>0.28995865399999998</v>
      </c>
      <c r="H70">
        <v>0.37633430800000001</v>
      </c>
      <c r="I70">
        <v>0.44282384200000002</v>
      </c>
      <c r="J70" s="3">
        <v>0</v>
      </c>
      <c r="K70" s="3">
        <v>18.444206338620894</v>
      </c>
      <c r="L70" s="3">
        <v>20.960769798171821</v>
      </c>
      <c r="M70" s="3">
        <f t="shared" si="15"/>
        <v>39.404976136792712</v>
      </c>
      <c r="N70">
        <f t="shared" si="16"/>
        <v>1.44</v>
      </c>
      <c r="O70">
        <f t="shared" si="17"/>
        <v>4.5</v>
      </c>
      <c r="P70">
        <f t="shared" si="18"/>
        <v>7.5</v>
      </c>
      <c r="Q70" s="4">
        <f t="shared" si="19"/>
        <v>60.595023863207288</v>
      </c>
      <c r="R70" s="4">
        <f t="shared" si="20"/>
        <v>143.59395238700131</v>
      </c>
      <c r="S70" s="4">
        <f t="shared" si="21"/>
        <v>217.80079734949595</v>
      </c>
      <c r="T70">
        <f t="shared" si="22"/>
        <v>1.7824369608414632</v>
      </c>
      <c r="U70">
        <f t="shared" si="22"/>
        <v>2.1571361495144918</v>
      </c>
      <c r="V70">
        <f t="shared" si="22"/>
        <v>2.3380594653364337</v>
      </c>
      <c r="W70" s="2">
        <f t="shared" si="23"/>
        <v>2.0588456360709642</v>
      </c>
      <c r="Z70">
        <v>1</v>
      </c>
      <c r="AA70">
        <v>1</v>
      </c>
      <c r="AB70" s="7">
        <f t="shared" si="24"/>
        <v>217.80079734949595</v>
      </c>
      <c r="AC70" s="7">
        <f t="shared" si="25"/>
        <v>117.80079734949595</v>
      </c>
      <c r="AJ70" t="s">
        <v>926</v>
      </c>
      <c r="AK70" s="12">
        <v>2.0499999999999998</v>
      </c>
      <c r="AL70" s="12">
        <v>3.2</v>
      </c>
      <c r="AM70" s="12">
        <v>4</v>
      </c>
    </row>
    <row r="71" spans="1:39">
      <c r="A71">
        <v>20</v>
      </c>
      <c r="B71" t="s">
        <v>841</v>
      </c>
      <c r="C71" t="s">
        <v>866</v>
      </c>
      <c r="D71" t="str">
        <f t="shared" si="14"/>
        <v>NantesParis S-G</v>
      </c>
      <c r="E71">
        <v>0.62914785500000003</v>
      </c>
      <c r="F71">
        <v>0.15029347000000001</v>
      </c>
      <c r="G71">
        <v>0.16599779100000001</v>
      </c>
      <c r="H71">
        <v>0.68613865299999999</v>
      </c>
      <c r="I71">
        <v>0.61283693400000006</v>
      </c>
      <c r="J71" s="3">
        <v>64.604110173980416</v>
      </c>
      <c r="K71" s="3">
        <v>12.04241722409507</v>
      </c>
      <c r="L71" s="3">
        <v>0</v>
      </c>
      <c r="M71" s="3">
        <f t="shared" si="15"/>
        <v>76.646527398075492</v>
      </c>
      <c r="N71">
        <f t="shared" si="16"/>
        <v>12</v>
      </c>
      <c r="O71">
        <f t="shared" si="17"/>
        <v>6</v>
      </c>
      <c r="P71">
        <f t="shared" si="18"/>
        <v>1.25</v>
      </c>
      <c r="Q71" s="4">
        <f t="shared" si="19"/>
        <v>798.60279468968952</v>
      </c>
      <c r="R71" s="4">
        <f t="shared" si="20"/>
        <v>95.607975946494946</v>
      </c>
      <c r="S71" s="4">
        <f t="shared" si="21"/>
        <v>23.353472601924516</v>
      </c>
      <c r="T71">
        <f t="shared" si="22"/>
        <v>2.9023308256632112</v>
      </c>
      <c r="U71">
        <f t="shared" si="22"/>
        <v>1.9804941241282032</v>
      </c>
      <c r="V71">
        <f t="shared" si="22"/>
        <v>1.3683514681878022</v>
      </c>
      <c r="W71" s="2">
        <f t="shared" si="23"/>
        <v>2.3507938687270085</v>
      </c>
      <c r="Z71">
        <v>0</v>
      </c>
      <c r="AA71">
        <v>1</v>
      </c>
      <c r="AB71" s="7">
        <f t="shared" si="24"/>
        <v>95.607975946494946</v>
      </c>
      <c r="AC71" s="7">
        <f t="shared" si="25"/>
        <v>-4.3920240535050539</v>
      </c>
      <c r="AJ71" t="s">
        <v>927</v>
      </c>
      <c r="AK71" s="12">
        <v>2.5499999999999998</v>
      </c>
      <c r="AL71" s="12">
        <v>3</v>
      </c>
      <c r="AM71" s="12">
        <v>3.1</v>
      </c>
    </row>
    <row r="72" spans="1:39">
      <c r="A72">
        <v>21</v>
      </c>
      <c r="B72" t="s">
        <v>862</v>
      </c>
      <c r="C72" t="s">
        <v>838</v>
      </c>
      <c r="D72" t="str">
        <f t="shared" si="14"/>
        <v>MarseilleStrasbourg</v>
      </c>
      <c r="E72">
        <v>0.32225943200000001</v>
      </c>
      <c r="F72">
        <v>0.40627369899999999</v>
      </c>
      <c r="G72">
        <v>0.26746649700000003</v>
      </c>
      <c r="H72">
        <v>0.45728055499999998</v>
      </c>
      <c r="I72">
        <v>0.50800667799999999</v>
      </c>
      <c r="J72" s="3">
        <v>0</v>
      </c>
      <c r="K72" s="3">
        <v>32.732257656443636</v>
      </c>
      <c r="L72" s="3">
        <v>22.811924125330084</v>
      </c>
      <c r="M72" s="3">
        <f t="shared" si="15"/>
        <v>55.544181781773716</v>
      </c>
      <c r="N72">
        <f t="shared" si="16"/>
        <v>1.28</v>
      </c>
      <c r="O72">
        <f t="shared" si="17"/>
        <v>5.5</v>
      </c>
      <c r="P72">
        <f t="shared" si="18"/>
        <v>11</v>
      </c>
      <c r="Q72" s="4">
        <f t="shared" si="19"/>
        <v>44.455818218226284</v>
      </c>
      <c r="R72" s="4">
        <f t="shared" si="20"/>
        <v>224.4832353286663</v>
      </c>
      <c r="S72" s="4">
        <f t="shared" si="21"/>
        <v>295.38698359685725</v>
      </c>
      <c r="T72">
        <f t="shared" si="22"/>
        <v>1.6479286079319331</v>
      </c>
      <c r="U72">
        <f t="shared" si="22"/>
        <v>2.3511839129290353</v>
      </c>
      <c r="V72">
        <f t="shared" si="22"/>
        <v>2.470391353952885</v>
      </c>
      <c r="W72" s="2">
        <f t="shared" si="23"/>
        <v>2.1470316441645338</v>
      </c>
      <c r="Z72">
        <v>2</v>
      </c>
      <c r="AA72">
        <v>0</v>
      </c>
      <c r="AB72" s="7">
        <f t="shared" si="24"/>
        <v>44.455818218226284</v>
      </c>
      <c r="AC72" s="7">
        <f t="shared" si="25"/>
        <v>-55.544181781773716</v>
      </c>
      <c r="AJ72" t="s">
        <v>928</v>
      </c>
      <c r="AK72" s="12">
        <v>1.36</v>
      </c>
      <c r="AL72" s="12">
        <v>5</v>
      </c>
      <c r="AM72" s="12">
        <v>8.5</v>
      </c>
    </row>
    <row r="73" spans="1:39">
      <c r="A73">
        <v>21</v>
      </c>
      <c r="B73" t="s">
        <v>851</v>
      </c>
      <c r="C73" t="s">
        <v>850</v>
      </c>
      <c r="D73" t="str">
        <f t="shared" si="14"/>
        <v>BordeauxCaen</v>
      </c>
      <c r="E73">
        <v>0.36540173999999997</v>
      </c>
      <c r="F73">
        <v>0.28568289899999999</v>
      </c>
      <c r="G73">
        <v>0.15646423200000001</v>
      </c>
      <c r="H73">
        <v>0.75769313500000002</v>
      </c>
      <c r="I73">
        <v>0.73115856800000001</v>
      </c>
      <c r="J73" s="3">
        <v>0</v>
      </c>
      <c r="K73" s="3">
        <v>9.5996763414335895</v>
      </c>
      <c r="L73" s="3">
        <v>2.9662087190974225</v>
      </c>
      <c r="M73" s="3">
        <f t="shared" si="15"/>
        <v>12.565885060531013</v>
      </c>
      <c r="N73">
        <f t="shared" si="16"/>
        <v>1.8</v>
      </c>
      <c r="O73">
        <f t="shared" si="17"/>
        <v>3.39</v>
      </c>
      <c r="P73">
        <f t="shared" si="18"/>
        <v>5</v>
      </c>
      <c r="Q73" s="4">
        <f t="shared" si="19"/>
        <v>87.434114939468984</v>
      </c>
      <c r="R73" s="4">
        <f t="shared" si="20"/>
        <v>119.97701773692886</v>
      </c>
      <c r="S73" s="4">
        <f t="shared" si="21"/>
        <v>102.2651585349561</v>
      </c>
      <c r="T73">
        <f t="shared" si="22"/>
        <v>1.9416809182082571</v>
      </c>
      <c r="U73">
        <f t="shared" si="22"/>
        <v>2.0790980624981494</v>
      </c>
      <c r="V73">
        <f t="shared" si="22"/>
        <v>2.0097276959473453</v>
      </c>
      <c r="W73" s="2">
        <f t="shared" si="23"/>
        <v>1.6179068483133803</v>
      </c>
      <c r="Z73">
        <v>0</v>
      </c>
      <c r="AA73">
        <v>2</v>
      </c>
      <c r="AB73" s="7">
        <f t="shared" si="24"/>
        <v>119.97701773692886</v>
      </c>
      <c r="AC73" s="7">
        <f t="shared" si="25"/>
        <v>19.977017736928858</v>
      </c>
      <c r="AJ73" t="s">
        <v>929</v>
      </c>
      <c r="AK73" s="12">
        <v>2.0499999999999998</v>
      </c>
      <c r="AL73" s="12">
        <v>3.2</v>
      </c>
      <c r="AM73" s="12">
        <v>4</v>
      </c>
    </row>
    <row r="74" spans="1:39">
      <c r="A74">
        <v>21</v>
      </c>
      <c r="B74" t="s">
        <v>865</v>
      </c>
      <c r="C74" t="s">
        <v>859</v>
      </c>
      <c r="D74" t="str">
        <f t="shared" si="14"/>
        <v>MonacoNice</v>
      </c>
      <c r="E74">
        <v>0.63953993799999997</v>
      </c>
      <c r="F74">
        <v>0.14354736900000001</v>
      </c>
      <c r="G74">
        <v>0.16670832699999999</v>
      </c>
      <c r="H74">
        <v>0.67026622199999997</v>
      </c>
      <c r="I74">
        <v>0.59360025699999996</v>
      </c>
      <c r="J74" s="3">
        <v>25.591658901723893</v>
      </c>
      <c r="K74" s="3">
        <v>0</v>
      </c>
      <c r="L74" s="3">
        <v>3.0255907040931267</v>
      </c>
      <c r="M74" s="3">
        <f t="shared" si="15"/>
        <v>28.617249605817019</v>
      </c>
      <c r="N74">
        <f t="shared" si="16"/>
        <v>1.7</v>
      </c>
      <c r="O74">
        <f t="shared" si="17"/>
        <v>3.79</v>
      </c>
      <c r="P74">
        <f t="shared" si="18"/>
        <v>5</v>
      </c>
      <c r="Q74" s="4">
        <f t="shared" si="19"/>
        <v>114.88857052711359</v>
      </c>
      <c r="R74" s="4">
        <f t="shared" si="20"/>
        <v>71.382750394182978</v>
      </c>
      <c r="S74" s="4">
        <f t="shared" si="21"/>
        <v>86.510703914648616</v>
      </c>
      <c r="T74">
        <f t="shared" si="22"/>
        <v>2.0602768258692907</v>
      </c>
      <c r="U74">
        <f t="shared" si="22"/>
        <v>1.853593277410684</v>
      </c>
      <c r="V74">
        <f t="shared" si="22"/>
        <v>1.9370698457707964</v>
      </c>
      <c r="W74" s="2">
        <f t="shared" si="23"/>
        <v>1.9066334249182713</v>
      </c>
      <c r="Z74">
        <v>2</v>
      </c>
      <c r="AA74">
        <v>2</v>
      </c>
      <c r="AB74" s="7">
        <f t="shared" si="24"/>
        <v>86.510703914648616</v>
      </c>
      <c r="AC74" s="7">
        <f t="shared" si="25"/>
        <v>-13.489296085351384</v>
      </c>
      <c r="AJ74" t="s">
        <v>930</v>
      </c>
      <c r="AK74" s="12">
        <v>1.91</v>
      </c>
      <c r="AL74" s="12">
        <v>3.4</v>
      </c>
      <c r="AM74" s="12">
        <v>4.33</v>
      </c>
    </row>
    <row r="75" spans="1:39">
      <c r="A75">
        <v>21</v>
      </c>
      <c r="B75" t="s">
        <v>863</v>
      </c>
      <c r="C75" t="s">
        <v>860</v>
      </c>
      <c r="D75" t="str">
        <f t="shared" si="14"/>
        <v>GuingampLyon</v>
      </c>
      <c r="E75">
        <v>0.58828965099999997</v>
      </c>
      <c r="F75">
        <v>0.11192975500000001</v>
      </c>
      <c r="G75">
        <v>0.29783686599999998</v>
      </c>
      <c r="H75">
        <v>0.22684469800000001</v>
      </c>
      <c r="I75">
        <v>0.227634846</v>
      </c>
      <c r="J75" s="3">
        <v>46.067509013676535</v>
      </c>
      <c r="K75" s="3">
        <v>0</v>
      </c>
      <c r="L75" s="3">
        <v>10.432489035525846</v>
      </c>
      <c r="M75" s="3">
        <f t="shared" si="15"/>
        <v>56.499998049202382</v>
      </c>
      <c r="N75">
        <f t="shared" si="16"/>
        <v>3.39</v>
      </c>
      <c r="O75">
        <f t="shared" si="17"/>
        <v>3.29</v>
      </c>
      <c r="P75">
        <f t="shared" si="18"/>
        <v>2.2000000000000002</v>
      </c>
      <c r="Q75" s="4">
        <f t="shared" si="19"/>
        <v>199.66885750716111</v>
      </c>
      <c r="R75" s="4">
        <f t="shared" si="20"/>
        <v>43.500001950797618</v>
      </c>
      <c r="S75" s="4">
        <f t="shared" si="21"/>
        <v>66.451477828954495</v>
      </c>
      <c r="T75">
        <f t="shared" si="22"/>
        <v>2.300310332935346</v>
      </c>
      <c r="U75">
        <f t="shared" si="22"/>
        <v>1.6384892764309735</v>
      </c>
      <c r="V75">
        <f t="shared" si="22"/>
        <v>1.822504643756153</v>
      </c>
      <c r="W75" s="2">
        <f t="shared" si="23"/>
        <v>2.0794535376020535</v>
      </c>
      <c r="Z75">
        <v>0</v>
      </c>
      <c r="AA75">
        <v>2</v>
      </c>
      <c r="AB75" s="7">
        <f t="shared" si="24"/>
        <v>43.500001950797618</v>
      </c>
      <c r="AC75" s="7">
        <f t="shared" si="25"/>
        <v>-56.499998049202382</v>
      </c>
      <c r="AJ75" t="s">
        <v>931</v>
      </c>
      <c r="AK75" s="12">
        <v>1.67</v>
      </c>
      <c r="AL75" s="12">
        <v>3.5</v>
      </c>
      <c r="AM75" s="12">
        <v>6</v>
      </c>
    </row>
    <row r="76" spans="1:39">
      <c r="A76">
        <v>21</v>
      </c>
      <c r="B76" t="s">
        <v>857</v>
      </c>
      <c r="C76" t="s">
        <v>856</v>
      </c>
      <c r="D76" t="str">
        <f t="shared" si="14"/>
        <v>AngersTroyes</v>
      </c>
      <c r="E76">
        <v>0.48983177900000002</v>
      </c>
      <c r="F76">
        <v>0.16838751499999999</v>
      </c>
      <c r="G76">
        <v>0.34102223399999998</v>
      </c>
      <c r="H76">
        <v>0.197461363</v>
      </c>
      <c r="I76">
        <v>0.24793352699999999</v>
      </c>
      <c r="J76" s="3">
        <v>9.4116609578887847</v>
      </c>
      <c r="K76" s="3">
        <v>0</v>
      </c>
      <c r="L76" s="3">
        <v>18.861816708849151</v>
      </c>
      <c r="M76" s="3">
        <f t="shared" si="15"/>
        <v>28.273477666737936</v>
      </c>
      <c r="N76">
        <f t="shared" si="16"/>
        <v>1.8</v>
      </c>
      <c r="O76">
        <f t="shared" si="17"/>
        <v>3.5</v>
      </c>
      <c r="P76">
        <f t="shared" si="18"/>
        <v>4.75</v>
      </c>
      <c r="Q76" s="4">
        <f t="shared" si="19"/>
        <v>88.667512057461877</v>
      </c>
      <c r="R76" s="4">
        <f t="shared" si="20"/>
        <v>71.726522333262068</v>
      </c>
      <c r="S76" s="4">
        <f t="shared" si="21"/>
        <v>161.32015170029553</v>
      </c>
      <c r="T76">
        <f t="shared" si="22"/>
        <v>1.9477645226648685</v>
      </c>
      <c r="U76">
        <f t="shared" si="22"/>
        <v>1.8556797745397748</v>
      </c>
      <c r="V76">
        <f t="shared" si="22"/>
        <v>2.2076886217323719</v>
      </c>
      <c r="W76" s="2">
        <f t="shared" si="23"/>
        <v>2.0194211728400857</v>
      </c>
      <c r="Z76">
        <v>3</v>
      </c>
      <c r="AA76">
        <v>1</v>
      </c>
      <c r="AB76" s="7">
        <f t="shared" si="24"/>
        <v>88.667512057461877</v>
      </c>
      <c r="AC76" s="7">
        <f t="shared" si="25"/>
        <v>-11.332487942538123</v>
      </c>
      <c r="AJ76" t="s">
        <v>932</v>
      </c>
      <c r="AK76" s="12">
        <v>1.1399999999999999</v>
      </c>
      <c r="AL76" s="12">
        <v>9</v>
      </c>
      <c r="AM76" s="12">
        <v>15</v>
      </c>
    </row>
    <row r="77" spans="1:39">
      <c r="A77">
        <v>21</v>
      </c>
      <c r="B77" t="s">
        <v>854</v>
      </c>
      <c r="C77" t="s">
        <v>840</v>
      </c>
      <c r="D77" t="str">
        <f t="shared" si="14"/>
        <v>LilleRennes</v>
      </c>
      <c r="E77">
        <v>0.59596802500000001</v>
      </c>
      <c r="F77">
        <v>0.166152825</v>
      </c>
      <c r="G77">
        <v>0.227404407</v>
      </c>
      <c r="H77">
        <v>0.47415732100000002</v>
      </c>
      <c r="I77">
        <v>0.45943638599999997</v>
      </c>
      <c r="J77" s="3">
        <v>29.853653475934422</v>
      </c>
      <c r="K77" s="3">
        <v>0</v>
      </c>
      <c r="L77" s="3">
        <v>5.8565798332907057</v>
      </c>
      <c r="M77" s="3">
        <f t="shared" si="15"/>
        <v>35.710233309225131</v>
      </c>
      <c r="N77">
        <f t="shared" si="16"/>
        <v>2.14</v>
      </c>
      <c r="O77">
        <f t="shared" si="17"/>
        <v>3.29</v>
      </c>
      <c r="P77">
        <f t="shared" si="18"/>
        <v>3.6</v>
      </c>
      <c r="Q77" s="4">
        <f t="shared" si="19"/>
        <v>128.17658512927454</v>
      </c>
      <c r="R77" s="4">
        <f t="shared" si="20"/>
        <v>64.289766690774869</v>
      </c>
      <c r="S77" s="4">
        <f t="shared" si="21"/>
        <v>85.373454090621422</v>
      </c>
      <c r="T77">
        <f t="shared" si="22"/>
        <v>2.1078086969619809</v>
      </c>
      <c r="U77">
        <f t="shared" si="22"/>
        <v>1.80814184969845</v>
      </c>
      <c r="V77">
        <f t="shared" si="22"/>
        <v>1.9313228527248318</v>
      </c>
      <c r="W77" s="2">
        <f t="shared" si="23"/>
        <v>1.9958057905838169</v>
      </c>
      <c r="Z77">
        <v>1</v>
      </c>
      <c r="AA77">
        <v>2</v>
      </c>
      <c r="AB77" s="7">
        <f t="shared" si="24"/>
        <v>64.289766690774869</v>
      </c>
      <c r="AC77" s="7">
        <f t="shared" si="25"/>
        <v>-35.710233309225131</v>
      </c>
      <c r="AJ77" t="s">
        <v>933</v>
      </c>
      <c r="AK77" s="12">
        <v>1.91</v>
      </c>
      <c r="AL77" s="12">
        <v>3.25</v>
      </c>
      <c r="AM77" s="12">
        <v>4.5</v>
      </c>
    </row>
    <row r="78" spans="1:39">
      <c r="A78">
        <v>21</v>
      </c>
      <c r="B78" t="s">
        <v>844</v>
      </c>
      <c r="C78" t="s">
        <v>853</v>
      </c>
      <c r="D78" t="str">
        <f t="shared" si="14"/>
        <v>AmiensMontpellier</v>
      </c>
      <c r="E78">
        <v>0.37813698699999998</v>
      </c>
      <c r="F78">
        <v>0.215247244</v>
      </c>
      <c r="G78">
        <v>0.40647402399999999</v>
      </c>
      <c r="H78">
        <v>0.128485866</v>
      </c>
      <c r="I78">
        <v>0.20353912199999999</v>
      </c>
      <c r="J78" s="3">
        <v>16.653911241970711</v>
      </c>
      <c r="K78" s="3">
        <v>0</v>
      </c>
      <c r="L78" s="3">
        <v>6.26507674825947</v>
      </c>
      <c r="M78" s="3">
        <f t="shared" si="15"/>
        <v>22.918987990230182</v>
      </c>
      <c r="N78">
        <f t="shared" si="16"/>
        <v>3.75</v>
      </c>
      <c r="O78">
        <f t="shared" si="17"/>
        <v>3</v>
      </c>
      <c r="P78">
        <f t="shared" si="18"/>
        <v>2.25</v>
      </c>
      <c r="Q78" s="4">
        <f t="shared" si="19"/>
        <v>139.53317916715997</v>
      </c>
      <c r="R78" s="4">
        <f t="shared" si="20"/>
        <v>77.081012009769807</v>
      </c>
      <c r="S78" s="4">
        <f t="shared" si="21"/>
        <v>91.177434693353632</v>
      </c>
      <c r="T78">
        <f t="shared" si="22"/>
        <v>2.1446774894438603</v>
      </c>
      <c r="U78">
        <f t="shared" si="22"/>
        <v>1.8869474079472639</v>
      </c>
      <c r="V78">
        <f t="shared" si="22"/>
        <v>1.9598873690219698</v>
      </c>
      <c r="W78" s="2">
        <f t="shared" si="23"/>
        <v>2.013785418551751</v>
      </c>
      <c r="Z78">
        <v>1</v>
      </c>
      <c r="AA78">
        <v>1</v>
      </c>
      <c r="AB78" s="7">
        <f t="shared" si="24"/>
        <v>91.177434693353632</v>
      </c>
      <c r="AC78" s="7">
        <f t="shared" si="25"/>
        <v>-8.8225653066463678</v>
      </c>
      <c r="AJ78" t="s">
        <v>934</v>
      </c>
      <c r="AK78" s="12">
        <v>3.25</v>
      </c>
      <c r="AL78" s="12">
        <v>3.25</v>
      </c>
      <c r="AM78" s="12">
        <v>2.2999999999999998</v>
      </c>
    </row>
    <row r="79" spans="1:39">
      <c r="A79">
        <v>21</v>
      </c>
      <c r="B79" t="s">
        <v>843</v>
      </c>
      <c r="C79" t="s">
        <v>837</v>
      </c>
      <c r="D79" t="str">
        <f t="shared" si="14"/>
        <v>MetzSaint-Étienne</v>
      </c>
      <c r="E79">
        <v>0.18560289999999999</v>
      </c>
      <c r="F79">
        <v>0.58663554600000001</v>
      </c>
      <c r="G79">
        <v>0.20881634099999999</v>
      </c>
      <c r="H79">
        <v>0.57717781199999996</v>
      </c>
      <c r="I79">
        <v>0.55136084900000004</v>
      </c>
      <c r="J79" s="3">
        <v>0</v>
      </c>
      <c r="K79" s="3">
        <v>43.377143212581529</v>
      </c>
      <c r="L79" s="3">
        <v>4.7422381711825219</v>
      </c>
      <c r="M79" s="3">
        <f t="shared" si="15"/>
        <v>48.11938138376405</v>
      </c>
      <c r="N79">
        <f t="shared" si="16"/>
        <v>2.5</v>
      </c>
      <c r="O79">
        <f t="shared" si="17"/>
        <v>3.2</v>
      </c>
      <c r="P79">
        <f t="shared" si="18"/>
        <v>3</v>
      </c>
      <c r="Q79" s="4">
        <f t="shared" si="19"/>
        <v>51.88061861623595</v>
      </c>
      <c r="R79" s="4">
        <f t="shared" si="20"/>
        <v>190.68747689649686</v>
      </c>
      <c r="S79" s="4">
        <f t="shared" si="21"/>
        <v>66.107333129783513</v>
      </c>
      <c r="T79">
        <f t="shared" si="22"/>
        <v>1.7150051459011701</v>
      </c>
      <c r="U79">
        <f t="shared" si="22"/>
        <v>2.2803221723678022</v>
      </c>
      <c r="V79">
        <f t="shared" si="22"/>
        <v>1.8202496374153803</v>
      </c>
      <c r="W79" s="2">
        <f t="shared" si="23"/>
        <v>2.0361258402287286</v>
      </c>
      <c r="Z79">
        <v>3</v>
      </c>
      <c r="AA79">
        <v>0</v>
      </c>
      <c r="AB79" s="7">
        <f t="shared" si="24"/>
        <v>51.88061861623595</v>
      </c>
      <c r="AC79" s="7">
        <f t="shared" si="25"/>
        <v>-48.11938138376405</v>
      </c>
      <c r="AJ79" t="s">
        <v>935</v>
      </c>
      <c r="AK79" s="12">
        <v>2.38</v>
      </c>
      <c r="AL79" s="12">
        <v>3.4</v>
      </c>
      <c r="AM79" s="12">
        <v>3</v>
      </c>
    </row>
    <row r="80" spans="1:39">
      <c r="A80">
        <v>21</v>
      </c>
      <c r="B80" t="s">
        <v>847</v>
      </c>
      <c r="C80" t="s">
        <v>841</v>
      </c>
      <c r="D80" t="str">
        <f t="shared" si="14"/>
        <v>ToulouseNantes</v>
      </c>
      <c r="E80">
        <v>0.297299918</v>
      </c>
      <c r="F80">
        <v>0.46294854099999999</v>
      </c>
      <c r="G80">
        <v>0.22268775900000001</v>
      </c>
      <c r="H80">
        <v>0.63675856399999997</v>
      </c>
      <c r="I80">
        <v>0.641308447</v>
      </c>
      <c r="J80" s="3">
        <v>0</v>
      </c>
      <c r="K80" s="3">
        <v>21.476062871595765</v>
      </c>
      <c r="L80" s="3">
        <v>0</v>
      </c>
      <c r="M80" s="3">
        <f t="shared" si="15"/>
        <v>21.476062871595765</v>
      </c>
      <c r="N80">
        <f t="shared" si="16"/>
        <v>2.6</v>
      </c>
      <c r="O80">
        <f t="shared" si="17"/>
        <v>3</v>
      </c>
      <c r="P80">
        <f t="shared" si="18"/>
        <v>3</v>
      </c>
      <c r="Q80" s="4">
        <f t="shared" si="19"/>
        <v>78.523937128404242</v>
      </c>
      <c r="R80" s="4">
        <f t="shared" si="20"/>
        <v>142.95212574319154</v>
      </c>
      <c r="S80" s="4">
        <f t="shared" si="21"/>
        <v>78.523937128404242</v>
      </c>
      <c r="T80">
        <f t="shared" si="22"/>
        <v>1.8950020666573872</v>
      </c>
      <c r="U80">
        <f t="shared" si="22"/>
        <v>2.1551906178379312</v>
      </c>
      <c r="V80">
        <f t="shared" si="22"/>
        <v>1.8950020666573872</v>
      </c>
      <c r="W80" s="2">
        <f t="shared" si="23"/>
        <v>1.9831200746563329</v>
      </c>
      <c r="Z80">
        <v>1</v>
      </c>
      <c r="AA80">
        <v>1</v>
      </c>
      <c r="AB80" s="7">
        <f t="shared" si="24"/>
        <v>78.523937128404242</v>
      </c>
      <c r="AC80" s="7">
        <f t="shared" si="25"/>
        <v>-21.476062871595758</v>
      </c>
      <c r="AJ80" t="s">
        <v>936</v>
      </c>
      <c r="AK80" s="12">
        <v>3.3</v>
      </c>
      <c r="AL80" s="12">
        <v>3.2</v>
      </c>
      <c r="AM80" s="12">
        <v>2.2999999999999998</v>
      </c>
    </row>
    <row r="81" spans="1:39">
      <c r="A81">
        <v>21</v>
      </c>
      <c r="B81" t="s">
        <v>866</v>
      </c>
      <c r="C81" t="s">
        <v>846</v>
      </c>
      <c r="D81" t="str">
        <f t="shared" si="14"/>
        <v>Paris S-GDijon</v>
      </c>
      <c r="E81">
        <v>0.29920166300000001</v>
      </c>
      <c r="F81">
        <v>0.45493578600000001</v>
      </c>
      <c r="G81">
        <v>0.19019033099999999</v>
      </c>
      <c r="H81">
        <v>0.76582457699999995</v>
      </c>
      <c r="I81">
        <v>0.74079695599999995</v>
      </c>
      <c r="J81" s="3">
        <v>0</v>
      </c>
      <c r="K81" s="3">
        <v>0</v>
      </c>
      <c r="L81" s="3">
        <v>0</v>
      </c>
      <c r="M81" s="3">
        <f t="shared" si="15"/>
        <v>0</v>
      </c>
      <c r="N81">
        <f t="shared" si="16"/>
        <v>1.07</v>
      </c>
      <c r="O81">
        <f t="shared" si="17"/>
        <v>13</v>
      </c>
      <c r="P81">
        <f t="shared" si="18"/>
        <v>25</v>
      </c>
      <c r="Q81" s="4">
        <f t="shared" si="19"/>
        <v>100</v>
      </c>
      <c r="R81" s="4">
        <f t="shared" si="20"/>
        <v>100</v>
      </c>
      <c r="S81" s="4">
        <f t="shared" si="21"/>
        <v>100</v>
      </c>
      <c r="T81">
        <f t="shared" si="22"/>
        <v>2</v>
      </c>
      <c r="U81">
        <f t="shared" si="22"/>
        <v>2</v>
      </c>
      <c r="V81">
        <f t="shared" si="22"/>
        <v>2</v>
      </c>
      <c r="W81" s="2">
        <f t="shared" si="23"/>
        <v>1.8886555600000001</v>
      </c>
      <c r="Z81">
        <v>8</v>
      </c>
      <c r="AA81">
        <v>0</v>
      </c>
      <c r="AB81" s="7">
        <f t="shared" si="24"/>
        <v>100</v>
      </c>
      <c r="AC81" s="7">
        <f t="shared" si="25"/>
        <v>0</v>
      </c>
      <c r="AJ81" t="s">
        <v>937</v>
      </c>
      <c r="AK81" s="12">
        <v>2.1</v>
      </c>
      <c r="AL81" s="12">
        <v>3.75</v>
      </c>
      <c r="AM81" s="12">
        <v>3.3</v>
      </c>
    </row>
    <row r="82" spans="1:39">
      <c r="A82">
        <v>22</v>
      </c>
      <c r="B82" t="s">
        <v>850</v>
      </c>
      <c r="C82" t="s">
        <v>862</v>
      </c>
      <c r="D82" t="str">
        <f t="shared" si="14"/>
        <v>CaenMarseille</v>
      </c>
      <c r="E82">
        <v>0.11707308</v>
      </c>
      <c r="F82">
        <v>0.676239178</v>
      </c>
      <c r="G82">
        <v>0.16191876499999999</v>
      </c>
      <c r="H82">
        <v>0.628494094</v>
      </c>
      <c r="I82">
        <v>0.53151684799999999</v>
      </c>
      <c r="J82" s="3">
        <v>5.4084819756985913</v>
      </c>
      <c r="K82" s="3">
        <v>61.594963446531821</v>
      </c>
      <c r="L82" s="3">
        <v>0</v>
      </c>
      <c r="M82" s="3">
        <f t="shared" si="15"/>
        <v>67.003445422230413</v>
      </c>
      <c r="N82">
        <f t="shared" si="16"/>
        <v>4.75</v>
      </c>
      <c r="O82">
        <f t="shared" si="17"/>
        <v>3.6</v>
      </c>
      <c r="P82">
        <f t="shared" si="18"/>
        <v>1.75</v>
      </c>
      <c r="Q82" s="4">
        <f t="shared" si="19"/>
        <v>58.686843962337903</v>
      </c>
      <c r="R82" s="4">
        <f t="shared" si="20"/>
        <v>254.73842298528416</v>
      </c>
      <c r="S82" s="4">
        <f t="shared" si="21"/>
        <v>32.996554577769587</v>
      </c>
      <c r="T82">
        <f t="shared" si="22"/>
        <v>1.7685407548263048</v>
      </c>
      <c r="U82">
        <f t="shared" si="22"/>
        <v>2.4060944558860973</v>
      </c>
      <c r="V82">
        <f t="shared" si="22"/>
        <v>1.518468594242091</v>
      </c>
      <c r="W82" s="2">
        <f t="shared" si="23"/>
        <v>2.0800124097827775</v>
      </c>
      <c r="Z82">
        <v>0</v>
      </c>
      <c r="AA82">
        <v>2</v>
      </c>
      <c r="AB82" s="7">
        <f t="shared" si="24"/>
        <v>254.73842298528416</v>
      </c>
      <c r="AC82" s="7">
        <f t="shared" si="25"/>
        <v>154.73842298528416</v>
      </c>
      <c r="AJ82" t="s">
        <v>938</v>
      </c>
      <c r="AK82" s="12">
        <v>2.5</v>
      </c>
      <c r="AL82" s="12">
        <v>3.1</v>
      </c>
      <c r="AM82" s="12">
        <v>3.1</v>
      </c>
    </row>
    <row r="83" spans="1:39">
      <c r="A83">
        <v>22</v>
      </c>
      <c r="B83" t="s">
        <v>841</v>
      </c>
      <c r="C83" t="s">
        <v>851</v>
      </c>
      <c r="D83" t="str">
        <f t="shared" si="14"/>
        <v>NantesBordeaux</v>
      </c>
      <c r="E83">
        <v>0.59933157299999995</v>
      </c>
      <c r="F83">
        <v>0.14873602699999999</v>
      </c>
      <c r="G83">
        <v>0.245636835</v>
      </c>
      <c r="H83">
        <v>0.38807541400000001</v>
      </c>
      <c r="I83">
        <v>0.38073468599999999</v>
      </c>
      <c r="J83" s="3">
        <v>28.727807726902917</v>
      </c>
      <c r="K83" s="3">
        <v>0</v>
      </c>
      <c r="L83" s="3">
        <v>11.424555742916585</v>
      </c>
      <c r="M83" s="3">
        <f t="shared" si="15"/>
        <v>40.152363469819505</v>
      </c>
      <c r="N83">
        <f t="shared" si="16"/>
        <v>1.9</v>
      </c>
      <c r="O83">
        <f t="shared" si="17"/>
        <v>3.29</v>
      </c>
      <c r="P83">
        <f t="shared" si="18"/>
        <v>4.5</v>
      </c>
      <c r="Q83" s="4">
        <f t="shared" si="19"/>
        <v>114.43047121129605</v>
      </c>
      <c r="R83" s="4">
        <f t="shared" si="20"/>
        <v>59.847636530180509</v>
      </c>
      <c r="S83" s="4">
        <f t="shared" si="21"/>
        <v>111.25813737330512</v>
      </c>
      <c r="T83">
        <f t="shared" si="22"/>
        <v>2.058541686317342</v>
      </c>
      <c r="U83">
        <f t="shared" si="22"/>
        <v>1.7770470041631761</v>
      </c>
      <c r="V83">
        <f t="shared" si="22"/>
        <v>2.0463317849301128</v>
      </c>
      <c r="W83" s="2">
        <f t="shared" si="23"/>
        <v>2.000714401148262</v>
      </c>
      <c r="Z83">
        <v>0</v>
      </c>
      <c r="AA83">
        <v>1</v>
      </c>
      <c r="AB83" s="7">
        <f t="shared" si="24"/>
        <v>59.847636530180509</v>
      </c>
      <c r="AC83" s="7">
        <f t="shared" si="25"/>
        <v>-40.152363469819491</v>
      </c>
      <c r="AJ83" t="s">
        <v>939</v>
      </c>
      <c r="AK83" s="12">
        <v>21</v>
      </c>
      <c r="AL83" s="12">
        <v>9</v>
      </c>
      <c r="AM83" s="12">
        <v>1.1299999999999999</v>
      </c>
    </row>
    <row r="84" spans="1:39">
      <c r="A84">
        <v>22</v>
      </c>
      <c r="B84" t="s">
        <v>853</v>
      </c>
      <c r="C84" t="s">
        <v>847</v>
      </c>
      <c r="D84" t="str">
        <f t="shared" si="14"/>
        <v>MontpellierToulouse</v>
      </c>
      <c r="E84">
        <v>0.45156370499999998</v>
      </c>
      <c r="F84">
        <v>0.16833963800000001</v>
      </c>
      <c r="G84">
        <v>0.37976448499999998</v>
      </c>
      <c r="H84">
        <v>0.14620881199999999</v>
      </c>
      <c r="I84">
        <v>0.20391213799999999</v>
      </c>
      <c r="J84" s="3">
        <v>4.413557177199511</v>
      </c>
      <c r="K84" s="3">
        <v>0</v>
      </c>
      <c r="L84" s="3">
        <v>25.874161451228467</v>
      </c>
      <c r="M84" s="3">
        <f t="shared" si="15"/>
        <v>30.287718628427978</v>
      </c>
      <c r="N84">
        <f t="shared" si="16"/>
        <v>1.72</v>
      </c>
      <c r="O84">
        <f t="shared" si="17"/>
        <v>3.39</v>
      </c>
      <c r="P84">
        <f t="shared" si="18"/>
        <v>5.75</v>
      </c>
      <c r="Q84" s="4">
        <f t="shared" si="19"/>
        <v>77.303599716355194</v>
      </c>
      <c r="R84" s="4">
        <f t="shared" si="20"/>
        <v>69.712281371572033</v>
      </c>
      <c r="S84" s="4">
        <f t="shared" si="21"/>
        <v>218.4887097161357</v>
      </c>
      <c r="T84">
        <f t="shared" si="22"/>
        <v>1.8881997177288006</v>
      </c>
      <c r="U84">
        <f t="shared" si="22"/>
        <v>1.8433092954875143</v>
      </c>
      <c r="V84">
        <f t="shared" si="22"/>
        <v>2.3394289999578497</v>
      </c>
      <c r="W84" s="2">
        <f t="shared" si="23"/>
        <v>2.0513765292050321</v>
      </c>
      <c r="Z84">
        <v>2</v>
      </c>
      <c r="AA84">
        <v>1</v>
      </c>
      <c r="AB84" s="7">
        <f t="shared" si="24"/>
        <v>77.303599716355194</v>
      </c>
      <c r="AC84" s="7">
        <f t="shared" si="25"/>
        <v>-22.696400283644806</v>
      </c>
      <c r="AJ84" t="s">
        <v>940</v>
      </c>
      <c r="AK84" s="12">
        <v>2.15</v>
      </c>
      <c r="AL84" s="12">
        <v>3.3</v>
      </c>
      <c r="AM84" s="12">
        <v>3.5</v>
      </c>
    </row>
    <row r="85" spans="1:39">
      <c r="A85">
        <v>22</v>
      </c>
      <c r="B85" t="s">
        <v>856</v>
      </c>
      <c r="C85" t="s">
        <v>854</v>
      </c>
      <c r="D85" t="str">
        <f t="shared" si="14"/>
        <v>TroyesLille</v>
      </c>
      <c r="E85">
        <v>0.34851961100000001</v>
      </c>
      <c r="F85">
        <v>0.26546628799999999</v>
      </c>
      <c r="G85">
        <v>0.38583203100000002</v>
      </c>
      <c r="H85">
        <v>0.160171121</v>
      </c>
      <c r="I85">
        <v>0.244566218</v>
      </c>
      <c r="J85" s="3">
        <v>0</v>
      </c>
      <c r="K85" s="3">
        <v>0</v>
      </c>
      <c r="L85" s="3">
        <v>6.1699145693909792</v>
      </c>
      <c r="M85" s="3">
        <f t="shared" si="15"/>
        <v>6.1699145693909792</v>
      </c>
      <c r="N85">
        <f t="shared" si="16"/>
        <v>2.7</v>
      </c>
      <c r="O85">
        <f t="shared" si="17"/>
        <v>3</v>
      </c>
      <c r="P85">
        <f t="shared" si="18"/>
        <v>2.89</v>
      </c>
      <c r="Q85" s="4">
        <f t="shared" si="19"/>
        <v>93.830085430609017</v>
      </c>
      <c r="R85" s="4">
        <f t="shared" si="20"/>
        <v>93.830085430609017</v>
      </c>
      <c r="S85" s="4">
        <f t="shared" si="21"/>
        <v>111.66113853614895</v>
      </c>
      <c r="T85">
        <f t="shared" si="22"/>
        <v>1.9723421117432605</v>
      </c>
      <c r="U85">
        <f t="shared" si="22"/>
        <v>1.9723421117432605</v>
      </c>
      <c r="V85">
        <f t="shared" si="22"/>
        <v>2.0479020517559126</v>
      </c>
      <c r="W85" s="2">
        <f t="shared" si="23"/>
        <v>2.001136452532295</v>
      </c>
      <c r="Z85">
        <v>1</v>
      </c>
      <c r="AA85">
        <v>0</v>
      </c>
      <c r="AB85" s="7">
        <f t="shared" si="24"/>
        <v>93.830085430609017</v>
      </c>
      <c r="AC85" s="7">
        <f t="shared" si="25"/>
        <v>-6.1699145693909827</v>
      </c>
      <c r="AJ85" t="s">
        <v>941</v>
      </c>
      <c r="AK85" s="12">
        <v>1.55</v>
      </c>
      <c r="AL85" s="12">
        <v>3.8</v>
      </c>
      <c r="AM85" s="12">
        <v>6.5</v>
      </c>
    </row>
    <row r="86" spans="1:39">
      <c r="A86">
        <v>22</v>
      </c>
      <c r="B86" t="s">
        <v>840</v>
      </c>
      <c r="C86" t="s">
        <v>857</v>
      </c>
      <c r="D86" t="str">
        <f t="shared" si="14"/>
        <v>RennesAngers</v>
      </c>
      <c r="E86">
        <v>0.60863082400000001</v>
      </c>
      <c r="F86">
        <v>0.165731249</v>
      </c>
      <c r="G86">
        <v>0.20807667299999999</v>
      </c>
      <c r="H86">
        <v>0.54724801099999998</v>
      </c>
      <c r="I86">
        <v>0.51429775499999997</v>
      </c>
      <c r="J86" s="3">
        <v>31.83286386696189</v>
      </c>
      <c r="K86" s="3">
        <v>0</v>
      </c>
      <c r="L86" s="3">
        <v>4.9084567243851165</v>
      </c>
      <c r="M86" s="3">
        <f t="shared" si="15"/>
        <v>36.741320591347005</v>
      </c>
      <c r="N86">
        <f t="shared" si="16"/>
        <v>2.1</v>
      </c>
      <c r="O86">
        <f t="shared" si="17"/>
        <v>3.1</v>
      </c>
      <c r="P86">
        <f t="shared" si="18"/>
        <v>3.89</v>
      </c>
      <c r="Q86" s="4">
        <f t="shared" si="19"/>
        <v>130.10769352927298</v>
      </c>
      <c r="R86" s="4">
        <f t="shared" si="20"/>
        <v>63.258679408652995</v>
      </c>
      <c r="S86" s="4">
        <f t="shared" si="21"/>
        <v>82.352576066511105</v>
      </c>
      <c r="T86">
        <f t="shared" si="22"/>
        <v>2.1143029780259988</v>
      </c>
      <c r="U86">
        <f t="shared" si="22"/>
        <v>1.8011201213210686</v>
      </c>
      <c r="V86">
        <f t="shared" si="22"/>
        <v>1.9156771888606303</v>
      </c>
      <c r="W86" s="2">
        <f t="shared" si="23"/>
        <v>1.9839395870073024</v>
      </c>
      <c r="Z86">
        <v>1</v>
      </c>
      <c r="AA86">
        <v>0</v>
      </c>
      <c r="AB86" s="7">
        <f t="shared" si="24"/>
        <v>130.10769352927298</v>
      </c>
      <c r="AC86" s="7">
        <f t="shared" si="25"/>
        <v>30.107693529272979</v>
      </c>
      <c r="AJ86" t="s">
        <v>942</v>
      </c>
      <c r="AK86" s="12">
        <v>1.53</v>
      </c>
      <c r="AL86" s="12">
        <v>4</v>
      </c>
      <c r="AM86" s="12">
        <v>7</v>
      </c>
    </row>
    <row r="87" spans="1:39">
      <c r="A87">
        <v>22</v>
      </c>
      <c r="B87" t="s">
        <v>844</v>
      </c>
      <c r="C87" t="s">
        <v>863</v>
      </c>
      <c r="D87" t="str">
        <f t="shared" si="14"/>
        <v>AmiensGuingamp</v>
      </c>
      <c r="E87">
        <v>0.287877877</v>
      </c>
      <c r="F87">
        <v>0.45611939899999998</v>
      </c>
      <c r="G87">
        <v>0.24886318700000001</v>
      </c>
      <c r="H87">
        <v>0.517540526</v>
      </c>
      <c r="I87">
        <v>0.54883410700000002</v>
      </c>
      <c r="J87" s="3">
        <v>6.2598236149867796</v>
      </c>
      <c r="K87" s="3">
        <v>23.179329373920375</v>
      </c>
      <c r="L87" s="3">
        <v>0</v>
      </c>
      <c r="M87" s="3">
        <f t="shared" si="15"/>
        <v>29.439152988907153</v>
      </c>
      <c r="N87">
        <f t="shared" si="16"/>
        <v>3.1</v>
      </c>
      <c r="O87">
        <f t="shared" si="17"/>
        <v>3.1</v>
      </c>
      <c r="P87">
        <f t="shared" si="18"/>
        <v>2.4500000000000002</v>
      </c>
      <c r="Q87" s="4">
        <f t="shared" si="19"/>
        <v>89.966300217551861</v>
      </c>
      <c r="R87" s="4">
        <f t="shared" si="20"/>
        <v>142.41676807024601</v>
      </c>
      <c r="S87" s="4">
        <f t="shared" si="21"/>
        <v>70.560847011092847</v>
      </c>
      <c r="T87">
        <f t="shared" si="22"/>
        <v>1.9540798608799896</v>
      </c>
      <c r="U87">
        <f t="shared" si="22"/>
        <v>2.1535611258995551</v>
      </c>
      <c r="V87">
        <f t="shared" si="22"/>
        <v>1.8485637854179227</v>
      </c>
      <c r="W87" s="2">
        <f t="shared" si="23"/>
        <v>2.0048568433055438</v>
      </c>
      <c r="Z87">
        <v>3</v>
      </c>
      <c r="AA87">
        <v>1</v>
      </c>
      <c r="AB87" s="7">
        <f t="shared" si="24"/>
        <v>89.966300217551861</v>
      </c>
      <c r="AC87" s="7">
        <f t="shared" si="25"/>
        <v>-10.033699782448139</v>
      </c>
      <c r="AJ87" t="s">
        <v>943</v>
      </c>
      <c r="AK87" s="12">
        <v>1.73</v>
      </c>
      <c r="AL87" s="12">
        <v>3.5</v>
      </c>
      <c r="AM87" s="12">
        <v>5</v>
      </c>
    </row>
    <row r="88" spans="1:39">
      <c r="A88">
        <v>22</v>
      </c>
      <c r="B88" t="s">
        <v>838</v>
      </c>
      <c r="C88" t="s">
        <v>846</v>
      </c>
      <c r="D88" t="str">
        <f t="shared" si="14"/>
        <v>StrasbourgDijon</v>
      </c>
      <c r="E88">
        <v>0.39058659499999998</v>
      </c>
      <c r="F88">
        <v>0.317415791</v>
      </c>
      <c r="G88">
        <v>0.28995865399999998</v>
      </c>
      <c r="H88">
        <v>0.37633430800000001</v>
      </c>
      <c r="I88">
        <v>0.44282384200000002</v>
      </c>
      <c r="J88" s="3">
        <v>0</v>
      </c>
      <c r="K88" s="3">
        <v>4.5536037466022616</v>
      </c>
      <c r="L88" s="3">
        <v>6.9682991615530172</v>
      </c>
      <c r="M88" s="3">
        <f t="shared" si="15"/>
        <v>11.52190290815528</v>
      </c>
      <c r="N88">
        <f t="shared" si="16"/>
        <v>2</v>
      </c>
      <c r="O88">
        <f t="shared" si="17"/>
        <v>3.29</v>
      </c>
      <c r="P88">
        <f t="shared" si="18"/>
        <v>4</v>
      </c>
      <c r="Q88" s="4">
        <f t="shared" si="19"/>
        <v>88.478097091844717</v>
      </c>
      <c r="R88" s="4">
        <f t="shared" si="20"/>
        <v>103.45945341816616</v>
      </c>
      <c r="S88" s="4">
        <f t="shared" si="21"/>
        <v>116.35129373805678</v>
      </c>
      <c r="T88">
        <f t="shared" si="22"/>
        <v>1.9468357736419259</v>
      </c>
      <c r="U88">
        <f t="shared" si="22"/>
        <v>2.014770179678115</v>
      </c>
      <c r="V88">
        <f t="shared" si="22"/>
        <v>2.065771216674535</v>
      </c>
      <c r="W88" s="2">
        <f t="shared" si="23"/>
        <v>1.9989160675756219</v>
      </c>
      <c r="Z88">
        <v>3</v>
      </c>
      <c r="AA88">
        <v>2</v>
      </c>
      <c r="AB88" s="7">
        <f t="shared" si="24"/>
        <v>88.478097091844717</v>
      </c>
      <c r="AC88" s="7">
        <f t="shared" si="25"/>
        <v>-11.521902908155283</v>
      </c>
      <c r="AJ88" t="s">
        <v>944</v>
      </c>
      <c r="AK88" s="12">
        <v>1.67</v>
      </c>
      <c r="AL88" s="12">
        <v>3.5</v>
      </c>
      <c r="AM88" s="12">
        <v>6</v>
      </c>
    </row>
    <row r="89" spans="1:39">
      <c r="A89">
        <v>22</v>
      </c>
      <c r="B89" t="s">
        <v>859</v>
      </c>
      <c r="C89" t="s">
        <v>837</v>
      </c>
      <c r="D89" t="str">
        <f t="shared" si="14"/>
        <v>NiceSaint-Étienne</v>
      </c>
      <c r="E89">
        <v>0.37922904000000002</v>
      </c>
      <c r="F89">
        <v>0.29663642899999998</v>
      </c>
      <c r="G89">
        <v>0.32331089000000002</v>
      </c>
      <c r="H89">
        <v>0.278811264</v>
      </c>
      <c r="I89">
        <v>0.35852869199999998</v>
      </c>
      <c r="J89" s="3">
        <v>0</v>
      </c>
      <c r="K89" s="3">
        <v>12.489187963113563</v>
      </c>
      <c r="L89" s="3">
        <v>22.330048946331711</v>
      </c>
      <c r="M89" s="3">
        <f t="shared" si="15"/>
        <v>34.819236909445273</v>
      </c>
      <c r="N89">
        <f t="shared" si="16"/>
        <v>1.57</v>
      </c>
      <c r="O89">
        <f t="shared" si="17"/>
        <v>3.79</v>
      </c>
      <c r="P89">
        <f t="shared" si="18"/>
        <v>6.5</v>
      </c>
      <c r="Q89" s="4">
        <f t="shared" si="19"/>
        <v>65.18076309055472</v>
      </c>
      <c r="R89" s="4">
        <f t="shared" si="20"/>
        <v>112.51478547075513</v>
      </c>
      <c r="S89" s="4">
        <f t="shared" si="21"/>
        <v>210.32608124171085</v>
      </c>
      <c r="T89">
        <f t="shared" si="22"/>
        <v>1.81411944057339</v>
      </c>
      <c r="U89">
        <f t="shared" si="22"/>
        <v>2.0512095964601587</v>
      </c>
      <c r="V89">
        <f t="shared" si="22"/>
        <v>2.3228931302090752</v>
      </c>
      <c r="W89" s="2">
        <f t="shared" si="23"/>
        <v>2.0474469090212386</v>
      </c>
      <c r="Z89">
        <v>1</v>
      </c>
      <c r="AA89">
        <v>0</v>
      </c>
      <c r="AB89" s="7">
        <f t="shared" si="24"/>
        <v>65.18076309055472</v>
      </c>
      <c r="AC89" s="7">
        <f t="shared" si="25"/>
        <v>-34.81923690944528</v>
      </c>
      <c r="AJ89" t="s">
        <v>945</v>
      </c>
      <c r="AK89" s="12">
        <v>2.4</v>
      </c>
      <c r="AL89" s="12">
        <v>3.2</v>
      </c>
      <c r="AM89" s="12">
        <v>3.1</v>
      </c>
    </row>
    <row r="90" spans="1:39">
      <c r="A90">
        <v>22</v>
      </c>
      <c r="B90" t="s">
        <v>865</v>
      </c>
      <c r="C90" t="s">
        <v>843</v>
      </c>
      <c r="D90" t="str">
        <f t="shared" si="14"/>
        <v>MonacoMetz</v>
      </c>
      <c r="E90">
        <v>0.29698270999999998</v>
      </c>
      <c r="F90">
        <v>0.45842075799999998</v>
      </c>
      <c r="G90">
        <v>0.23227505600000001</v>
      </c>
      <c r="H90">
        <v>0.59397070200000002</v>
      </c>
      <c r="I90">
        <v>0.60885231100000003</v>
      </c>
      <c r="J90" s="3">
        <v>0</v>
      </c>
      <c r="K90" s="3">
        <v>38.136000342253617</v>
      </c>
      <c r="L90" s="3">
        <v>18.404184810648061</v>
      </c>
      <c r="M90" s="3">
        <f t="shared" si="15"/>
        <v>56.540185152901678</v>
      </c>
      <c r="N90">
        <f t="shared" si="16"/>
        <v>1.33</v>
      </c>
      <c r="O90">
        <f t="shared" si="17"/>
        <v>5.25</v>
      </c>
      <c r="P90">
        <f t="shared" si="18"/>
        <v>8.5</v>
      </c>
      <c r="Q90" s="4">
        <f t="shared" si="19"/>
        <v>43.459814847098322</v>
      </c>
      <c r="R90" s="4">
        <f t="shared" si="20"/>
        <v>243.6738166439298</v>
      </c>
      <c r="S90" s="4">
        <f t="shared" si="21"/>
        <v>199.89538573760683</v>
      </c>
      <c r="T90">
        <f t="shared" si="22"/>
        <v>1.6380878717531482</v>
      </c>
      <c r="U90">
        <f t="shared" si="22"/>
        <v>2.3868088656723172</v>
      </c>
      <c r="V90">
        <f t="shared" si="22"/>
        <v>2.3008027692465602</v>
      </c>
      <c r="W90" s="2">
        <f t="shared" si="23"/>
        <v>2.1150655968457062</v>
      </c>
      <c r="Z90">
        <v>3</v>
      </c>
      <c r="AA90">
        <v>1</v>
      </c>
      <c r="AB90" s="7">
        <f t="shared" si="24"/>
        <v>43.459814847098322</v>
      </c>
      <c r="AC90" s="7">
        <f t="shared" si="25"/>
        <v>-56.540185152901678</v>
      </c>
      <c r="AJ90" t="s">
        <v>946</v>
      </c>
      <c r="AK90" s="12">
        <v>4.2</v>
      </c>
      <c r="AL90" s="12">
        <v>3.4</v>
      </c>
      <c r="AM90" s="12">
        <v>1.91</v>
      </c>
    </row>
    <row r="91" spans="1:39">
      <c r="A91">
        <v>22</v>
      </c>
      <c r="B91" t="s">
        <v>860</v>
      </c>
      <c r="C91" t="s">
        <v>866</v>
      </c>
      <c r="D91" t="str">
        <f t="shared" si="14"/>
        <v>LyonParis S-G</v>
      </c>
      <c r="E91">
        <v>0.28690025899999999</v>
      </c>
      <c r="F91">
        <v>0.350314603</v>
      </c>
      <c r="G91">
        <v>0.36248008999999998</v>
      </c>
      <c r="H91">
        <v>0.19791478700000001</v>
      </c>
      <c r="I91">
        <v>0.28382860700000001</v>
      </c>
      <c r="J91" s="3">
        <v>21.446800054896723</v>
      </c>
      <c r="K91" s="3">
        <v>24.164579034474823</v>
      </c>
      <c r="L91" s="3">
        <v>0</v>
      </c>
      <c r="M91" s="3">
        <f t="shared" si="15"/>
        <v>45.611379089371546</v>
      </c>
      <c r="N91">
        <f t="shared" si="16"/>
        <v>7.5</v>
      </c>
      <c r="O91">
        <f t="shared" si="17"/>
        <v>5</v>
      </c>
      <c r="P91">
        <f t="shared" si="18"/>
        <v>1.39</v>
      </c>
      <c r="Q91" s="4">
        <f t="shared" si="19"/>
        <v>215.23962132235388</v>
      </c>
      <c r="R91" s="4">
        <f t="shared" si="20"/>
        <v>175.21151608300258</v>
      </c>
      <c r="S91" s="4">
        <f t="shared" si="21"/>
        <v>54.388620910628447</v>
      </c>
      <c r="T91">
        <f t="shared" si="22"/>
        <v>2.3329222193075689</v>
      </c>
      <c r="U91">
        <f t="shared" si="22"/>
        <v>2.2435626475337491</v>
      </c>
      <c r="V91">
        <f t="shared" si="22"/>
        <v>1.7355080468920721</v>
      </c>
      <c r="W91" s="2">
        <f t="shared" si="23"/>
        <v>2.0843558601557732</v>
      </c>
      <c r="Z91">
        <v>2</v>
      </c>
      <c r="AA91">
        <v>1</v>
      </c>
      <c r="AB91" s="7">
        <f t="shared" si="24"/>
        <v>215.23962132235388</v>
      </c>
      <c r="AC91" s="7">
        <f t="shared" si="25"/>
        <v>115.23962132235388</v>
      </c>
      <c r="AJ91" t="s">
        <v>947</v>
      </c>
      <c r="AK91" s="12">
        <v>2.14</v>
      </c>
      <c r="AL91" s="12">
        <v>3.25</v>
      </c>
      <c r="AM91" s="12">
        <v>3.6</v>
      </c>
    </row>
    <row r="92" spans="1:39">
      <c r="A92">
        <v>23</v>
      </c>
      <c r="B92" t="s">
        <v>846</v>
      </c>
      <c r="C92" t="s">
        <v>840</v>
      </c>
      <c r="D92" t="str">
        <f t="shared" si="14"/>
        <v>DijonRennes</v>
      </c>
      <c r="E92">
        <v>0.71272382599999995</v>
      </c>
      <c r="F92">
        <v>8.5602670000000006E-2</v>
      </c>
      <c r="G92">
        <v>0.135132048</v>
      </c>
      <c r="H92">
        <v>0.64225542400000002</v>
      </c>
      <c r="I92">
        <v>0.50101586099999995</v>
      </c>
      <c r="J92" s="3">
        <v>61.47761940950727</v>
      </c>
      <c r="K92" s="3">
        <v>0</v>
      </c>
      <c r="L92" s="3">
        <v>0.73854394688043989</v>
      </c>
      <c r="M92" s="3">
        <f t="shared" si="15"/>
        <v>62.21616335638771</v>
      </c>
      <c r="N92">
        <f t="shared" si="16"/>
        <v>2.54</v>
      </c>
      <c r="O92">
        <f t="shared" si="17"/>
        <v>3.39</v>
      </c>
      <c r="P92">
        <f t="shared" si="18"/>
        <v>2.75</v>
      </c>
      <c r="Q92" s="4">
        <f t="shared" si="19"/>
        <v>193.93698994376075</v>
      </c>
      <c r="R92" s="4">
        <f t="shared" si="20"/>
        <v>37.78383664361229</v>
      </c>
      <c r="S92" s="4">
        <f t="shared" si="21"/>
        <v>39.814832497533502</v>
      </c>
      <c r="T92">
        <f t="shared" si="22"/>
        <v>2.2876606507308761</v>
      </c>
      <c r="U92">
        <f t="shared" si="22"/>
        <v>1.5773060549238433</v>
      </c>
      <c r="V92">
        <f t="shared" si="22"/>
        <v>1.6000448929732387</v>
      </c>
      <c r="W92" s="2">
        <f t="shared" si="23"/>
        <v>1.9817092045666218</v>
      </c>
      <c r="Z92">
        <v>2</v>
      </c>
      <c r="AA92">
        <v>1</v>
      </c>
      <c r="AB92" s="7">
        <f t="shared" si="24"/>
        <v>193.93698994376075</v>
      </c>
      <c r="AC92" s="7">
        <f t="shared" si="25"/>
        <v>93.93698994376075</v>
      </c>
      <c r="AJ92" t="s">
        <v>948</v>
      </c>
      <c r="AK92" s="12">
        <v>5.5</v>
      </c>
      <c r="AL92" s="12">
        <v>3.79</v>
      </c>
      <c r="AM92" s="12">
        <v>1.64</v>
      </c>
    </row>
    <row r="93" spans="1:39">
      <c r="A93">
        <v>23</v>
      </c>
      <c r="B93" t="s">
        <v>866</v>
      </c>
      <c r="C93" t="s">
        <v>853</v>
      </c>
      <c r="D93" t="str">
        <f t="shared" si="14"/>
        <v>Paris S-GMontpellier</v>
      </c>
      <c r="E93">
        <v>0.54203586599999998</v>
      </c>
      <c r="F93">
        <v>0.18128993199999999</v>
      </c>
      <c r="G93">
        <v>0.273224727</v>
      </c>
      <c r="H93">
        <v>0.34747080200000002</v>
      </c>
      <c r="I93">
        <v>0.37452645699999998</v>
      </c>
      <c r="J93" s="3">
        <v>0</v>
      </c>
      <c r="K93" s="3">
        <v>10.421540285001639</v>
      </c>
      <c r="L93" s="3">
        <v>23.532519908616802</v>
      </c>
      <c r="M93" s="3">
        <f t="shared" si="15"/>
        <v>33.954060193618439</v>
      </c>
      <c r="N93">
        <f t="shared" si="16"/>
        <v>1.1399999999999999</v>
      </c>
      <c r="O93">
        <f t="shared" si="17"/>
        <v>8.5</v>
      </c>
      <c r="P93">
        <f t="shared" si="18"/>
        <v>17</v>
      </c>
      <c r="Q93" s="4">
        <f t="shared" si="19"/>
        <v>66.045939806381554</v>
      </c>
      <c r="R93" s="4">
        <f t="shared" si="20"/>
        <v>154.62903222889548</v>
      </c>
      <c r="S93" s="4">
        <f t="shared" si="21"/>
        <v>466.09877825286719</v>
      </c>
      <c r="T93">
        <f t="shared" si="22"/>
        <v>1.8198461243898627</v>
      </c>
      <c r="U93">
        <f t="shared" si="22"/>
        <v>2.1892910377911066</v>
      </c>
      <c r="V93">
        <f t="shared" si="22"/>
        <v>2.6684779645529817</v>
      </c>
      <c r="W93" s="2">
        <f t="shared" si="23"/>
        <v>2.112412456760266</v>
      </c>
      <c r="Z93">
        <v>4</v>
      </c>
      <c r="AA93">
        <v>0</v>
      </c>
      <c r="AB93" s="7">
        <f t="shared" si="24"/>
        <v>66.045939806381554</v>
      </c>
      <c r="AC93" s="7">
        <f t="shared" si="25"/>
        <v>-33.954060193618446</v>
      </c>
      <c r="AJ93" t="s">
        <v>949</v>
      </c>
      <c r="AK93" s="12">
        <v>2</v>
      </c>
      <c r="AL93" s="12">
        <v>3.39</v>
      </c>
      <c r="AM93" s="12">
        <v>4</v>
      </c>
    </row>
    <row r="94" spans="1:39">
      <c r="A94">
        <v>23</v>
      </c>
      <c r="B94" t="s">
        <v>847</v>
      </c>
      <c r="C94" t="s">
        <v>856</v>
      </c>
      <c r="D94" t="str">
        <f t="shared" si="14"/>
        <v>ToulouseTroyes</v>
      </c>
      <c r="E94">
        <v>0.54884081699999998</v>
      </c>
      <c r="F94">
        <v>0.169296156</v>
      </c>
      <c r="G94">
        <v>0.27886135699999998</v>
      </c>
      <c r="H94">
        <v>0.321051788</v>
      </c>
      <c r="I94">
        <v>0.346378874</v>
      </c>
      <c r="J94" s="3">
        <v>23.203305349278594</v>
      </c>
      <c r="K94" s="3">
        <v>0</v>
      </c>
      <c r="L94" s="3">
        <v>12.638515696784207</v>
      </c>
      <c r="M94" s="3">
        <f t="shared" si="15"/>
        <v>35.841821046062805</v>
      </c>
      <c r="N94">
        <f t="shared" si="16"/>
        <v>2</v>
      </c>
      <c r="O94">
        <f t="shared" si="17"/>
        <v>3.2</v>
      </c>
      <c r="P94">
        <f t="shared" si="18"/>
        <v>4.2</v>
      </c>
      <c r="Q94" s="4">
        <f t="shared" si="19"/>
        <v>110.56478965249438</v>
      </c>
      <c r="R94" s="4">
        <f t="shared" si="20"/>
        <v>64.158178953937195</v>
      </c>
      <c r="S94" s="4">
        <f t="shared" si="21"/>
        <v>117.23994488043087</v>
      </c>
      <c r="T94">
        <f t="shared" si="22"/>
        <v>2.0436168440188411</v>
      </c>
      <c r="U94">
        <f t="shared" si="22"/>
        <v>1.8072520285697453</v>
      </c>
      <c r="V94">
        <f t="shared" si="22"/>
        <v>2.0690756055858253</v>
      </c>
      <c r="W94" s="2">
        <f t="shared" si="23"/>
        <v>2.0045663907755822</v>
      </c>
      <c r="Z94">
        <v>1</v>
      </c>
      <c r="AA94">
        <v>0</v>
      </c>
      <c r="AB94" s="7">
        <f t="shared" si="24"/>
        <v>110.56478965249438</v>
      </c>
      <c r="AC94" s="7">
        <f t="shared" si="25"/>
        <v>10.564789652494383</v>
      </c>
      <c r="AJ94" t="s">
        <v>950</v>
      </c>
      <c r="AK94" s="12">
        <v>2.75</v>
      </c>
      <c r="AL94" s="12">
        <v>3.29</v>
      </c>
      <c r="AM94" s="12">
        <v>2.62</v>
      </c>
    </row>
    <row r="95" spans="1:39">
      <c r="A95">
        <v>23</v>
      </c>
      <c r="B95" t="s">
        <v>857</v>
      </c>
      <c r="C95" t="s">
        <v>844</v>
      </c>
      <c r="D95" t="str">
        <f t="shared" si="14"/>
        <v>AngersAmiens</v>
      </c>
      <c r="E95">
        <v>0.451170882</v>
      </c>
      <c r="F95">
        <v>0.183411607</v>
      </c>
      <c r="G95">
        <v>0.36498960600000002</v>
      </c>
      <c r="H95">
        <v>0.16967114899999999</v>
      </c>
      <c r="I95">
        <v>0.231601579</v>
      </c>
      <c r="J95" s="3">
        <v>5.3610751270184691</v>
      </c>
      <c r="K95" s="3">
        <v>0</v>
      </c>
      <c r="L95" s="3">
        <v>21.013491478384079</v>
      </c>
      <c r="M95" s="3">
        <f t="shared" si="15"/>
        <v>26.374566605402549</v>
      </c>
      <c r="N95">
        <f t="shared" si="16"/>
        <v>1.85</v>
      </c>
      <c r="O95">
        <f t="shared" si="17"/>
        <v>3.29</v>
      </c>
      <c r="P95">
        <f t="shared" si="18"/>
        <v>4.75</v>
      </c>
      <c r="Q95" s="4">
        <f t="shared" si="19"/>
        <v>83.543422379581614</v>
      </c>
      <c r="R95" s="4">
        <f t="shared" si="20"/>
        <v>73.625433394597451</v>
      </c>
      <c r="S95" s="4">
        <f t="shared" si="21"/>
        <v>173.43951791692183</v>
      </c>
      <c r="T95">
        <f t="shared" si="22"/>
        <v>1.9219122622880094</v>
      </c>
      <c r="U95">
        <f t="shared" si="22"/>
        <v>1.8670278642682063</v>
      </c>
      <c r="V95">
        <f t="shared" si="22"/>
        <v>2.2391480577185812</v>
      </c>
      <c r="W95" s="2">
        <f t="shared" si="23"/>
        <v>2.0268111987646762</v>
      </c>
      <c r="Z95">
        <v>1</v>
      </c>
      <c r="AA95">
        <v>0</v>
      </c>
      <c r="AB95" s="7">
        <f t="shared" si="24"/>
        <v>83.543422379581614</v>
      </c>
      <c r="AC95" s="7">
        <f t="shared" si="25"/>
        <v>-16.456577620418386</v>
      </c>
      <c r="AJ95" t="s">
        <v>951</v>
      </c>
      <c r="AK95" s="12">
        <v>1.33</v>
      </c>
      <c r="AL95" s="12">
        <v>5</v>
      </c>
      <c r="AM95" s="12">
        <v>10</v>
      </c>
    </row>
    <row r="96" spans="1:39">
      <c r="A96">
        <v>23</v>
      </c>
      <c r="B96" t="s">
        <v>863</v>
      </c>
      <c r="C96" t="s">
        <v>841</v>
      </c>
      <c r="D96" t="str">
        <f t="shared" si="14"/>
        <v>GuingampNantes</v>
      </c>
      <c r="E96">
        <v>0.39488232600000001</v>
      </c>
      <c r="F96">
        <v>0.32256385300000001</v>
      </c>
      <c r="G96">
        <v>0.279809321</v>
      </c>
      <c r="H96">
        <v>0.41177054000000002</v>
      </c>
      <c r="I96">
        <v>0.47197188400000001</v>
      </c>
      <c r="J96" s="3">
        <v>0</v>
      </c>
      <c r="K96" s="3">
        <v>0.16215190260678963</v>
      </c>
      <c r="L96" s="3">
        <v>0</v>
      </c>
      <c r="M96" s="3">
        <f t="shared" si="15"/>
        <v>0.16215190260678963</v>
      </c>
      <c r="N96">
        <f t="shared" si="16"/>
        <v>2.39</v>
      </c>
      <c r="O96">
        <f t="shared" si="17"/>
        <v>3.1</v>
      </c>
      <c r="P96">
        <f t="shared" si="18"/>
        <v>3.25</v>
      </c>
      <c r="Q96" s="4">
        <f t="shared" si="19"/>
        <v>99.837848097393206</v>
      </c>
      <c r="R96" s="4">
        <f t="shared" si="20"/>
        <v>100.34051899547426</v>
      </c>
      <c r="S96" s="4">
        <f t="shared" si="21"/>
        <v>99.837848097393206</v>
      </c>
      <c r="T96">
        <f t="shared" si="22"/>
        <v>1.9992952116662797</v>
      </c>
      <c r="U96">
        <f t="shared" si="22"/>
        <v>2.0014763430171034</v>
      </c>
      <c r="V96">
        <f t="shared" si="22"/>
        <v>1.9992952116662797</v>
      </c>
      <c r="W96" s="2">
        <f t="shared" si="23"/>
        <v>1.9945117000902823</v>
      </c>
      <c r="Z96">
        <v>0</v>
      </c>
      <c r="AA96">
        <v>3</v>
      </c>
      <c r="AB96" s="7">
        <f t="shared" si="24"/>
        <v>100.34051899547426</v>
      </c>
      <c r="AC96" s="7">
        <f t="shared" si="25"/>
        <v>0.34051899547425535</v>
      </c>
      <c r="AJ96" t="s">
        <v>952</v>
      </c>
      <c r="AK96" s="12">
        <v>2.1</v>
      </c>
      <c r="AL96" s="12">
        <v>3.29</v>
      </c>
      <c r="AM96" s="12">
        <v>3.75</v>
      </c>
    </row>
    <row r="97" spans="1:39">
      <c r="A97">
        <v>23</v>
      </c>
      <c r="B97" t="s">
        <v>843</v>
      </c>
      <c r="C97" t="s">
        <v>859</v>
      </c>
      <c r="D97" t="str">
        <f t="shared" si="14"/>
        <v>MetzNice</v>
      </c>
      <c r="E97">
        <v>0.55298250800000004</v>
      </c>
      <c r="F97">
        <v>0.16542236799999999</v>
      </c>
      <c r="G97">
        <v>0.27857987200000001</v>
      </c>
      <c r="H97">
        <v>0.31798306999999998</v>
      </c>
      <c r="I97">
        <v>0.34133163300000002</v>
      </c>
      <c r="J97" s="3">
        <v>36.830071831605935</v>
      </c>
      <c r="K97" s="3">
        <v>0</v>
      </c>
      <c r="L97" s="3">
        <v>0</v>
      </c>
      <c r="M97" s="3">
        <f t="shared" si="15"/>
        <v>36.830071831605935</v>
      </c>
      <c r="N97">
        <f t="shared" si="16"/>
        <v>3.39</v>
      </c>
      <c r="O97">
        <f t="shared" si="17"/>
        <v>3.25</v>
      </c>
      <c r="P97">
        <f t="shared" si="18"/>
        <v>2.25</v>
      </c>
      <c r="Q97" s="4">
        <f t="shared" si="19"/>
        <v>188.02387167753818</v>
      </c>
      <c r="R97" s="4">
        <f t="shared" si="20"/>
        <v>63.169928168394065</v>
      </c>
      <c r="S97" s="4">
        <f t="shared" si="21"/>
        <v>63.169928168394065</v>
      </c>
      <c r="T97">
        <f t="shared" si="22"/>
        <v>2.2742129911768583</v>
      </c>
      <c r="U97">
        <f t="shared" si="22"/>
        <v>1.8005103830509641</v>
      </c>
      <c r="V97">
        <f t="shared" si="22"/>
        <v>1.8005103830509641</v>
      </c>
      <c r="W97" s="2">
        <f t="shared" si="23"/>
        <v>2.057030646805047</v>
      </c>
      <c r="Z97">
        <v>2</v>
      </c>
      <c r="AA97">
        <v>1</v>
      </c>
      <c r="AB97" s="7">
        <f t="shared" si="24"/>
        <v>188.02387167753818</v>
      </c>
      <c r="AC97" s="7">
        <f t="shared" si="25"/>
        <v>88.023871677538182</v>
      </c>
      <c r="AJ97" t="s">
        <v>953</v>
      </c>
      <c r="AK97" s="12">
        <v>2.14</v>
      </c>
      <c r="AL97" s="12">
        <v>3.29</v>
      </c>
      <c r="AM97" s="12">
        <v>3.5</v>
      </c>
    </row>
    <row r="98" spans="1:39">
      <c r="A98">
        <v>23</v>
      </c>
      <c r="B98" t="s">
        <v>837</v>
      </c>
      <c r="C98" t="s">
        <v>850</v>
      </c>
      <c r="D98" t="str">
        <f t="shared" si="14"/>
        <v>Saint-ÉtienneCaen</v>
      </c>
      <c r="E98">
        <v>0.62933795699999995</v>
      </c>
      <c r="F98">
        <v>0.152420005</v>
      </c>
      <c r="G98">
        <v>0.19450050199999999</v>
      </c>
      <c r="H98">
        <v>0.57718319200000001</v>
      </c>
      <c r="I98">
        <v>0.52625340300000001</v>
      </c>
      <c r="J98" s="3">
        <v>33.397628480778195</v>
      </c>
      <c r="K98" s="3">
        <v>0</v>
      </c>
      <c r="L98" s="3">
        <v>3.1954543535651365</v>
      </c>
      <c r="M98" s="3">
        <f t="shared" si="15"/>
        <v>36.593082834343335</v>
      </c>
      <c r="N98">
        <f t="shared" si="16"/>
        <v>2.04</v>
      </c>
      <c r="O98">
        <f t="shared" si="17"/>
        <v>3.29</v>
      </c>
      <c r="P98">
        <f t="shared" si="18"/>
        <v>3.79</v>
      </c>
      <c r="Q98" s="4">
        <f t="shared" si="19"/>
        <v>131.53807926644419</v>
      </c>
      <c r="R98" s="4">
        <f t="shared" si="20"/>
        <v>63.406917165656665</v>
      </c>
      <c r="S98" s="4">
        <f t="shared" si="21"/>
        <v>75.517689165668543</v>
      </c>
      <c r="T98">
        <f t="shared" si="22"/>
        <v>2.1190514959535647</v>
      </c>
      <c r="U98">
        <f t="shared" si="22"/>
        <v>1.8021366383708295</v>
      </c>
      <c r="V98">
        <f t="shared" si="22"/>
        <v>1.8780486921221979</v>
      </c>
      <c r="W98" s="2">
        <f t="shared" si="23"/>
        <v>1.973562628070586</v>
      </c>
      <c r="Z98">
        <v>2</v>
      </c>
      <c r="AA98">
        <v>1</v>
      </c>
      <c r="AB98" s="7">
        <f t="shared" si="24"/>
        <v>131.53807926644419</v>
      </c>
      <c r="AC98" s="7">
        <f t="shared" si="25"/>
        <v>31.538079266444186</v>
      </c>
      <c r="AJ98" t="s">
        <v>954</v>
      </c>
      <c r="AK98" s="12">
        <v>6.5</v>
      </c>
      <c r="AL98" s="12">
        <v>5</v>
      </c>
      <c r="AM98" s="12">
        <v>1.44</v>
      </c>
    </row>
    <row r="99" spans="1:39">
      <c r="A99">
        <v>23</v>
      </c>
      <c r="B99" t="s">
        <v>854</v>
      </c>
      <c r="C99" t="s">
        <v>838</v>
      </c>
      <c r="D99" t="str">
        <f t="shared" si="14"/>
        <v>LilleStrasbourg</v>
      </c>
      <c r="E99">
        <v>0.190432827</v>
      </c>
      <c r="F99">
        <v>0.552968664</v>
      </c>
      <c r="G99">
        <v>0.25044453100000003</v>
      </c>
      <c r="H99">
        <v>0.42644496399999998</v>
      </c>
      <c r="I99">
        <v>0.44037282799999999</v>
      </c>
      <c r="J99" s="3">
        <v>0</v>
      </c>
      <c r="K99" s="3">
        <v>41.434271143559336</v>
      </c>
      <c r="L99" s="3">
        <v>11.772966503861603</v>
      </c>
      <c r="M99" s="3">
        <f t="shared" si="15"/>
        <v>53.207237647420939</v>
      </c>
      <c r="N99">
        <f t="shared" si="16"/>
        <v>2.14</v>
      </c>
      <c r="O99">
        <f t="shared" si="17"/>
        <v>3.29</v>
      </c>
      <c r="P99">
        <f t="shared" si="18"/>
        <v>3.5</v>
      </c>
      <c r="Q99" s="4">
        <f t="shared" si="19"/>
        <v>46.792762352579061</v>
      </c>
      <c r="R99" s="4">
        <f t="shared" si="20"/>
        <v>183.11151441488929</v>
      </c>
      <c r="S99" s="4">
        <f t="shared" si="21"/>
        <v>87.99814511609469</v>
      </c>
      <c r="T99">
        <f t="shared" si="22"/>
        <v>1.6701786839840336</v>
      </c>
      <c r="U99">
        <f t="shared" si="22"/>
        <v>2.2627156544580056</v>
      </c>
      <c r="V99">
        <f t="shared" si="22"/>
        <v>1.944473517896365</v>
      </c>
      <c r="W99" s="2">
        <f t="shared" si="23"/>
        <v>2.0562504590752235</v>
      </c>
      <c r="Z99">
        <v>2</v>
      </c>
      <c r="AA99">
        <v>1</v>
      </c>
      <c r="AB99" s="7">
        <f t="shared" si="24"/>
        <v>46.792762352579061</v>
      </c>
      <c r="AC99" s="7">
        <f t="shared" si="25"/>
        <v>-53.207237647420939</v>
      </c>
      <c r="AJ99" t="s">
        <v>955</v>
      </c>
      <c r="AK99" s="12">
        <v>1.57</v>
      </c>
      <c r="AL99" s="12">
        <v>4</v>
      </c>
      <c r="AM99" s="12">
        <v>6</v>
      </c>
    </row>
    <row r="100" spans="1:39">
      <c r="A100">
        <v>23</v>
      </c>
      <c r="B100" t="s">
        <v>851</v>
      </c>
      <c r="C100" t="s">
        <v>860</v>
      </c>
      <c r="D100" t="str">
        <f t="shared" si="14"/>
        <v>BordeauxLyon</v>
      </c>
      <c r="E100">
        <v>0.10221783700000001</v>
      </c>
      <c r="F100">
        <v>0.660978485</v>
      </c>
      <c r="G100">
        <v>0.127155874</v>
      </c>
      <c r="H100">
        <v>0.70690164</v>
      </c>
      <c r="I100">
        <v>0.59112011799999997</v>
      </c>
      <c r="J100" s="3">
        <v>2.3920591057698304</v>
      </c>
      <c r="K100" s="3">
        <v>64.889661623490852</v>
      </c>
      <c r="L100" s="3">
        <v>0</v>
      </c>
      <c r="M100" s="3">
        <f t="shared" si="15"/>
        <v>67.281720729260684</v>
      </c>
      <c r="N100">
        <f t="shared" si="16"/>
        <v>3.6</v>
      </c>
      <c r="O100">
        <f t="shared" si="17"/>
        <v>3.5</v>
      </c>
      <c r="P100">
        <f t="shared" si="18"/>
        <v>2.04</v>
      </c>
      <c r="Q100" s="4">
        <f t="shared" si="19"/>
        <v>41.329692051510705</v>
      </c>
      <c r="R100" s="4">
        <f t="shared" si="20"/>
        <v>259.83209495295733</v>
      </c>
      <c r="S100" s="4">
        <f t="shared" si="21"/>
        <v>32.718279270739316</v>
      </c>
      <c r="T100">
        <f t="shared" si="22"/>
        <v>1.6162621693555561</v>
      </c>
      <c r="U100">
        <f t="shared" si="22"/>
        <v>2.4146927949281789</v>
      </c>
      <c r="V100">
        <f t="shared" si="22"/>
        <v>1.5147904550581603</v>
      </c>
      <c r="W100" s="2">
        <f t="shared" si="23"/>
        <v>1.953885312548274</v>
      </c>
      <c r="Z100">
        <v>3</v>
      </c>
      <c r="AA100">
        <v>1</v>
      </c>
      <c r="AB100" s="7">
        <f t="shared" si="24"/>
        <v>41.329692051510705</v>
      </c>
      <c r="AC100" s="7">
        <f t="shared" si="25"/>
        <v>-58.670307948489295</v>
      </c>
      <c r="AJ100" t="s">
        <v>956</v>
      </c>
      <c r="AK100" s="12">
        <v>5</v>
      </c>
      <c r="AL100" s="12">
        <v>4</v>
      </c>
      <c r="AM100" s="12">
        <v>1.66</v>
      </c>
    </row>
    <row r="101" spans="1:39">
      <c r="A101">
        <v>23</v>
      </c>
      <c r="B101" t="s">
        <v>862</v>
      </c>
      <c r="C101" t="s">
        <v>865</v>
      </c>
      <c r="D101" t="str">
        <f t="shared" si="14"/>
        <v>MarseilleMonaco</v>
      </c>
      <c r="E101">
        <v>0.37040356899999999</v>
      </c>
      <c r="F101">
        <v>0.268575167</v>
      </c>
      <c r="G101">
        <v>0.152839802</v>
      </c>
      <c r="H101">
        <v>0.74663067299999997</v>
      </c>
      <c r="I101">
        <v>0.72014297199999999</v>
      </c>
      <c r="J101" s="3">
        <v>0</v>
      </c>
      <c r="K101" s="3">
        <v>8.5196527203343422</v>
      </c>
      <c r="L101" s="3">
        <v>0</v>
      </c>
      <c r="M101" s="3">
        <f t="shared" si="15"/>
        <v>8.5196527203343422</v>
      </c>
      <c r="N101">
        <f t="shared" si="16"/>
        <v>1.95</v>
      </c>
      <c r="O101">
        <f t="shared" si="17"/>
        <v>3.6</v>
      </c>
      <c r="P101">
        <f t="shared" si="18"/>
        <v>3.79</v>
      </c>
      <c r="Q101" s="4">
        <f t="shared" si="19"/>
        <v>91.480347279665665</v>
      </c>
      <c r="R101" s="4">
        <f t="shared" si="20"/>
        <v>122.15109707286929</v>
      </c>
      <c r="S101" s="4">
        <f t="shared" si="21"/>
        <v>91.480347279665665</v>
      </c>
      <c r="T101">
        <f t="shared" si="22"/>
        <v>1.9613278046159111</v>
      </c>
      <c r="U101">
        <f t="shared" si="22"/>
        <v>2.0868973718461219</v>
      </c>
      <c r="V101">
        <f t="shared" si="22"/>
        <v>1.9613278046159111</v>
      </c>
      <c r="W101" s="2">
        <f t="shared" si="23"/>
        <v>1.5867405822786917</v>
      </c>
      <c r="Z101">
        <v>2</v>
      </c>
      <c r="AA101">
        <v>2</v>
      </c>
      <c r="AB101" s="7">
        <f t="shared" si="24"/>
        <v>91.480347279665665</v>
      </c>
      <c r="AC101" s="7">
        <f t="shared" si="25"/>
        <v>-8.5196527203343351</v>
      </c>
      <c r="AJ101" t="s">
        <v>957</v>
      </c>
      <c r="AK101" s="12">
        <v>1.1399999999999999</v>
      </c>
      <c r="AL101" s="12">
        <v>9</v>
      </c>
      <c r="AM101" s="12">
        <v>17</v>
      </c>
    </row>
    <row r="102" spans="1:39">
      <c r="A102">
        <v>24</v>
      </c>
      <c r="B102" t="s">
        <v>862</v>
      </c>
      <c r="C102" t="s">
        <v>843</v>
      </c>
      <c r="D102" t="str">
        <f t="shared" si="14"/>
        <v>MarseilleMetz</v>
      </c>
      <c r="E102">
        <v>0.30589291899999999</v>
      </c>
      <c r="F102">
        <v>0.45167312300000001</v>
      </c>
      <c r="G102">
        <v>0.22808622100000001</v>
      </c>
      <c r="H102">
        <v>0.61753811999999997</v>
      </c>
      <c r="I102">
        <v>0.62839725000000002</v>
      </c>
      <c r="J102" s="3">
        <v>0</v>
      </c>
      <c r="K102" s="3">
        <v>0</v>
      </c>
      <c r="L102" s="3">
        <v>0</v>
      </c>
      <c r="M102" s="3">
        <f t="shared" si="15"/>
        <v>0</v>
      </c>
      <c r="N102">
        <f t="shared" si="16"/>
        <v>1.25</v>
      </c>
      <c r="O102">
        <f t="shared" si="17"/>
        <v>6</v>
      </c>
      <c r="P102">
        <f t="shared" si="18"/>
        <v>12</v>
      </c>
      <c r="Q102" s="4">
        <f t="shared" si="19"/>
        <v>100</v>
      </c>
      <c r="R102" s="4">
        <f t="shared" si="20"/>
        <v>100</v>
      </c>
      <c r="S102" s="4">
        <f t="shared" si="21"/>
        <v>100</v>
      </c>
      <c r="T102">
        <f t="shared" si="22"/>
        <v>2</v>
      </c>
      <c r="U102">
        <f t="shared" si="22"/>
        <v>2</v>
      </c>
      <c r="V102">
        <f t="shared" si="22"/>
        <v>2</v>
      </c>
      <c r="W102" s="2">
        <f t="shared" si="23"/>
        <v>1.9713045259999999</v>
      </c>
      <c r="Z102">
        <v>6</v>
      </c>
      <c r="AA102">
        <v>3</v>
      </c>
      <c r="AB102" s="7">
        <f t="shared" si="24"/>
        <v>100</v>
      </c>
      <c r="AC102" s="7">
        <f t="shared" si="25"/>
        <v>0</v>
      </c>
      <c r="AJ102" t="s">
        <v>958</v>
      </c>
      <c r="AK102" s="12">
        <v>2.5</v>
      </c>
      <c r="AL102" s="12">
        <v>3.39</v>
      </c>
      <c r="AM102" s="12">
        <v>2.79</v>
      </c>
    </row>
    <row r="103" spans="1:39">
      <c r="A103">
        <v>24</v>
      </c>
      <c r="B103" t="s">
        <v>854</v>
      </c>
      <c r="C103" t="s">
        <v>866</v>
      </c>
      <c r="D103" t="str">
        <f t="shared" si="14"/>
        <v>LilleParis S-G</v>
      </c>
      <c r="E103">
        <v>0.53900785100000004</v>
      </c>
      <c r="F103">
        <v>0.15021733900000001</v>
      </c>
      <c r="G103">
        <v>0.30923439899999999</v>
      </c>
      <c r="H103">
        <v>0.23931002200000001</v>
      </c>
      <c r="I103">
        <v>0.269875321</v>
      </c>
      <c r="J103" s="3">
        <v>51.783176283826919</v>
      </c>
      <c r="K103" s="3">
        <v>9.8398348292478595</v>
      </c>
      <c r="L103" s="3">
        <v>0</v>
      </c>
      <c r="M103" s="3">
        <f t="shared" si="15"/>
        <v>61.623011113074782</v>
      </c>
      <c r="N103">
        <f t="shared" si="16"/>
        <v>17</v>
      </c>
      <c r="O103">
        <f t="shared" si="17"/>
        <v>7.5</v>
      </c>
      <c r="P103">
        <f t="shared" si="18"/>
        <v>1.1599999999999999</v>
      </c>
      <c r="Q103" s="4">
        <f t="shared" si="19"/>
        <v>918.69098571198288</v>
      </c>
      <c r="R103" s="4">
        <f t="shared" si="20"/>
        <v>112.17575010628417</v>
      </c>
      <c r="S103" s="4">
        <f t="shared" si="21"/>
        <v>38.376988886925218</v>
      </c>
      <c r="T103">
        <f t="shared" si="22"/>
        <v>2.963169455055179</v>
      </c>
      <c r="U103">
        <f t="shared" si="22"/>
        <v>2.0498989822918592</v>
      </c>
      <c r="V103">
        <f t="shared" si="22"/>
        <v>1.5840708963740799</v>
      </c>
      <c r="W103" s="2">
        <f t="shared" si="23"/>
        <v>2.3949511820704541</v>
      </c>
      <c r="Z103">
        <v>0</v>
      </c>
      <c r="AA103">
        <v>3</v>
      </c>
      <c r="AB103" s="7">
        <f t="shared" si="24"/>
        <v>112.17575010628417</v>
      </c>
      <c r="AC103" s="7">
        <f t="shared" si="25"/>
        <v>12.17575010628417</v>
      </c>
      <c r="AJ103" t="s">
        <v>959</v>
      </c>
      <c r="AK103" s="12">
        <v>1.66</v>
      </c>
      <c r="AL103" s="12">
        <v>3.6</v>
      </c>
      <c r="AM103" s="12">
        <v>5.75</v>
      </c>
    </row>
    <row r="104" spans="1:39">
      <c r="A104">
        <v>24</v>
      </c>
      <c r="B104" t="s">
        <v>853</v>
      </c>
      <c r="C104" t="s">
        <v>857</v>
      </c>
      <c r="D104" t="str">
        <f t="shared" si="14"/>
        <v>MontpellierAngers</v>
      </c>
      <c r="E104">
        <v>0.51477833299999998</v>
      </c>
      <c r="F104">
        <v>0.17651692299999999</v>
      </c>
      <c r="G104">
        <v>0.30713402499999998</v>
      </c>
      <c r="H104">
        <v>0.26266690500000001</v>
      </c>
      <c r="I104">
        <v>0.30550272000000001</v>
      </c>
      <c r="J104" s="3">
        <v>19.183755308514225</v>
      </c>
      <c r="K104" s="3">
        <v>0</v>
      </c>
      <c r="L104" s="3">
        <v>15.696520682603426</v>
      </c>
      <c r="M104" s="3">
        <f t="shared" si="15"/>
        <v>34.880275991117649</v>
      </c>
      <c r="N104">
        <f t="shared" si="16"/>
        <v>2</v>
      </c>
      <c r="O104">
        <f t="shared" si="17"/>
        <v>3.1</v>
      </c>
      <c r="P104">
        <f t="shared" si="18"/>
        <v>4.33</v>
      </c>
      <c r="Q104" s="4">
        <f t="shared" si="19"/>
        <v>103.4872346259108</v>
      </c>
      <c r="R104" s="4">
        <f t="shared" si="20"/>
        <v>65.119724008882358</v>
      </c>
      <c r="S104" s="4">
        <f t="shared" si="21"/>
        <v>133.08565856455516</v>
      </c>
      <c r="T104">
        <f t="shared" si="22"/>
        <v>2.01488678193361</v>
      </c>
      <c r="U104">
        <f t="shared" si="22"/>
        <v>1.8137125512534813</v>
      </c>
      <c r="V104">
        <f t="shared" si="22"/>
        <v>2.1241312580152187</v>
      </c>
      <c r="W104" s="2">
        <f t="shared" si="23"/>
        <v>2.00976400044379</v>
      </c>
      <c r="Z104">
        <v>2</v>
      </c>
      <c r="AA104">
        <v>1</v>
      </c>
      <c r="AB104" s="7">
        <f t="shared" si="24"/>
        <v>103.4872346259108</v>
      </c>
      <c r="AC104" s="7">
        <f t="shared" si="25"/>
        <v>3.4872346259108014</v>
      </c>
      <c r="AJ104" t="s">
        <v>960</v>
      </c>
      <c r="AK104" s="12">
        <v>2.6</v>
      </c>
      <c r="AL104" s="12">
        <v>3.1</v>
      </c>
      <c r="AM104" s="12">
        <v>2.89</v>
      </c>
    </row>
    <row r="105" spans="1:39">
      <c r="A105">
        <v>24</v>
      </c>
      <c r="B105" t="s">
        <v>844</v>
      </c>
      <c r="C105" t="s">
        <v>837</v>
      </c>
      <c r="D105" t="str">
        <f t="shared" si="14"/>
        <v>AmiensSaint-Étienne</v>
      </c>
      <c r="E105">
        <v>0.402092583</v>
      </c>
      <c r="F105">
        <v>0.29621779199999998</v>
      </c>
      <c r="G105">
        <v>0.30013461600000002</v>
      </c>
      <c r="H105">
        <v>0.34016770400000002</v>
      </c>
      <c r="I105">
        <v>0.41049835000000001</v>
      </c>
      <c r="J105" s="3">
        <v>0.15591428188339701</v>
      </c>
      <c r="K105" s="3">
        <v>0</v>
      </c>
      <c r="L105" s="3">
        <v>0</v>
      </c>
      <c r="M105" s="3">
        <f t="shared" si="15"/>
        <v>0.15591428188339701</v>
      </c>
      <c r="N105">
        <f t="shared" si="16"/>
        <v>2.5</v>
      </c>
      <c r="O105">
        <f t="shared" si="17"/>
        <v>3.1</v>
      </c>
      <c r="P105">
        <f t="shared" si="18"/>
        <v>3.1</v>
      </c>
      <c r="Q105" s="4">
        <f t="shared" si="19"/>
        <v>100.23387142282509</v>
      </c>
      <c r="R105" s="4">
        <f t="shared" si="20"/>
        <v>99.844085718116602</v>
      </c>
      <c r="S105" s="4">
        <f t="shared" si="21"/>
        <v>99.844085718116602</v>
      </c>
      <c r="T105">
        <f t="shared" si="22"/>
        <v>2.0010145048275105</v>
      </c>
      <c r="U105">
        <f t="shared" si="22"/>
        <v>1.9993223444590114</v>
      </c>
      <c r="V105">
        <f t="shared" si="22"/>
        <v>1.9993223444590114</v>
      </c>
      <c r="W105" s="2">
        <f t="shared" si="23"/>
        <v>1.9968937853528965</v>
      </c>
      <c r="Z105">
        <v>0</v>
      </c>
      <c r="AA105">
        <v>2</v>
      </c>
      <c r="AB105" s="7">
        <f t="shared" si="24"/>
        <v>99.844085718116602</v>
      </c>
      <c r="AC105" s="7">
        <f t="shared" si="25"/>
        <v>-0.15591428188339762</v>
      </c>
      <c r="AJ105" t="s">
        <v>961</v>
      </c>
      <c r="AK105" s="12">
        <v>1.66</v>
      </c>
      <c r="AL105" s="12">
        <v>3.5</v>
      </c>
      <c r="AM105" s="12">
        <v>6</v>
      </c>
    </row>
    <row r="106" spans="1:39">
      <c r="A106">
        <v>24</v>
      </c>
      <c r="B106" t="s">
        <v>859</v>
      </c>
      <c r="C106" t="s">
        <v>847</v>
      </c>
      <c r="D106" t="str">
        <f t="shared" si="14"/>
        <v>NiceToulouse</v>
      </c>
      <c r="E106">
        <v>0.41329444599999998</v>
      </c>
      <c r="F106">
        <v>0.330254194</v>
      </c>
      <c r="G106">
        <v>0.24930207300000001</v>
      </c>
      <c r="H106">
        <v>0.53370197200000002</v>
      </c>
      <c r="I106">
        <v>0.56810721500000005</v>
      </c>
      <c r="J106" s="3">
        <v>0</v>
      </c>
      <c r="K106" s="3">
        <v>6.9466466103221167</v>
      </c>
      <c r="L106" s="3">
        <v>3.9973301678106576</v>
      </c>
      <c r="M106" s="3">
        <f t="shared" si="15"/>
        <v>10.943976778132775</v>
      </c>
      <c r="N106">
        <f t="shared" si="16"/>
        <v>1.95</v>
      </c>
      <c r="O106">
        <f t="shared" si="17"/>
        <v>3.39</v>
      </c>
      <c r="P106">
        <f t="shared" si="18"/>
        <v>4.2</v>
      </c>
      <c r="Q106" s="4">
        <f t="shared" si="19"/>
        <v>89.056023221867221</v>
      </c>
      <c r="R106" s="4">
        <f t="shared" si="20"/>
        <v>112.6051552308592</v>
      </c>
      <c r="S106" s="4">
        <f t="shared" si="21"/>
        <v>105.84480992667199</v>
      </c>
      <c r="T106">
        <f t="shared" si="22"/>
        <v>1.9496632978987329</v>
      </c>
      <c r="U106">
        <f t="shared" si="22"/>
        <v>2.0515582736153672</v>
      </c>
      <c r="V106">
        <f t="shared" si="22"/>
        <v>2.0246695673580875</v>
      </c>
      <c r="W106" s="2">
        <f t="shared" si="23"/>
        <v>1.9880750569708487</v>
      </c>
      <c r="Z106">
        <v>0</v>
      </c>
      <c r="AA106">
        <v>1</v>
      </c>
      <c r="AB106" s="7">
        <f t="shared" si="24"/>
        <v>112.6051552308592</v>
      </c>
      <c r="AC106" s="7">
        <f t="shared" si="25"/>
        <v>12.605155230859197</v>
      </c>
      <c r="AJ106" t="s">
        <v>962</v>
      </c>
      <c r="AK106" s="12">
        <v>2.04</v>
      </c>
      <c r="AL106" s="12">
        <v>3.1</v>
      </c>
      <c r="AM106" s="12">
        <v>4.09</v>
      </c>
    </row>
    <row r="107" spans="1:39">
      <c r="A107">
        <v>24</v>
      </c>
      <c r="B107" t="s">
        <v>838</v>
      </c>
      <c r="C107" t="s">
        <v>851</v>
      </c>
      <c r="D107" t="str">
        <f t="shared" si="14"/>
        <v>StrasbourgBordeaux</v>
      </c>
      <c r="E107">
        <v>0.27157966900000002</v>
      </c>
      <c r="F107">
        <v>0.40783409199999998</v>
      </c>
      <c r="G107">
        <v>0.31963275200000002</v>
      </c>
      <c r="H107">
        <v>0.28193390899999998</v>
      </c>
      <c r="I107">
        <v>0.35730621299999998</v>
      </c>
      <c r="J107" s="3">
        <v>0</v>
      </c>
      <c r="K107" s="3">
        <v>11.233250818772552</v>
      </c>
      <c r="L107" s="3">
        <v>0</v>
      </c>
      <c r="M107" s="3">
        <f t="shared" si="15"/>
        <v>11.233250818772552</v>
      </c>
      <c r="N107">
        <f t="shared" si="16"/>
        <v>3.2</v>
      </c>
      <c r="O107">
        <f t="shared" si="17"/>
        <v>3</v>
      </c>
      <c r="P107">
        <f t="shared" si="18"/>
        <v>2.5</v>
      </c>
      <c r="Q107" s="4">
        <f t="shared" si="19"/>
        <v>88.766749181227453</v>
      </c>
      <c r="R107" s="4">
        <f t="shared" si="20"/>
        <v>122.46650163754509</v>
      </c>
      <c r="S107" s="4">
        <f t="shared" si="21"/>
        <v>88.766749181227453</v>
      </c>
      <c r="T107">
        <f t="shared" si="22"/>
        <v>1.948250315424894</v>
      </c>
      <c r="U107">
        <f t="shared" si="22"/>
        <v>2.088017312019165</v>
      </c>
      <c r="V107">
        <f t="shared" si="22"/>
        <v>1.948250315424894</v>
      </c>
      <c r="W107" s="2">
        <f t="shared" si="23"/>
        <v>2.0033944302239823</v>
      </c>
      <c r="Z107">
        <v>0</v>
      </c>
      <c r="AA107">
        <v>2</v>
      </c>
      <c r="AB107" s="7">
        <f t="shared" si="24"/>
        <v>122.46650163754509</v>
      </c>
      <c r="AC107" s="7">
        <f t="shared" si="25"/>
        <v>22.466501637545093</v>
      </c>
      <c r="AJ107" t="s">
        <v>963</v>
      </c>
      <c r="AK107" s="12">
        <v>2.7</v>
      </c>
      <c r="AL107" s="12">
        <v>3.1</v>
      </c>
      <c r="AM107" s="12">
        <v>2.79</v>
      </c>
    </row>
    <row r="108" spans="1:39">
      <c r="A108">
        <v>24</v>
      </c>
      <c r="B108" t="s">
        <v>840</v>
      </c>
      <c r="C108" t="s">
        <v>863</v>
      </c>
      <c r="D108" t="str">
        <f t="shared" si="14"/>
        <v>RennesGuingamp</v>
      </c>
      <c r="E108">
        <v>0.62545985500000001</v>
      </c>
      <c r="F108">
        <v>0.154138101</v>
      </c>
      <c r="G108">
        <v>0.16888610300000001</v>
      </c>
      <c r="H108">
        <v>0.68281187700000001</v>
      </c>
      <c r="I108">
        <v>0.61295031700000002</v>
      </c>
      <c r="J108" s="3">
        <v>33.350074867197215</v>
      </c>
      <c r="K108" s="3">
        <v>0</v>
      </c>
      <c r="L108" s="3">
        <v>1.4713903136118154</v>
      </c>
      <c r="M108" s="3">
        <f t="shared" si="15"/>
        <v>34.821465180809028</v>
      </c>
      <c r="N108">
        <f t="shared" si="16"/>
        <v>2</v>
      </c>
      <c r="O108">
        <f t="shared" si="17"/>
        <v>3.29</v>
      </c>
      <c r="P108">
        <f t="shared" si="18"/>
        <v>4</v>
      </c>
      <c r="Q108" s="4">
        <f t="shared" si="19"/>
        <v>131.8786845535854</v>
      </c>
      <c r="R108" s="4">
        <f t="shared" si="20"/>
        <v>65.178534819190972</v>
      </c>
      <c r="S108" s="4">
        <f t="shared" si="21"/>
        <v>71.06409607363824</v>
      </c>
      <c r="T108">
        <f t="shared" si="22"/>
        <v>2.1201746065483955</v>
      </c>
      <c r="U108">
        <f t="shared" si="22"/>
        <v>1.8141045935164777</v>
      </c>
      <c r="V108">
        <f t="shared" si="22"/>
        <v>1.8516502362367651</v>
      </c>
      <c r="W108" s="2">
        <f t="shared" si="23"/>
        <v>1.918424731563505</v>
      </c>
      <c r="Z108">
        <v>0</v>
      </c>
      <c r="AA108">
        <v>1</v>
      </c>
      <c r="AB108" s="7">
        <f t="shared" si="24"/>
        <v>65.178534819190972</v>
      </c>
      <c r="AC108" s="7">
        <f t="shared" si="25"/>
        <v>-34.821465180809028</v>
      </c>
      <c r="AJ108" t="s">
        <v>964</v>
      </c>
      <c r="AK108" s="12">
        <v>3.39</v>
      </c>
      <c r="AL108" s="12">
        <v>3.25</v>
      </c>
      <c r="AM108" s="12">
        <v>2.25</v>
      </c>
    </row>
    <row r="109" spans="1:39">
      <c r="A109">
        <v>24</v>
      </c>
      <c r="B109" t="s">
        <v>850</v>
      </c>
      <c r="C109" t="s">
        <v>841</v>
      </c>
      <c r="D109" t="str">
        <f t="shared" si="14"/>
        <v>CaenNantes</v>
      </c>
      <c r="E109">
        <v>0.41476834400000001</v>
      </c>
      <c r="F109">
        <v>0.228836917</v>
      </c>
      <c r="G109">
        <v>0.35595864599999999</v>
      </c>
      <c r="H109">
        <v>0.19778374100000001</v>
      </c>
      <c r="I109">
        <v>0.27309597099999999</v>
      </c>
      <c r="J109" s="3">
        <v>13.85931873416766</v>
      </c>
      <c r="K109" s="3">
        <v>0</v>
      </c>
      <c r="L109" s="3">
        <v>8.9758763174015535</v>
      </c>
      <c r="M109" s="3">
        <f t="shared" si="15"/>
        <v>22.835195051569215</v>
      </c>
      <c r="N109">
        <f t="shared" si="16"/>
        <v>2.79</v>
      </c>
      <c r="O109">
        <f t="shared" si="17"/>
        <v>2.89</v>
      </c>
      <c r="P109">
        <f t="shared" si="18"/>
        <v>2.87</v>
      </c>
      <c r="Q109" s="4">
        <f t="shared" si="19"/>
        <v>115.83230421675856</v>
      </c>
      <c r="R109" s="4">
        <f t="shared" si="20"/>
        <v>77.164804948430785</v>
      </c>
      <c r="S109" s="4">
        <f t="shared" si="21"/>
        <v>102.92556997937325</v>
      </c>
      <c r="T109">
        <f t="shared" si="22"/>
        <v>2.0638296957175344</v>
      </c>
      <c r="U109">
        <f t="shared" si="22"/>
        <v>1.8874192627460566</v>
      </c>
      <c r="V109">
        <f t="shared" si="22"/>
        <v>2.0125232807043663</v>
      </c>
      <c r="W109" s="2">
        <f t="shared" si="23"/>
        <v>2.0042974924070105</v>
      </c>
      <c r="Z109">
        <v>3</v>
      </c>
      <c r="AA109">
        <v>2</v>
      </c>
      <c r="AB109" s="7">
        <f t="shared" si="24"/>
        <v>115.83230421675856</v>
      </c>
      <c r="AC109" s="7">
        <f t="shared" si="25"/>
        <v>15.832304216758558</v>
      </c>
      <c r="AJ109" t="s">
        <v>965</v>
      </c>
      <c r="AK109" s="12">
        <v>1.18</v>
      </c>
      <c r="AL109" s="12">
        <v>7.5</v>
      </c>
      <c r="AM109" s="12">
        <v>15</v>
      </c>
    </row>
    <row r="110" spans="1:39">
      <c r="A110">
        <v>24</v>
      </c>
      <c r="B110" t="s">
        <v>865</v>
      </c>
      <c r="C110" t="s">
        <v>860</v>
      </c>
      <c r="D110" t="str">
        <f t="shared" si="14"/>
        <v>MonacoLyon</v>
      </c>
      <c r="E110">
        <v>0.29503702599999998</v>
      </c>
      <c r="F110">
        <v>0.44870253799999998</v>
      </c>
      <c r="G110">
        <v>0.24916297600000001</v>
      </c>
      <c r="H110">
        <v>0.520191195</v>
      </c>
      <c r="I110">
        <v>0.55238894699999996</v>
      </c>
      <c r="J110" s="3">
        <v>0</v>
      </c>
      <c r="K110" s="3">
        <v>23.267263048434895</v>
      </c>
      <c r="L110" s="3">
        <v>0</v>
      </c>
      <c r="M110" s="3">
        <f t="shared" si="15"/>
        <v>23.267263048434895</v>
      </c>
      <c r="N110">
        <f t="shared" si="16"/>
        <v>2.29</v>
      </c>
      <c r="O110">
        <f t="shared" si="17"/>
        <v>3.5</v>
      </c>
      <c r="P110">
        <f t="shared" si="18"/>
        <v>3</v>
      </c>
      <c r="Q110" s="4">
        <f t="shared" si="19"/>
        <v>76.732736951565101</v>
      </c>
      <c r="R110" s="4">
        <f t="shared" si="20"/>
        <v>158.16815762108723</v>
      </c>
      <c r="S110" s="4">
        <f t="shared" si="21"/>
        <v>76.732736951565101</v>
      </c>
      <c r="T110">
        <f t="shared" si="22"/>
        <v>1.8849806891659755</v>
      </c>
      <c r="U110">
        <f t="shared" si="22"/>
        <v>2.1991190558912304</v>
      </c>
      <c r="V110">
        <f t="shared" si="22"/>
        <v>1.8849806891659755</v>
      </c>
      <c r="W110" s="2">
        <f t="shared" si="23"/>
        <v>2.0125567965566442</v>
      </c>
      <c r="Z110">
        <v>3</v>
      </c>
      <c r="AA110">
        <v>2</v>
      </c>
      <c r="AB110" s="7">
        <f t="shared" si="24"/>
        <v>76.732736951565101</v>
      </c>
      <c r="AC110" s="7">
        <f t="shared" si="25"/>
        <v>-23.267263048434899</v>
      </c>
      <c r="AJ110" t="s">
        <v>966</v>
      </c>
      <c r="AK110" s="12">
        <v>2.2000000000000002</v>
      </c>
      <c r="AL110" s="12">
        <v>3.1</v>
      </c>
      <c r="AM110" s="12">
        <v>3.6</v>
      </c>
    </row>
    <row r="111" spans="1:39">
      <c r="A111">
        <v>24</v>
      </c>
      <c r="B111" t="s">
        <v>856</v>
      </c>
      <c r="C111" t="s">
        <v>846</v>
      </c>
      <c r="D111" t="str">
        <f t="shared" si="14"/>
        <v>TroyesDijon</v>
      </c>
      <c r="E111">
        <v>0.37307412000000001</v>
      </c>
      <c r="F111">
        <v>0.30856297599999999</v>
      </c>
      <c r="G111">
        <v>0.31741308400000001</v>
      </c>
      <c r="H111">
        <v>0.29530918</v>
      </c>
      <c r="I111">
        <v>0.374071443</v>
      </c>
      <c r="J111" s="3">
        <v>0</v>
      </c>
      <c r="K111" s="3">
        <v>0.70323251870658154</v>
      </c>
      <c r="L111" s="3">
        <v>0</v>
      </c>
      <c r="M111" s="3">
        <f t="shared" si="15"/>
        <v>0.70323251870658154</v>
      </c>
      <c r="N111">
        <f t="shared" si="16"/>
        <v>2.39</v>
      </c>
      <c r="O111">
        <f t="shared" si="17"/>
        <v>3.29</v>
      </c>
      <c r="P111">
        <f t="shared" si="18"/>
        <v>3</v>
      </c>
      <c r="Q111" s="4">
        <f t="shared" si="19"/>
        <v>99.296767481293415</v>
      </c>
      <c r="R111" s="4">
        <f t="shared" si="20"/>
        <v>101.61040246783807</v>
      </c>
      <c r="S111" s="4">
        <f t="shared" si="21"/>
        <v>99.296767481293415</v>
      </c>
      <c r="T111">
        <f t="shared" si="22"/>
        <v>1.9969351106516</v>
      </c>
      <c r="U111">
        <f t="shared" si="22"/>
        <v>2.0069381715612717</v>
      </c>
      <c r="V111">
        <f t="shared" si="22"/>
        <v>1.9969351106516</v>
      </c>
      <c r="W111" s="2">
        <f t="shared" si="23"/>
        <v>1.9981249559881986</v>
      </c>
      <c r="Z111">
        <v>2</v>
      </c>
      <c r="AA111">
        <v>2</v>
      </c>
      <c r="AB111" s="7">
        <f t="shared" si="24"/>
        <v>99.296767481293415</v>
      </c>
      <c r="AC111" s="7">
        <f t="shared" si="25"/>
        <v>-0.7032325187065851</v>
      </c>
      <c r="AJ111" t="s">
        <v>967</v>
      </c>
      <c r="AK111" s="12">
        <v>3.25</v>
      </c>
      <c r="AL111" s="12">
        <v>3.25</v>
      </c>
      <c r="AM111" s="12">
        <v>2.29</v>
      </c>
    </row>
    <row r="112" spans="1:39">
      <c r="A112">
        <v>25</v>
      </c>
      <c r="B112" t="s">
        <v>837</v>
      </c>
      <c r="C112" t="s">
        <v>862</v>
      </c>
      <c r="D112" t="str">
        <f t="shared" si="14"/>
        <v>Saint-ÉtienneMarseille</v>
      </c>
      <c r="E112">
        <v>0.37307412000000001</v>
      </c>
      <c r="F112">
        <v>0.30856297599999999</v>
      </c>
      <c r="G112">
        <v>0.31741308400000001</v>
      </c>
      <c r="H112">
        <v>0.29530918</v>
      </c>
      <c r="I112">
        <v>0.374071443</v>
      </c>
      <c r="J112" s="3">
        <v>22.391081243805584</v>
      </c>
      <c r="K112" s="3">
        <v>12.803350250576738</v>
      </c>
      <c r="L112" s="3">
        <v>0</v>
      </c>
      <c r="M112" s="3">
        <f t="shared" si="15"/>
        <v>35.194431494382322</v>
      </c>
      <c r="N112">
        <f t="shared" si="16"/>
        <v>4.33</v>
      </c>
      <c r="O112">
        <f t="shared" si="17"/>
        <v>3.6</v>
      </c>
      <c r="P112">
        <f t="shared" si="18"/>
        <v>1.85</v>
      </c>
      <c r="Q112" s="4">
        <f t="shared" si="19"/>
        <v>161.75895029129586</v>
      </c>
      <c r="R112" s="4">
        <f t="shared" si="20"/>
        <v>110.89762940769393</v>
      </c>
      <c r="S112" s="4">
        <f t="shared" si="21"/>
        <v>64.805568505617671</v>
      </c>
      <c r="T112">
        <f t="shared" si="22"/>
        <v>2.2088683199718453</v>
      </c>
      <c r="U112">
        <f t="shared" si="22"/>
        <v>2.0449222625949566</v>
      </c>
      <c r="V112">
        <f t="shared" si="22"/>
        <v>1.8116123248113083</v>
      </c>
      <c r="W112" s="2">
        <f t="shared" si="23"/>
        <v>2.0300883587350951</v>
      </c>
      <c r="Z112">
        <v>0</v>
      </c>
      <c r="AA112">
        <v>1</v>
      </c>
      <c r="AB112" s="7">
        <f t="shared" si="24"/>
        <v>110.89762940769393</v>
      </c>
      <c r="AC112" s="7">
        <f t="shared" si="25"/>
        <v>10.897629407693927</v>
      </c>
      <c r="AJ112" t="s">
        <v>968</v>
      </c>
      <c r="AK112" s="12">
        <v>15</v>
      </c>
      <c r="AL112" s="12">
        <v>7</v>
      </c>
      <c r="AM112" s="12">
        <v>1.19</v>
      </c>
    </row>
    <row r="113" spans="1:39">
      <c r="A113">
        <v>25</v>
      </c>
      <c r="B113" t="s">
        <v>847</v>
      </c>
      <c r="C113" t="s">
        <v>866</v>
      </c>
      <c r="D113" t="str">
        <f t="shared" si="14"/>
        <v>ToulouseParis S-G</v>
      </c>
      <c r="E113">
        <v>0.13335134600000001</v>
      </c>
      <c r="F113">
        <v>0.62317697900000002</v>
      </c>
      <c r="G113">
        <v>0.23598465199999999</v>
      </c>
      <c r="H113">
        <v>0.39385260900000002</v>
      </c>
      <c r="I113">
        <v>0.37042066299999998</v>
      </c>
      <c r="J113" s="3">
        <v>11.688329889833589</v>
      </c>
      <c r="K113" s="3">
        <v>58.515303718682816</v>
      </c>
      <c r="L113" s="3">
        <v>0</v>
      </c>
      <c r="M113" s="3">
        <f t="shared" si="15"/>
        <v>70.203633608516412</v>
      </c>
      <c r="N113">
        <f t="shared" si="16"/>
        <v>17</v>
      </c>
      <c r="O113">
        <f t="shared" si="17"/>
        <v>7</v>
      </c>
      <c r="P113">
        <f t="shared" si="18"/>
        <v>1.18</v>
      </c>
      <c r="Q113" s="4">
        <f t="shared" si="19"/>
        <v>228.49797451865462</v>
      </c>
      <c r="R113" s="4">
        <f t="shared" si="20"/>
        <v>439.40349242226324</v>
      </c>
      <c r="S113" s="4">
        <f t="shared" si="21"/>
        <v>29.796366391483588</v>
      </c>
      <c r="T113">
        <f t="shared" si="22"/>
        <v>2.3588823546935265</v>
      </c>
      <c r="U113">
        <f t="shared" si="22"/>
        <v>2.6428635044135533</v>
      </c>
      <c r="V113">
        <f t="shared" si="22"/>
        <v>1.4741633059438863</v>
      </c>
      <c r="W113" s="2">
        <f t="shared" si="23"/>
        <v>2.30941174638816</v>
      </c>
      <c r="Z113">
        <v>3</v>
      </c>
      <c r="AA113">
        <v>2</v>
      </c>
      <c r="AB113" s="7">
        <f t="shared" si="24"/>
        <v>228.49797451865462</v>
      </c>
      <c r="AC113" s="7">
        <f t="shared" si="25"/>
        <v>128.49797451865462</v>
      </c>
      <c r="AJ113" t="s">
        <v>969</v>
      </c>
      <c r="AK113" s="12">
        <v>1.44</v>
      </c>
      <c r="AL113" s="12">
        <v>4.75</v>
      </c>
      <c r="AM113" s="12">
        <v>7</v>
      </c>
    </row>
    <row r="114" spans="1:39">
      <c r="A114">
        <v>25</v>
      </c>
      <c r="B114" t="s">
        <v>846</v>
      </c>
      <c r="C114" t="s">
        <v>859</v>
      </c>
      <c r="D114" t="str">
        <f t="shared" si="14"/>
        <v>DijonNice</v>
      </c>
      <c r="E114">
        <v>0.45547153899999998</v>
      </c>
      <c r="F114">
        <v>0.160716726</v>
      </c>
      <c r="G114">
        <v>0.38349373799999997</v>
      </c>
      <c r="H114">
        <v>0.13953068099999999</v>
      </c>
      <c r="I114">
        <v>0.194291872</v>
      </c>
      <c r="J114" s="3">
        <v>14.214108910030959</v>
      </c>
      <c r="K114" s="3">
        <v>0</v>
      </c>
      <c r="L114" s="3">
        <v>0.96949956582355468</v>
      </c>
      <c r="M114" s="3">
        <f t="shared" si="15"/>
        <v>15.183608475854513</v>
      </c>
      <c r="N114">
        <f t="shared" si="16"/>
        <v>2.7</v>
      </c>
      <c r="O114">
        <f t="shared" si="17"/>
        <v>3.29</v>
      </c>
      <c r="P114">
        <f t="shared" si="18"/>
        <v>2.62</v>
      </c>
      <c r="Q114" s="4">
        <f t="shared" si="19"/>
        <v>123.19448558122909</v>
      </c>
      <c r="R114" s="4">
        <f t="shared" si="20"/>
        <v>84.816391524145487</v>
      </c>
      <c r="S114" s="4">
        <f t="shared" si="21"/>
        <v>87.356480386603195</v>
      </c>
      <c r="T114">
        <f t="shared" si="22"/>
        <v>2.0905912684189745</v>
      </c>
      <c r="U114">
        <f t="shared" si="22"/>
        <v>1.9284797916501246</v>
      </c>
      <c r="V114">
        <f t="shared" si="22"/>
        <v>1.9412951278850548</v>
      </c>
      <c r="W114" s="2">
        <f t="shared" si="23"/>
        <v>2.0066183058717502</v>
      </c>
      <c r="Z114">
        <v>0</v>
      </c>
      <c r="AA114">
        <v>0</v>
      </c>
      <c r="AB114" s="7">
        <f t="shared" si="24"/>
        <v>87.356480386603195</v>
      </c>
      <c r="AC114" s="7">
        <f t="shared" si="25"/>
        <v>-12.643519613396805</v>
      </c>
      <c r="AJ114" t="s">
        <v>970</v>
      </c>
      <c r="AK114" s="12">
        <v>1.75</v>
      </c>
      <c r="AL114" s="12">
        <v>3.39</v>
      </c>
      <c r="AM114" s="12">
        <v>5.5</v>
      </c>
    </row>
    <row r="115" spans="1:39">
      <c r="A115">
        <v>25</v>
      </c>
      <c r="B115" t="s">
        <v>863</v>
      </c>
      <c r="C115" t="s">
        <v>850</v>
      </c>
      <c r="D115" t="str">
        <f t="shared" si="14"/>
        <v>GuingampCaen</v>
      </c>
      <c r="E115">
        <v>0.55054126199999998</v>
      </c>
      <c r="F115">
        <v>0.162155619</v>
      </c>
      <c r="G115">
        <v>0.284681615</v>
      </c>
      <c r="H115">
        <v>0.300189278</v>
      </c>
      <c r="I115">
        <v>0.32540085200000002</v>
      </c>
      <c r="J115" s="3">
        <v>25.089974105877733</v>
      </c>
      <c r="K115" s="3">
        <v>0</v>
      </c>
      <c r="L115" s="3">
        <v>11.598132394422743</v>
      </c>
      <c r="M115" s="3">
        <f t="shared" si="15"/>
        <v>36.688106500300478</v>
      </c>
      <c r="N115">
        <f t="shared" si="16"/>
        <v>2.1</v>
      </c>
      <c r="O115">
        <f t="shared" si="17"/>
        <v>3.29</v>
      </c>
      <c r="P115">
        <f t="shared" si="18"/>
        <v>3.75</v>
      </c>
      <c r="Q115" s="4">
        <f t="shared" si="19"/>
        <v>116.00083912204276</v>
      </c>
      <c r="R115" s="4">
        <f t="shared" si="20"/>
        <v>63.311893499699529</v>
      </c>
      <c r="S115" s="4">
        <f t="shared" si="21"/>
        <v>106.80488997878481</v>
      </c>
      <c r="T115">
        <f t="shared" si="22"/>
        <v>2.0644611308196317</v>
      </c>
      <c r="U115">
        <f t="shared" si="22"/>
        <v>1.8014853023727404</v>
      </c>
      <c r="V115">
        <f t="shared" si="22"/>
        <v>2.0285911369826719</v>
      </c>
      <c r="W115" s="2">
        <f t="shared" si="23"/>
        <v>2.0061946016879544</v>
      </c>
      <c r="Z115">
        <v>0</v>
      </c>
      <c r="AA115">
        <v>1</v>
      </c>
      <c r="AB115" s="7">
        <f t="shared" si="24"/>
        <v>63.311893499699529</v>
      </c>
      <c r="AC115" s="7">
        <f t="shared" si="25"/>
        <v>-36.688106500300471</v>
      </c>
      <c r="AJ115" t="s">
        <v>971</v>
      </c>
      <c r="AK115" s="12">
        <v>2</v>
      </c>
      <c r="AL115" s="12">
        <v>3.1</v>
      </c>
      <c r="AM115" s="12">
        <v>4.33</v>
      </c>
    </row>
    <row r="116" spans="1:39">
      <c r="A116">
        <v>25</v>
      </c>
      <c r="B116" t="s">
        <v>843</v>
      </c>
      <c r="C116" t="s">
        <v>853</v>
      </c>
      <c r="D116" t="str">
        <f t="shared" si="14"/>
        <v>MetzMontpellier</v>
      </c>
      <c r="E116">
        <v>0.42935588299999999</v>
      </c>
      <c r="F116">
        <v>0.16392536199999999</v>
      </c>
      <c r="G116">
        <v>0.40652601500000002</v>
      </c>
      <c r="H116">
        <v>0.11755331500000001</v>
      </c>
      <c r="I116">
        <v>0.175743018</v>
      </c>
      <c r="J116" s="3">
        <v>24.808830708238165</v>
      </c>
      <c r="K116" s="3">
        <v>0</v>
      </c>
      <c r="L116" s="3">
        <v>15.569451402637235</v>
      </c>
      <c r="M116" s="3">
        <f t="shared" si="15"/>
        <v>40.378282110875404</v>
      </c>
      <c r="N116">
        <f t="shared" si="16"/>
        <v>3.29</v>
      </c>
      <c r="O116">
        <f t="shared" si="17"/>
        <v>3.1</v>
      </c>
      <c r="P116">
        <f t="shared" si="18"/>
        <v>2.37</v>
      </c>
      <c r="Q116" s="4">
        <f t="shared" si="19"/>
        <v>141.24277091922818</v>
      </c>
      <c r="R116" s="4">
        <f t="shared" si="20"/>
        <v>59.621717889124604</v>
      </c>
      <c r="S116" s="4">
        <f t="shared" si="21"/>
        <v>96.521317713374856</v>
      </c>
      <c r="T116">
        <f t="shared" si="22"/>
        <v>2.1499662290208126</v>
      </c>
      <c r="U116">
        <f t="shared" si="22"/>
        <v>1.7754044852662014</v>
      </c>
      <c r="V116">
        <f t="shared" si="22"/>
        <v>1.9846232422850392</v>
      </c>
      <c r="W116" s="2">
        <f t="shared" si="23"/>
        <v>2.0209354495876131</v>
      </c>
      <c r="Z116">
        <v>0</v>
      </c>
      <c r="AA116">
        <v>4</v>
      </c>
      <c r="AB116" s="7">
        <f t="shared" si="24"/>
        <v>59.621717889124604</v>
      </c>
      <c r="AC116" s="7">
        <f t="shared" si="25"/>
        <v>-40.378282110875396</v>
      </c>
      <c r="AJ116" t="s">
        <v>972</v>
      </c>
      <c r="AK116" s="12">
        <v>2.75</v>
      </c>
      <c r="AL116" s="12">
        <v>3.29</v>
      </c>
      <c r="AM116" s="12">
        <v>2.62</v>
      </c>
    </row>
    <row r="117" spans="1:39">
      <c r="A117">
        <v>25</v>
      </c>
      <c r="B117" t="s">
        <v>857</v>
      </c>
      <c r="C117" t="s">
        <v>865</v>
      </c>
      <c r="D117" t="str">
        <f t="shared" si="14"/>
        <v>AngersMonaco</v>
      </c>
      <c r="E117">
        <v>0.58804201599999995</v>
      </c>
      <c r="F117">
        <v>0.168934575</v>
      </c>
      <c r="G117">
        <v>0.15761382500000001</v>
      </c>
      <c r="H117">
        <v>0.74099197100000003</v>
      </c>
      <c r="I117">
        <v>0.67561545300000003</v>
      </c>
      <c r="J117" s="3">
        <v>50.295557779673111</v>
      </c>
      <c r="K117" s="3">
        <v>4.9472437893319423</v>
      </c>
      <c r="L117" s="3">
        <v>0</v>
      </c>
      <c r="M117" s="3">
        <f t="shared" si="15"/>
        <v>55.242801569005053</v>
      </c>
      <c r="N117">
        <f t="shared" si="16"/>
        <v>3.2</v>
      </c>
      <c r="O117">
        <f t="shared" si="17"/>
        <v>3.29</v>
      </c>
      <c r="P117">
        <f t="shared" si="18"/>
        <v>2.29</v>
      </c>
      <c r="Q117" s="4">
        <f t="shared" si="19"/>
        <v>205.70298332594891</v>
      </c>
      <c r="R117" s="4">
        <f t="shared" si="20"/>
        <v>61.033630497897043</v>
      </c>
      <c r="S117" s="4">
        <f t="shared" si="21"/>
        <v>44.757198430994947</v>
      </c>
      <c r="T117">
        <f t="shared" si="22"/>
        <v>2.3132405903461675</v>
      </c>
      <c r="U117">
        <f t="shared" si="22"/>
        <v>1.7855692041087854</v>
      </c>
      <c r="V117">
        <f t="shared" si="22"/>
        <v>1.6508628941199737</v>
      </c>
      <c r="W117" s="2">
        <f t="shared" si="23"/>
        <v>1.9221258501622152</v>
      </c>
      <c r="Z117">
        <v>3</v>
      </c>
      <c r="AA117">
        <v>2</v>
      </c>
      <c r="AB117" s="7">
        <f t="shared" si="24"/>
        <v>205.70298332594891</v>
      </c>
      <c r="AC117" s="7">
        <f t="shared" si="25"/>
        <v>105.70298332594891</v>
      </c>
      <c r="AJ117" t="s">
        <v>973</v>
      </c>
      <c r="AK117" s="12">
        <v>1.53</v>
      </c>
      <c r="AL117" s="12">
        <v>4</v>
      </c>
      <c r="AM117" s="12">
        <v>7</v>
      </c>
    </row>
    <row r="118" spans="1:39">
      <c r="A118">
        <v>25</v>
      </c>
      <c r="B118" t="s">
        <v>851</v>
      </c>
      <c r="C118" t="s">
        <v>844</v>
      </c>
      <c r="D118" t="str">
        <f t="shared" si="14"/>
        <v>BordeauxAmiens</v>
      </c>
      <c r="E118">
        <v>0.63199440699999998</v>
      </c>
      <c r="F118">
        <v>0.15205059300000001</v>
      </c>
      <c r="G118">
        <v>0.181469624</v>
      </c>
      <c r="H118">
        <v>0.62951333099999995</v>
      </c>
      <c r="I118">
        <v>0.56717766199999997</v>
      </c>
      <c r="J118" s="3">
        <v>12.783876989394138</v>
      </c>
      <c r="K118" s="3">
        <v>0</v>
      </c>
      <c r="L118" s="3">
        <v>8.2701366916183119</v>
      </c>
      <c r="M118" s="3">
        <f t="shared" si="15"/>
        <v>21.054013681012449</v>
      </c>
      <c r="N118">
        <f t="shared" si="16"/>
        <v>1.5</v>
      </c>
      <c r="O118">
        <f t="shared" si="17"/>
        <v>4</v>
      </c>
      <c r="P118">
        <f t="shared" si="18"/>
        <v>7.5</v>
      </c>
      <c r="Q118" s="4">
        <f t="shared" si="19"/>
        <v>98.121801803078768</v>
      </c>
      <c r="R118" s="4">
        <f t="shared" si="20"/>
        <v>78.945986318987536</v>
      </c>
      <c r="S118" s="4">
        <f t="shared" si="21"/>
        <v>140.97201150612489</v>
      </c>
      <c r="T118">
        <f t="shared" si="22"/>
        <v>1.9917655145236461</v>
      </c>
      <c r="U118">
        <f t="shared" si="22"/>
        <v>1.8973300550051626</v>
      </c>
      <c r="V118">
        <f t="shared" si="22"/>
        <v>2.1491328966623686</v>
      </c>
      <c r="W118" s="2">
        <f t="shared" si="23"/>
        <v>1.9372771638980302</v>
      </c>
      <c r="Z118">
        <v>2</v>
      </c>
      <c r="AA118">
        <v>1</v>
      </c>
      <c r="AB118" s="7">
        <f t="shared" si="24"/>
        <v>98.121801803078768</v>
      </c>
      <c r="AC118" s="7">
        <f t="shared" si="25"/>
        <v>-1.8781981969212325</v>
      </c>
      <c r="AJ118" t="s">
        <v>974</v>
      </c>
      <c r="AK118" s="12">
        <v>3.29</v>
      </c>
      <c r="AL118" s="12">
        <v>3.2</v>
      </c>
      <c r="AM118" s="12">
        <v>2.29</v>
      </c>
    </row>
    <row r="119" spans="1:39">
      <c r="A119">
        <v>25</v>
      </c>
      <c r="B119" t="s">
        <v>838</v>
      </c>
      <c r="C119" t="s">
        <v>856</v>
      </c>
      <c r="D119" t="str">
        <f t="shared" si="14"/>
        <v>StrasbourgTroyes</v>
      </c>
      <c r="E119">
        <v>0.49879531500000002</v>
      </c>
      <c r="F119">
        <v>0.17890152000000001</v>
      </c>
      <c r="G119">
        <v>0.32116071699999998</v>
      </c>
      <c r="H119">
        <v>0.23679428199999999</v>
      </c>
      <c r="I119">
        <v>0.28606504199999999</v>
      </c>
      <c r="J119" s="3">
        <v>11.924089720854891</v>
      </c>
      <c r="K119" s="3">
        <v>0</v>
      </c>
      <c r="L119" s="3">
        <v>14.720887940269916</v>
      </c>
      <c r="M119" s="3">
        <f t="shared" si="15"/>
        <v>26.644977661124805</v>
      </c>
      <c r="N119">
        <f t="shared" si="16"/>
        <v>1.95</v>
      </c>
      <c r="O119">
        <f t="shared" si="17"/>
        <v>3.39</v>
      </c>
      <c r="P119">
        <f t="shared" si="18"/>
        <v>4.2</v>
      </c>
      <c r="Q119" s="4">
        <f t="shared" si="19"/>
        <v>96.606997294542225</v>
      </c>
      <c r="R119" s="4">
        <f t="shared" si="20"/>
        <v>73.355022338875187</v>
      </c>
      <c r="S119" s="4">
        <f t="shared" si="21"/>
        <v>135.18275168800886</v>
      </c>
      <c r="T119">
        <f t="shared" si="22"/>
        <v>1.9850085837276179</v>
      </c>
      <c r="U119">
        <f t="shared" si="22"/>
        <v>1.8654298536856369</v>
      </c>
      <c r="V119">
        <f t="shared" si="22"/>
        <v>2.1309212824000867</v>
      </c>
      <c r="W119" s="2">
        <f t="shared" si="23"/>
        <v>2.0082094250020304</v>
      </c>
      <c r="Z119">
        <v>2</v>
      </c>
      <c r="AA119">
        <v>2</v>
      </c>
      <c r="AB119" s="7">
        <f t="shared" si="24"/>
        <v>135.18275168800886</v>
      </c>
      <c r="AC119" s="7">
        <f t="shared" si="25"/>
        <v>35.182751688008864</v>
      </c>
      <c r="AJ119" t="s">
        <v>975</v>
      </c>
      <c r="AK119" s="12">
        <v>1.72</v>
      </c>
      <c r="AL119" s="12">
        <v>3.6</v>
      </c>
      <c r="AM119" s="12">
        <v>5.25</v>
      </c>
    </row>
    <row r="120" spans="1:39">
      <c r="A120">
        <v>25</v>
      </c>
      <c r="B120" t="s">
        <v>841</v>
      </c>
      <c r="C120" t="s">
        <v>854</v>
      </c>
      <c r="D120" t="str">
        <f t="shared" si="14"/>
        <v>NantesLille</v>
      </c>
      <c r="E120">
        <v>0.71357188699999996</v>
      </c>
      <c r="F120">
        <v>8.8856532000000002E-2</v>
      </c>
      <c r="G120">
        <v>0.144289581</v>
      </c>
      <c r="H120">
        <v>0.61806244300000002</v>
      </c>
      <c r="I120">
        <v>0.48416979599999999</v>
      </c>
      <c r="J120" s="3">
        <v>54.993077226462106</v>
      </c>
      <c r="K120" s="3">
        <v>0</v>
      </c>
      <c r="L120" s="3">
        <v>7.3050025218257701</v>
      </c>
      <c r="M120" s="3">
        <f t="shared" si="15"/>
        <v>62.298079748287876</v>
      </c>
      <c r="N120">
        <f t="shared" si="16"/>
        <v>1.85</v>
      </c>
      <c r="O120">
        <f t="shared" si="17"/>
        <v>3.39</v>
      </c>
      <c r="P120">
        <f t="shared" si="18"/>
        <v>4.75</v>
      </c>
      <c r="Q120" s="4">
        <f t="shared" si="19"/>
        <v>139.43911312066703</v>
      </c>
      <c r="R120" s="4">
        <f t="shared" si="20"/>
        <v>37.701920251712124</v>
      </c>
      <c r="S120" s="4">
        <f t="shared" si="21"/>
        <v>72.400682230384533</v>
      </c>
      <c r="T120">
        <f t="shared" si="22"/>
        <v>2.1443846118527592</v>
      </c>
      <c r="U120">
        <f t="shared" si="22"/>
        <v>1.5763634704573684</v>
      </c>
      <c r="V120">
        <f t="shared" si="22"/>
        <v>1.8597426585658683</v>
      </c>
      <c r="W120" s="2">
        <f t="shared" si="23"/>
        <v>1.9385842540621574</v>
      </c>
      <c r="Z120">
        <v>0</v>
      </c>
      <c r="AA120">
        <v>2</v>
      </c>
      <c r="AB120" s="7">
        <f t="shared" si="24"/>
        <v>37.701920251712124</v>
      </c>
      <c r="AC120" s="7">
        <f t="shared" si="25"/>
        <v>-62.298079748287876</v>
      </c>
      <c r="AJ120" t="s">
        <v>976</v>
      </c>
      <c r="AK120" s="12">
        <v>4.2</v>
      </c>
      <c r="AL120" s="12">
        <v>3.39</v>
      </c>
      <c r="AM120" s="12">
        <v>1.95</v>
      </c>
    </row>
    <row r="121" spans="1:39">
      <c r="A121">
        <v>25</v>
      </c>
      <c r="B121" t="s">
        <v>860</v>
      </c>
      <c r="C121" t="s">
        <v>840</v>
      </c>
      <c r="D121" t="str">
        <f t="shared" si="14"/>
        <v>LyonRennes</v>
      </c>
      <c r="E121">
        <v>0.17669242900000001</v>
      </c>
      <c r="F121">
        <v>0.59915891399999999</v>
      </c>
      <c r="G121">
        <v>0.17779383600000001</v>
      </c>
      <c r="H121">
        <v>0.68889076599999999</v>
      </c>
      <c r="I121">
        <v>0.63379799000000003</v>
      </c>
      <c r="J121" s="3">
        <v>0</v>
      </c>
      <c r="K121" s="3">
        <v>55.872242007883159</v>
      </c>
      <c r="L121" s="3">
        <v>14.011338483062646</v>
      </c>
      <c r="M121" s="3">
        <f t="shared" si="15"/>
        <v>69.883580490945803</v>
      </c>
      <c r="N121">
        <f t="shared" si="16"/>
        <v>1.5</v>
      </c>
      <c r="O121">
        <f t="shared" si="17"/>
        <v>4.33</v>
      </c>
      <c r="P121">
        <f t="shared" si="18"/>
        <v>6.5</v>
      </c>
      <c r="Q121" s="4">
        <f t="shared" si="19"/>
        <v>30.116419509054197</v>
      </c>
      <c r="R121" s="4">
        <f t="shared" si="20"/>
        <v>272.04322740318821</v>
      </c>
      <c r="S121" s="4">
        <f t="shared" si="21"/>
        <v>121.1901196489614</v>
      </c>
      <c r="T121">
        <f t="shared" si="22"/>
        <v>1.4788033380501922</v>
      </c>
      <c r="U121">
        <f t="shared" si="22"/>
        <v>2.4346379184866009</v>
      </c>
      <c r="V121">
        <f t="shared" si="22"/>
        <v>2.0834672142457169</v>
      </c>
      <c r="W121" s="2">
        <f t="shared" si="23"/>
        <v>2.0904559932380287</v>
      </c>
      <c r="Z121">
        <v>4</v>
      </c>
      <c r="AA121">
        <v>0</v>
      </c>
      <c r="AB121" s="7">
        <f t="shared" si="24"/>
        <v>30.116419509054197</v>
      </c>
      <c r="AC121" s="7">
        <f t="shared" si="25"/>
        <v>-69.883580490945803</v>
      </c>
      <c r="AJ121" t="s">
        <v>977</v>
      </c>
      <c r="AK121" s="12">
        <v>5.25</v>
      </c>
      <c r="AL121" s="12">
        <v>3.79</v>
      </c>
      <c r="AM121" s="12">
        <v>1.66</v>
      </c>
    </row>
    <row r="122" spans="1:39">
      <c r="A122">
        <v>26</v>
      </c>
      <c r="B122" t="s">
        <v>865</v>
      </c>
      <c r="C122" t="s">
        <v>846</v>
      </c>
      <c r="D122" t="str">
        <f t="shared" si="14"/>
        <v>MonacoDijon</v>
      </c>
      <c r="E122">
        <v>0.42804458899999998</v>
      </c>
      <c r="F122">
        <v>0.233063626</v>
      </c>
      <c r="G122">
        <v>0.33823172899999998</v>
      </c>
      <c r="H122">
        <v>0.230130956</v>
      </c>
      <c r="I122">
        <v>0.30304243800000003</v>
      </c>
      <c r="J122" s="3">
        <v>0</v>
      </c>
      <c r="K122" s="3">
        <v>13.06190542400264</v>
      </c>
      <c r="L122" s="3">
        <v>27.946357659344251</v>
      </c>
      <c r="M122" s="3">
        <f t="shared" si="15"/>
        <v>41.00826308334689</v>
      </c>
      <c r="N122">
        <f t="shared" si="16"/>
        <v>1.28</v>
      </c>
      <c r="O122">
        <f t="shared" si="17"/>
        <v>5.75</v>
      </c>
      <c r="P122">
        <f t="shared" si="18"/>
        <v>10</v>
      </c>
      <c r="Q122" s="4">
        <f t="shared" si="19"/>
        <v>58.991736916653103</v>
      </c>
      <c r="R122" s="4">
        <f t="shared" si="20"/>
        <v>134.09769310466831</v>
      </c>
      <c r="S122" s="4">
        <f t="shared" si="21"/>
        <v>338.45531351009561</v>
      </c>
      <c r="T122">
        <f t="shared" si="22"/>
        <v>1.7707911834587355</v>
      </c>
      <c r="U122">
        <f t="shared" si="22"/>
        <v>2.1274213067067036</v>
      </c>
      <c r="V122">
        <f t="shared" si="22"/>
        <v>2.5295013366043508</v>
      </c>
      <c r="W122" s="2">
        <f t="shared" si="23"/>
        <v>2.1093597186866408</v>
      </c>
      <c r="Z122">
        <v>5</v>
      </c>
      <c r="AA122">
        <v>2</v>
      </c>
      <c r="AB122" s="7">
        <f t="shared" si="24"/>
        <v>58.991736916653103</v>
      </c>
      <c r="AC122" s="7">
        <f t="shared" si="25"/>
        <v>-41.008263083346897</v>
      </c>
      <c r="AJ122" t="s">
        <v>978</v>
      </c>
      <c r="AK122" s="12">
        <v>2.1</v>
      </c>
      <c r="AL122" s="12">
        <v>3.25</v>
      </c>
      <c r="AM122" s="12">
        <v>3.75</v>
      </c>
    </row>
    <row r="123" spans="1:39">
      <c r="A123">
        <v>26</v>
      </c>
      <c r="B123" t="s">
        <v>866</v>
      </c>
      <c r="C123" t="s">
        <v>838</v>
      </c>
      <c r="D123" t="str">
        <f t="shared" si="14"/>
        <v>Paris S-GStrasbourg</v>
      </c>
      <c r="E123">
        <v>0.30550988099999998</v>
      </c>
      <c r="F123">
        <v>0.44924570800000002</v>
      </c>
      <c r="G123">
        <v>0.23318114700000001</v>
      </c>
      <c r="H123">
        <v>0.59461660900000002</v>
      </c>
      <c r="I123">
        <v>0.61097394800000004</v>
      </c>
      <c r="J123" s="3">
        <v>0</v>
      </c>
      <c r="K123" s="3">
        <v>42.317313495776958</v>
      </c>
      <c r="L123" s="3">
        <v>22.551629727419229</v>
      </c>
      <c r="M123" s="3">
        <f t="shared" si="15"/>
        <v>64.868943223196183</v>
      </c>
      <c r="N123">
        <f t="shared" si="16"/>
        <v>1.08</v>
      </c>
      <c r="O123">
        <f t="shared" si="17"/>
        <v>11</v>
      </c>
      <c r="P123">
        <f t="shared" si="18"/>
        <v>34</v>
      </c>
      <c r="Q123" s="4">
        <f t="shared" si="19"/>
        <v>35.131056776803817</v>
      </c>
      <c r="R123" s="4">
        <f t="shared" si="20"/>
        <v>500.62150523035041</v>
      </c>
      <c r="S123" s="4">
        <f t="shared" si="21"/>
        <v>801.88646750905764</v>
      </c>
      <c r="T123">
        <f t="shared" si="22"/>
        <v>1.5456912139944612</v>
      </c>
      <c r="U123">
        <f t="shared" si="22"/>
        <v>2.6995095016890431</v>
      </c>
      <c r="V123">
        <f t="shared" si="22"/>
        <v>2.9041128844629402</v>
      </c>
      <c r="W123" s="2">
        <f t="shared" si="23"/>
        <v>2.3621513696057619</v>
      </c>
      <c r="Z123">
        <v>2</v>
      </c>
      <c r="AA123">
        <v>2</v>
      </c>
      <c r="AB123" s="7">
        <f t="shared" si="24"/>
        <v>801.88646750905764</v>
      </c>
      <c r="AC123" s="7">
        <f t="shared" si="25"/>
        <v>701.88646750905764</v>
      </c>
      <c r="AJ123" t="s">
        <v>979</v>
      </c>
      <c r="AK123" s="12">
        <v>1.9</v>
      </c>
      <c r="AL123" s="12">
        <v>3.39</v>
      </c>
      <c r="AM123" s="12">
        <v>4.33</v>
      </c>
    </row>
    <row r="124" spans="1:39">
      <c r="A124">
        <v>26</v>
      </c>
      <c r="B124" t="s">
        <v>850</v>
      </c>
      <c r="C124" t="s">
        <v>840</v>
      </c>
      <c r="D124" t="str">
        <f t="shared" si="14"/>
        <v>CaenRennes</v>
      </c>
      <c r="E124">
        <v>0.39196953400000001</v>
      </c>
      <c r="F124">
        <v>0.30309847400000001</v>
      </c>
      <c r="G124">
        <v>0.16685517</v>
      </c>
      <c r="H124">
        <v>0.78591913999999996</v>
      </c>
      <c r="I124">
        <v>0.75700007599999997</v>
      </c>
      <c r="J124" s="3">
        <v>1.2341828454031845</v>
      </c>
      <c r="K124" s="3">
        <v>0.97424274524910126</v>
      </c>
      <c r="L124" s="3">
        <v>0</v>
      </c>
      <c r="M124" s="3">
        <f t="shared" si="15"/>
        <v>2.2084255906522858</v>
      </c>
      <c r="N124">
        <f t="shared" si="16"/>
        <v>2.4500000000000002</v>
      </c>
      <c r="O124">
        <f t="shared" si="17"/>
        <v>3.1</v>
      </c>
      <c r="P124">
        <f t="shared" si="18"/>
        <v>3.1</v>
      </c>
      <c r="Q124" s="4">
        <f t="shared" si="19"/>
        <v>100.81532238058551</v>
      </c>
      <c r="R124" s="4">
        <f t="shared" si="20"/>
        <v>100.81172691961993</v>
      </c>
      <c r="S124" s="4">
        <f t="shared" si="21"/>
        <v>97.791574409347717</v>
      </c>
      <c r="T124">
        <f t="shared" si="22"/>
        <v>2.003526543216918</v>
      </c>
      <c r="U124">
        <f t="shared" si="22"/>
        <v>2.0035110543342225</v>
      </c>
      <c r="V124">
        <f t="shared" si="22"/>
        <v>1.9903014381704454</v>
      </c>
      <c r="W124" s="2">
        <f t="shared" si="23"/>
        <v>1.7246745935293744</v>
      </c>
      <c r="Z124">
        <v>0</v>
      </c>
      <c r="AA124">
        <v>0</v>
      </c>
      <c r="AB124" s="7">
        <f t="shared" si="24"/>
        <v>97.791574409347717</v>
      </c>
      <c r="AC124" s="7">
        <f t="shared" si="25"/>
        <v>-2.2084255906522827</v>
      </c>
      <c r="AJ124" t="s">
        <v>980</v>
      </c>
      <c r="AK124" s="12">
        <v>2.29</v>
      </c>
      <c r="AL124" s="12">
        <v>3.2</v>
      </c>
      <c r="AM124" s="12">
        <v>3.29</v>
      </c>
    </row>
    <row r="125" spans="1:39">
      <c r="A125">
        <v>26</v>
      </c>
      <c r="B125" t="s">
        <v>844</v>
      </c>
      <c r="C125" t="s">
        <v>847</v>
      </c>
      <c r="D125" t="str">
        <f t="shared" si="14"/>
        <v>AmiensToulouse</v>
      </c>
      <c r="E125">
        <v>0.57035011300000005</v>
      </c>
      <c r="F125">
        <v>0.171308454</v>
      </c>
      <c r="G125">
        <v>0.25273563100000002</v>
      </c>
      <c r="H125">
        <v>0.39624219300000002</v>
      </c>
      <c r="I125">
        <v>0.40482496000000001</v>
      </c>
      <c r="J125" s="3">
        <v>34.30253430741638</v>
      </c>
      <c r="K125" s="3">
        <v>0</v>
      </c>
      <c r="L125" s="3">
        <v>3.3372148124543326</v>
      </c>
      <c r="M125" s="3">
        <f t="shared" si="15"/>
        <v>37.639749119870714</v>
      </c>
      <c r="N125">
        <f t="shared" si="16"/>
        <v>2.7</v>
      </c>
      <c r="O125">
        <f t="shared" si="17"/>
        <v>3</v>
      </c>
      <c r="P125">
        <f t="shared" si="18"/>
        <v>2.87</v>
      </c>
      <c r="Q125" s="4">
        <f t="shared" si="19"/>
        <v>154.97709351015354</v>
      </c>
      <c r="R125" s="4">
        <f t="shared" si="20"/>
        <v>62.360250880129286</v>
      </c>
      <c r="S125" s="4">
        <f t="shared" si="21"/>
        <v>71.93805739187323</v>
      </c>
      <c r="T125">
        <f t="shared" si="22"/>
        <v>2.1902675117360904</v>
      </c>
      <c r="U125">
        <f t="shared" si="22"/>
        <v>1.7949078537207264</v>
      </c>
      <c r="V125">
        <f t="shared" si="22"/>
        <v>1.8569587059959625</v>
      </c>
      <c r="W125" s="2">
        <f t="shared" si="23"/>
        <v>2.0260218426130967</v>
      </c>
      <c r="Z125">
        <v>1</v>
      </c>
      <c r="AA125">
        <v>1</v>
      </c>
      <c r="AB125" s="7">
        <f t="shared" si="24"/>
        <v>71.93805739187323</v>
      </c>
      <c r="AC125" s="7">
        <f t="shared" si="25"/>
        <v>-28.06194260812677</v>
      </c>
      <c r="AJ125" t="s">
        <v>981</v>
      </c>
      <c r="AK125" s="12">
        <v>1.1100000000000001</v>
      </c>
      <c r="AL125" s="12">
        <v>10</v>
      </c>
      <c r="AM125" s="12">
        <v>21</v>
      </c>
    </row>
    <row r="126" spans="1:39">
      <c r="A126">
        <v>26</v>
      </c>
      <c r="B126" t="s">
        <v>853</v>
      </c>
      <c r="C126" t="s">
        <v>863</v>
      </c>
      <c r="D126" t="str">
        <f t="shared" si="14"/>
        <v>MontpellierGuingamp</v>
      </c>
      <c r="E126">
        <v>0.41398133300000001</v>
      </c>
      <c r="F126">
        <v>0.301928906</v>
      </c>
      <c r="G126">
        <v>0.28144482300000001</v>
      </c>
      <c r="H126">
        <v>0.40072740200000001</v>
      </c>
      <c r="I126">
        <v>0.46056060700000001</v>
      </c>
      <c r="J126" s="3">
        <v>0</v>
      </c>
      <c r="K126" s="3">
        <v>1.2581456355795992</v>
      </c>
      <c r="L126" s="3">
        <v>10.35020781005918</v>
      </c>
      <c r="M126" s="3">
        <f t="shared" si="15"/>
        <v>11.608353445638778</v>
      </c>
      <c r="N126">
        <f t="shared" si="16"/>
        <v>1.8</v>
      </c>
      <c r="O126">
        <f t="shared" si="17"/>
        <v>3.39</v>
      </c>
      <c r="P126">
        <f t="shared" si="18"/>
        <v>5</v>
      </c>
      <c r="Q126" s="4">
        <f t="shared" si="19"/>
        <v>88.39164655436123</v>
      </c>
      <c r="R126" s="4">
        <f t="shared" si="20"/>
        <v>92.656760258976064</v>
      </c>
      <c r="S126" s="4">
        <f t="shared" si="21"/>
        <v>140.14268560465712</v>
      </c>
      <c r="T126">
        <f t="shared" si="22"/>
        <v>1.9464112239863141</v>
      </c>
      <c r="U126">
        <f t="shared" si="22"/>
        <v>1.9668771110382233</v>
      </c>
      <c r="V126">
        <f t="shared" si="22"/>
        <v>2.1465704357785609</v>
      </c>
      <c r="W126" s="2">
        <f t="shared" si="23"/>
        <v>2.0037761037989572</v>
      </c>
      <c r="Z126">
        <v>0</v>
      </c>
      <c r="AA126">
        <v>1</v>
      </c>
      <c r="AB126" s="7">
        <f t="shared" si="24"/>
        <v>92.656760258976064</v>
      </c>
      <c r="AC126" s="7">
        <f t="shared" si="25"/>
        <v>-7.3432397410239361</v>
      </c>
      <c r="AJ126" t="s">
        <v>982</v>
      </c>
      <c r="AK126" s="12">
        <v>2.29</v>
      </c>
      <c r="AL126" s="12">
        <v>3.2</v>
      </c>
      <c r="AM126" s="12">
        <v>3.29</v>
      </c>
    </row>
    <row r="127" spans="1:39">
      <c r="A127">
        <v>26</v>
      </c>
      <c r="B127" t="s">
        <v>857</v>
      </c>
      <c r="C127" t="s">
        <v>837</v>
      </c>
      <c r="D127" t="str">
        <f t="shared" si="14"/>
        <v>AngersSaint-Étienne</v>
      </c>
      <c r="E127">
        <v>0.65189428500000002</v>
      </c>
      <c r="F127">
        <v>0.13635357000000001</v>
      </c>
      <c r="G127">
        <v>0.179251992</v>
      </c>
      <c r="H127">
        <v>0.60521872200000004</v>
      </c>
      <c r="I127">
        <v>0.53327961899999998</v>
      </c>
      <c r="J127" s="3">
        <v>48.156702938758436</v>
      </c>
      <c r="K127" s="3">
        <v>0</v>
      </c>
      <c r="L127" s="3">
        <v>0.83389647277167767</v>
      </c>
      <c r="M127" s="3">
        <f t="shared" si="15"/>
        <v>48.990599411530113</v>
      </c>
      <c r="N127">
        <f t="shared" si="16"/>
        <v>2.5</v>
      </c>
      <c r="O127">
        <f t="shared" si="17"/>
        <v>3.2</v>
      </c>
      <c r="P127">
        <f t="shared" si="18"/>
        <v>3</v>
      </c>
      <c r="Q127" s="4">
        <f t="shared" si="19"/>
        <v>171.40115793536597</v>
      </c>
      <c r="R127" s="4">
        <f t="shared" si="20"/>
        <v>51.009400588469887</v>
      </c>
      <c r="S127" s="4">
        <f t="shared" si="21"/>
        <v>53.511090006784919</v>
      </c>
      <c r="T127">
        <f t="shared" si="22"/>
        <v>2.2340137515617484</v>
      </c>
      <c r="U127">
        <f t="shared" si="22"/>
        <v>1.7076502201661716</v>
      </c>
      <c r="V127">
        <f t="shared" si="22"/>
        <v>1.7284437975283669</v>
      </c>
      <c r="W127" s="2">
        <f t="shared" si="23"/>
        <v>1.9990119948524616</v>
      </c>
      <c r="Z127">
        <v>1</v>
      </c>
      <c r="AA127">
        <v>0</v>
      </c>
      <c r="AB127" s="7">
        <f t="shared" si="24"/>
        <v>171.40115793536597</v>
      </c>
      <c r="AC127" s="7">
        <f t="shared" si="25"/>
        <v>71.401157935365973</v>
      </c>
      <c r="AJ127" t="s">
        <v>983</v>
      </c>
      <c r="AK127" s="12">
        <v>1.72</v>
      </c>
      <c r="AL127" s="12">
        <v>3.6</v>
      </c>
      <c r="AM127" s="12">
        <v>5.25</v>
      </c>
    </row>
    <row r="128" spans="1:39">
      <c r="A128">
        <v>26</v>
      </c>
      <c r="B128" t="s">
        <v>856</v>
      </c>
      <c r="C128" t="s">
        <v>843</v>
      </c>
      <c r="D128" t="str">
        <f t="shared" si="14"/>
        <v>TroyesMetz</v>
      </c>
      <c r="E128">
        <v>0.28513930599999998</v>
      </c>
      <c r="F128">
        <v>0.44521665900000001</v>
      </c>
      <c r="G128">
        <v>0.26534310799999999</v>
      </c>
      <c r="H128">
        <v>0.45135449300000002</v>
      </c>
      <c r="I128">
        <v>0.49728107900000001</v>
      </c>
      <c r="J128" s="3">
        <v>0</v>
      </c>
      <c r="K128" s="3">
        <v>22.128009091906492</v>
      </c>
      <c r="L128" s="3">
        <v>5.9045054718712784</v>
      </c>
      <c r="M128" s="3">
        <f t="shared" si="15"/>
        <v>28.03251456377777</v>
      </c>
      <c r="N128">
        <f t="shared" si="16"/>
        <v>2.2000000000000002</v>
      </c>
      <c r="O128">
        <f t="shared" si="17"/>
        <v>3.2</v>
      </c>
      <c r="P128">
        <f t="shared" si="18"/>
        <v>3.5</v>
      </c>
      <c r="Q128" s="4">
        <f t="shared" si="19"/>
        <v>71.967485436222233</v>
      </c>
      <c r="R128" s="4">
        <f t="shared" si="20"/>
        <v>142.77711453032299</v>
      </c>
      <c r="S128" s="4">
        <f t="shared" si="21"/>
        <v>92.633254587771702</v>
      </c>
      <c r="T128">
        <f t="shared" si="22"/>
        <v>1.8571363285836815</v>
      </c>
      <c r="U128">
        <f t="shared" si="22"/>
        <v>2.1546586007895376</v>
      </c>
      <c r="V128">
        <f t="shared" si="22"/>
        <v>1.9667669228733544</v>
      </c>
      <c r="W128" s="2">
        <f t="shared" si="23"/>
        <v>2.0107005154356838</v>
      </c>
      <c r="Z128">
        <v>1</v>
      </c>
      <c r="AA128">
        <v>1</v>
      </c>
      <c r="AB128" s="7">
        <f t="shared" si="24"/>
        <v>92.633254587771702</v>
      </c>
      <c r="AC128" s="7">
        <f t="shared" si="25"/>
        <v>-7.3667454122282976</v>
      </c>
      <c r="AJ128" t="s">
        <v>984</v>
      </c>
      <c r="AK128" s="12">
        <v>2.29</v>
      </c>
      <c r="AL128" s="12">
        <v>3.39</v>
      </c>
      <c r="AM128" s="12">
        <v>3.1</v>
      </c>
    </row>
    <row r="129" spans="1:39">
      <c r="A129">
        <v>26</v>
      </c>
      <c r="B129" t="s">
        <v>859</v>
      </c>
      <c r="C129" t="s">
        <v>841</v>
      </c>
      <c r="D129" t="str">
        <f t="shared" si="14"/>
        <v>NiceNantes</v>
      </c>
      <c r="E129">
        <v>0.365705116</v>
      </c>
      <c r="F129">
        <v>0.28822882300000002</v>
      </c>
      <c r="G129">
        <v>0.34559949499999998</v>
      </c>
      <c r="H129">
        <v>0.22898902700000001</v>
      </c>
      <c r="I129">
        <v>0.31307964399999999</v>
      </c>
      <c r="J129" s="3">
        <v>0</v>
      </c>
      <c r="K129" s="3">
        <v>0</v>
      </c>
      <c r="L129" s="3">
        <v>8.3023764415920169</v>
      </c>
      <c r="M129" s="3">
        <f t="shared" si="15"/>
        <v>8.3023764415920169</v>
      </c>
      <c r="N129">
        <f t="shared" si="16"/>
        <v>2.25</v>
      </c>
      <c r="O129">
        <f t="shared" si="17"/>
        <v>3.1</v>
      </c>
      <c r="P129">
        <f t="shared" si="18"/>
        <v>3.5</v>
      </c>
      <c r="Q129" s="4">
        <f t="shared" si="19"/>
        <v>91.697623558407983</v>
      </c>
      <c r="R129" s="4">
        <f t="shared" si="20"/>
        <v>91.697623558407983</v>
      </c>
      <c r="S129" s="4">
        <f t="shared" si="21"/>
        <v>120.75594110398004</v>
      </c>
      <c r="T129">
        <f t="shared" si="22"/>
        <v>1.9623580806117493</v>
      </c>
      <c r="U129">
        <f t="shared" si="22"/>
        <v>1.9623580806117493</v>
      </c>
      <c r="V129">
        <f t="shared" si="22"/>
        <v>2.0819085069200485</v>
      </c>
      <c r="W129" s="2">
        <f t="shared" si="23"/>
        <v>2.0027590780106936</v>
      </c>
      <c r="Z129">
        <v>2</v>
      </c>
      <c r="AA129">
        <v>2</v>
      </c>
      <c r="AB129" s="7">
        <f t="shared" si="24"/>
        <v>120.75594110398004</v>
      </c>
      <c r="AC129" s="7">
        <f t="shared" si="25"/>
        <v>20.755941103980035</v>
      </c>
      <c r="AJ129" t="s">
        <v>985</v>
      </c>
      <c r="AK129" s="12">
        <v>2.6</v>
      </c>
      <c r="AL129" s="12">
        <v>3.1</v>
      </c>
      <c r="AM129" s="12">
        <v>2.89</v>
      </c>
    </row>
    <row r="130" spans="1:39">
      <c r="A130">
        <v>26</v>
      </c>
      <c r="B130" t="s">
        <v>854</v>
      </c>
      <c r="C130" t="s">
        <v>860</v>
      </c>
      <c r="D130" t="str">
        <f t="shared" si="14"/>
        <v>LilleLyon</v>
      </c>
      <c r="E130">
        <v>0.30783822300000002</v>
      </c>
      <c r="F130">
        <v>0.381744007</v>
      </c>
      <c r="G130">
        <v>0.30922768899999997</v>
      </c>
      <c r="H130">
        <v>0.31692903</v>
      </c>
      <c r="I130">
        <v>0.39250062800000002</v>
      </c>
      <c r="J130" s="3">
        <v>15.038585912942271</v>
      </c>
      <c r="K130" s="3">
        <v>19.396142347393795</v>
      </c>
      <c r="L130" s="3">
        <v>0</v>
      </c>
      <c r="M130" s="3">
        <f t="shared" si="15"/>
        <v>34.434728260336065</v>
      </c>
      <c r="N130">
        <f t="shared" si="16"/>
        <v>4</v>
      </c>
      <c r="O130">
        <f t="shared" si="17"/>
        <v>3.5</v>
      </c>
      <c r="P130">
        <f t="shared" si="18"/>
        <v>1.95</v>
      </c>
      <c r="Q130" s="4">
        <f t="shared" si="19"/>
        <v>125.71961539143301</v>
      </c>
      <c r="R130" s="4">
        <f t="shared" si="20"/>
        <v>133.4517699555422</v>
      </c>
      <c r="S130" s="4">
        <f t="shared" si="21"/>
        <v>65.565271739663942</v>
      </c>
      <c r="T130">
        <f t="shared" si="22"/>
        <v>2.0994030437293012</v>
      </c>
      <c r="U130">
        <f t="shared" si="22"/>
        <v>2.1253243381597025</v>
      </c>
      <c r="V130">
        <f t="shared" si="22"/>
        <v>1.8166738655116574</v>
      </c>
      <c r="W130" s="2">
        <f t="shared" si="23"/>
        <v>2.0193721924649939</v>
      </c>
      <c r="Z130">
        <v>1</v>
      </c>
      <c r="AA130">
        <v>0</v>
      </c>
      <c r="AB130" s="7">
        <f t="shared" si="24"/>
        <v>125.71961539143301</v>
      </c>
      <c r="AC130" s="7">
        <f t="shared" si="25"/>
        <v>25.71961539143301</v>
      </c>
      <c r="AJ130" t="s">
        <v>986</v>
      </c>
      <c r="AK130" s="12">
        <v>1.39</v>
      </c>
      <c r="AL130" s="12">
        <v>4.5</v>
      </c>
      <c r="AM130" s="12">
        <v>9</v>
      </c>
    </row>
    <row r="131" spans="1:39">
      <c r="A131">
        <v>26</v>
      </c>
      <c r="B131" t="s">
        <v>862</v>
      </c>
      <c r="C131" t="s">
        <v>851</v>
      </c>
      <c r="D131" t="str">
        <f t="shared" ref="D131:D194" si="26">B131&amp;C131</f>
        <v>MarseilleBordeaux</v>
      </c>
      <c r="E131">
        <v>0.29698270999999998</v>
      </c>
      <c r="F131">
        <v>0.45842075799999998</v>
      </c>
      <c r="G131">
        <v>0.23227505600000001</v>
      </c>
      <c r="H131">
        <v>0.59397070200000002</v>
      </c>
      <c r="I131">
        <v>0.60885231100000003</v>
      </c>
      <c r="J131" s="3">
        <v>0</v>
      </c>
      <c r="K131" s="3">
        <v>33.179044401059663</v>
      </c>
      <c r="L131" s="3">
        <v>13.643484687221617</v>
      </c>
      <c r="M131" s="3">
        <f t="shared" ref="M131:M194" si="27">SUM(J131:L131)</f>
        <v>46.822529088281279</v>
      </c>
      <c r="N131">
        <f t="shared" ref="N131:N194" si="28">VLOOKUP(D131,AJ131:AM510,2,FALSE)</f>
        <v>1.61</v>
      </c>
      <c r="O131">
        <f t="shared" ref="O131:O194" si="29">VLOOKUP(D131,AJ131:AM510,3,FALSE)</f>
        <v>4</v>
      </c>
      <c r="P131">
        <f t="shared" ref="P131:P194" si="30">VLOOKUP(D131,AJ131:AM510,4,FALSE)</f>
        <v>5.5</v>
      </c>
      <c r="Q131" s="4">
        <f t="shared" ref="Q131:Q194" si="31">100+(J131*N131-J131)-K131-L131</f>
        <v>53.177470911718729</v>
      </c>
      <c r="R131" s="4">
        <f t="shared" ref="R131:R194" si="32">100+(K131*O131-K131)-J131-L131</f>
        <v>185.89364851595738</v>
      </c>
      <c r="S131" s="4">
        <f t="shared" ref="S131:S194" si="33">100+(L131*P131-L131)-J131-K131</f>
        <v>128.21663669143763</v>
      </c>
      <c r="T131">
        <f t="shared" ref="T131:V194" si="34">LOG(Q131)</f>
        <v>1.7257276787043998</v>
      </c>
      <c r="U131">
        <f t="shared" si="34"/>
        <v>2.2692645513555734</v>
      </c>
      <c r="V131">
        <f t="shared" si="34"/>
        <v>2.1079443805222327</v>
      </c>
      <c r="W131" s="2">
        <f t="shared" ref="W131:W194" si="35">(E131*T131)+(F131*U131)+(G131*V131)</f>
        <v>2.0424121575092808</v>
      </c>
      <c r="Z131">
        <v>0</v>
      </c>
      <c r="AA131">
        <v>0</v>
      </c>
      <c r="AB131" s="7">
        <f t="shared" ref="AB131:AB194" si="36">IF(Z131=AA131,S131,IF(Z131&gt;AA131,Q131,R131))</f>
        <v>128.21663669143763</v>
      </c>
      <c r="AC131" s="7">
        <f t="shared" ref="AC131:AC194" si="37">AB131-100</f>
        <v>28.216636691437628</v>
      </c>
      <c r="AJ131" t="s">
        <v>987</v>
      </c>
      <c r="AK131" s="12">
        <v>2.7</v>
      </c>
      <c r="AL131" s="12">
        <v>3.1</v>
      </c>
      <c r="AM131" s="12">
        <v>2.7</v>
      </c>
    </row>
    <row r="132" spans="1:39">
      <c r="A132">
        <v>27</v>
      </c>
      <c r="B132" t="s">
        <v>838</v>
      </c>
      <c r="C132" t="s">
        <v>853</v>
      </c>
      <c r="D132" t="str">
        <f t="shared" si="26"/>
        <v>StrasbourgMontpellier</v>
      </c>
      <c r="E132">
        <v>0.62752957799999998</v>
      </c>
      <c r="F132">
        <v>0.15311732</v>
      </c>
      <c r="G132">
        <v>0.19730672699999999</v>
      </c>
      <c r="H132">
        <v>0.56720246299999999</v>
      </c>
      <c r="I132">
        <v>0.51914926400000005</v>
      </c>
      <c r="J132" s="3">
        <v>48.600739949956768</v>
      </c>
      <c r="K132" s="3">
        <v>0</v>
      </c>
      <c r="L132" s="3">
        <v>0</v>
      </c>
      <c r="M132" s="3">
        <f t="shared" si="27"/>
        <v>48.600739949956768</v>
      </c>
      <c r="N132">
        <f t="shared" si="28"/>
        <v>3.2</v>
      </c>
      <c r="O132">
        <f t="shared" si="29"/>
        <v>3</v>
      </c>
      <c r="P132">
        <f t="shared" si="30"/>
        <v>2.39</v>
      </c>
      <c r="Q132" s="4">
        <f t="shared" si="31"/>
        <v>206.9216278899049</v>
      </c>
      <c r="R132" s="4">
        <f t="shared" si="32"/>
        <v>51.399260050043232</v>
      </c>
      <c r="S132" s="4">
        <f t="shared" si="33"/>
        <v>51.399260050043232</v>
      </c>
      <c r="T132">
        <f t="shared" si="34"/>
        <v>2.3158058864237927</v>
      </c>
      <c r="U132">
        <f t="shared" si="34"/>
        <v>1.7109568668844539</v>
      </c>
      <c r="V132">
        <f t="shared" si="34"/>
        <v>1.7109568668844539</v>
      </c>
      <c r="W132" s="2">
        <f t="shared" si="35"/>
        <v>2.0527971201735289</v>
      </c>
      <c r="Z132">
        <v>0</v>
      </c>
      <c r="AA132">
        <v>0</v>
      </c>
      <c r="AB132" s="7">
        <f t="shared" si="36"/>
        <v>51.399260050043232</v>
      </c>
      <c r="AC132" s="7">
        <f t="shared" si="37"/>
        <v>-48.600739949956768</v>
      </c>
      <c r="AJ132" t="s">
        <v>988</v>
      </c>
      <c r="AK132" s="12">
        <v>2</v>
      </c>
      <c r="AL132" s="12">
        <v>3.5</v>
      </c>
      <c r="AM132" s="12">
        <v>3.75</v>
      </c>
    </row>
    <row r="133" spans="1:39">
      <c r="A133">
        <v>27</v>
      </c>
      <c r="B133" t="s">
        <v>847</v>
      </c>
      <c r="C133" t="s">
        <v>865</v>
      </c>
      <c r="D133" t="str">
        <f t="shared" si="26"/>
        <v>ToulouseMonaco</v>
      </c>
      <c r="E133">
        <v>0.363106235</v>
      </c>
      <c r="F133">
        <v>0.29945582700000001</v>
      </c>
      <c r="G133">
        <v>0.33686500000000003</v>
      </c>
      <c r="H133">
        <v>0.24837605900000001</v>
      </c>
      <c r="I133">
        <v>0.33183563799999999</v>
      </c>
      <c r="J133" s="3">
        <v>19.076558413380852</v>
      </c>
      <c r="K133" s="3">
        <v>5.2391021130649591</v>
      </c>
      <c r="L133" s="3">
        <v>0</v>
      </c>
      <c r="M133" s="3">
        <f t="shared" si="27"/>
        <v>24.315660526445811</v>
      </c>
      <c r="N133">
        <f t="shared" si="28"/>
        <v>4.33</v>
      </c>
      <c r="O133">
        <f t="shared" si="29"/>
        <v>3.5</v>
      </c>
      <c r="P133">
        <f t="shared" si="30"/>
        <v>1.85</v>
      </c>
      <c r="Q133" s="4">
        <f t="shared" si="31"/>
        <v>158.28583740349325</v>
      </c>
      <c r="R133" s="4">
        <f t="shared" si="32"/>
        <v>94.021196869281553</v>
      </c>
      <c r="S133" s="4">
        <f t="shared" si="33"/>
        <v>75.684339473554189</v>
      </c>
      <c r="T133">
        <f t="shared" si="34"/>
        <v>2.1994420581809146</v>
      </c>
      <c r="U133">
        <f t="shared" si="34"/>
        <v>1.9732257753612328</v>
      </c>
      <c r="V133">
        <f t="shared" si="34"/>
        <v>1.8790060250241472</v>
      </c>
      <c r="W133" s="2">
        <f t="shared" si="35"/>
        <v>2.0224964458849963</v>
      </c>
      <c r="Z133">
        <v>3</v>
      </c>
      <c r="AA133">
        <v>3</v>
      </c>
      <c r="AB133" s="7">
        <f t="shared" si="36"/>
        <v>75.684339473554189</v>
      </c>
      <c r="AC133" s="7">
        <f t="shared" si="37"/>
        <v>-24.315660526445811</v>
      </c>
      <c r="AJ133" t="s">
        <v>989</v>
      </c>
      <c r="AK133" s="12">
        <v>3.39</v>
      </c>
      <c r="AL133" s="12">
        <v>3.1</v>
      </c>
      <c r="AM133" s="12">
        <v>2.29</v>
      </c>
    </row>
    <row r="134" spans="1:39">
      <c r="A134">
        <v>27</v>
      </c>
      <c r="B134" t="s">
        <v>841</v>
      </c>
      <c r="C134" t="s">
        <v>844</v>
      </c>
      <c r="D134" t="str">
        <f t="shared" si="26"/>
        <v>NantesAmiens</v>
      </c>
      <c r="E134">
        <v>0.39265034799999998</v>
      </c>
      <c r="F134">
        <v>0.15518982000000001</v>
      </c>
      <c r="G134">
        <v>0.45208221900000001</v>
      </c>
      <c r="H134">
        <v>8.0686574999999996E-2</v>
      </c>
      <c r="I134">
        <v>0.13618161000000001</v>
      </c>
      <c r="J134" s="3">
        <v>0</v>
      </c>
      <c r="K134" s="3">
        <v>0</v>
      </c>
      <c r="L134" s="3">
        <v>33.796455410638146</v>
      </c>
      <c r="M134" s="3">
        <f t="shared" si="27"/>
        <v>33.796455410638146</v>
      </c>
      <c r="N134">
        <f t="shared" si="28"/>
        <v>1.66</v>
      </c>
      <c r="O134">
        <f t="shared" si="29"/>
        <v>3.6</v>
      </c>
      <c r="P134">
        <f t="shared" si="30"/>
        <v>5.75</v>
      </c>
      <c r="Q134" s="4">
        <f t="shared" si="31"/>
        <v>66.203544589361854</v>
      </c>
      <c r="R134" s="4">
        <f t="shared" si="32"/>
        <v>66.203544589361854</v>
      </c>
      <c r="S134" s="4">
        <f t="shared" si="33"/>
        <v>260.53316320053119</v>
      </c>
      <c r="T134">
        <f t="shared" si="34"/>
        <v>1.8208812425271548</v>
      </c>
      <c r="U134">
        <f t="shared" si="34"/>
        <v>1.8208812425271548</v>
      </c>
      <c r="V134">
        <f t="shared" si="34"/>
        <v>2.4158630123891047</v>
      </c>
      <c r="W134" s="2">
        <f t="shared" si="35"/>
        <v>2.0897205972550159</v>
      </c>
      <c r="Z134">
        <v>0</v>
      </c>
      <c r="AA134">
        <v>1</v>
      </c>
      <c r="AB134" s="7">
        <f t="shared" si="36"/>
        <v>66.203544589361854</v>
      </c>
      <c r="AC134" s="7">
        <f t="shared" si="37"/>
        <v>-33.796455410638146</v>
      </c>
      <c r="AJ134" t="s">
        <v>990</v>
      </c>
      <c r="AK134" s="12">
        <v>2.25</v>
      </c>
      <c r="AL134" s="12">
        <v>3.2</v>
      </c>
      <c r="AM134" s="12">
        <v>3.39</v>
      </c>
    </row>
    <row r="135" spans="1:39">
      <c r="A135">
        <v>27</v>
      </c>
      <c r="B135" t="s">
        <v>854</v>
      </c>
      <c r="C135" t="s">
        <v>857</v>
      </c>
      <c r="D135" t="str">
        <f t="shared" si="26"/>
        <v>LilleAngers</v>
      </c>
      <c r="E135">
        <v>0.61595281099999999</v>
      </c>
      <c r="F135">
        <v>0.161649721</v>
      </c>
      <c r="G135">
        <v>0.202116253</v>
      </c>
      <c r="H135">
        <v>0.56389665099999997</v>
      </c>
      <c r="I135">
        <v>0.52377444299999998</v>
      </c>
      <c r="J135" s="3">
        <v>33.695055051219974</v>
      </c>
      <c r="K135" s="3">
        <v>0</v>
      </c>
      <c r="L135" s="3">
        <v>2.27889760381519</v>
      </c>
      <c r="M135" s="3">
        <f t="shared" si="27"/>
        <v>35.973952655035163</v>
      </c>
      <c r="N135">
        <f t="shared" si="28"/>
        <v>2.2000000000000002</v>
      </c>
      <c r="O135">
        <f t="shared" si="29"/>
        <v>3.2</v>
      </c>
      <c r="P135">
        <f t="shared" si="30"/>
        <v>3.5</v>
      </c>
      <c r="Q135" s="4">
        <f t="shared" si="31"/>
        <v>138.15516845764878</v>
      </c>
      <c r="R135" s="4">
        <f t="shared" si="32"/>
        <v>64.026047344964823</v>
      </c>
      <c r="S135" s="4">
        <f t="shared" si="33"/>
        <v>72.002188958317987</v>
      </c>
      <c r="T135">
        <f t="shared" si="34"/>
        <v>2.1403671367418524</v>
      </c>
      <c r="U135">
        <f t="shared" si="34"/>
        <v>1.8063566914343925</v>
      </c>
      <c r="V135">
        <f t="shared" si="34"/>
        <v>1.8573456997377678</v>
      </c>
      <c r="W135" s="2">
        <f t="shared" si="35"/>
        <v>1.9857619630016787</v>
      </c>
      <c r="Z135">
        <v>1</v>
      </c>
      <c r="AA135">
        <v>2</v>
      </c>
      <c r="AB135" s="7">
        <f t="shared" si="36"/>
        <v>64.026047344964823</v>
      </c>
      <c r="AC135" s="7">
        <f t="shared" si="37"/>
        <v>-35.973952655035177</v>
      </c>
      <c r="AJ135" t="s">
        <v>991</v>
      </c>
      <c r="AK135" s="12">
        <v>2.37</v>
      </c>
      <c r="AL135" s="12">
        <v>3.2</v>
      </c>
      <c r="AM135" s="12">
        <v>3.2</v>
      </c>
    </row>
    <row r="136" spans="1:39">
      <c r="A136">
        <v>27</v>
      </c>
      <c r="B136" t="s">
        <v>840</v>
      </c>
      <c r="C136" t="s">
        <v>856</v>
      </c>
      <c r="D136" t="str">
        <f t="shared" si="26"/>
        <v>RennesTroyes</v>
      </c>
      <c r="E136">
        <v>0.35380587699999999</v>
      </c>
      <c r="F136">
        <v>0.295185262</v>
      </c>
      <c r="G136">
        <v>0.35060390000000002</v>
      </c>
      <c r="H136">
        <v>0.22010326499999999</v>
      </c>
      <c r="I136">
        <v>0.30552536600000002</v>
      </c>
      <c r="J136" s="3">
        <v>0</v>
      </c>
      <c r="K136" s="3">
        <v>9.0200589789520844</v>
      </c>
      <c r="L136" s="3">
        <v>22.001971909144096</v>
      </c>
      <c r="M136" s="3">
        <f t="shared" si="27"/>
        <v>31.022030888096182</v>
      </c>
      <c r="N136">
        <f t="shared" si="28"/>
        <v>1.72</v>
      </c>
      <c r="O136">
        <f t="shared" si="29"/>
        <v>3.6</v>
      </c>
      <c r="P136">
        <f t="shared" si="30"/>
        <v>5.25</v>
      </c>
      <c r="Q136" s="4">
        <f t="shared" si="31"/>
        <v>68.977969111903832</v>
      </c>
      <c r="R136" s="4">
        <f t="shared" si="32"/>
        <v>101.45018143613132</v>
      </c>
      <c r="S136" s="4">
        <f t="shared" si="33"/>
        <v>184.48832163491033</v>
      </c>
      <c r="T136">
        <f t="shared" si="34"/>
        <v>1.8387104034776227</v>
      </c>
      <c r="U136">
        <f t="shared" si="34"/>
        <v>2.0062528280735559</v>
      </c>
      <c r="V136">
        <f t="shared" si="34"/>
        <v>2.2659688799257554</v>
      </c>
      <c r="W136" s="2">
        <f t="shared" si="35"/>
        <v>2.0372203401251592</v>
      </c>
      <c r="Z136">
        <v>2</v>
      </c>
      <c r="AA136">
        <v>0</v>
      </c>
      <c r="AB136" s="7">
        <f t="shared" si="36"/>
        <v>68.977969111903832</v>
      </c>
      <c r="AC136" s="7">
        <f t="shared" si="37"/>
        <v>-31.022030888096168</v>
      </c>
      <c r="AJ136" t="s">
        <v>992</v>
      </c>
      <c r="AK136" s="12">
        <v>2.14</v>
      </c>
      <c r="AL136" s="12">
        <v>3.2</v>
      </c>
      <c r="AM136" s="12">
        <v>3.7</v>
      </c>
    </row>
    <row r="137" spans="1:39">
      <c r="A137">
        <v>27</v>
      </c>
      <c r="B137" t="s">
        <v>863</v>
      </c>
      <c r="C137" t="s">
        <v>843</v>
      </c>
      <c r="D137" t="str">
        <f t="shared" si="26"/>
        <v>GuingampMetz</v>
      </c>
      <c r="E137">
        <v>0.53195547399999998</v>
      </c>
      <c r="F137">
        <v>0.18112494900000001</v>
      </c>
      <c r="G137">
        <v>0.284267932</v>
      </c>
      <c r="H137">
        <v>0.31834667700000002</v>
      </c>
      <c r="I137">
        <v>0.35196567499999998</v>
      </c>
      <c r="J137" s="3">
        <v>4.2948021945396233</v>
      </c>
      <c r="K137" s="3">
        <v>0</v>
      </c>
      <c r="L137" s="3">
        <v>3.8165518602289263</v>
      </c>
      <c r="M137" s="3">
        <f t="shared" si="27"/>
        <v>8.1113540547685492</v>
      </c>
      <c r="N137">
        <f t="shared" si="28"/>
        <v>2</v>
      </c>
      <c r="O137">
        <f t="shared" si="29"/>
        <v>3.5</v>
      </c>
      <c r="P137">
        <f t="shared" si="30"/>
        <v>3.79</v>
      </c>
      <c r="Q137" s="4">
        <f t="shared" si="31"/>
        <v>100.4782503343107</v>
      </c>
      <c r="R137" s="4">
        <f t="shared" si="32"/>
        <v>91.888645945231445</v>
      </c>
      <c r="S137" s="4">
        <f t="shared" si="33"/>
        <v>106.35337749549907</v>
      </c>
      <c r="T137">
        <f t="shared" si="34"/>
        <v>2.0020720639252669</v>
      </c>
      <c r="U137">
        <f t="shared" si="34"/>
        <v>1.9632618518870262</v>
      </c>
      <c r="V137">
        <f t="shared" si="34"/>
        <v>2.0267512864753856</v>
      </c>
      <c r="W137" s="2">
        <f t="shared" si="35"/>
        <v>1.9967492934289042</v>
      </c>
      <c r="Z137">
        <v>2</v>
      </c>
      <c r="AA137">
        <v>2</v>
      </c>
      <c r="AB137" s="7">
        <f t="shared" si="36"/>
        <v>106.35337749549907</v>
      </c>
      <c r="AC137" s="7">
        <f t="shared" si="37"/>
        <v>6.3533774954990747</v>
      </c>
      <c r="AJ137" t="s">
        <v>993</v>
      </c>
      <c r="AK137" s="12">
        <v>2.39</v>
      </c>
      <c r="AL137" s="12">
        <v>3.1</v>
      </c>
      <c r="AM137" s="12">
        <v>3.2</v>
      </c>
    </row>
    <row r="138" spans="1:39">
      <c r="A138">
        <v>27</v>
      </c>
      <c r="B138" t="s">
        <v>846</v>
      </c>
      <c r="C138" t="s">
        <v>850</v>
      </c>
      <c r="D138" t="str">
        <f t="shared" si="26"/>
        <v>DijonCaen</v>
      </c>
      <c r="E138">
        <v>0.34851961100000001</v>
      </c>
      <c r="F138">
        <v>0.26546628799999999</v>
      </c>
      <c r="G138">
        <v>0.38583203100000002</v>
      </c>
      <c r="H138">
        <v>0.160171121</v>
      </c>
      <c r="I138">
        <v>0.244566218</v>
      </c>
      <c r="J138" s="3">
        <v>0</v>
      </c>
      <c r="K138" s="3">
        <v>0</v>
      </c>
      <c r="L138" s="3">
        <v>12.974548655133642</v>
      </c>
      <c r="M138" s="3">
        <f t="shared" si="27"/>
        <v>12.974548655133642</v>
      </c>
      <c r="N138">
        <f t="shared" si="28"/>
        <v>2.2000000000000002</v>
      </c>
      <c r="O138">
        <f t="shared" si="29"/>
        <v>3.29</v>
      </c>
      <c r="P138">
        <f t="shared" si="30"/>
        <v>3.39</v>
      </c>
      <c r="Q138" s="4">
        <f t="shared" si="31"/>
        <v>87.025451344866354</v>
      </c>
      <c r="R138" s="4">
        <f t="shared" si="32"/>
        <v>87.025451344866354</v>
      </c>
      <c r="S138" s="4">
        <f t="shared" si="33"/>
        <v>131.00917128576941</v>
      </c>
      <c r="T138">
        <f t="shared" si="34"/>
        <v>1.9396462843674329</v>
      </c>
      <c r="U138">
        <f t="shared" si="34"/>
        <v>1.9396462843674329</v>
      </c>
      <c r="V138">
        <f t="shared" si="34"/>
        <v>2.1173016994678422</v>
      </c>
      <c r="W138" s="2">
        <f t="shared" si="35"/>
        <v>2.0078382825947774</v>
      </c>
      <c r="Z138">
        <v>2</v>
      </c>
      <c r="AA138">
        <v>0</v>
      </c>
      <c r="AB138" s="7">
        <f t="shared" si="36"/>
        <v>87.025451344866354</v>
      </c>
      <c r="AC138" s="7">
        <f t="shared" si="37"/>
        <v>-12.974548655133646</v>
      </c>
      <c r="AJ138" t="s">
        <v>994</v>
      </c>
      <c r="AK138" s="12">
        <v>3.2</v>
      </c>
      <c r="AL138" s="12">
        <v>3.2</v>
      </c>
      <c r="AM138" s="12">
        <v>2.37</v>
      </c>
    </row>
    <row r="139" spans="1:39">
      <c r="A139">
        <v>27</v>
      </c>
      <c r="B139" t="s">
        <v>851</v>
      </c>
      <c r="C139" t="s">
        <v>859</v>
      </c>
      <c r="D139" t="str">
        <f t="shared" si="26"/>
        <v>BordeauxNice</v>
      </c>
      <c r="E139">
        <v>0.17575960400000001</v>
      </c>
      <c r="F139">
        <v>0.59912764299999999</v>
      </c>
      <c r="G139">
        <v>0.17544593999999999</v>
      </c>
      <c r="H139">
        <v>0.69611674300000004</v>
      </c>
      <c r="I139">
        <v>0.63925441999999999</v>
      </c>
      <c r="J139" s="3">
        <v>0</v>
      </c>
      <c r="K139" s="3">
        <v>49.744544635849294</v>
      </c>
      <c r="L139" s="3">
        <v>7.1061695845627426</v>
      </c>
      <c r="M139" s="3">
        <f t="shared" si="27"/>
        <v>56.850714220412037</v>
      </c>
      <c r="N139">
        <f t="shared" si="28"/>
        <v>2.1</v>
      </c>
      <c r="O139">
        <f t="shared" si="29"/>
        <v>3.29</v>
      </c>
      <c r="P139">
        <f t="shared" si="30"/>
        <v>3.7</v>
      </c>
      <c r="Q139" s="4">
        <f t="shared" si="31"/>
        <v>43.149285779587963</v>
      </c>
      <c r="R139" s="4">
        <f t="shared" si="32"/>
        <v>206.80883763153213</v>
      </c>
      <c r="S139" s="4">
        <f t="shared" si="33"/>
        <v>69.442113242470114</v>
      </c>
      <c r="T139">
        <f t="shared" si="34"/>
        <v>1.6349736115332467</v>
      </c>
      <c r="U139">
        <f t="shared" si="34"/>
        <v>2.3155690936704456</v>
      </c>
      <c r="V139">
        <f t="shared" si="34"/>
        <v>1.8416229286946293</v>
      </c>
      <c r="W139" s="2">
        <f t="shared" si="35"/>
        <v>1.9977890336583357</v>
      </c>
      <c r="Z139">
        <v>0</v>
      </c>
      <c r="AA139">
        <v>0</v>
      </c>
      <c r="AB139" s="7">
        <f t="shared" si="36"/>
        <v>69.442113242470114</v>
      </c>
      <c r="AC139" s="7">
        <f t="shared" si="37"/>
        <v>-30.557886757529886</v>
      </c>
      <c r="AJ139" t="s">
        <v>995</v>
      </c>
      <c r="AK139" s="12">
        <v>1.5</v>
      </c>
      <c r="AL139" s="12">
        <v>4.33</v>
      </c>
      <c r="AM139" s="12">
        <v>6.5</v>
      </c>
    </row>
    <row r="140" spans="1:39">
      <c r="A140">
        <v>27</v>
      </c>
      <c r="B140" t="s">
        <v>860</v>
      </c>
      <c r="C140" t="s">
        <v>837</v>
      </c>
      <c r="D140" t="str">
        <f t="shared" si="26"/>
        <v>LyonSaint-Étienne</v>
      </c>
      <c r="E140">
        <v>0.59338468200000005</v>
      </c>
      <c r="F140">
        <v>0.17293845299999999</v>
      </c>
      <c r="G140">
        <v>0.164983196</v>
      </c>
      <c r="H140">
        <v>0.72688696900000005</v>
      </c>
      <c r="I140">
        <v>0.66436768700000004</v>
      </c>
      <c r="J140" s="3">
        <v>0</v>
      </c>
      <c r="K140" s="3">
        <v>0</v>
      </c>
      <c r="L140" s="3">
        <v>4.3776760270203079</v>
      </c>
      <c r="M140" s="3">
        <f t="shared" si="27"/>
        <v>4.3776760270203079</v>
      </c>
      <c r="N140">
        <f t="shared" si="28"/>
        <v>1.44</v>
      </c>
      <c r="O140">
        <f t="shared" si="29"/>
        <v>4.5</v>
      </c>
      <c r="P140">
        <f t="shared" si="30"/>
        <v>7</v>
      </c>
      <c r="Q140" s="4">
        <f t="shared" si="31"/>
        <v>95.622323972979686</v>
      </c>
      <c r="R140" s="4">
        <f t="shared" si="32"/>
        <v>95.622323972979686</v>
      </c>
      <c r="S140" s="4">
        <f t="shared" si="33"/>
        <v>126.26605616212186</v>
      </c>
      <c r="T140">
        <f t="shared" si="34"/>
        <v>1.9805592944358672</v>
      </c>
      <c r="U140">
        <f t="shared" si="34"/>
        <v>1.9805592944358672</v>
      </c>
      <c r="V140">
        <f t="shared" si="34"/>
        <v>2.1012866157747521</v>
      </c>
      <c r="W140" s="2">
        <f t="shared" si="35"/>
        <v>1.8644253891480245</v>
      </c>
      <c r="Z140">
        <v>1</v>
      </c>
      <c r="AA140">
        <v>1</v>
      </c>
      <c r="AB140" s="7">
        <f t="shared" si="36"/>
        <v>126.26605616212186</v>
      </c>
      <c r="AC140" s="7">
        <f t="shared" si="37"/>
        <v>26.266056162121856</v>
      </c>
      <c r="AJ140" t="s">
        <v>996</v>
      </c>
      <c r="AK140" s="12">
        <v>5.25</v>
      </c>
      <c r="AL140" s="12">
        <v>4.75</v>
      </c>
      <c r="AM140" s="12">
        <v>1.53</v>
      </c>
    </row>
    <row r="141" spans="1:39">
      <c r="A141">
        <v>27</v>
      </c>
      <c r="B141" t="s">
        <v>866</v>
      </c>
      <c r="C141" t="s">
        <v>862</v>
      </c>
      <c r="D141" t="str">
        <f t="shared" si="26"/>
        <v>Paris S-GMarseille</v>
      </c>
      <c r="E141">
        <v>9.8077859000000003E-2</v>
      </c>
      <c r="F141">
        <v>0.64880130499999999</v>
      </c>
      <c r="G141">
        <v>0.119482325</v>
      </c>
      <c r="H141">
        <v>0.71202120999999996</v>
      </c>
      <c r="I141">
        <v>0.59675775799999997</v>
      </c>
      <c r="J141" s="3">
        <v>0</v>
      </c>
      <c r="K141" s="3">
        <v>72.333063073684826</v>
      </c>
      <c r="L141" s="3">
        <v>11.99148873839091</v>
      </c>
      <c r="M141" s="3">
        <f t="shared" si="27"/>
        <v>84.32455181207574</v>
      </c>
      <c r="N141">
        <f t="shared" si="28"/>
        <v>1.25</v>
      </c>
      <c r="O141">
        <f t="shared" si="29"/>
        <v>6.5</v>
      </c>
      <c r="P141">
        <f t="shared" si="30"/>
        <v>10</v>
      </c>
      <c r="Q141" s="4">
        <f t="shared" si="31"/>
        <v>15.675448187924264</v>
      </c>
      <c r="R141" s="4">
        <f t="shared" si="32"/>
        <v>485.8403581668756</v>
      </c>
      <c r="S141" s="4">
        <f t="shared" si="33"/>
        <v>135.59033557183338</v>
      </c>
      <c r="T141">
        <f t="shared" si="34"/>
        <v>1.1952199669036927</v>
      </c>
      <c r="U141">
        <f t="shared" si="34"/>
        <v>2.6864935882813117</v>
      </c>
      <c r="V141">
        <f t="shared" si="34"/>
        <v>2.132228735567907</v>
      </c>
      <c r="W141" s="2">
        <f t="shared" si="35"/>
        <v>2.1149888080964767</v>
      </c>
      <c r="Z141">
        <v>3</v>
      </c>
      <c r="AA141">
        <v>0</v>
      </c>
      <c r="AB141" s="7">
        <f t="shared" si="36"/>
        <v>15.675448187924264</v>
      </c>
      <c r="AC141" s="7">
        <f t="shared" si="37"/>
        <v>-84.32455181207574</v>
      </c>
      <c r="AJ141" t="s">
        <v>997</v>
      </c>
      <c r="AK141" s="12">
        <v>3.29</v>
      </c>
      <c r="AL141" s="12">
        <v>3.39</v>
      </c>
      <c r="AM141" s="12">
        <v>2.2000000000000002</v>
      </c>
    </row>
    <row r="142" spans="1:39">
      <c r="A142">
        <v>28</v>
      </c>
      <c r="B142" t="s">
        <v>859</v>
      </c>
      <c r="C142" t="s">
        <v>854</v>
      </c>
      <c r="D142" t="str">
        <f t="shared" si="26"/>
        <v>NiceLille</v>
      </c>
      <c r="E142">
        <v>0.62292188599999998</v>
      </c>
      <c r="F142">
        <v>0.15677875699999999</v>
      </c>
      <c r="G142">
        <v>0.19847155599999999</v>
      </c>
      <c r="H142">
        <v>0.569544198</v>
      </c>
      <c r="I142">
        <v>0.52409372600000004</v>
      </c>
      <c r="J142" s="3">
        <v>10.447270104718456</v>
      </c>
      <c r="K142" s="3">
        <v>0</v>
      </c>
      <c r="L142" s="3">
        <v>4.7224174559720105</v>
      </c>
      <c r="M142" s="3">
        <f t="shared" si="27"/>
        <v>15.169687560690466</v>
      </c>
      <c r="N142">
        <f t="shared" si="28"/>
        <v>1.72</v>
      </c>
      <c r="O142">
        <f t="shared" si="29"/>
        <v>3.5</v>
      </c>
      <c r="P142">
        <f t="shared" si="30"/>
        <v>5.5</v>
      </c>
      <c r="Q142" s="4">
        <f t="shared" si="31"/>
        <v>102.79961701942528</v>
      </c>
      <c r="R142" s="4">
        <f t="shared" si="32"/>
        <v>84.830312439309537</v>
      </c>
      <c r="S142" s="4">
        <f t="shared" si="33"/>
        <v>110.8036084471556</v>
      </c>
      <c r="T142">
        <f t="shared" si="34"/>
        <v>2.0119914966956371</v>
      </c>
      <c r="U142">
        <f t="shared" si="34"/>
        <v>1.9285510665586387</v>
      </c>
      <c r="V142">
        <f t="shared" si="34"/>
        <v>2.044553903922826</v>
      </c>
      <c r="W142" s="2">
        <f t="shared" si="35"/>
        <v>1.9614551714011343</v>
      </c>
      <c r="Z142">
        <v>2</v>
      </c>
      <c r="AA142">
        <v>1</v>
      </c>
      <c r="AB142" s="7">
        <f t="shared" si="36"/>
        <v>102.79961701942528</v>
      </c>
      <c r="AC142" s="7">
        <f t="shared" si="37"/>
        <v>2.7996170194252841</v>
      </c>
      <c r="AJ142" t="s">
        <v>998</v>
      </c>
      <c r="AK142" s="12">
        <v>2.37</v>
      </c>
      <c r="AL142" s="12">
        <v>3.1</v>
      </c>
      <c r="AM142" s="12">
        <v>3.25</v>
      </c>
    </row>
    <row r="143" spans="1:39">
      <c r="A143">
        <v>28</v>
      </c>
      <c r="B143" t="s">
        <v>865</v>
      </c>
      <c r="C143" t="s">
        <v>851</v>
      </c>
      <c r="D143" t="str">
        <f t="shared" si="26"/>
        <v>MonacoBordeaux</v>
      </c>
      <c r="E143">
        <v>0.64610752199999999</v>
      </c>
      <c r="F143">
        <v>0.108648737</v>
      </c>
      <c r="G143">
        <v>0.238898205</v>
      </c>
      <c r="H143">
        <v>0.34566905999999997</v>
      </c>
      <c r="I143">
        <v>0.30786361499999998</v>
      </c>
      <c r="J143" s="3">
        <v>3.4146185657946115</v>
      </c>
      <c r="K143" s="3">
        <v>0</v>
      </c>
      <c r="L143" s="3">
        <v>8.778051127192926</v>
      </c>
      <c r="M143" s="3">
        <f t="shared" si="27"/>
        <v>12.192669692987538</v>
      </c>
      <c r="N143">
        <f t="shared" si="28"/>
        <v>1.61</v>
      </c>
      <c r="O143">
        <f t="shared" si="29"/>
        <v>4</v>
      </c>
      <c r="P143">
        <f t="shared" si="30"/>
        <v>5.75</v>
      </c>
      <c r="Q143" s="4">
        <f t="shared" si="31"/>
        <v>93.304866197941791</v>
      </c>
      <c r="R143" s="4">
        <f t="shared" si="32"/>
        <v>87.807330307012464</v>
      </c>
      <c r="S143" s="4">
        <f t="shared" si="33"/>
        <v>138.28112428837179</v>
      </c>
      <c r="T143">
        <f t="shared" si="34"/>
        <v>1.969904294419631</v>
      </c>
      <c r="U143">
        <f t="shared" si="34"/>
        <v>1.943530773070111</v>
      </c>
      <c r="V143">
        <f t="shared" si="34"/>
        <v>2.1407629018961933</v>
      </c>
      <c r="W143" s="2">
        <f t="shared" si="35"/>
        <v>1.9953565606529189</v>
      </c>
      <c r="Z143">
        <v>2</v>
      </c>
      <c r="AA143">
        <v>1</v>
      </c>
      <c r="AB143" s="7">
        <f t="shared" si="36"/>
        <v>93.304866197941791</v>
      </c>
      <c r="AC143" s="7">
        <f t="shared" si="37"/>
        <v>-6.6951338020582085</v>
      </c>
      <c r="AJ143" t="s">
        <v>999</v>
      </c>
      <c r="AK143" s="12">
        <v>1.83</v>
      </c>
      <c r="AL143" s="12">
        <v>3.39</v>
      </c>
      <c r="AM143" s="12">
        <v>4.75</v>
      </c>
    </row>
    <row r="144" spans="1:39">
      <c r="A144">
        <v>28</v>
      </c>
      <c r="B144" t="s">
        <v>856</v>
      </c>
      <c r="C144" t="s">
        <v>866</v>
      </c>
      <c r="D144" t="str">
        <f t="shared" si="26"/>
        <v>TroyesParis S-G</v>
      </c>
      <c r="E144">
        <v>0.44706235300000002</v>
      </c>
      <c r="F144">
        <v>0.238352379</v>
      </c>
      <c r="G144">
        <v>0.31337653199999999</v>
      </c>
      <c r="H144">
        <v>0.284608631</v>
      </c>
      <c r="I144">
        <v>0.35102161300000001</v>
      </c>
      <c r="J144" s="3">
        <v>40.09520421604924</v>
      </c>
      <c r="K144" s="3">
        <v>16.592528352887093</v>
      </c>
      <c r="L144" s="3">
        <v>0</v>
      </c>
      <c r="M144" s="3">
        <f t="shared" si="27"/>
        <v>56.687732568936333</v>
      </c>
      <c r="N144">
        <f t="shared" si="28"/>
        <v>9.5</v>
      </c>
      <c r="O144">
        <f t="shared" si="29"/>
        <v>5.75</v>
      </c>
      <c r="P144">
        <f t="shared" si="30"/>
        <v>1.28</v>
      </c>
      <c r="Q144" s="4">
        <f t="shared" si="31"/>
        <v>424.21670748353142</v>
      </c>
      <c r="R144" s="4">
        <f t="shared" si="32"/>
        <v>138.71930546016446</v>
      </c>
      <c r="S144" s="4">
        <f t="shared" si="33"/>
        <v>43.312267431063667</v>
      </c>
      <c r="T144">
        <f t="shared" si="34"/>
        <v>2.6275877689071265</v>
      </c>
      <c r="U144">
        <f t="shared" si="34"/>
        <v>2.1421369057119133</v>
      </c>
      <c r="V144">
        <f t="shared" si="34"/>
        <v>1.636610919980658</v>
      </c>
      <c r="W144" s="2">
        <f t="shared" si="35"/>
        <v>2.1981544526386418</v>
      </c>
      <c r="Z144">
        <v>0</v>
      </c>
      <c r="AA144">
        <v>2</v>
      </c>
      <c r="AB144" s="7">
        <f t="shared" si="36"/>
        <v>138.71930546016446</v>
      </c>
      <c r="AC144" s="7">
        <f t="shared" si="37"/>
        <v>38.719305460164463</v>
      </c>
      <c r="AJ144" t="s">
        <v>1000</v>
      </c>
      <c r="AK144" s="12">
        <v>1.95</v>
      </c>
      <c r="AL144" s="12">
        <v>3.25</v>
      </c>
      <c r="AM144" s="12">
        <v>4.2</v>
      </c>
    </row>
    <row r="145" spans="1:39">
      <c r="A145">
        <v>28</v>
      </c>
      <c r="B145" t="s">
        <v>857</v>
      </c>
      <c r="C145" t="s">
        <v>863</v>
      </c>
      <c r="D145" t="str">
        <f t="shared" si="26"/>
        <v>AngersGuingamp</v>
      </c>
      <c r="E145">
        <v>0.27890228900000003</v>
      </c>
      <c r="F145">
        <v>0.42621165900000002</v>
      </c>
      <c r="G145">
        <v>0.29294241300000001</v>
      </c>
      <c r="H145">
        <v>0.35594360899999999</v>
      </c>
      <c r="I145">
        <v>0.42032131499999997</v>
      </c>
      <c r="J145" s="3">
        <v>0</v>
      </c>
      <c r="K145" s="3">
        <v>22.766918133612091</v>
      </c>
      <c r="L145" s="3">
        <v>11.930055732877522</v>
      </c>
      <c r="M145" s="3">
        <f t="shared" si="27"/>
        <v>34.696973866489614</v>
      </c>
      <c r="N145">
        <f t="shared" si="28"/>
        <v>2.04</v>
      </c>
      <c r="O145">
        <f t="shared" si="29"/>
        <v>3.2</v>
      </c>
      <c r="P145">
        <f t="shared" si="30"/>
        <v>4</v>
      </c>
      <c r="Q145" s="4">
        <f t="shared" si="31"/>
        <v>65.303026133510386</v>
      </c>
      <c r="R145" s="4">
        <f t="shared" si="32"/>
        <v>138.15716416106909</v>
      </c>
      <c r="S145" s="4">
        <f t="shared" si="33"/>
        <v>113.02324906502047</v>
      </c>
      <c r="T145">
        <f t="shared" si="34"/>
        <v>1.8149333068896818</v>
      </c>
      <c r="U145">
        <f t="shared" si="34"/>
        <v>2.140373410243833</v>
      </c>
      <c r="V145">
        <f t="shared" si="34"/>
        <v>2.0531677877497745</v>
      </c>
      <c r="W145" s="2">
        <f t="shared" si="35"/>
        <v>2.0199010817706746</v>
      </c>
      <c r="Z145">
        <v>3</v>
      </c>
      <c r="AA145">
        <v>0</v>
      </c>
      <c r="AB145" s="7">
        <f t="shared" si="36"/>
        <v>65.303026133510386</v>
      </c>
      <c r="AC145" s="7">
        <f t="shared" si="37"/>
        <v>-34.696973866489614</v>
      </c>
      <c r="AJ145" t="s">
        <v>1001</v>
      </c>
      <c r="AK145" s="12">
        <v>2.1</v>
      </c>
      <c r="AL145" s="12">
        <v>3.2</v>
      </c>
      <c r="AM145" s="12">
        <v>3.79</v>
      </c>
    </row>
    <row r="146" spans="1:39">
      <c r="A146">
        <v>28</v>
      </c>
      <c r="B146" t="s">
        <v>843</v>
      </c>
      <c r="C146" t="s">
        <v>847</v>
      </c>
      <c r="D146" t="str">
        <f t="shared" si="26"/>
        <v>MetzToulouse</v>
      </c>
      <c r="E146">
        <v>0.39129935199999999</v>
      </c>
      <c r="F146">
        <v>0.30373888399999999</v>
      </c>
      <c r="G146">
        <v>0.30356176000000001</v>
      </c>
      <c r="H146">
        <v>0.33203596499999999</v>
      </c>
      <c r="I146">
        <v>0.40475238600000002</v>
      </c>
      <c r="J146" s="3">
        <v>0.58750075369767574</v>
      </c>
      <c r="K146" s="3">
        <v>0</v>
      </c>
      <c r="L146" s="3">
        <v>0</v>
      </c>
      <c r="M146" s="3">
        <f t="shared" si="27"/>
        <v>0.58750075369767574</v>
      </c>
      <c r="N146">
        <f t="shared" si="28"/>
        <v>2.62</v>
      </c>
      <c r="O146">
        <f t="shared" si="29"/>
        <v>3.1</v>
      </c>
      <c r="P146">
        <f t="shared" si="30"/>
        <v>2.87</v>
      </c>
      <c r="Q146" s="4">
        <f t="shared" si="31"/>
        <v>100.95175122099023</v>
      </c>
      <c r="R146" s="4">
        <f t="shared" si="32"/>
        <v>99.412499246302318</v>
      </c>
      <c r="S146" s="4">
        <f t="shared" si="33"/>
        <v>99.412499246302318</v>
      </c>
      <c r="T146">
        <f t="shared" si="34"/>
        <v>2.0041138570985386</v>
      </c>
      <c r="U146">
        <f t="shared" si="34"/>
        <v>1.9974409921682008</v>
      </c>
      <c r="V146">
        <f t="shared" si="34"/>
        <v>1.9974409921682008</v>
      </c>
      <c r="W146" s="2">
        <f t="shared" si="35"/>
        <v>1.9972556545126261</v>
      </c>
      <c r="Z146">
        <v>1</v>
      </c>
      <c r="AA146">
        <v>1</v>
      </c>
      <c r="AB146" s="7">
        <f t="shared" si="36"/>
        <v>99.412499246302318</v>
      </c>
      <c r="AC146" s="7">
        <f t="shared" si="37"/>
        <v>-0.5875007536976824</v>
      </c>
      <c r="AJ146" t="s">
        <v>1002</v>
      </c>
      <c r="AK146" s="12">
        <v>2.39</v>
      </c>
      <c r="AL146" s="12">
        <v>3.1</v>
      </c>
      <c r="AM146" s="12">
        <v>3.25</v>
      </c>
    </row>
    <row r="147" spans="1:39">
      <c r="A147">
        <v>28</v>
      </c>
      <c r="B147" t="s">
        <v>844</v>
      </c>
      <c r="C147" t="s">
        <v>840</v>
      </c>
      <c r="D147" t="str">
        <f t="shared" si="26"/>
        <v>AmiensRennes</v>
      </c>
      <c r="E147">
        <v>0.280748251</v>
      </c>
      <c r="F147">
        <v>0.40907200199999999</v>
      </c>
      <c r="G147">
        <v>0.30893208700000002</v>
      </c>
      <c r="H147">
        <v>0.31145947000000002</v>
      </c>
      <c r="I147">
        <v>0.384032863</v>
      </c>
      <c r="J147" s="3">
        <v>0.85624069350446064</v>
      </c>
      <c r="K147" s="3">
        <v>13.841879869950716</v>
      </c>
      <c r="L147" s="3">
        <v>0</v>
      </c>
      <c r="M147" s="3">
        <f t="shared" si="27"/>
        <v>14.698120563455177</v>
      </c>
      <c r="N147">
        <f t="shared" si="28"/>
        <v>3.25</v>
      </c>
      <c r="O147">
        <f t="shared" si="29"/>
        <v>3.1</v>
      </c>
      <c r="P147">
        <f t="shared" si="30"/>
        <v>2.39</v>
      </c>
      <c r="Q147" s="4">
        <f t="shared" si="31"/>
        <v>88.084661690434316</v>
      </c>
      <c r="R147" s="4">
        <f t="shared" si="32"/>
        <v>128.21170703339203</v>
      </c>
      <c r="S147" s="4">
        <f t="shared" si="33"/>
        <v>85.301879436544823</v>
      </c>
      <c r="T147">
        <f t="shared" si="34"/>
        <v>1.944900290669175</v>
      </c>
      <c r="U147">
        <f t="shared" si="34"/>
        <v>2.1079276824984805</v>
      </c>
      <c r="V147">
        <f t="shared" si="34"/>
        <v>1.9309585999826291</v>
      </c>
      <c r="W147" s="2">
        <f t="shared" si="35"/>
        <v>2.0048566223288682</v>
      </c>
      <c r="Z147">
        <v>0</v>
      </c>
      <c r="AA147">
        <v>2</v>
      </c>
      <c r="AB147" s="7">
        <f t="shared" si="36"/>
        <v>128.21170703339203</v>
      </c>
      <c r="AC147" s="7">
        <f t="shared" si="37"/>
        <v>28.211707033392031</v>
      </c>
      <c r="AJ147" t="s">
        <v>1003</v>
      </c>
      <c r="AK147" s="12">
        <v>1.33</v>
      </c>
      <c r="AL147" s="12">
        <v>5</v>
      </c>
      <c r="AM147" s="12">
        <v>10</v>
      </c>
    </row>
    <row r="148" spans="1:39">
      <c r="A148">
        <v>28</v>
      </c>
      <c r="B148" t="s">
        <v>837</v>
      </c>
      <c r="C148" t="s">
        <v>846</v>
      </c>
      <c r="D148" t="str">
        <f t="shared" si="26"/>
        <v>Saint-ÉtienneDijon</v>
      </c>
      <c r="E148">
        <v>0.28138359600000001</v>
      </c>
      <c r="F148">
        <v>0.38945803200000001</v>
      </c>
      <c r="G148">
        <v>0.32841810500000002</v>
      </c>
      <c r="H148">
        <v>0.26400902199999998</v>
      </c>
      <c r="I148">
        <v>0.343533435</v>
      </c>
      <c r="J148" s="3">
        <v>0</v>
      </c>
      <c r="K148" s="3">
        <v>24.941740126010572</v>
      </c>
      <c r="L148" s="3">
        <v>23.168551954626004</v>
      </c>
      <c r="M148" s="3">
        <f t="shared" si="27"/>
        <v>48.110292080636576</v>
      </c>
      <c r="N148">
        <f t="shared" si="28"/>
        <v>1.72</v>
      </c>
      <c r="O148">
        <f t="shared" si="29"/>
        <v>3.6</v>
      </c>
      <c r="P148">
        <f t="shared" si="30"/>
        <v>5.25</v>
      </c>
      <c r="Q148" s="4">
        <f t="shared" si="31"/>
        <v>51.889707919363424</v>
      </c>
      <c r="R148" s="4">
        <f t="shared" si="32"/>
        <v>141.6799723730015</v>
      </c>
      <c r="S148" s="4">
        <f t="shared" si="33"/>
        <v>173.52460568114992</v>
      </c>
      <c r="T148">
        <f t="shared" si="34"/>
        <v>1.7150812261128161</v>
      </c>
      <c r="U148">
        <f t="shared" si="34"/>
        <v>2.1513084634964299</v>
      </c>
      <c r="V148">
        <f t="shared" si="34"/>
        <v>2.2393610661808929</v>
      </c>
      <c r="W148" s="2">
        <f t="shared" si="35"/>
        <v>2.0558868010198852</v>
      </c>
      <c r="Z148">
        <v>2</v>
      </c>
      <c r="AA148">
        <v>2</v>
      </c>
      <c r="AB148" s="7">
        <f t="shared" si="36"/>
        <v>173.52460568114992</v>
      </c>
      <c r="AC148" s="7">
        <f t="shared" si="37"/>
        <v>73.524605681149922</v>
      </c>
      <c r="AJ148" t="s">
        <v>1004</v>
      </c>
      <c r="AK148" s="12">
        <v>6.5</v>
      </c>
      <c r="AL148" s="12">
        <v>4.33</v>
      </c>
      <c r="AM148" s="12">
        <v>1.5</v>
      </c>
    </row>
    <row r="149" spans="1:39">
      <c r="A149">
        <v>28</v>
      </c>
      <c r="B149" t="s">
        <v>850</v>
      </c>
      <c r="C149" t="s">
        <v>838</v>
      </c>
      <c r="D149" t="str">
        <f t="shared" si="26"/>
        <v>CaenStrasbourg</v>
      </c>
      <c r="E149">
        <v>0.611906281</v>
      </c>
      <c r="F149">
        <v>0.16736410900000001</v>
      </c>
      <c r="G149">
        <v>0.17883964599999999</v>
      </c>
      <c r="H149">
        <v>0.66903330900000002</v>
      </c>
      <c r="I149">
        <v>0.61115277199999996</v>
      </c>
      <c r="J149" s="3">
        <v>35.416218318689985</v>
      </c>
      <c r="K149" s="3">
        <v>0</v>
      </c>
      <c r="L149" s="3">
        <v>1.7296601771826438E-2</v>
      </c>
      <c r="M149" s="3">
        <f t="shared" si="27"/>
        <v>35.433514920461811</v>
      </c>
      <c r="N149">
        <f t="shared" si="28"/>
        <v>2.14</v>
      </c>
      <c r="O149">
        <f t="shared" si="29"/>
        <v>3.29</v>
      </c>
      <c r="P149">
        <f t="shared" si="30"/>
        <v>3.6</v>
      </c>
      <c r="Q149" s="4">
        <f t="shared" si="31"/>
        <v>140.35719228153476</v>
      </c>
      <c r="R149" s="4">
        <f t="shared" si="32"/>
        <v>64.566485079538182</v>
      </c>
      <c r="S149" s="4">
        <f t="shared" si="33"/>
        <v>64.628752845916765</v>
      </c>
      <c r="T149">
        <f t="shared" si="34"/>
        <v>2.1472346719626305</v>
      </c>
      <c r="U149">
        <f t="shared" si="34"/>
        <v>1.8100071445890387</v>
      </c>
      <c r="V149">
        <f t="shared" si="34"/>
        <v>1.8104257753352924</v>
      </c>
      <c r="W149" s="2">
        <f t="shared" si="35"/>
        <v>1.9406125203629259</v>
      </c>
      <c r="Z149">
        <v>2</v>
      </c>
      <c r="AA149">
        <v>0</v>
      </c>
      <c r="AB149" s="7">
        <f t="shared" si="36"/>
        <v>140.35719228153476</v>
      </c>
      <c r="AC149" s="7">
        <f t="shared" si="37"/>
        <v>40.357192281534765</v>
      </c>
      <c r="AJ149" t="s">
        <v>1005</v>
      </c>
      <c r="AK149" s="12">
        <v>3.75</v>
      </c>
      <c r="AL149" s="12">
        <v>3.39</v>
      </c>
      <c r="AM149" s="12">
        <v>2.04</v>
      </c>
    </row>
    <row r="150" spans="1:39">
      <c r="A150">
        <v>28</v>
      </c>
      <c r="B150" t="s">
        <v>853</v>
      </c>
      <c r="C150" t="s">
        <v>860</v>
      </c>
      <c r="D150" t="str">
        <f t="shared" si="26"/>
        <v>MontpellierLyon</v>
      </c>
      <c r="E150">
        <v>0.29144093799999998</v>
      </c>
      <c r="F150">
        <v>0.35687079500000002</v>
      </c>
      <c r="G150">
        <v>0.351287497</v>
      </c>
      <c r="H150">
        <v>0.21842567800000001</v>
      </c>
      <c r="I150">
        <v>0.30363327800000001</v>
      </c>
      <c r="J150" s="3">
        <v>0</v>
      </c>
      <c r="K150" s="3">
        <v>6.3559021241062172</v>
      </c>
      <c r="L150" s="3">
        <v>0</v>
      </c>
      <c r="M150" s="3">
        <f t="shared" si="27"/>
        <v>6.3559021241062172</v>
      </c>
      <c r="N150">
        <f t="shared" si="28"/>
        <v>2.89</v>
      </c>
      <c r="O150">
        <f t="shared" si="29"/>
        <v>3.2</v>
      </c>
      <c r="P150">
        <f t="shared" si="30"/>
        <v>2.54</v>
      </c>
      <c r="Q150" s="4">
        <f t="shared" si="31"/>
        <v>93.644097875893777</v>
      </c>
      <c r="R150" s="4">
        <f t="shared" si="32"/>
        <v>113.98298467303368</v>
      </c>
      <c r="S150" s="4">
        <f t="shared" si="33"/>
        <v>93.644097875893777</v>
      </c>
      <c r="T150">
        <f t="shared" si="34"/>
        <v>1.9714804102141215</v>
      </c>
      <c r="U150">
        <f t="shared" si="34"/>
        <v>2.0568400248966086</v>
      </c>
      <c r="V150">
        <f t="shared" si="34"/>
        <v>1.9714804102141215</v>
      </c>
      <c r="W150" s="2">
        <f t="shared" si="35"/>
        <v>2.0011526535627526</v>
      </c>
      <c r="Z150">
        <v>1</v>
      </c>
      <c r="AA150">
        <v>1</v>
      </c>
      <c r="AB150" s="7">
        <f t="shared" si="36"/>
        <v>93.644097875893777</v>
      </c>
      <c r="AC150" s="7">
        <f t="shared" si="37"/>
        <v>-6.3559021241062226</v>
      </c>
      <c r="AJ150" t="s">
        <v>1006</v>
      </c>
      <c r="AK150" s="12">
        <v>1.04</v>
      </c>
      <c r="AL150" s="12">
        <v>17</v>
      </c>
      <c r="AM150" s="12">
        <v>34</v>
      </c>
    </row>
    <row r="151" spans="1:39">
      <c r="A151">
        <v>28</v>
      </c>
      <c r="B151" t="s">
        <v>862</v>
      </c>
      <c r="C151" t="s">
        <v>841</v>
      </c>
      <c r="D151" t="str">
        <f t="shared" si="26"/>
        <v>MarseilleNantes</v>
      </c>
      <c r="E151">
        <v>0.48819559299999998</v>
      </c>
      <c r="F151">
        <v>8.3438643000000007E-2</v>
      </c>
      <c r="G151">
        <v>8.8152004000000006E-2</v>
      </c>
      <c r="H151">
        <v>0.61991019000000003</v>
      </c>
      <c r="I151">
        <v>0.55260656799999996</v>
      </c>
      <c r="J151" s="3">
        <v>10.671654413001518</v>
      </c>
      <c r="K151" s="3">
        <v>0</v>
      </c>
      <c r="L151" s="3">
        <v>1.0997825329349342</v>
      </c>
      <c r="M151" s="3">
        <f t="shared" si="27"/>
        <v>11.771436945936452</v>
      </c>
      <c r="N151">
        <f t="shared" si="28"/>
        <v>1.53</v>
      </c>
      <c r="O151">
        <f t="shared" si="29"/>
        <v>4</v>
      </c>
      <c r="P151">
        <f t="shared" si="30"/>
        <v>7</v>
      </c>
      <c r="Q151" s="4">
        <f t="shared" si="31"/>
        <v>104.55619430595587</v>
      </c>
      <c r="R151" s="4">
        <f t="shared" si="32"/>
        <v>88.228563054063542</v>
      </c>
      <c r="S151" s="4">
        <f t="shared" si="33"/>
        <v>95.927040784608081</v>
      </c>
      <c r="T151">
        <f t="shared" si="34"/>
        <v>2.0193497671700165</v>
      </c>
      <c r="U151">
        <f t="shared" si="34"/>
        <v>1.9456092060909178</v>
      </c>
      <c r="V151">
        <f t="shared" si="34"/>
        <v>1.9819410472976799</v>
      </c>
      <c r="W151" s="2">
        <f t="shared" si="35"/>
        <v>1.3228887241516609</v>
      </c>
      <c r="Z151">
        <v>1</v>
      </c>
      <c r="AA151">
        <v>1</v>
      </c>
      <c r="AB151" s="7">
        <f t="shared" si="36"/>
        <v>95.927040784608081</v>
      </c>
      <c r="AC151" s="7">
        <f t="shared" si="37"/>
        <v>-4.0729592153919185</v>
      </c>
      <c r="AJ151" t="s">
        <v>1007</v>
      </c>
      <c r="AK151" s="12">
        <v>2.62</v>
      </c>
      <c r="AL151" s="12">
        <v>3</v>
      </c>
      <c r="AM151" s="12">
        <v>2.89</v>
      </c>
    </row>
    <row r="152" spans="1:39">
      <c r="A152">
        <v>29</v>
      </c>
      <c r="B152" t="s">
        <v>838</v>
      </c>
      <c r="C152" t="s">
        <v>865</v>
      </c>
      <c r="D152" t="str">
        <f t="shared" si="26"/>
        <v>StrasbourgMonaco</v>
      </c>
      <c r="E152">
        <v>0.41789980900000001</v>
      </c>
      <c r="F152">
        <v>0.33504914200000002</v>
      </c>
      <c r="G152">
        <v>0.23574910399999999</v>
      </c>
      <c r="H152">
        <v>0.59503691400000003</v>
      </c>
      <c r="I152">
        <v>0.61539991800000005</v>
      </c>
      <c r="J152" s="3">
        <v>34.482557909058329</v>
      </c>
      <c r="K152" s="3">
        <v>23.880707234011993</v>
      </c>
      <c r="L152" s="3">
        <v>0</v>
      </c>
      <c r="M152" s="3">
        <f t="shared" si="27"/>
        <v>58.363265143070322</v>
      </c>
      <c r="N152">
        <f t="shared" si="28"/>
        <v>5.5</v>
      </c>
      <c r="O152">
        <f t="shared" si="29"/>
        <v>3.75</v>
      </c>
      <c r="P152">
        <f t="shared" si="30"/>
        <v>1.66</v>
      </c>
      <c r="Q152" s="4">
        <f t="shared" si="31"/>
        <v>231.2908033567505</v>
      </c>
      <c r="R152" s="4">
        <f t="shared" si="32"/>
        <v>131.18938698447465</v>
      </c>
      <c r="S152" s="4">
        <f t="shared" si="33"/>
        <v>41.636734856929678</v>
      </c>
      <c r="T152">
        <f t="shared" si="34"/>
        <v>2.3641583645872193</v>
      </c>
      <c r="U152">
        <f t="shared" si="34"/>
        <v>2.1178987027186702</v>
      </c>
      <c r="V152">
        <f t="shared" si="34"/>
        <v>1.6194766649014778</v>
      </c>
      <c r="W152" s="2">
        <f t="shared" si="35"/>
        <v>2.0793716448949864</v>
      </c>
      <c r="Z152">
        <v>1</v>
      </c>
      <c r="AA152">
        <v>3</v>
      </c>
      <c r="AB152" s="7">
        <f t="shared" si="36"/>
        <v>131.18938698447465</v>
      </c>
      <c r="AC152" s="7">
        <f t="shared" si="37"/>
        <v>31.189386984474652</v>
      </c>
      <c r="AJ152" t="s">
        <v>1008</v>
      </c>
      <c r="AK152" s="12">
        <v>3.1</v>
      </c>
      <c r="AL152" s="12">
        <v>3.1</v>
      </c>
      <c r="AM152" s="12">
        <v>2.5</v>
      </c>
    </row>
    <row r="153" spans="1:39">
      <c r="A153">
        <v>29</v>
      </c>
      <c r="B153" t="s">
        <v>866</v>
      </c>
      <c r="C153" t="s">
        <v>843</v>
      </c>
      <c r="D153" t="str">
        <f t="shared" si="26"/>
        <v>Paris S-GMetz</v>
      </c>
      <c r="E153">
        <v>0.12859020299999999</v>
      </c>
      <c r="F153">
        <v>0.651005273</v>
      </c>
      <c r="G153">
        <v>0.20497858799999999</v>
      </c>
      <c r="H153">
        <v>0.48810432500000001</v>
      </c>
      <c r="I153">
        <v>0.43488978900000003</v>
      </c>
      <c r="J153" s="3">
        <v>0</v>
      </c>
      <c r="K153" s="3">
        <v>0</v>
      </c>
      <c r="L153" s="3">
        <v>0</v>
      </c>
      <c r="M153" s="3">
        <f t="shared" si="27"/>
        <v>0</v>
      </c>
      <c r="N153">
        <f t="shared" si="28"/>
        <v>1.08</v>
      </c>
      <c r="O153">
        <f t="shared" si="29"/>
        <v>12</v>
      </c>
      <c r="P153">
        <f t="shared" si="30"/>
        <v>23</v>
      </c>
      <c r="Q153" s="4">
        <f t="shared" si="31"/>
        <v>100</v>
      </c>
      <c r="R153" s="4">
        <f t="shared" si="32"/>
        <v>100</v>
      </c>
      <c r="S153" s="4">
        <f t="shared" si="33"/>
        <v>100</v>
      </c>
      <c r="T153">
        <f t="shared" si="34"/>
        <v>2</v>
      </c>
      <c r="U153">
        <f t="shared" si="34"/>
        <v>2</v>
      </c>
      <c r="V153">
        <f t="shared" si="34"/>
        <v>2</v>
      </c>
      <c r="W153" s="2">
        <f t="shared" si="35"/>
        <v>1.9691481280000001</v>
      </c>
      <c r="Z153">
        <v>5</v>
      </c>
      <c r="AA153">
        <v>0</v>
      </c>
      <c r="AB153" s="7">
        <f t="shared" si="36"/>
        <v>100</v>
      </c>
      <c r="AC153" s="7">
        <f t="shared" si="37"/>
        <v>0</v>
      </c>
      <c r="AJ153" t="s">
        <v>1009</v>
      </c>
      <c r="AK153" s="12">
        <v>2.04</v>
      </c>
      <c r="AL153" s="12">
        <v>3.29</v>
      </c>
      <c r="AM153" s="12">
        <v>3.89</v>
      </c>
    </row>
    <row r="154" spans="1:39">
      <c r="A154">
        <v>29</v>
      </c>
      <c r="B154" t="s">
        <v>840</v>
      </c>
      <c r="C154" t="s">
        <v>837</v>
      </c>
      <c r="D154" t="str">
        <f t="shared" si="26"/>
        <v>RennesSaint-Étienne</v>
      </c>
      <c r="E154">
        <v>0.48977801500000001</v>
      </c>
      <c r="F154">
        <v>0.18961377700000001</v>
      </c>
      <c r="G154">
        <v>0.31944611099999998</v>
      </c>
      <c r="H154">
        <v>0.24637789600000001</v>
      </c>
      <c r="I154">
        <v>0.29952753700000001</v>
      </c>
      <c r="J154" s="3">
        <v>18.037934056778333</v>
      </c>
      <c r="K154" s="3">
        <v>0</v>
      </c>
      <c r="L154" s="3">
        <v>11.413748535626373</v>
      </c>
      <c r="M154" s="3">
        <f t="shared" si="27"/>
        <v>29.451682592404708</v>
      </c>
      <c r="N154">
        <f t="shared" si="28"/>
        <v>2.25</v>
      </c>
      <c r="O154">
        <f t="shared" si="29"/>
        <v>3.2</v>
      </c>
      <c r="P154">
        <f t="shared" si="30"/>
        <v>3.39</v>
      </c>
      <c r="Q154" s="4">
        <f t="shared" si="31"/>
        <v>111.13366903534656</v>
      </c>
      <c r="R154" s="4">
        <f t="shared" si="32"/>
        <v>70.548317407595292</v>
      </c>
      <c r="S154" s="4">
        <f t="shared" si="33"/>
        <v>109.2409249433687</v>
      </c>
      <c r="T154">
        <f t="shared" si="34"/>
        <v>2.0458456526497542</v>
      </c>
      <c r="U154">
        <f t="shared" si="34"/>
        <v>1.8484866601979393</v>
      </c>
      <c r="V154">
        <f t="shared" si="34"/>
        <v>2.038385368656459</v>
      </c>
      <c r="W154" s="2">
        <f t="shared" si="35"/>
        <v>2.00366303886203</v>
      </c>
      <c r="Z154">
        <v>1</v>
      </c>
      <c r="AA154">
        <v>1</v>
      </c>
      <c r="AB154" s="7">
        <f t="shared" si="36"/>
        <v>109.2409249433687</v>
      </c>
      <c r="AC154" s="7">
        <f t="shared" si="37"/>
        <v>9.2409249433686966</v>
      </c>
      <c r="AJ154" t="s">
        <v>1010</v>
      </c>
      <c r="AK154" s="12">
        <v>1.39</v>
      </c>
      <c r="AL154" s="12">
        <v>4.75</v>
      </c>
      <c r="AM154" s="12">
        <v>8</v>
      </c>
    </row>
    <row r="155" spans="1:39">
      <c r="A155">
        <v>29</v>
      </c>
      <c r="B155" t="s">
        <v>854</v>
      </c>
      <c r="C155" t="s">
        <v>853</v>
      </c>
      <c r="D155" t="str">
        <f t="shared" si="26"/>
        <v>LilleMontpellier</v>
      </c>
      <c r="E155">
        <v>0.61067186299999998</v>
      </c>
      <c r="F155">
        <v>0.165139858</v>
      </c>
      <c r="G155">
        <v>0.20524699399999999</v>
      </c>
      <c r="H155">
        <v>0.55755550799999998</v>
      </c>
      <c r="I155">
        <v>0.52169970799999998</v>
      </c>
      <c r="J155" s="3">
        <v>44.250451121049025</v>
      </c>
      <c r="K155" s="3">
        <v>0</v>
      </c>
      <c r="L155" s="3">
        <v>0</v>
      </c>
      <c r="M155" s="3">
        <f t="shared" si="27"/>
        <v>44.250451121049025</v>
      </c>
      <c r="N155">
        <f t="shared" si="28"/>
        <v>3.1</v>
      </c>
      <c r="O155">
        <f t="shared" si="29"/>
        <v>3</v>
      </c>
      <c r="P155">
        <f t="shared" si="30"/>
        <v>2.54</v>
      </c>
      <c r="Q155" s="4">
        <f t="shared" si="31"/>
        <v>192.92594735420295</v>
      </c>
      <c r="R155" s="4">
        <f t="shared" si="32"/>
        <v>55.749548878950975</v>
      </c>
      <c r="S155" s="4">
        <f t="shared" si="33"/>
        <v>55.749548878950975</v>
      </c>
      <c r="T155">
        <f t="shared" si="34"/>
        <v>2.2853906415107827</v>
      </c>
      <c r="U155">
        <f t="shared" si="34"/>
        <v>1.7462413574569706</v>
      </c>
      <c r="V155">
        <f t="shared" si="34"/>
        <v>1.7462413574569706</v>
      </c>
      <c r="W155" s="2">
        <f t="shared" si="35"/>
        <v>2.0424085999548489</v>
      </c>
      <c r="Z155">
        <v>1</v>
      </c>
      <c r="AA155">
        <v>1</v>
      </c>
      <c r="AB155" s="7">
        <f t="shared" si="36"/>
        <v>55.749548878950975</v>
      </c>
      <c r="AC155" s="7">
        <f t="shared" si="37"/>
        <v>-44.250451121049025</v>
      </c>
      <c r="AJ155" t="s">
        <v>1011</v>
      </c>
      <c r="AK155" s="12">
        <v>1.44</v>
      </c>
      <c r="AL155" s="12">
        <v>4</v>
      </c>
      <c r="AM155" s="12">
        <v>8.5</v>
      </c>
    </row>
    <row r="156" spans="1:39">
      <c r="A156">
        <v>29</v>
      </c>
      <c r="B156" t="s">
        <v>841</v>
      </c>
      <c r="C156" t="s">
        <v>856</v>
      </c>
      <c r="D156" t="str">
        <f t="shared" si="26"/>
        <v>NantesTroyes</v>
      </c>
      <c r="E156">
        <v>0.55706257699999995</v>
      </c>
      <c r="F156">
        <v>0.16921899700000001</v>
      </c>
      <c r="G156">
        <v>0.27003040699999997</v>
      </c>
      <c r="H156">
        <v>0.34391779300000003</v>
      </c>
      <c r="I156">
        <v>0.363768492</v>
      </c>
      <c r="J156" s="3">
        <v>8.7264376047547341</v>
      </c>
      <c r="K156" s="3">
        <v>0</v>
      </c>
      <c r="L156" s="3">
        <v>14.311931448761712</v>
      </c>
      <c r="M156" s="3">
        <f t="shared" si="27"/>
        <v>23.038369053516448</v>
      </c>
      <c r="N156">
        <f t="shared" si="28"/>
        <v>1.66</v>
      </c>
      <c r="O156">
        <f t="shared" si="29"/>
        <v>3.5</v>
      </c>
      <c r="P156">
        <f t="shared" si="30"/>
        <v>6</v>
      </c>
      <c r="Q156" s="4">
        <f t="shared" si="31"/>
        <v>91.447517370376417</v>
      </c>
      <c r="R156" s="4">
        <f t="shared" si="32"/>
        <v>76.961630946483552</v>
      </c>
      <c r="S156" s="4">
        <f t="shared" si="33"/>
        <v>162.83321963905382</v>
      </c>
      <c r="T156">
        <f t="shared" si="34"/>
        <v>1.9611719196868866</v>
      </c>
      <c r="U156">
        <f t="shared" si="34"/>
        <v>1.8862742625582503</v>
      </c>
      <c r="V156">
        <f t="shared" si="34"/>
        <v>2.2117430100998248</v>
      </c>
      <c r="W156" s="2">
        <f t="shared" si="35"/>
        <v>2.0089267874944965</v>
      </c>
      <c r="Z156">
        <v>1</v>
      </c>
      <c r="AA156">
        <v>0</v>
      </c>
      <c r="AB156" s="7">
        <f t="shared" si="36"/>
        <v>91.447517370376417</v>
      </c>
      <c r="AC156" s="7">
        <f t="shared" si="37"/>
        <v>-8.552482629623583</v>
      </c>
      <c r="AJ156" t="s">
        <v>1012</v>
      </c>
      <c r="AK156" s="12">
        <v>2</v>
      </c>
      <c r="AL156" s="12">
        <v>3</v>
      </c>
      <c r="AM156" s="12">
        <v>4.75</v>
      </c>
    </row>
    <row r="157" spans="1:39">
      <c r="A157">
        <v>29</v>
      </c>
      <c r="B157" t="s">
        <v>851</v>
      </c>
      <c r="C157" t="s">
        <v>857</v>
      </c>
      <c r="D157" t="str">
        <f t="shared" si="26"/>
        <v>BordeauxAngers</v>
      </c>
      <c r="E157">
        <v>0.441053843</v>
      </c>
      <c r="F157">
        <v>0.16633889800000001</v>
      </c>
      <c r="G157">
        <v>0.39235043800000002</v>
      </c>
      <c r="H157">
        <v>0.131979242</v>
      </c>
      <c r="I157">
        <v>0.190150826</v>
      </c>
      <c r="J157" s="3">
        <v>7.438710026672644</v>
      </c>
      <c r="K157" s="3">
        <v>0</v>
      </c>
      <c r="L157" s="3">
        <v>25.146520638517</v>
      </c>
      <c r="M157" s="3">
        <f t="shared" si="27"/>
        <v>32.585230665189641</v>
      </c>
      <c r="N157">
        <f t="shared" si="28"/>
        <v>1.85</v>
      </c>
      <c r="O157">
        <f t="shared" si="29"/>
        <v>3.39</v>
      </c>
      <c r="P157">
        <f t="shared" si="30"/>
        <v>4.75</v>
      </c>
      <c r="Q157" s="4">
        <f t="shared" si="31"/>
        <v>81.176382884154748</v>
      </c>
      <c r="R157" s="4">
        <f t="shared" si="32"/>
        <v>67.414769334810359</v>
      </c>
      <c r="S157" s="4">
        <f t="shared" si="33"/>
        <v>186.86074236776608</v>
      </c>
      <c r="T157">
        <f t="shared" si="34"/>
        <v>1.9094296958054846</v>
      </c>
      <c r="U157">
        <f t="shared" si="34"/>
        <v>1.8287550528845362</v>
      </c>
      <c r="V157">
        <f t="shared" si="34"/>
        <v>2.2715180698973958</v>
      </c>
      <c r="W157" s="2">
        <f t="shared" si="35"/>
        <v>2.0375855151312336</v>
      </c>
      <c r="Z157">
        <v>0</v>
      </c>
      <c r="AA157">
        <v>0</v>
      </c>
      <c r="AB157" s="7">
        <f t="shared" si="36"/>
        <v>186.86074236776608</v>
      </c>
      <c r="AC157" s="7">
        <f t="shared" si="37"/>
        <v>86.860742367766079</v>
      </c>
      <c r="AJ157" t="s">
        <v>1013</v>
      </c>
      <c r="AK157" s="12">
        <v>15</v>
      </c>
      <c r="AL157" s="12">
        <v>8</v>
      </c>
      <c r="AM157" s="12">
        <v>1.1599999999999999</v>
      </c>
    </row>
    <row r="158" spans="1:39">
      <c r="A158">
        <v>29</v>
      </c>
      <c r="B158" t="s">
        <v>846</v>
      </c>
      <c r="C158" t="s">
        <v>844</v>
      </c>
      <c r="D158" t="str">
        <f t="shared" si="26"/>
        <v>DijonAmiens</v>
      </c>
      <c r="E158">
        <v>0.44877865500000003</v>
      </c>
      <c r="F158">
        <v>0.31310568100000002</v>
      </c>
      <c r="G158">
        <v>0.21596779699999999</v>
      </c>
      <c r="H158">
        <v>0.67507963100000001</v>
      </c>
      <c r="I158">
        <v>0.67320847399999995</v>
      </c>
      <c r="J158" s="3">
        <v>0</v>
      </c>
      <c r="K158" s="3">
        <v>4.7572013761674343</v>
      </c>
      <c r="L158" s="3">
        <v>2.7382981296001496</v>
      </c>
      <c r="M158" s="3">
        <f t="shared" si="27"/>
        <v>7.4954995057675839</v>
      </c>
      <c r="N158">
        <f t="shared" si="28"/>
        <v>1.85</v>
      </c>
      <c r="O158">
        <f t="shared" si="29"/>
        <v>3.39</v>
      </c>
      <c r="P158">
        <f t="shared" si="30"/>
        <v>4.75</v>
      </c>
      <c r="Q158" s="4">
        <f t="shared" si="31"/>
        <v>92.504500494232417</v>
      </c>
      <c r="R158" s="4">
        <f t="shared" si="32"/>
        <v>108.63141315944002</v>
      </c>
      <c r="S158" s="4">
        <f t="shared" si="33"/>
        <v>105.51141660983313</v>
      </c>
      <c r="T158">
        <f t="shared" si="34"/>
        <v>1.9661628623851346</v>
      </c>
      <c r="U158">
        <f t="shared" si="34"/>
        <v>2.0359554292039381</v>
      </c>
      <c r="V158">
        <f t="shared" si="34"/>
        <v>2.0232994539692508</v>
      </c>
      <c r="W158" s="2">
        <f t="shared" si="35"/>
        <v>1.9568086617837392</v>
      </c>
      <c r="Z158">
        <v>1</v>
      </c>
      <c r="AA158">
        <v>1</v>
      </c>
      <c r="AB158" s="7">
        <f t="shared" si="36"/>
        <v>105.51141660983313</v>
      </c>
      <c r="AC158" s="7">
        <f t="shared" si="37"/>
        <v>5.5114166098331339</v>
      </c>
      <c r="AJ158" t="s">
        <v>1014</v>
      </c>
      <c r="AK158" s="12">
        <v>2.62</v>
      </c>
      <c r="AL158" s="12">
        <v>3.1</v>
      </c>
      <c r="AM158" s="12">
        <v>2.89</v>
      </c>
    </row>
    <row r="159" spans="1:39">
      <c r="A159">
        <v>29</v>
      </c>
      <c r="B159" t="s">
        <v>863</v>
      </c>
      <c r="C159" t="s">
        <v>859</v>
      </c>
      <c r="D159" t="str">
        <f t="shared" si="26"/>
        <v>GuingampNice</v>
      </c>
      <c r="E159">
        <v>0.39597002799999997</v>
      </c>
      <c r="F159">
        <v>0.32067094899999998</v>
      </c>
      <c r="G159">
        <v>0.28068306799999998</v>
      </c>
      <c r="H159">
        <v>0.40830072699999997</v>
      </c>
      <c r="I159">
        <v>0.46900341899999998</v>
      </c>
      <c r="J159" s="3">
        <v>8.4169867013147144</v>
      </c>
      <c r="K159" s="3">
        <v>4.1583283491899641</v>
      </c>
      <c r="L159" s="3">
        <v>0</v>
      </c>
      <c r="M159" s="3">
        <f t="shared" si="27"/>
        <v>12.575315050504678</v>
      </c>
      <c r="N159">
        <f t="shared" si="28"/>
        <v>2.79</v>
      </c>
      <c r="O159">
        <f t="shared" si="29"/>
        <v>3.1</v>
      </c>
      <c r="P159">
        <f t="shared" si="30"/>
        <v>2.7</v>
      </c>
      <c r="Q159" s="4">
        <f t="shared" si="31"/>
        <v>110.90807784616338</v>
      </c>
      <c r="R159" s="4">
        <f t="shared" si="32"/>
        <v>100.3155028319842</v>
      </c>
      <c r="S159" s="4">
        <f t="shared" si="33"/>
        <v>87.42468494949533</v>
      </c>
      <c r="T159">
        <f t="shared" si="34"/>
        <v>2.0449631785770683</v>
      </c>
      <c r="U159">
        <f t="shared" si="34"/>
        <v>2.0013680543974099</v>
      </c>
      <c r="V159">
        <f t="shared" si="34"/>
        <v>1.941634075926181</v>
      </c>
      <c r="W159" s="2">
        <f t="shared" si="35"/>
        <v>1.9965085297463372</v>
      </c>
      <c r="Z159">
        <v>2</v>
      </c>
      <c r="AA159">
        <v>5</v>
      </c>
      <c r="AB159" s="7">
        <f t="shared" si="36"/>
        <v>100.3155028319842</v>
      </c>
      <c r="AC159" s="7">
        <f t="shared" si="37"/>
        <v>0.31550283198420459</v>
      </c>
      <c r="AJ159" t="s">
        <v>1015</v>
      </c>
      <c r="AK159" s="12">
        <v>4.33</v>
      </c>
      <c r="AL159" s="12">
        <v>3.6</v>
      </c>
      <c r="AM159" s="12">
        <v>1.85</v>
      </c>
    </row>
    <row r="160" spans="1:39">
      <c r="A160">
        <v>29</v>
      </c>
      <c r="B160" t="s">
        <v>860</v>
      </c>
      <c r="C160" t="s">
        <v>850</v>
      </c>
      <c r="D160" t="str">
        <f t="shared" si="26"/>
        <v>LyonCaen</v>
      </c>
      <c r="E160">
        <v>0.190432827</v>
      </c>
      <c r="F160">
        <v>0.552968664</v>
      </c>
      <c r="G160">
        <v>0.25044453100000003</v>
      </c>
      <c r="H160">
        <v>0.42644496399999998</v>
      </c>
      <c r="I160">
        <v>0.44037282799999999</v>
      </c>
      <c r="J160" s="3">
        <v>0</v>
      </c>
      <c r="K160" s="3">
        <v>49.307193706681822</v>
      </c>
      <c r="L160" s="3">
        <v>20.915066776847919</v>
      </c>
      <c r="M160" s="3">
        <f t="shared" si="27"/>
        <v>70.222260483529737</v>
      </c>
      <c r="N160">
        <f t="shared" si="28"/>
        <v>1.44</v>
      </c>
      <c r="O160">
        <f t="shared" si="29"/>
        <v>4.75</v>
      </c>
      <c r="P160">
        <f t="shared" si="30"/>
        <v>7</v>
      </c>
      <c r="Q160" s="4">
        <f t="shared" si="31"/>
        <v>29.777739516470259</v>
      </c>
      <c r="R160" s="4">
        <f t="shared" si="32"/>
        <v>263.98690962320887</v>
      </c>
      <c r="S160" s="4">
        <f t="shared" si="33"/>
        <v>176.18320695440568</v>
      </c>
      <c r="T160">
        <f t="shared" si="34"/>
        <v>1.4738917265664468</v>
      </c>
      <c r="U160">
        <f t="shared" si="34"/>
        <v>2.4215823919480215</v>
      </c>
      <c r="V160">
        <f t="shared" si="34"/>
        <v>2.2459645109171182</v>
      </c>
      <c r="W160" s="2">
        <f t="shared" si="35"/>
        <v>2.1822260768026633</v>
      </c>
      <c r="Z160">
        <v>1</v>
      </c>
      <c r="AA160">
        <v>0</v>
      </c>
      <c r="AB160" s="7">
        <f t="shared" si="36"/>
        <v>29.777739516470259</v>
      </c>
      <c r="AC160" s="7">
        <f t="shared" si="37"/>
        <v>-70.222260483529737</v>
      </c>
      <c r="AJ160" t="s">
        <v>1016</v>
      </c>
      <c r="AK160" s="12">
        <v>3.39</v>
      </c>
      <c r="AL160" s="12">
        <v>3.29</v>
      </c>
      <c r="AM160" s="12">
        <v>2.2000000000000002</v>
      </c>
    </row>
    <row r="161" spans="1:39">
      <c r="A161">
        <v>29</v>
      </c>
      <c r="B161" t="s">
        <v>847</v>
      </c>
      <c r="C161" t="s">
        <v>862</v>
      </c>
      <c r="D161" t="str">
        <f t="shared" si="26"/>
        <v>ToulouseMarseille</v>
      </c>
      <c r="E161">
        <v>0.28907465599999999</v>
      </c>
      <c r="F161">
        <v>0.42969793099999998</v>
      </c>
      <c r="G161">
        <v>0.27830196499999998</v>
      </c>
      <c r="H161">
        <v>0.40685252500000002</v>
      </c>
      <c r="I161">
        <v>0.46319269600000001</v>
      </c>
      <c r="J161" s="3">
        <v>13.234018510118222</v>
      </c>
      <c r="K161" s="3">
        <v>23.869194387771472</v>
      </c>
      <c r="L161" s="3">
        <v>0</v>
      </c>
      <c r="M161" s="3">
        <f t="shared" si="27"/>
        <v>37.103212897889691</v>
      </c>
      <c r="N161">
        <f t="shared" si="28"/>
        <v>4</v>
      </c>
      <c r="O161">
        <f t="shared" si="29"/>
        <v>3.29</v>
      </c>
      <c r="P161">
        <f t="shared" si="30"/>
        <v>2</v>
      </c>
      <c r="Q161" s="4">
        <f t="shared" si="31"/>
        <v>115.8328611425832</v>
      </c>
      <c r="R161" s="4">
        <f t="shared" si="32"/>
        <v>141.42643663787845</v>
      </c>
      <c r="S161" s="4">
        <f t="shared" si="33"/>
        <v>62.896787102110309</v>
      </c>
      <c r="T161">
        <f t="shared" si="34"/>
        <v>2.063831783815778</v>
      </c>
      <c r="U161">
        <f t="shared" si="34"/>
        <v>2.1505305990845991</v>
      </c>
      <c r="V161">
        <f t="shared" si="34"/>
        <v>1.7986284613520682</v>
      </c>
      <c r="W161" s="2">
        <f t="shared" si="35"/>
        <v>2.0212418470264621</v>
      </c>
      <c r="Z161">
        <v>1</v>
      </c>
      <c r="AA161">
        <v>2</v>
      </c>
      <c r="AB161" s="7">
        <f t="shared" si="36"/>
        <v>141.42643663787845</v>
      </c>
      <c r="AC161" s="7">
        <f t="shared" si="37"/>
        <v>41.426436637878453</v>
      </c>
      <c r="AJ161" t="s">
        <v>1017</v>
      </c>
      <c r="AK161" s="12">
        <v>2.29</v>
      </c>
      <c r="AL161" s="12">
        <v>3</v>
      </c>
      <c r="AM161" s="12">
        <v>3.6</v>
      </c>
    </row>
    <row r="162" spans="1:39">
      <c r="A162">
        <v>30</v>
      </c>
      <c r="B162" t="s">
        <v>865</v>
      </c>
      <c r="C162" t="s">
        <v>854</v>
      </c>
      <c r="D162" t="str">
        <f t="shared" si="26"/>
        <v>MonacoLille</v>
      </c>
      <c r="E162">
        <v>0.62118560700000003</v>
      </c>
      <c r="F162">
        <v>0.155124398</v>
      </c>
      <c r="G162">
        <v>0.206232782</v>
      </c>
      <c r="H162">
        <v>0.53546877699999995</v>
      </c>
      <c r="I162">
        <v>0.49661008499999998</v>
      </c>
      <c r="J162" s="3">
        <v>0</v>
      </c>
      <c r="K162" s="3">
        <v>3.0493244504614853E-2</v>
      </c>
      <c r="L162" s="3">
        <v>13.249523182112812</v>
      </c>
      <c r="M162" s="3">
        <f t="shared" si="27"/>
        <v>13.280016426617427</v>
      </c>
      <c r="N162">
        <f t="shared" si="28"/>
        <v>1.28</v>
      </c>
      <c r="O162">
        <f t="shared" si="29"/>
        <v>5.75</v>
      </c>
      <c r="P162">
        <f t="shared" si="30"/>
        <v>10</v>
      </c>
      <c r="Q162" s="4">
        <f t="shared" si="31"/>
        <v>86.719983573382578</v>
      </c>
      <c r="R162" s="4">
        <f t="shared" si="32"/>
        <v>86.895319729284111</v>
      </c>
      <c r="S162" s="4">
        <f t="shared" si="33"/>
        <v>219.21521539451072</v>
      </c>
      <c r="T162">
        <f t="shared" si="34"/>
        <v>1.9381191869296672</v>
      </c>
      <c r="U162">
        <f t="shared" si="34"/>
        <v>1.9389963855340044</v>
      </c>
      <c r="V162">
        <f t="shared" si="34"/>
        <v>2.3408706945775979</v>
      </c>
      <c r="W162" s="2">
        <f t="shared" si="35"/>
        <v>1.9874816662464005</v>
      </c>
      <c r="Z162">
        <v>2</v>
      </c>
      <c r="AA162">
        <v>1</v>
      </c>
      <c r="AB162" s="7">
        <f t="shared" si="36"/>
        <v>86.719983573382578</v>
      </c>
      <c r="AC162" s="7">
        <f t="shared" si="37"/>
        <v>-13.280016426617422</v>
      </c>
      <c r="AJ162" t="s">
        <v>1018</v>
      </c>
      <c r="AK162" s="12">
        <v>1.64</v>
      </c>
      <c r="AL162" s="12">
        <v>3.75</v>
      </c>
      <c r="AM162" s="12">
        <v>5.75</v>
      </c>
    </row>
    <row r="163" spans="1:39">
      <c r="A163">
        <v>30</v>
      </c>
      <c r="B163" t="s">
        <v>851</v>
      </c>
      <c r="C163" t="s">
        <v>840</v>
      </c>
      <c r="D163" t="str">
        <f t="shared" si="26"/>
        <v>BordeauxRennes</v>
      </c>
      <c r="E163">
        <v>0.44173351799999999</v>
      </c>
      <c r="F163">
        <v>0.108766269</v>
      </c>
      <c r="G163">
        <v>0.10012847499999999</v>
      </c>
      <c r="H163">
        <v>0.62031308900000004</v>
      </c>
      <c r="I163">
        <v>0.57403867900000005</v>
      </c>
      <c r="J163" s="3">
        <v>33.900008645596934</v>
      </c>
      <c r="K163" s="3">
        <v>0</v>
      </c>
      <c r="L163" s="3">
        <v>0</v>
      </c>
      <c r="M163" s="3">
        <f t="shared" si="27"/>
        <v>33.900008645596934</v>
      </c>
      <c r="N163">
        <f t="shared" si="28"/>
        <v>2</v>
      </c>
      <c r="O163">
        <f t="shared" si="29"/>
        <v>3.2</v>
      </c>
      <c r="P163">
        <f t="shared" si="30"/>
        <v>4.2</v>
      </c>
      <c r="Q163" s="4">
        <f t="shared" si="31"/>
        <v>133.90000864559693</v>
      </c>
      <c r="R163" s="4">
        <f t="shared" si="32"/>
        <v>66.099991354403073</v>
      </c>
      <c r="S163" s="4">
        <f t="shared" si="33"/>
        <v>66.099991354403073</v>
      </c>
      <c r="T163">
        <f t="shared" si="34"/>
        <v>2.1267806050533453</v>
      </c>
      <c r="U163">
        <f t="shared" si="34"/>
        <v>1.8202014026817781</v>
      </c>
      <c r="V163">
        <f t="shared" si="34"/>
        <v>1.8202014026817781</v>
      </c>
      <c r="W163" s="2">
        <f t="shared" si="35"/>
        <v>1.3197007847260338</v>
      </c>
      <c r="Z163">
        <v>2</v>
      </c>
      <c r="AA163">
        <v>1</v>
      </c>
      <c r="AB163" s="7">
        <f t="shared" si="36"/>
        <v>133.90000864559693</v>
      </c>
      <c r="AC163" s="7">
        <f t="shared" si="37"/>
        <v>33.900008645596927</v>
      </c>
      <c r="AJ163" t="s">
        <v>1019</v>
      </c>
      <c r="AK163" s="12">
        <v>2.39</v>
      </c>
      <c r="AL163" s="12">
        <v>3.1</v>
      </c>
      <c r="AM163" s="12">
        <v>3.25</v>
      </c>
    </row>
    <row r="164" spans="1:39">
      <c r="A164">
        <v>30</v>
      </c>
      <c r="B164" t="s">
        <v>857</v>
      </c>
      <c r="C164" t="s">
        <v>850</v>
      </c>
      <c r="D164" t="str">
        <f t="shared" si="26"/>
        <v>AngersCaen</v>
      </c>
      <c r="E164">
        <v>0.60033481099999997</v>
      </c>
      <c r="F164">
        <v>0.111657358</v>
      </c>
      <c r="G164">
        <v>0.28553679799999998</v>
      </c>
      <c r="H164">
        <v>0.24800104000000001</v>
      </c>
      <c r="I164">
        <v>0.2424413</v>
      </c>
      <c r="J164" s="3">
        <v>36.359216749923</v>
      </c>
      <c r="K164" s="3">
        <v>0</v>
      </c>
      <c r="L164" s="3">
        <v>19.4200588326832</v>
      </c>
      <c r="M164" s="3">
        <f t="shared" si="27"/>
        <v>55.779275582606203</v>
      </c>
      <c r="N164">
        <f t="shared" si="28"/>
        <v>1.85</v>
      </c>
      <c r="O164">
        <f t="shared" si="29"/>
        <v>3.2</v>
      </c>
      <c r="P164">
        <f t="shared" si="30"/>
        <v>4.75</v>
      </c>
      <c r="Q164" s="4">
        <f t="shared" si="31"/>
        <v>111.48527540475135</v>
      </c>
      <c r="R164" s="4">
        <f t="shared" si="32"/>
        <v>44.220724417393797</v>
      </c>
      <c r="S164" s="4">
        <f t="shared" si="33"/>
        <v>136.46600387263899</v>
      </c>
      <c r="T164">
        <f t="shared" si="34"/>
        <v>2.0472175110366591</v>
      </c>
      <c r="U164">
        <f t="shared" si="34"/>
        <v>1.6456258528492025</v>
      </c>
      <c r="V164">
        <f t="shared" si="34"/>
        <v>2.1350244743116029</v>
      </c>
      <c r="W164" s="2">
        <f t="shared" si="35"/>
        <v>2.0223902245962901</v>
      </c>
      <c r="Z164">
        <v>0</v>
      </c>
      <c r="AA164">
        <v>2</v>
      </c>
      <c r="AB164" s="7">
        <f t="shared" si="36"/>
        <v>44.220724417393797</v>
      </c>
      <c r="AC164" s="7">
        <f t="shared" si="37"/>
        <v>-55.779275582606203</v>
      </c>
      <c r="AJ164" t="s">
        <v>1020</v>
      </c>
      <c r="AK164" s="12">
        <v>2.1</v>
      </c>
      <c r="AL164" s="12">
        <v>3.29</v>
      </c>
      <c r="AM164" s="12">
        <v>3.75</v>
      </c>
    </row>
    <row r="165" spans="1:39">
      <c r="A165">
        <v>30</v>
      </c>
      <c r="B165" t="s">
        <v>844</v>
      </c>
      <c r="C165" t="s">
        <v>856</v>
      </c>
      <c r="D165" t="str">
        <f t="shared" si="26"/>
        <v>AmiensTroyes</v>
      </c>
      <c r="E165">
        <v>0.64318417400000005</v>
      </c>
      <c r="F165">
        <v>0.11858010500000001</v>
      </c>
      <c r="G165">
        <v>0.13608330099999999</v>
      </c>
      <c r="H165">
        <v>0.71665103100000005</v>
      </c>
      <c r="I165">
        <v>0.61672686300000001</v>
      </c>
      <c r="J165" s="3">
        <v>48.480176459444301</v>
      </c>
      <c r="K165" s="3">
        <v>0</v>
      </c>
      <c r="L165" s="3">
        <v>1.9115851958344348</v>
      </c>
      <c r="M165" s="3">
        <f t="shared" si="27"/>
        <v>50.391761655278735</v>
      </c>
      <c r="N165">
        <f t="shared" si="28"/>
        <v>2.14</v>
      </c>
      <c r="O165">
        <f t="shared" si="29"/>
        <v>3.2</v>
      </c>
      <c r="P165">
        <f t="shared" si="30"/>
        <v>3.75</v>
      </c>
      <c r="Q165" s="4">
        <f t="shared" si="31"/>
        <v>153.35581596793207</v>
      </c>
      <c r="R165" s="4">
        <f t="shared" si="32"/>
        <v>49.608238344721265</v>
      </c>
      <c r="S165" s="4">
        <f t="shared" si="33"/>
        <v>56.776682829100388</v>
      </c>
      <c r="T165">
        <f t="shared" si="34"/>
        <v>2.1857002511035279</v>
      </c>
      <c r="U165">
        <f t="shared" si="34"/>
        <v>1.69555380492873</v>
      </c>
      <c r="V165">
        <f t="shared" si="34"/>
        <v>1.754170015327903</v>
      </c>
      <c r="W165" s="2">
        <f t="shared" si="35"/>
        <v>1.8455800050402553</v>
      </c>
      <c r="Z165">
        <v>3</v>
      </c>
      <c r="AA165">
        <v>0</v>
      </c>
      <c r="AB165" s="7">
        <f t="shared" si="36"/>
        <v>153.35581596793207</v>
      </c>
      <c r="AC165" s="7">
        <f t="shared" si="37"/>
        <v>53.355815967932074</v>
      </c>
      <c r="AJ165" t="s">
        <v>1021</v>
      </c>
      <c r="AK165" s="12">
        <v>3.7</v>
      </c>
      <c r="AL165" s="12">
        <v>3</v>
      </c>
      <c r="AM165" s="12">
        <v>2.25</v>
      </c>
    </row>
    <row r="166" spans="1:39">
      <c r="A166">
        <v>30</v>
      </c>
      <c r="B166" t="s">
        <v>847</v>
      </c>
      <c r="C166" t="s">
        <v>838</v>
      </c>
      <c r="D166" t="str">
        <f t="shared" si="26"/>
        <v>ToulouseStrasbourg</v>
      </c>
      <c r="E166">
        <v>0.26053894100000002</v>
      </c>
      <c r="F166">
        <v>0.38383612099999997</v>
      </c>
      <c r="G166">
        <v>0.35523058499999999</v>
      </c>
      <c r="H166">
        <v>0.20660070899999999</v>
      </c>
      <c r="I166">
        <v>0.28847234700000002</v>
      </c>
      <c r="J166" s="3">
        <v>0</v>
      </c>
      <c r="K166" s="3">
        <v>17.74816131858357</v>
      </c>
      <c r="L166" s="3">
        <v>20.159732693165516</v>
      </c>
      <c r="M166" s="3">
        <f t="shared" si="27"/>
        <v>37.907894011749086</v>
      </c>
      <c r="N166">
        <f t="shared" si="28"/>
        <v>2.04</v>
      </c>
      <c r="O166">
        <f t="shared" si="29"/>
        <v>3.2</v>
      </c>
      <c r="P166">
        <f t="shared" si="30"/>
        <v>4</v>
      </c>
      <c r="Q166" s="4">
        <f t="shared" si="31"/>
        <v>62.092105988250914</v>
      </c>
      <c r="R166" s="4">
        <f t="shared" si="32"/>
        <v>118.88622220771833</v>
      </c>
      <c r="S166" s="4">
        <f t="shared" si="33"/>
        <v>142.73103676091296</v>
      </c>
      <c r="T166">
        <f t="shared" si="34"/>
        <v>1.793036390133719</v>
      </c>
      <c r="U166">
        <f t="shared" si="34"/>
        <v>2.0751315268990123</v>
      </c>
      <c r="V166">
        <f t="shared" si="34"/>
        <v>2.1545184204053602</v>
      </c>
      <c r="W166" s="2">
        <f t="shared" si="35"/>
        <v>2.0290170769834979</v>
      </c>
      <c r="Z166">
        <v>1</v>
      </c>
      <c r="AA166">
        <v>1</v>
      </c>
      <c r="AB166" s="7">
        <f t="shared" si="36"/>
        <v>142.73103676091296</v>
      </c>
      <c r="AC166" s="7">
        <f t="shared" si="37"/>
        <v>42.731036760912957</v>
      </c>
      <c r="AJ166" t="s">
        <v>1022</v>
      </c>
      <c r="AK166" s="12">
        <v>1.3</v>
      </c>
      <c r="AL166" s="12">
        <v>5.5</v>
      </c>
      <c r="AM166" s="12">
        <v>10</v>
      </c>
    </row>
    <row r="167" spans="1:39">
      <c r="A167">
        <v>30</v>
      </c>
      <c r="B167" t="s">
        <v>853</v>
      </c>
      <c r="C167" t="s">
        <v>846</v>
      </c>
      <c r="D167" t="str">
        <f t="shared" si="26"/>
        <v>MontpellierDijon</v>
      </c>
      <c r="E167">
        <v>0.63362229000000003</v>
      </c>
      <c r="F167">
        <v>0.15037726000000001</v>
      </c>
      <c r="G167">
        <v>0.176421199</v>
      </c>
      <c r="H167">
        <v>0.64643044599999999</v>
      </c>
      <c r="I167">
        <v>0.57948923900000004</v>
      </c>
      <c r="J167" s="3">
        <v>14.308552133311476</v>
      </c>
      <c r="K167" s="3">
        <v>0</v>
      </c>
      <c r="L167" s="3">
        <v>6.0630958347534074</v>
      </c>
      <c r="M167" s="3">
        <f t="shared" si="27"/>
        <v>20.371647968064885</v>
      </c>
      <c r="N167">
        <f t="shared" si="28"/>
        <v>1.61</v>
      </c>
      <c r="O167">
        <f t="shared" si="29"/>
        <v>3.6</v>
      </c>
      <c r="P167">
        <f t="shared" si="30"/>
        <v>6.5</v>
      </c>
      <c r="Q167" s="4">
        <f t="shared" si="31"/>
        <v>102.66512096656659</v>
      </c>
      <c r="R167" s="4">
        <f t="shared" si="32"/>
        <v>79.628352031935108</v>
      </c>
      <c r="S167" s="4">
        <f t="shared" si="33"/>
        <v>119.03847495783225</v>
      </c>
      <c r="T167">
        <f t="shared" si="34"/>
        <v>2.011422923202105</v>
      </c>
      <c r="U167">
        <f t="shared" si="34"/>
        <v>1.9010677277714276</v>
      </c>
      <c r="V167">
        <f t="shared" si="34"/>
        <v>2.0756873543439349</v>
      </c>
      <c r="W167" s="2">
        <f t="shared" si="35"/>
        <v>1.9265550065370001</v>
      </c>
      <c r="Z167">
        <v>2</v>
      </c>
      <c r="AA167">
        <v>2</v>
      </c>
      <c r="AB167" s="7">
        <f t="shared" si="36"/>
        <v>119.03847495783225</v>
      </c>
      <c r="AC167" s="7">
        <f t="shared" si="37"/>
        <v>19.03847495783225</v>
      </c>
      <c r="AJ167" t="s">
        <v>1023</v>
      </c>
      <c r="AK167" s="12">
        <v>1.1200000000000001</v>
      </c>
      <c r="AL167" s="12">
        <v>9</v>
      </c>
      <c r="AM167" s="12">
        <v>21</v>
      </c>
    </row>
    <row r="168" spans="1:39">
      <c r="A168">
        <v>30</v>
      </c>
      <c r="B168" t="s">
        <v>859</v>
      </c>
      <c r="C168" t="s">
        <v>866</v>
      </c>
      <c r="D168" t="str">
        <f t="shared" si="26"/>
        <v>NiceParis S-G</v>
      </c>
      <c r="E168">
        <v>0.26604968899999998</v>
      </c>
      <c r="F168">
        <v>0.321405938</v>
      </c>
      <c r="G168">
        <v>0.412448596</v>
      </c>
      <c r="H168">
        <v>0.12768241499999999</v>
      </c>
      <c r="I168">
        <v>0.210700847</v>
      </c>
      <c r="J168" s="3">
        <v>20.558932580797276</v>
      </c>
      <c r="K168" s="3">
        <v>21.108533691175754</v>
      </c>
      <c r="L168" s="3">
        <v>0</v>
      </c>
      <c r="M168" s="3">
        <f t="shared" si="27"/>
        <v>41.667466271973026</v>
      </c>
      <c r="N168">
        <f t="shared" si="28"/>
        <v>10</v>
      </c>
      <c r="O168">
        <f t="shared" si="29"/>
        <v>5.25</v>
      </c>
      <c r="P168">
        <f t="shared" si="30"/>
        <v>1.33</v>
      </c>
      <c r="Q168" s="4">
        <f t="shared" si="31"/>
        <v>263.92185953599972</v>
      </c>
      <c r="R168" s="4">
        <f t="shared" si="32"/>
        <v>169.15233560669969</v>
      </c>
      <c r="S168" s="4">
        <f t="shared" si="33"/>
        <v>58.332533728026974</v>
      </c>
      <c r="T168">
        <f t="shared" si="34"/>
        <v>2.4214753624924956</v>
      </c>
      <c r="U168">
        <f t="shared" si="34"/>
        <v>2.2282779987784402</v>
      </c>
      <c r="V168">
        <f t="shared" si="34"/>
        <v>1.7659108408257347</v>
      </c>
      <c r="W168" s="2">
        <f t="shared" si="35"/>
        <v>2.0887619943941917</v>
      </c>
      <c r="Z168">
        <v>2</v>
      </c>
      <c r="AA168">
        <v>2</v>
      </c>
      <c r="AB168" s="7">
        <f t="shared" si="36"/>
        <v>58.332533728026974</v>
      </c>
      <c r="AC168" s="7">
        <f t="shared" si="37"/>
        <v>-41.667466271973026</v>
      </c>
      <c r="AJ168" t="s">
        <v>1024</v>
      </c>
      <c r="AK168" s="12">
        <v>2.25</v>
      </c>
      <c r="AL168" s="12">
        <v>2.89</v>
      </c>
      <c r="AM168" s="12">
        <v>3.79</v>
      </c>
    </row>
    <row r="169" spans="1:39">
      <c r="A169">
        <v>30</v>
      </c>
      <c r="B169" t="s">
        <v>843</v>
      </c>
      <c r="C169" t="s">
        <v>841</v>
      </c>
      <c r="D169" t="str">
        <f t="shared" si="26"/>
        <v>MetzNantes</v>
      </c>
      <c r="E169">
        <v>0.18107614599999999</v>
      </c>
      <c r="F169">
        <v>0.596430825</v>
      </c>
      <c r="G169">
        <v>0.19058539999999999</v>
      </c>
      <c r="H169">
        <v>0.64543000299999997</v>
      </c>
      <c r="I169">
        <v>0.60142473500000004</v>
      </c>
      <c r="J169" s="3">
        <v>4.5816476002000384</v>
      </c>
      <c r="K169" s="3">
        <v>44.201768411618353</v>
      </c>
      <c r="L169" s="3">
        <v>0</v>
      </c>
      <c r="M169" s="3">
        <f t="shared" si="27"/>
        <v>48.783416011818389</v>
      </c>
      <c r="N169">
        <f t="shared" si="28"/>
        <v>3.6</v>
      </c>
      <c r="O169">
        <f t="shared" si="29"/>
        <v>3</v>
      </c>
      <c r="P169">
        <f t="shared" si="30"/>
        <v>2.25</v>
      </c>
      <c r="Q169" s="4">
        <f t="shared" si="31"/>
        <v>67.710515348901737</v>
      </c>
      <c r="R169" s="4">
        <f t="shared" si="32"/>
        <v>183.82188922303666</v>
      </c>
      <c r="S169" s="4">
        <f t="shared" si="33"/>
        <v>51.216583988181604</v>
      </c>
      <c r="T169">
        <f t="shared" si="34"/>
        <v>1.8306561192520479</v>
      </c>
      <c r="U169">
        <f t="shared" si="34"/>
        <v>2.2643972252370008</v>
      </c>
      <c r="V169">
        <f t="shared" si="34"/>
        <v>1.7094106087955041</v>
      </c>
      <c r="W169" s="2">
        <f t="shared" si="35"/>
        <v>2.0078331645428271</v>
      </c>
      <c r="Z169">
        <v>1</v>
      </c>
      <c r="AA169">
        <v>2</v>
      </c>
      <c r="AB169" s="7">
        <f t="shared" si="36"/>
        <v>183.82188922303666</v>
      </c>
      <c r="AC169" s="7">
        <f t="shared" si="37"/>
        <v>83.821889223036663</v>
      </c>
      <c r="AJ169" t="s">
        <v>1025</v>
      </c>
      <c r="AK169" s="12">
        <v>5.5</v>
      </c>
      <c r="AL169" s="12">
        <v>4</v>
      </c>
      <c r="AM169" s="12">
        <v>1.61</v>
      </c>
    </row>
    <row r="170" spans="1:39">
      <c r="A170">
        <v>30</v>
      </c>
      <c r="B170" t="s">
        <v>837</v>
      </c>
      <c r="C170" t="s">
        <v>863</v>
      </c>
      <c r="D170" t="str">
        <f t="shared" si="26"/>
        <v>Saint-ÉtienneGuingamp</v>
      </c>
      <c r="E170">
        <v>0.33974586499999998</v>
      </c>
      <c r="F170">
        <v>0.27102901000000001</v>
      </c>
      <c r="G170">
        <v>0.38905983300000002</v>
      </c>
      <c r="H170">
        <v>0.15633856700000001</v>
      </c>
      <c r="I170">
        <v>0.241283885</v>
      </c>
      <c r="J170" s="3">
        <v>0</v>
      </c>
      <c r="K170" s="3">
        <v>8.9703077974600856</v>
      </c>
      <c r="L170" s="3">
        <v>26.975262862215565</v>
      </c>
      <c r="M170" s="3">
        <f t="shared" si="27"/>
        <v>35.945570659675653</v>
      </c>
      <c r="N170">
        <f t="shared" si="28"/>
        <v>1.72</v>
      </c>
      <c r="O170">
        <f t="shared" si="29"/>
        <v>3.5</v>
      </c>
      <c r="P170">
        <f t="shared" si="30"/>
        <v>5.5</v>
      </c>
      <c r="Q170" s="4">
        <f t="shared" si="31"/>
        <v>64.054429340324361</v>
      </c>
      <c r="R170" s="4">
        <f t="shared" si="32"/>
        <v>95.450506631434649</v>
      </c>
      <c r="S170" s="4">
        <f t="shared" si="33"/>
        <v>212.41837508250995</v>
      </c>
      <c r="T170">
        <f t="shared" si="34"/>
        <v>1.8065491664234119</v>
      </c>
      <c r="U170">
        <f t="shared" si="34"/>
        <v>1.9797782378805762</v>
      </c>
      <c r="V170">
        <f t="shared" si="34"/>
        <v>2.3271920823330112</v>
      </c>
      <c r="W170" s="2">
        <f t="shared" si="35"/>
        <v>2.0557619079552718</v>
      </c>
      <c r="Z170">
        <v>1</v>
      </c>
      <c r="AA170">
        <v>1</v>
      </c>
      <c r="AB170" s="7">
        <f t="shared" si="36"/>
        <v>212.41837508250995</v>
      </c>
      <c r="AC170" s="7">
        <f t="shared" si="37"/>
        <v>112.41837508250995</v>
      </c>
      <c r="AJ170" t="s">
        <v>1026</v>
      </c>
      <c r="AK170" s="12">
        <v>1.5</v>
      </c>
      <c r="AL170" s="12">
        <v>4.2</v>
      </c>
      <c r="AM170" s="12">
        <v>7</v>
      </c>
    </row>
    <row r="171" spans="1:39">
      <c r="A171">
        <v>30</v>
      </c>
      <c r="B171" t="s">
        <v>862</v>
      </c>
      <c r="C171" t="s">
        <v>860</v>
      </c>
      <c r="D171" t="str">
        <f t="shared" si="26"/>
        <v>MarseilleLyon</v>
      </c>
      <c r="E171">
        <v>0.51266284299999998</v>
      </c>
      <c r="F171">
        <v>0.24664418499999999</v>
      </c>
      <c r="G171">
        <v>0.22744082600000001</v>
      </c>
      <c r="H171">
        <v>0.57599669200000003</v>
      </c>
      <c r="I171">
        <v>0.58099951900000002</v>
      </c>
      <c r="J171" s="3">
        <v>2.751702469598635</v>
      </c>
      <c r="K171" s="3">
        <v>0</v>
      </c>
      <c r="L171" s="3">
        <v>0</v>
      </c>
      <c r="M171" s="3">
        <f t="shared" si="27"/>
        <v>2.751702469598635</v>
      </c>
      <c r="N171">
        <f t="shared" si="28"/>
        <v>2</v>
      </c>
      <c r="O171">
        <f t="shared" si="29"/>
        <v>3.6</v>
      </c>
      <c r="P171">
        <f t="shared" si="30"/>
        <v>3.75</v>
      </c>
      <c r="Q171" s="4">
        <f t="shared" si="31"/>
        <v>102.75170246959864</v>
      </c>
      <c r="R171" s="4">
        <f t="shared" si="32"/>
        <v>97.248297530401359</v>
      </c>
      <c r="S171" s="4">
        <f t="shared" si="33"/>
        <v>97.248297530401359</v>
      </c>
      <c r="T171">
        <f t="shared" si="34"/>
        <v>2.0117890263342577</v>
      </c>
      <c r="U171">
        <f t="shared" si="34"/>
        <v>1.9878820071224328</v>
      </c>
      <c r="V171">
        <f t="shared" si="34"/>
        <v>1.9878820071224328</v>
      </c>
      <c r="W171" s="2">
        <f t="shared" si="35"/>
        <v>1.9737945449700631</v>
      </c>
      <c r="Z171">
        <v>2</v>
      </c>
      <c r="AA171">
        <v>0</v>
      </c>
      <c r="AB171" s="7">
        <f t="shared" si="36"/>
        <v>102.75170246959864</v>
      </c>
      <c r="AC171" s="7">
        <f t="shared" si="37"/>
        <v>2.7517024695986407</v>
      </c>
      <c r="AJ171" t="s">
        <v>1027</v>
      </c>
      <c r="AK171" s="12">
        <v>2.1</v>
      </c>
      <c r="AL171" s="12">
        <v>3.1</v>
      </c>
      <c r="AM171" s="12">
        <v>3.89</v>
      </c>
    </row>
    <row r="172" spans="1:39">
      <c r="A172">
        <v>31</v>
      </c>
      <c r="B172" t="s">
        <v>866</v>
      </c>
      <c r="C172" t="s">
        <v>857</v>
      </c>
      <c r="D172" t="str">
        <f t="shared" si="26"/>
        <v>Paris S-GAngers</v>
      </c>
      <c r="E172">
        <v>0.30608138299999998</v>
      </c>
      <c r="F172">
        <v>0.45457510400000001</v>
      </c>
      <c r="G172">
        <v>0.22101331399999999</v>
      </c>
      <c r="H172">
        <v>0.64921275000000001</v>
      </c>
      <c r="I172">
        <v>0.65241305500000002</v>
      </c>
      <c r="J172" s="3">
        <v>0</v>
      </c>
      <c r="K172" s="3">
        <v>33.009528003001698</v>
      </c>
      <c r="L172" s="3">
        <v>18.788533527650561</v>
      </c>
      <c r="M172" s="3">
        <f t="shared" si="27"/>
        <v>51.798061530652262</v>
      </c>
      <c r="N172">
        <f t="shared" si="28"/>
        <v>1.07</v>
      </c>
      <c r="O172">
        <f t="shared" si="29"/>
        <v>13</v>
      </c>
      <c r="P172">
        <f t="shared" si="30"/>
        <v>25</v>
      </c>
      <c r="Q172" s="4">
        <f t="shared" si="31"/>
        <v>48.201938469347752</v>
      </c>
      <c r="R172" s="4">
        <f t="shared" si="32"/>
        <v>477.3258025083698</v>
      </c>
      <c r="S172" s="4">
        <f t="shared" si="33"/>
        <v>517.91527666061177</v>
      </c>
      <c r="T172">
        <f t="shared" si="34"/>
        <v>1.6830645039984504</v>
      </c>
      <c r="U172">
        <f t="shared" si="34"/>
        <v>2.6788149113914357</v>
      </c>
      <c r="V172">
        <f t="shared" si="34"/>
        <v>2.7142587213510789</v>
      </c>
      <c r="W172" s="2">
        <f t="shared" si="35"/>
        <v>2.3327645930637719</v>
      </c>
      <c r="Z172">
        <v>2</v>
      </c>
      <c r="AA172">
        <v>3</v>
      </c>
      <c r="AB172" s="7">
        <f t="shared" si="36"/>
        <v>477.3258025083698</v>
      </c>
      <c r="AC172" s="7">
        <f t="shared" si="37"/>
        <v>377.3258025083698</v>
      </c>
      <c r="AJ172" t="s">
        <v>1028</v>
      </c>
      <c r="AK172" s="12">
        <v>4.75</v>
      </c>
      <c r="AL172" s="12">
        <v>3.75</v>
      </c>
      <c r="AM172" s="12">
        <v>1.75</v>
      </c>
    </row>
    <row r="173" spans="1:39">
      <c r="A173">
        <v>31</v>
      </c>
      <c r="B173" t="s">
        <v>846</v>
      </c>
      <c r="C173" t="s">
        <v>862</v>
      </c>
      <c r="D173" t="str">
        <f t="shared" si="26"/>
        <v>DijonMarseille</v>
      </c>
      <c r="E173">
        <v>0.13503741399999999</v>
      </c>
      <c r="F173">
        <v>0.60605682000000005</v>
      </c>
      <c r="G173">
        <v>0.25389007800000002</v>
      </c>
      <c r="H173">
        <v>0.34590458899999998</v>
      </c>
      <c r="I173">
        <v>0.33698283000000001</v>
      </c>
      <c r="J173" s="3">
        <v>3.0358320398830174</v>
      </c>
      <c r="K173" s="3">
        <v>48.259803189373969</v>
      </c>
      <c r="L173" s="3">
        <v>0</v>
      </c>
      <c r="M173" s="3">
        <f t="shared" si="27"/>
        <v>51.295635229256987</v>
      </c>
      <c r="N173">
        <f t="shared" si="28"/>
        <v>4.75</v>
      </c>
      <c r="O173">
        <f t="shared" si="29"/>
        <v>3.79</v>
      </c>
      <c r="P173">
        <f t="shared" si="30"/>
        <v>1.7</v>
      </c>
      <c r="Q173" s="4">
        <f t="shared" si="31"/>
        <v>63.124566960187352</v>
      </c>
      <c r="R173" s="4">
        <f t="shared" si="32"/>
        <v>231.60901885847036</v>
      </c>
      <c r="S173" s="4">
        <f t="shared" si="33"/>
        <v>48.704364770743013</v>
      </c>
      <c r="T173">
        <f t="shared" si="34"/>
        <v>1.8001984118404422</v>
      </c>
      <c r="U173">
        <f t="shared" si="34"/>
        <v>2.3647554668179409</v>
      </c>
      <c r="V173">
        <f t="shared" si="34"/>
        <v>1.6875678834098398</v>
      </c>
      <c r="W173" s="2">
        <f t="shared" si="35"/>
        <v>2.1047270580683564</v>
      </c>
      <c r="Z173">
        <v>1</v>
      </c>
      <c r="AA173">
        <v>3</v>
      </c>
      <c r="AB173" s="7">
        <f t="shared" si="36"/>
        <v>231.60901885847036</v>
      </c>
      <c r="AC173" s="7">
        <f t="shared" si="37"/>
        <v>131.60901885847036</v>
      </c>
      <c r="AJ173" t="s">
        <v>1029</v>
      </c>
      <c r="AK173" s="12">
        <v>2.14</v>
      </c>
      <c r="AL173" s="12">
        <v>3.25</v>
      </c>
      <c r="AM173" s="12">
        <v>3.6</v>
      </c>
    </row>
    <row r="174" spans="1:39">
      <c r="A174">
        <v>31</v>
      </c>
      <c r="B174" t="s">
        <v>863</v>
      </c>
      <c r="C174" t="s">
        <v>851</v>
      </c>
      <c r="D174" t="str">
        <f t="shared" si="26"/>
        <v>GuingampBordeaux</v>
      </c>
      <c r="E174">
        <v>0.57862271799999998</v>
      </c>
      <c r="F174">
        <v>0.16815449099999999</v>
      </c>
      <c r="G174">
        <v>0.24677368399999999</v>
      </c>
      <c r="H174">
        <v>0.41098720500000002</v>
      </c>
      <c r="I174">
        <v>0.41359887299999998</v>
      </c>
      <c r="J174" s="3">
        <v>35.999331701349078</v>
      </c>
      <c r="K174" s="3">
        <v>0</v>
      </c>
      <c r="L174" s="3">
        <v>0</v>
      </c>
      <c r="M174" s="3">
        <f t="shared" si="27"/>
        <v>35.999331701349078</v>
      </c>
      <c r="N174">
        <f t="shared" si="28"/>
        <v>2.87</v>
      </c>
      <c r="O174">
        <f t="shared" si="29"/>
        <v>3.2</v>
      </c>
      <c r="P174">
        <f t="shared" si="30"/>
        <v>2.5</v>
      </c>
      <c r="Q174" s="4">
        <f t="shared" si="31"/>
        <v>167.3187502815228</v>
      </c>
      <c r="R174" s="4">
        <f t="shared" si="32"/>
        <v>64.000668298650922</v>
      </c>
      <c r="S174" s="4">
        <f t="shared" si="33"/>
        <v>64.000668298650922</v>
      </c>
      <c r="T174">
        <f t="shared" si="34"/>
        <v>2.2235446121369846</v>
      </c>
      <c r="U174">
        <f t="shared" si="34"/>
        <v>1.8061845089354656</v>
      </c>
      <c r="V174">
        <f t="shared" si="34"/>
        <v>1.8061845089354656</v>
      </c>
      <c r="W174" s="2">
        <f t="shared" si="35"/>
        <v>2.0360302690748218</v>
      </c>
      <c r="Z174">
        <v>2</v>
      </c>
      <c r="AA174">
        <v>1</v>
      </c>
      <c r="AB174" s="7">
        <f t="shared" si="36"/>
        <v>167.3187502815228</v>
      </c>
      <c r="AC174" s="7">
        <f t="shared" si="37"/>
        <v>67.318750281522796</v>
      </c>
      <c r="AJ174" t="s">
        <v>1030</v>
      </c>
      <c r="AK174" s="12">
        <v>2.25</v>
      </c>
      <c r="AL174" s="12">
        <v>3.2</v>
      </c>
      <c r="AM174" s="12">
        <v>3.39</v>
      </c>
    </row>
    <row r="175" spans="1:39">
      <c r="A175">
        <v>31</v>
      </c>
      <c r="B175" t="s">
        <v>850</v>
      </c>
      <c r="C175" t="s">
        <v>853</v>
      </c>
      <c r="D175" t="str">
        <f t="shared" si="26"/>
        <v>CaenMontpellier</v>
      </c>
      <c r="E175">
        <v>0.55140690299999995</v>
      </c>
      <c r="F175">
        <v>0.17196368000000001</v>
      </c>
      <c r="G175">
        <v>0.27319829800000001</v>
      </c>
      <c r="H175">
        <v>0.33829159600000003</v>
      </c>
      <c r="I175">
        <v>0.361383383</v>
      </c>
      <c r="J175" s="3">
        <v>29.930214921847945</v>
      </c>
      <c r="K175" s="3">
        <v>0</v>
      </c>
      <c r="L175" s="3">
        <v>0</v>
      </c>
      <c r="M175" s="3">
        <f t="shared" si="27"/>
        <v>29.930214921847945</v>
      </c>
      <c r="N175">
        <f t="shared" si="28"/>
        <v>2.89</v>
      </c>
      <c r="O175">
        <f t="shared" si="29"/>
        <v>3.1</v>
      </c>
      <c r="P175">
        <f t="shared" si="30"/>
        <v>2.5</v>
      </c>
      <c r="Q175" s="4">
        <f t="shared" si="31"/>
        <v>156.5681062022926</v>
      </c>
      <c r="R175" s="4">
        <f t="shared" si="32"/>
        <v>70.069785078152051</v>
      </c>
      <c r="S175" s="4">
        <f t="shared" si="33"/>
        <v>70.069785078152051</v>
      </c>
      <c r="T175">
        <f t="shared" si="34"/>
        <v>2.1947032985198232</v>
      </c>
      <c r="U175">
        <f t="shared" si="34"/>
        <v>1.8455307854040115</v>
      </c>
      <c r="V175">
        <f t="shared" si="34"/>
        <v>1.8455307854040115</v>
      </c>
      <c r="W175" s="2">
        <f t="shared" si="35"/>
        <v>2.0317346837310435</v>
      </c>
      <c r="Z175">
        <v>1</v>
      </c>
      <c r="AA175">
        <v>3</v>
      </c>
      <c r="AB175" s="7">
        <f t="shared" si="36"/>
        <v>70.069785078152051</v>
      </c>
      <c r="AC175" s="7">
        <f t="shared" si="37"/>
        <v>-29.930214921847949</v>
      </c>
      <c r="AJ175" t="s">
        <v>1031</v>
      </c>
      <c r="AK175" s="12">
        <v>1.44</v>
      </c>
      <c r="AL175" s="12">
        <v>4.2</v>
      </c>
      <c r="AM175" s="12">
        <v>8</v>
      </c>
    </row>
    <row r="176" spans="1:39">
      <c r="A176">
        <v>31</v>
      </c>
      <c r="B176" t="s">
        <v>854</v>
      </c>
      <c r="C176" t="s">
        <v>844</v>
      </c>
      <c r="D176" t="str">
        <f t="shared" si="26"/>
        <v>LilleAmiens</v>
      </c>
      <c r="E176">
        <v>0.60959316200000002</v>
      </c>
      <c r="F176">
        <v>0.17018370199999999</v>
      </c>
      <c r="G176">
        <v>0.18726293099999999</v>
      </c>
      <c r="H176">
        <v>0.64030286599999997</v>
      </c>
      <c r="I176">
        <v>0.58993146799999996</v>
      </c>
      <c r="J176" s="3">
        <v>28.765099479815174</v>
      </c>
      <c r="K176" s="3">
        <v>0</v>
      </c>
      <c r="L176" s="3">
        <v>0</v>
      </c>
      <c r="M176" s="3">
        <f t="shared" si="27"/>
        <v>28.765099479815174</v>
      </c>
      <c r="N176">
        <f t="shared" si="28"/>
        <v>2.04</v>
      </c>
      <c r="O176">
        <f t="shared" si="29"/>
        <v>3.29</v>
      </c>
      <c r="P176">
        <f t="shared" si="30"/>
        <v>3.6</v>
      </c>
      <c r="Q176" s="4">
        <f t="shared" si="31"/>
        <v>129.91570345900777</v>
      </c>
      <c r="R176" s="4">
        <f t="shared" si="32"/>
        <v>71.234900520184823</v>
      </c>
      <c r="S176" s="4">
        <f t="shared" si="33"/>
        <v>71.234900520184823</v>
      </c>
      <c r="T176">
        <f t="shared" si="34"/>
        <v>2.113661649251632</v>
      </c>
      <c r="U176">
        <f t="shared" si="34"/>
        <v>1.8526928221441927</v>
      </c>
      <c r="V176">
        <f t="shared" si="34"/>
        <v>1.8526928221441927</v>
      </c>
      <c r="W176" s="2">
        <f t="shared" si="35"/>
        <v>1.9507124994241467</v>
      </c>
      <c r="Z176">
        <v>0</v>
      </c>
      <c r="AA176">
        <v>1</v>
      </c>
      <c r="AB176" s="7">
        <f t="shared" si="36"/>
        <v>71.234900520184823</v>
      </c>
      <c r="AC176" s="7">
        <f t="shared" si="37"/>
        <v>-28.765099479815177</v>
      </c>
      <c r="AJ176" t="s">
        <v>1032</v>
      </c>
      <c r="AK176" s="12">
        <v>11</v>
      </c>
      <c r="AL176" s="12">
        <v>7</v>
      </c>
      <c r="AM176" s="12">
        <v>1.22</v>
      </c>
    </row>
    <row r="177" spans="1:39">
      <c r="A177">
        <v>31</v>
      </c>
      <c r="B177" t="s">
        <v>838</v>
      </c>
      <c r="C177" t="s">
        <v>843</v>
      </c>
      <c r="D177" t="str">
        <f t="shared" si="26"/>
        <v>StrasbourgMetz</v>
      </c>
      <c r="E177">
        <v>0.48977801500000001</v>
      </c>
      <c r="F177">
        <v>0.18961377700000001</v>
      </c>
      <c r="G177">
        <v>0.31944611099999998</v>
      </c>
      <c r="H177">
        <v>0.24637789600000001</v>
      </c>
      <c r="I177">
        <v>0.29952753700000001</v>
      </c>
      <c r="J177" s="3">
        <v>2.2206666106972519</v>
      </c>
      <c r="K177" s="3">
        <v>0</v>
      </c>
      <c r="L177" s="3">
        <v>10.639975935676626</v>
      </c>
      <c r="M177" s="3">
        <f t="shared" si="27"/>
        <v>12.860642546373878</v>
      </c>
      <c r="N177">
        <f t="shared" si="28"/>
        <v>1.85</v>
      </c>
      <c r="O177">
        <f t="shared" si="29"/>
        <v>3.5</v>
      </c>
      <c r="P177">
        <f t="shared" si="30"/>
        <v>4.2</v>
      </c>
      <c r="Q177" s="4">
        <f t="shared" si="31"/>
        <v>91.247590683416036</v>
      </c>
      <c r="R177" s="4">
        <f t="shared" si="32"/>
        <v>87.139357453626118</v>
      </c>
      <c r="S177" s="4">
        <f t="shared" si="33"/>
        <v>131.82725638346795</v>
      </c>
      <c r="T177">
        <f t="shared" si="34"/>
        <v>1.9602214060960577</v>
      </c>
      <c r="U177">
        <f t="shared" si="34"/>
        <v>1.9402143532199625</v>
      </c>
      <c r="V177">
        <f t="shared" si="34"/>
        <v>2.1200052135442018</v>
      </c>
      <c r="W177" s="2">
        <f t="shared" si="35"/>
        <v>2.0051921417083047</v>
      </c>
      <c r="Z177">
        <v>2</v>
      </c>
      <c r="AA177">
        <v>2</v>
      </c>
      <c r="AB177" s="7">
        <f t="shared" si="36"/>
        <v>131.82725638346795</v>
      </c>
      <c r="AC177" s="7">
        <f t="shared" si="37"/>
        <v>31.827256383467954</v>
      </c>
      <c r="AJ177" t="s">
        <v>1033</v>
      </c>
      <c r="AK177" s="12">
        <v>2.1</v>
      </c>
      <c r="AL177" s="12">
        <v>3.2</v>
      </c>
      <c r="AM177" s="12">
        <v>3.7</v>
      </c>
    </row>
    <row r="178" spans="1:39">
      <c r="A178">
        <v>31</v>
      </c>
      <c r="B178" t="s">
        <v>856</v>
      </c>
      <c r="C178" t="s">
        <v>859</v>
      </c>
      <c r="D178" t="str">
        <f t="shared" si="26"/>
        <v>TroyesNice</v>
      </c>
      <c r="E178">
        <v>0.40581004900000001</v>
      </c>
      <c r="F178">
        <v>0.158513185</v>
      </c>
      <c r="G178">
        <v>0.43556900999999998</v>
      </c>
      <c r="H178">
        <v>9.2562963999999998E-2</v>
      </c>
      <c r="I178">
        <v>0.149437027</v>
      </c>
      <c r="J178" s="3">
        <v>19.753082312524452</v>
      </c>
      <c r="K178" s="3">
        <v>0</v>
      </c>
      <c r="L178" s="3">
        <v>13.967838613726194</v>
      </c>
      <c r="M178" s="3">
        <f t="shared" si="27"/>
        <v>33.720920926250642</v>
      </c>
      <c r="N178">
        <f t="shared" si="28"/>
        <v>3.29</v>
      </c>
      <c r="O178">
        <f t="shared" si="29"/>
        <v>3.25</v>
      </c>
      <c r="P178">
        <f t="shared" si="30"/>
        <v>2.2000000000000002</v>
      </c>
      <c r="Q178" s="4">
        <f t="shared" si="31"/>
        <v>131.26671988195477</v>
      </c>
      <c r="R178" s="4">
        <f t="shared" si="32"/>
        <v>66.279079073749358</v>
      </c>
      <c r="S178" s="4">
        <f t="shared" si="33"/>
        <v>97.008324023946983</v>
      </c>
      <c r="T178">
        <f t="shared" si="34"/>
        <v>2.1181546331446612</v>
      </c>
      <c r="U178">
        <f t="shared" si="34"/>
        <v>1.8213764654086224</v>
      </c>
      <c r="V178">
        <f t="shared" si="34"/>
        <v>1.9868090015091615</v>
      </c>
      <c r="W178" s="2">
        <f t="shared" si="35"/>
        <v>2.0136730499284088</v>
      </c>
      <c r="Z178">
        <v>0</v>
      </c>
      <c r="AA178">
        <v>2</v>
      </c>
      <c r="AB178" s="7">
        <f t="shared" si="36"/>
        <v>66.279079073749358</v>
      </c>
      <c r="AC178" s="7">
        <f t="shared" si="37"/>
        <v>-33.720920926250642</v>
      </c>
      <c r="AJ178" t="s">
        <v>1034</v>
      </c>
      <c r="AK178" s="12">
        <v>2.29</v>
      </c>
      <c r="AL178" s="12">
        <v>3.1</v>
      </c>
      <c r="AM178" s="12">
        <v>3.39</v>
      </c>
    </row>
    <row r="179" spans="1:39">
      <c r="A179">
        <v>31</v>
      </c>
      <c r="B179" t="s">
        <v>841</v>
      </c>
      <c r="C179" t="s">
        <v>837</v>
      </c>
      <c r="D179" t="str">
        <f t="shared" si="26"/>
        <v>NantesSaint-Étienne</v>
      </c>
      <c r="E179">
        <v>0.32004090200000002</v>
      </c>
      <c r="F179">
        <v>0.24683456500000001</v>
      </c>
      <c r="G179">
        <v>0.43306127300000002</v>
      </c>
      <c r="H179">
        <v>0.106021131</v>
      </c>
      <c r="I179">
        <v>0.184926231</v>
      </c>
      <c r="J179" s="3">
        <v>0</v>
      </c>
      <c r="K179" s="3">
        <v>0</v>
      </c>
      <c r="L179" s="3">
        <v>19.831028069945738</v>
      </c>
      <c r="M179" s="3">
        <f t="shared" si="27"/>
        <v>19.831028069945738</v>
      </c>
      <c r="N179">
        <f t="shared" si="28"/>
        <v>2.25</v>
      </c>
      <c r="O179">
        <f t="shared" si="29"/>
        <v>3.1</v>
      </c>
      <c r="P179">
        <f t="shared" si="30"/>
        <v>3.39</v>
      </c>
      <c r="Q179" s="4">
        <f t="shared" si="31"/>
        <v>80.168971930054255</v>
      </c>
      <c r="R179" s="4">
        <f t="shared" si="32"/>
        <v>80.168971930054255</v>
      </c>
      <c r="S179" s="4">
        <f t="shared" si="33"/>
        <v>147.39615708717031</v>
      </c>
      <c r="T179">
        <f t="shared" si="34"/>
        <v>1.9040063143324855</v>
      </c>
      <c r="U179">
        <f t="shared" si="34"/>
        <v>1.9040063143324855</v>
      </c>
      <c r="V179">
        <f t="shared" si="34"/>
        <v>2.1684861607442492</v>
      </c>
      <c r="W179" s="2">
        <f t="shared" si="35"/>
        <v>2.0184218458629637</v>
      </c>
      <c r="Z179">
        <v>0</v>
      </c>
      <c r="AA179">
        <v>3</v>
      </c>
      <c r="AB179" s="7">
        <f t="shared" si="36"/>
        <v>80.168971930054255</v>
      </c>
      <c r="AC179" s="7">
        <f t="shared" si="37"/>
        <v>-19.831028069945745</v>
      </c>
      <c r="AJ179" t="s">
        <v>1035</v>
      </c>
      <c r="AK179" s="12">
        <v>2.04</v>
      </c>
      <c r="AL179" s="12">
        <v>3.6</v>
      </c>
      <c r="AM179" s="12">
        <v>3.5</v>
      </c>
    </row>
    <row r="180" spans="1:39">
      <c r="A180">
        <v>31</v>
      </c>
      <c r="B180" t="s">
        <v>860</v>
      </c>
      <c r="C180" t="s">
        <v>847</v>
      </c>
      <c r="D180" t="str">
        <f t="shared" si="26"/>
        <v>LyonToulouse</v>
      </c>
      <c r="E180">
        <v>0.40472744500000002</v>
      </c>
      <c r="F180">
        <v>0.32832376699999999</v>
      </c>
      <c r="G180">
        <v>0.26224051199999998</v>
      </c>
      <c r="H180">
        <v>0.47934337599999999</v>
      </c>
      <c r="I180">
        <v>0.52589289100000003</v>
      </c>
      <c r="J180" s="3">
        <v>0</v>
      </c>
      <c r="K180" s="3">
        <v>19.674058285212649</v>
      </c>
      <c r="L180" s="3">
        <v>19.545385528465573</v>
      </c>
      <c r="M180" s="3">
        <f t="shared" si="27"/>
        <v>39.219443813678225</v>
      </c>
      <c r="N180">
        <f t="shared" si="28"/>
        <v>1.36</v>
      </c>
      <c r="O180">
        <f t="shared" si="29"/>
        <v>4.59</v>
      </c>
      <c r="P180">
        <f t="shared" si="30"/>
        <v>9</v>
      </c>
      <c r="Q180" s="4">
        <f t="shared" si="31"/>
        <v>60.780556186321775</v>
      </c>
      <c r="R180" s="4">
        <f t="shared" si="32"/>
        <v>151.08448371544782</v>
      </c>
      <c r="S180" s="4">
        <f t="shared" si="33"/>
        <v>236.68902594251193</v>
      </c>
      <c r="T180">
        <f t="shared" si="34"/>
        <v>1.7837646698726717</v>
      </c>
      <c r="U180">
        <f t="shared" si="34"/>
        <v>2.1792198648501055</v>
      </c>
      <c r="V180">
        <f t="shared" si="34"/>
        <v>2.3741781223857945</v>
      </c>
      <c r="W180" s="2">
        <f t="shared" si="35"/>
        <v>2.0600338788613017</v>
      </c>
      <c r="Z180">
        <v>2</v>
      </c>
      <c r="AA180">
        <v>0</v>
      </c>
      <c r="AB180" s="7">
        <f t="shared" si="36"/>
        <v>60.780556186321775</v>
      </c>
      <c r="AC180" s="7">
        <f t="shared" si="37"/>
        <v>-39.219443813678225</v>
      </c>
      <c r="AJ180" t="s">
        <v>1036</v>
      </c>
      <c r="AK180" s="12">
        <v>2.04</v>
      </c>
      <c r="AL180" s="12">
        <v>3.2</v>
      </c>
      <c r="AM180" s="12">
        <v>4</v>
      </c>
    </row>
    <row r="181" spans="1:39">
      <c r="A181">
        <v>31</v>
      </c>
      <c r="B181" t="s">
        <v>840</v>
      </c>
      <c r="C181" t="s">
        <v>865</v>
      </c>
      <c r="D181" t="str">
        <f t="shared" si="26"/>
        <v>RennesMonaco</v>
      </c>
      <c r="E181">
        <v>0.29186019899999999</v>
      </c>
      <c r="F181">
        <v>0.466372232</v>
      </c>
      <c r="G181">
        <v>0.19327467800000001</v>
      </c>
      <c r="H181">
        <v>0.75279235300000003</v>
      </c>
      <c r="I181">
        <v>0.72922549699999994</v>
      </c>
      <c r="J181" s="3">
        <v>15.627124427113845</v>
      </c>
      <c r="K181" s="3">
        <v>35.380443634487122</v>
      </c>
      <c r="L181" s="3">
        <v>0</v>
      </c>
      <c r="M181" s="3">
        <f t="shared" si="27"/>
        <v>51.007568061600963</v>
      </c>
      <c r="N181">
        <f t="shared" si="28"/>
        <v>3.39</v>
      </c>
      <c r="O181">
        <f t="shared" si="29"/>
        <v>3.39</v>
      </c>
      <c r="P181">
        <f t="shared" si="30"/>
        <v>2.14</v>
      </c>
      <c r="Q181" s="4">
        <f t="shared" si="31"/>
        <v>101.96838374631498</v>
      </c>
      <c r="R181" s="4">
        <f t="shared" si="32"/>
        <v>168.93213585931036</v>
      </c>
      <c r="S181" s="4">
        <f t="shared" si="33"/>
        <v>48.992431938399037</v>
      </c>
      <c r="T181">
        <f t="shared" si="34"/>
        <v>2.0084655355563288</v>
      </c>
      <c r="U181">
        <f t="shared" si="34"/>
        <v>2.2277122730098733</v>
      </c>
      <c r="V181">
        <f t="shared" si="34"/>
        <v>1.6901289979624088</v>
      </c>
      <c r="W181" s="2">
        <f t="shared" si="35"/>
        <v>1.9517934337691669</v>
      </c>
      <c r="Z181">
        <v>1</v>
      </c>
      <c r="AA181">
        <v>1</v>
      </c>
      <c r="AB181" s="7">
        <f t="shared" si="36"/>
        <v>48.992431938399037</v>
      </c>
      <c r="AC181" s="7">
        <f t="shared" si="37"/>
        <v>-51.007568061600963</v>
      </c>
      <c r="AJ181" t="s">
        <v>1037</v>
      </c>
      <c r="AK181" s="12">
        <v>2.29</v>
      </c>
      <c r="AL181" s="12">
        <v>3.25</v>
      </c>
      <c r="AM181" s="12">
        <v>3.2</v>
      </c>
    </row>
    <row r="182" spans="1:39">
      <c r="A182">
        <v>32</v>
      </c>
      <c r="B182" t="s">
        <v>837</v>
      </c>
      <c r="C182" t="s">
        <v>866</v>
      </c>
      <c r="D182" t="str">
        <f t="shared" si="26"/>
        <v>Saint-ÉtienneParis S-G</v>
      </c>
      <c r="E182">
        <v>0.18668306400000001</v>
      </c>
      <c r="F182">
        <v>0.58261244099999998</v>
      </c>
      <c r="G182">
        <v>0.214586365</v>
      </c>
      <c r="H182">
        <v>0.55520862400000004</v>
      </c>
      <c r="I182">
        <v>0.53530966400000002</v>
      </c>
      <c r="J182" s="3">
        <v>15.487107453584665</v>
      </c>
      <c r="K182" s="3">
        <v>53.518008810673031</v>
      </c>
      <c r="L182" s="3">
        <v>0</v>
      </c>
      <c r="M182" s="3">
        <f t="shared" si="27"/>
        <v>69.005116264257694</v>
      </c>
      <c r="N182">
        <f t="shared" si="28"/>
        <v>9</v>
      </c>
      <c r="O182">
        <f t="shared" si="29"/>
        <v>5.5</v>
      </c>
      <c r="P182">
        <f t="shared" si="30"/>
        <v>1.33</v>
      </c>
      <c r="Q182" s="4">
        <f t="shared" si="31"/>
        <v>170.37885081800428</v>
      </c>
      <c r="R182" s="4">
        <f t="shared" si="32"/>
        <v>325.34393219444399</v>
      </c>
      <c r="S182" s="4">
        <f t="shared" si="33"/>
        <v>30.994883735742299</v>
      </c>
      <c r="T182">
        <f t="shared" si="34"/>
        <v>2.2314156846614281</v>
      </c>
      <c r="U182">
        <f t="shared" si="34"/>
        <v>2.512342711364806</v>
      </c>
      <c r="V182">
        <f t="shared" si="34"/>
        <v>1.4912900116177339</v>
      </c>
      <c r="W182" s="2">
        <f t="shared" si="35"/>
        <v>2.2003001395209183</v>
      </c>
      <c r="Z182">
        <v>1</v>
      </c>
      <c r="AA182">
        <v>1</v>
      </c>
      <c r="AB182" s="7">
        <f t="shared" si="36"/>
        <v>30.994883735742299</v>
      </c>
      <c r="AC182" s="7">
        <f t="shared" si="37"/>
        <v>-69.005116264257708</v>
      </c>
      <c r="AJ182" t="s">
        <v>1038</v>
      </c>
      <c r="AK182" s="12">
        <v>2.79</v>
      </c>
      <c r="AL182" s="12">
        <v>3.1</v>
      </c>
      <c r="AM182" s="12">
        <v>2.7</v>
      </c>
    </row>
    <row r="183" spans="1:39">
      <c r="A183">
        <v>32</v>
      </c>
      <c r="B183" t="s">
        <v>865</v>
      </c>
      <c r="C183" t="s">
        <v>841</v>
      </c>
      <c r="D183" t="str">
        <f t="shared" si="26"/>
        <v>MonacoNantes</v>
      </c>
      <c r="E183">
        <v>0.60732593400000001</v>
      </c>
      <c r="F183">
        <v>0.16088450700000001</v>
      </c>
      <c r="G183">
        <v>0.21902355700000001</v>
      </c>
      <c r="H183">
        <v>0.49654080099999998</v>
      </c>
      <c r="I183">
        <v>0.47203917899999998</v>
      </c>
      <c r="J183" s="3">
        <v>0</v>
      </c>
      <c r="K183" s="3">
        <v>0</v>
      </c>
      <c r="L183" s="3">
        <v>8.9643630413265747</v>
      </c>
      <c r="M183" s="3">
        <f t="shared" si="27"/>
        <v>8.9643630413265747</v>
      </c>
      <c r="N183">
        <f t="shared" si="28"/>
        <v>1.5</v>
      </c>
      <c r="O183">
        <f t="shared" si="29"/>
        <v>4.33</v>
      </c>
      <c r="P183">
        <f t="shared" si="30"/>
        <v>6.5</v>
      </c>
      <c r="Q183" s="4">
        <f t="shared" si="31"/>
        <v>91.035636958673422</v>
      </c>
      <c r="R183" s="4">
        <f t="shared" si="32"/>
        <v>91.035636958673422</v>
      </c>
      <c r="S183" s="4">
        <f t="shared" si="33"/>
        <v>149.30399672729618</v>
      </c>
      <c r="T183">
        <f t="shared" si="34"/>
        <v>1.9592114352309324</v>
      </c>
      <c r="U183">
        <f t="shared" si="34"/>
        <v>1.9592114352309324</v>
      </c>
      <c r="V183">
        <f t="shared" si="34"/>
        <v>2.1740714335346563</v>
      </c>
      <c r="W183" s="2">
        <f t="shared" si="35"/>
        <v>1.981259539215847</v>
      </c>
      <c r="Z183">
        <v>2</v>
      </c>
      <c r="AA183">
        <v>1</v>
      </c>
      <c r="AB183" s="7">
        <f t="shared" si="36"/>
        <v>91.035636958673422</v>
      </c>
      <c r="AC183" s="7">
        <f t="shared" si="37"/>
        <v>-8.9643630413265782</v>
      </c>
      <c r="AJ183" t="s">
        <v>1039</v>
      </c>
      <c r="AK183" s="12">
        <v>2.14</v>
      </c>
      <c r="AL183" s="12">
        <v>3.25</v>
      </c>
      <c r="AM183" s="12">
        <v>3.6</v>
      </c>
    </row>
    <row r="184" spans="1:39">
      <c r="A184">
        <v>32</v>
      </c>
      <c r="B184" t="s">
        <v>847</v>
      </c>
      <c r="C184" t="s">
        <v>846</v>
      </c>
      <c r="D184" t="str">
        <f t="shared" si="26"/>
        <v>ToulouseDijon</v>
      </c>
      <c r="E184">
        <v>0.38667665200000001</v>
      </c>
      <c r="F184">
        <v>0.31498911800000001</v>
      </c>
      <c r="G184">
        <v>0.29665043099999999</v>
      </c>
      <c r="H184">
        <v>0.35473595800000002</v>
      </c>
      <c r="I184">
        <v>0.424849861</v>
      </c>
      <c r="J184" s="3">
        <v>0</v>
      </c>
      <c r="K184" s="3">
        <v>7.624149186597486</v>
      </c>
      <c r="L184" s="3">
        <v>10.187880721543133</v>
      </c>
      <c r="M184" s="3">
        <f t="shared" si="27"/>
        <v>17.812029908140619</v>
      </c>
      <c r="N184">
        <f t="shared" si="28"/>
        <v>1.9</v>
      </c>
      <c r="O184">
        <f t="shared" si="29"/>
        <v>3.39</v>
      </c>
      <c r="P184">
        <f t="shared" si="30"/>
        <v>4.33</v>
      </c>
      <c r="Q184" s="4">
        <f t="shared" si="31"/>
        <v>82.18797009185937</v>
      </c>
      <c r="R184" s="4">
        <f t="shared" si="32"/>
        <v>108.03383583442485</v>
      </c>
      <c r="S184" s="4">
        <f t="shared" si="33"/>
        <v>126.30149361614116</v>
      </c>
      <c r="T184">
        <f t="shared" si="34"/>
        <v>1.9148082542181153</v>
      </c>
      <c r="U184">
        <f t="shared" si="34"/>
        <v>2.0335597963644791</v>
      </c>
      <c r="V184">
        <f t="shared" si="34"/>
        <v>2.1014084864651696</v>
      </c>
      <c r="W184" s="2">
        <f t="shared" si="35"/>
        <v>2.0043445848370829</v>
      </c>
      <c r="Z184">
        <v>0</v>
      </c>
      <c r="AA184">
        <v>1</v>
      </c>
      <c r="AB184" s="7">
        <f t="shared" si="36"/>
        <v>108.03383583442485</v>
      </c>
      <c r="AC184" s="7">
        <f t="shared" si="37"/>
        <v>8.0338358344248491</v>
      </c>
      <c r="AJ184" t="s">
        <v>1040</v>
      </c>
      <c r="AK184" s="12">
        <v>2.1</v>
      </c>
      <c r="AL184" s="12">
        <v>3.2</v>
      </c>
      <c r="AM184" s="12">
        <v>3.79</v>
      </c>
    </row>
    <row r="185" spans="1:39">
      <c r="A185">
        <v>32</v>
      </c>
      <c r="B185" t="s">
        <v>851</v>
      </c>
      <c r="C185" t="s">
        <v>854</v>
      </c>
      <c r="D185" t="str">
        <f t="shared" si="26"/>
        <v>BordeauxLille</v>
      </c>
      <c r="E185">
        <v>0.28295982400000003</v>
      </c>
      <c r="F185">
        <v>0.47429110099999999</v>
      </c>
      <c r="G185">
        <v>0.190555371</v>
      </c>
      <c r="H185">
        <v>0.75642598100000003</v>
      </c>
      <c r="I185">
        <v>0.73033482000000005</v>
      </c>
      <c r="J185" s="3">
        <v>0</v>
      </c>
      <c r="K185" s="3">
        <v>33.479742312968021</v>
      </c>
      <c r="L185" s="3">
        <v>9.8756430670922697</v>
      </c>
      <c r="M185" s="3">
        <f t="shared" si="27"/>
        <v>43.355385380060291</v>
      </c>
      <c r="N185">
        <f t="shared" si="28"/>
        <v>1.72</v>
      </c>
      <c r="O185">
        <f t="shared" si="29"/>
        <v>3.5</v>
      </c>
      <c r="P185">
        <f t="shared" si="30"/>
        <v>5.5</v>
      </c>
      <c r="Q185" s="4">
        <f t="shared" si="31"/>
        <v>56.644614619939702</v>
      </c>
      <c r="R185" s="4">
        <f t="shared" si="32"/>
        <v>173.82371271532776</v>
      </c>
      <c r="S185" s="4">
        <f t="shared" si="33"/>
        <v>110.96065148894718</v>
      </c>
      <c r="T185">
        <f t="shared" si="34"/>
        <v>1.7531586264320715</v>
      </c>
      <c r="U185">
        <f t="shared" si="34"/>
        <v>2.2401090218189079</v>
      </c>
      <c r="V185">
        <f t="shared" si="34"/>
        <v>2.0451689979681138</v>
      </c>
      <c r="W185" s="2">
        <f t="shared" si="35"/>
        <v>1.9482551678633357</v>
      </c>
      <c r="Z185">
        <v>2</v>
      </c>
      <c r="AA185">
        <v>1</v>
      </c>
      <c r="AB185" s="7">
        <f t="shared" si="36"/>
        <v>56.644614619939702</v>
      </c>
      <c r="AC185" s="7">
        <f t="shared" si="37"/>
        <v>-43.355385380060298</v>
      </c>
      <c r="AJ185" t="s">
        <v>1041</v>
      </c>
      <c r="AK185" s="12">
        <v>1.9</v>
      </c>
      <c r="AL185" s="12">
        <v>3.25</v>
      </c>
      <c r="AM185" s="12">
        <v>4.5</v>
      </c>
    </row>
    <row r="186" spans="1:39">
      <c r="A186">
        <v>32</v>
      </c>
      <c r="B186" t="s">
        <v>863</v>
      </c>
      <c r="C186" t="s">
        <v>856</v>
      </c>
      <c r="D186" t="str">
        <f t="shared" si="26"/>
        <v>GuingampTroyes</v>
      </c>
      <c r="E186">
        <v>0.40005998599999998</v>
      </c>
      <c r="F186">
        <v>0.308611933</v>
      </c>
      <c r="G186">
        <v>0.28923197899999997</v>
      </c>
      <c r="H186">
        <v>0.37676336700000002</v>
      </c>
      <c r="I186">
        <v>0.44218603299999998</v>
      </c>
      <c r="J186" s="3">
        <v>0</v>
      </c>
      <c r="K186" s="3">
        <v>7.6108585783760896</v>
      </c>
      <c r="L186" s="3">
        <v>10.785379183125611</v>
      </c>
      <c r="M186" s="3">
        <f t="shared" si="27"/>
        <v>18.396237761501702</v>
      </c>
      <c r="N186">
        <f t="shared" si="28"/>
        <v>1.85</v>
      </c>
      <c r="O186">
        <f t="shared" si="29"/>
        <v>3.5</v>
      </c>
      <c r="P186">
        <f t="shared" si="30"/>
        <v>4.5</v>
      </c>
      <c r="Q186" s="4">
        <f t="shared" si="31"/>
        <v>81.603762238498291</v>
      </c>
      <c r="R186" s="4">
        <f t="shared" si="32"/>
        <v>108.24176726281461</v>
      </c>
      <c r="S186" s="4">
        <f t="shared" si="33"/>
        <v>130.13796856256354</v>
      </c>
      <c r="T186">
        <f t="shared" si="34"/>
        <v>1.9117101818145712</v>
      </c>
      <c r="U186">
        <f t="shared" si="34"/>
        <v>2.0343948743713738</v>
      </c>
      <c r="V186">
        <f t="shared" si="34"/>
        <v>2.1144040231681243</v>
      </c>
      <c r="W186" s="2">
        <f t="shared" si="35"/>
        <v>2.0041905432643148</v>
      </c>
      <c r="Z186">
        <v>4</v>
      </c>
      <c r="AA186">
        <v>0</v>
      </c>
      <c r="AB186" s="7">
        <f t="shared" si="36"/>
        <v>81.603762238498291</v>
      </c>
      <c r="AC186" s="7">
        <f t="shared" si="37"/>
        <v>-18.396237761501709</v>
      </c>
      <c r="AJ186" t="s">
        <v>1042</v>
      </c>
      <c r="AK186" s="12">
        <v>2.54</v>
      </c>
      <c r="AL186" s="12">
        <v>3.2</v>
      </c>
      <c r="AM186" s="12">
        <v>2.89</v>
      </c>
    </row>
    <row r="187" spans="1:39">
      <c r="A187">
        <v>32</v>
      </c>
      <c r="B187" t="s">
        <v>857</v>
      </c>
      <c r="C187" t="s">
        <v>838</v>
      </c>
      <c r="D187" t="str">
        <f t="shared" si="26"/>
        <v>AngersStrasbourg</v>
      </c>
      <c r="E187">
        <v>0.53802991499999997</v>
      </c>
      <c r="F187">
        <v>0.161939052</v>
      </c>
      <c r="G187">
        <v>0.29808581899999997</v>
      </c>
      <c r="H187">
        <v>0.27037865900000002</v>
      </c>
      <c r="I187">
        <v>0.30227048699999998</v>
      </c>
      <c r="J187" s="3">
        <v>13.22678598071202</v>
      </c>
      <c r="K187" s="3">
        <v>0</v>
      </c>
      <c r="L187" s="3">
        <v>13.351151131950656</v>
      </c>
      <c r="M187" s="3">
        <f t="shared" si="27"/>
        <v>26.577937112662674</v>
      </c>
      <c r="N187">
        <f t="shared" si="28"/>
        <v>1.85</v>
      </c>
      <c r="O187">
        <f t="shared" si="29"/>
        <v>3.6</v>
      </c>
      <c r="P187">
        <f t="shared" si="30"/>
        <v>4.33</v>
      </c>
      <c r="Q187" s="4">
        <f t="shared" si="31"/>
        <v>97.891616951654555</v>
      </c>
      <c r="R187" s="4">
        <f t="shared" si="32"/>
        <v>73.422062887337319</v>
      </c>
      <c r="S187" s="4">
        <f t="shared" si="33"/>
        <v>131.23254728868369</v>
      </c>
      <c r="T187">
        <f t="shared" si="34"/>
        <v>1.9907455021451037</v>
      </c>
      <c r="U187">
        <f t="shared" si="34"/>
        <v>1.8658265824017126</v>
      </c>
      <c r="V187">
        <f t="shared" si="34"/>
        <v>2.1180415587811878</v>
      </c>
      <c r="W187" s="2">
        <f t="shared" si="35"/>
        <v>2.0045889739816225</v>
      </c>
      <c r="Z187">
        <v>1</v>
      </c>
      <c r="AA187">
        <v>1</v>
      </c>
      <c r="AB187" s="7">
        <f t="shared" si="36"/>
        <v>131.23254728868369</v>
      </c>
      <c r="AC187" s="7">
        <f t="shared" si="37"/>
        <v>31.232547288683691</v>
      </c>
      <c r="AJ187" t="s">
        <v>1043</v>
      </c>
      <c r="AK187" s="12">
        <v>1.3</v>
      </c>
      <c r="AL187" s="12">
        <v>5.5</v>
      </c>
      <c r="AM187" s="12">
        <v>10</v>
      </c>
    </row>
    <row r="188" spans="1:39">
      <c r="A188">
        <v>32</v>
      </c>
      <c r="B188" t="s">
        <v>844</v>
      </c>
      <c r="C188" t="s">
        <v>850</v>
      </c>
      <c r="D188" t="str">
        <f t="shared" si="26"/>
        <v>AmiensCaen</v>
      </c>
      <c r="E188">
        <v>0.28191636399999997</v>
      </c>
      <c r="F188">
        <v>0.34324164200000001</v>
      </c>
      <c r="G188">
        <v>0.374613631</v>
      </c>
      <c r="H188">
        <v>0.17789118600000001</v>
      </c>
      <c r="I188">
        <v>0.26391028399999999</v>
      </c>
      <c r="J188" s="3">
        <v>0</v>
      </c>
      <c r="K188" s="3">
        <v>5.7874290246508737</v>
      </c>
      <c r="L188" s="3">
        <v>13.749270416033845</v>
      </c>
      <c r="M188" s="3">
        <f t="shared" si="27"/>
        <v>19.536699440684718</v>
      </c>
      <c r="N188">
        <f t="shared" si="28"/>
        <v>2.37</v>
      </c>
      <c r="O188">
        <f t="shared" si="29"/>
        <v>3</v>
      </c>
      <c r="P188">
        <f t="shared" si="30"/>
        <v>3.39</v>
      </c>
      <c r="Q188" s="4">
        <f t="shared" si="31"/>
        <v>80.463300559315286</v>
      </c>
      <c r="R188" s="4">
        <f t="shared" si="32"/>
        <v>97.825587633267901</v>
      </c>
      <c r="S188" s="4">
        <f t="shared" si="33"/>
        <v>127.07332726967</v>
      </c>
      <c r="T188">
        <f t="shared" si="34"/>
        <v>1.9055978431159097</v>
      </c>
      <c r="U188">
        <f t="shared" si="34"/>
        <v>1.9904524653651443</v>
      </c>
      <c r="V188">
        <f t="shared" si="34"/>
        <v>2.1040544015749507</v>
      </c>
      <c r="W188" s="2">
        <f t="shared" si="35"/>
        <v>2.0086328469078842</v>
      </c>
      <c r="Z188">
        <v>3</v>
      </c>
      <c r="AA188">
        <v>0</v>
      </c>
      <c r="AB188" s="7">
        <f t="shared" si="36"/>
        <v>80.463300559315286</v>
      </c>
      <c r="AC188" s="7">
        <f t="shared" si="37"/>
        <v>-19.536699440684714</v>
      </c>
      <c r="AJ188" t="s">
        <v>1044</v>
      </c>
      <c r="AK188" s="12">
        <v>3</v>
      </c>
      <c r="AL188" s="12">
        <v>3.29</v>
      </c>
      <c r="AM188" s="12">
        <v>2.4500000000000002</v>
      </c>
    </row>
    <row r="189" spans="1:39">
      <c r="A189">
        <v>32</v>
      </c>
      <c r="B189" t="s">
        <v>859</v>
      </c>
      <c r="C189" t="s">
        <v>840</v>
      </c>
      <c r="D189" t="str">
        <f t="shared" si="26"/>
        <v>NiceRennes</v>
      </c>
      <c r="E189">
        <v>0.65061050899999995</v>
      </c>
      <c r="F189">
        <v>0.122583028</v>
      </c>
      <c r="G189">
        <v>0.14391130499999999</v>
      </c>
      <c r="H189">
        <v>0.70446948300000001</v>
      </c>
      <c r="I189">
        <v>0.60653056299999997</v>
      </c>
      <c r="J189" s="3">
        <v>46.513289329454444</v>
      </c>
      <c r="K189" s="3">
        <v>0</v>
      </c>
      <c r="L189" s="3">
        <v>2.835676392688451</v>
      </c>
      <c r="M189" s="3">
        <f t="shared" si="27"/>
        <v>49.348965722142893</v>
      </c>
      <c r="N189">
        <f t="shared" si="28"/>
        <v>1.9</v>
      </c>
      <c r="O189">
        <f t="shared" si="29"/>
        <v>3.39</v>
      </c>
      <c r="P189">
        <f t="shared" si="30"/>
        <v>4.33</v>
      </c>
      <c r="Q189" s="4">
        <f t="shared" si="31"/>
        <v>139.02628400382056</v>
      </c>
      <c r="R189" s="4">
        <f t="shared" si="32"/>
        <v>50.651034277857107</v>
      </c>
      <c r="S189" s="4">
        <f t="shared" si="33"/>
        <v>62.92951305819809</v>
      </c>
      <c r="T189">
        <f t="shared" si="34"/>
        <v>2.1430969147771628</v>
      </c>
      <c r="U189">
        <f t="shared" si="34"/>
        <v>1.7045883179407217</v>
      </c>
      <c r="V189">
        <f t="shared" si="34"/>
        <v>1.7988543712365088</v>
      </c>
      <c r="W189" s="2">
        <f t="shared" si="35"/>
        <v>1.8621504521357002</v>
      </c>
      <c r="Z189">
        <v>1</v>
      </c>
      <c r="AA189">
        <v>1</v>
      </c>
      <c r="AB189" s="7">
        <f t="shared" si="36"/>
        <v>62.92951305819809</v>
      </c>
      <c r="AC189" s="7">
        <f t="shared" si="37"/>
        <v>-37.07048694180191</v>
      </c>
      <c r="AJ189" t="s">
        <v>1045</v>
      </c>
      <c r="AK189" s="12">
        <v>1.39</v>
      </c>
      <c r="AL189" s="12">
        <v>4.75</v>
      </c>
      <c r="AM189" s="12">
        <v>8</v>
      </c>
    </row>
    <row r="190" spans="1:39">
      <c r="A190">
        <v>32</v>
      </c>
      <c r="B190" t="s">
        <v>843</v>
      </c>
      <c r="C190" t="s">
        <v>860</v>
      </c>
      <c r="D190" t="str">
        <f t="shared" si="26"/>
        <v>MetzLyon</v>
      </c>
      <c r="E190">
        <v>0.61112133099999999</v>
      </c>
      <c r="F190">
        <v>6.0126928000000003E-2</v>
      </c>
      <c r="G190">
        <v>8.1957458999999996E-2</v>
      </c>
      <c r="H190">
        <v>0.66234097999999997</v>
      </c>
      <c r="I190">
        <v>0.53036639900000004</v>
      </c>
      <c r="J190" s="3">
        <v>42.959868883994858</v>
      </c>
      <c r="K190" s="3">
        <v>0</v>
      </c>
      <c r="L190" s="3">
        <v>0</v>
      </c>
      <c r="M190" s="3">
        <f t="shared" si="27"/>
        <v>42.959868883994858</v>
      </c>
      <c r="N190">
        <f t="shared" si="28"/>
        <v>6.5</v>
      </c>
      <c r="O190">
        <f t="shared" si="29"/>
        <v>4.33</v>
      </c>
      <c r="P190">
        <f t="shared" si="30"/>
        <v>1.5</v>
      </c>
      <c r="Q190" s="4">
        <f t="shared" si="31"/>
        <v>336.27927886197176</v>
      </c>
      <c r="R190" s="4">
        <f t="shared" si="32"/>
        <v>57.040131116005142</v>
      </c>
      <c r="S190" s="4">
        <f t="shared" si="33"/>
        <v>57.040131116005142</v>
      </c>
      <c r="T190">
        <f t="shared" si="34"/>
        <v>2.5267001074182485</v>
      </c>
      <c r="U190">
        <f t="shared" si="34"/>
        <v>1.7561805151413561</v>
      </c>
      <c r="V190">
        <f t="shared" si="34"/>
        <v>1.7561805151413561</v>
      </c>
      <c r="W190" s="2">
        <f t="shared" si="35"/>
        <v>1.7936461646384867</v>
      </c>
      <c r="Z190">
        <v>0</v>
      </c>
      <c r="AA190">
        <v>5</v>
      </c>
      <c r="AB190" s="7">
        <f t="shared" si="36"/>
        <v>57.040131116005142</v>
      </c>
      <c r="AC190" s="7">
        <f t="shared" si="37"/>
        <v>-42.959868883994858</v>
      </c>
      <c r="AJ190" t="s">
        <v>1046</v>
      </c>
      <c r="AK190" s="12">
        <v>1.07</v>
      </c>
      <c r="AL190" s="12">
        <v>12</v>
      </c>
      <c r="AM190" s="12">
        <v>29</v>
      </c>
    </row>
    <row r="191" spans="1:39">
      <c r="A191">
        <v>32</v>
      </c>
      <c r="B191" t="s">
        <v>862</v>
      </c>
      <c r="C191" t="s">
        <v>853</v>
      </c>
      <c r="D191" t="str">
        <f t="shared" si="26"/>
        <v>MarseilleMontpellier</v>
      </c>
      <c r="E191">
        <v>0.46326888700000002</v>
      </c>
      <c r="F191">
        <v>0.242050248</v>
      </c>
      <c r="G191">
        <v>0.29262561100000001</v>
      </c>
      <c r="H191">
        <v>0.33966745999999998</v>
      </c>
      <c r="I191">
        <v>0.39718028799999999</v>
      </c>
      <c r="J191" s="3">
        <v>0</v>
      </c>
      <c r="K191" s="3">
        <v>4.1069321803917136</v>
      </c>
      <c r="L191" s="3">
        <v>15.329625281339506</v>
      </c>
      <c r="M191" s="3">
        <f t="shared" si="27"/>
        <v>19.436557461731219</v>
      </c>
      <c r="N191">
        <f t="shared" si="28"/>
        <v>1.6</v>
      </c>
      <c r="O191">
        <f t="shared" si="29"/>
        <v>4</v>
      </c>
      <c r="P191">
        <f t="shared" si="30"/>
        <v>5.75</v>
      </c>
      <c r="Q191" s="4">
        <f t="shared" si="31"/>
        <v>80.563442538268788</v>
      </c>
      <c r="R191" s="4">
        <f t="shared" si="32"/>
        <v>96.991171259835639</v>
      </c>
      <c r="S191" s="4">
        <f t="shared" si="33"/>
        <v>168.70878790597095</v>
      </c>
      <c r="T191">
        <f t="shared" si="34"/>
        <v>1.906138015681492</v>
      </c>
      <c r="U191">
        <f t="shared" si="34"/>
        <v>1.986732203878204</v>
      </c>
      <c r="V191">
        <f t="shared" si="34"/>
        <v>2.2271377052309078</v>
      </c>
      <c r="W191" s="2">
        <f t="shared" si="35"/>
        <v>2.0156609914257917</v>
      </c>
      <c r="Z191">
        <v>0</v>
      </c>
      <c r="AA191">
        <v>0</v>
      </c>
      <c r="AB191" s="7">
        <f t="shared" si="36"/>
        <v>168.70878790597095</v>
      </c>
      <c r="AC191" s="7">
        <f t="shared" si="37"/>
        <v>68.708787905970951</v>
      </c>
      <c r="AJ191" t="s">
        <v>1047</v>
      </c>
      <c r="AK191" s="12">
        <v>4.33</v>
      </c>
      <c r="AL191" s="12">
        <v>3.79</v>
      </c>
      <c r="AM191" s="12">
        <v>1.8</v>
      </c>
    </row>
    <row r="192" spans="1:39">
      <c r="A192">
        <v>33</v>
      </c>
      <c r="B192" t="s">
        <v>857</v>
      </c>
      <c r="C192" t="s">
        <v>859</v>
      </c>
      <c r="D192" t="str">
        <f t="shared" si="26"/>
        <v>AngersNice</v>
      </c>
      <c r="E192">
        <v>0.56128718</v>
      </c>
      <c r="F192">
        <v>0.191684047</v>
      </c>
      <c r="G192">
        <v>0.23859586999999999</v>
      </c>
      <c r="H192">
        <v>0.46936595399999997</v>
      </c>
      <c r="I192">
        <v>0.47358347000000001</v>
      </c>
      <c r="J192" s="3">
        <v>25.0538335610647</v>
      </c>
      <c r="K192" s="3">
        <v>0</v>
      </c>
      <c r="L192" s="3">
        <v>0</v>
      </c>
      <c r="M192" s="3">
        <f t="shared" si="27"/>
        <v>25.0538335610647</v>
      </c>
      <c r="N192">
        <f t="shared" si="28"/>
        <v>2.39</v>
      </c>
      <c r="O192">
        <f t="shared" si="29"/>
        <v>3.2</v>
      </c>
      <c r="P192">
        <f t="shared" si="30"/>
        <v>3.1</v>
      </c>
      <c r="Q192" s="4">
        <f t="shared" si="31"/>
        <v>134.82482864987992</v>
      </c>
      <c r="R192" s="4">
        <f t="shared" si="32"/>
        <v>74.946166438935307</v>
      </c>
      <c r="S192" s="4">
        <f t="shared" si="33"/>
        <v>74.946166438935307</v>
      </c>
      <c r="T192">
        <f t="shared" si="34"/>
        <v>2.1297698770116824</v>
      </c>
      <c r="U192">
        <f t="shared" si="34"/>
        <v>1.8747494232150375</v>
      </c>
      <c r="V192">
        <f t="shared" si="34"/>
        <v>1.8747494232150375</v>
      </c>
      <c r="W192" s="2">
        <f t="shared" si="35"/>
        <v>2.0020795545335979</v>
      </c>
      <c r="Z192">
        <v>1</v>
      </c>
      <c r="AA192">
        <v>1</v>
      </c>
      <c r="AB192" s="7">
        <f t="shared" si="36"/>
        <v>74.946166438935307</v>
      </c>
      <c r="AC192" s="7">
        <f t="shared" si="37"/>
        <v>-25.053833561064693</v>
      </c>
      <c r="AJ192" t="s">
        <v>1048</v>
      </c>
      <c r="AK192" s="12">
        <v>2.5</v>
      </c>
      <c r="AL192" s="12">
        <v>3.25</v>
      </c>
      <c r="AM192" s="12">
        <v>2.87</v>
      </c>
    </row>
    <row r="193" spans="1:39">
      <c r="A193">
        <v>33</v>
      </c>
      <c r="B193" t="s">
        <v>860</v>
      </c>
      <c r="C193" t="s">
        <v>844</v>
      </c>
      <c r="D193" t="str">
        <f t="shared" si="26"/>
        <v>LyonAmiens</v>
      </c>
      <c r="E193">
        <v>0.29118573199999997</v>
      </c>
      <c r="F193">
        <v>0.43573891300000001</v>
      </c>
      <c r="G193">
        <v>0.26925606099999999</v>
      </c>
      <c r="H193">
        <v>0.43972915099999998</v>
      </c>
      <c r="I193">
        <v>0.48948684399999998</v>
      </c>
      <c r="J193" s="3">
        <v>0</v>
      </c>
      <c r="K193" s="3">
        <v>37.927374517447944</v>
      </c>
      <c r="L193" s="3">
        <v>24.349284304688378</v>
      </c>
      <c r="M193" s="3">
        <f t="shared" si="27"/>
        <v>62.276658822136326</v>
      </c>
      <c r="N193">
        <f t="shared" si="28"/>
        <v>1.22</v>
      </c>
      <c r="O193">
        <f t="shared" si="29"/>
        <v>6.5</v>
      </c>
      <c r="P193">
        <f t="shared" si="30"/>
        <v>13</v>
      </c>
      <c r="Q193" s="4">
        <f t="shared" si="31"/>
        <v>37.723341177863674</v>
      </c>
      <c r="R193" s="4">
        <f t="shared" si="32"/>
        <v>284.25127554127533</v>
      </c>
      <c r="S193" s="4">
        <f t="shared" si="33"/>
        <v>354.26403713881263</v>
      </c>
      <c r="T193">
        <f t="shared" si="34"/>
        <v>1.5766101514790491</v>
      </c>
      <c r="U193">
        <f t="shared" si="34"/>
        <v>2.4537024222051351</v>
      </c>
      <c r="V193">
        <f t="shared" si="34"/>
        <v>2.5493270674760242</v>
      </c>
      <c r="W193" s="2">
        <f t="shared" si="35"/>
        <v>2.2146817717034661</v>
      </c>
      <c r="Z193">
        <v>3</v>
      </c>
      <c r="AA193">
        <v>0</v>
      </c>
      <c r="AB193" s="7">
        <f t="shared" si="36"/>
        <v>37.723341177863674</v>
      </c>
      <c r="AC193" s="7">
        <f t="shared" si="37"/>
        <v>-62.276658822136326</v>
      </c>
      <c r="AJ193" t="s">
        <v>1049</v>
      </c>
      <c r="AK193" s="12">
        <v>2.6</v>
      </c>
      <c r="AL193" s="12">
        <v>2.89</v>
      </c>
      <c r="AM193" s="12">
        <v>3.1</v>
      </c>
    </row>
    <row r="194" spans="1:39">
      <c r="A194">
        <v>33</v>
      </c>
      <c r="B194" t="s">
        <v>854</v>
      </c>
      <c r="C194" t="s">
        <v>863</v>
      </c>
      <c r="D194" t="str">
        <f t="shared" si="26"/>
        <v>LilleGuingamp</v>
      </c>
      <c r="E194">
        <v>0.29814729400000001</v>
      </c>
      <c r="F194">
        <v>0.42574231899999998</v>
      </c>
      <c r="G194">
        <v>0.272671475</v>
      </c>
      <c r="H194">
        <v>0.43015877699999999</v>
      </c>
      <c r="I194">
        <v>0.48327638499999998</v>
      </c>
      <c r="J194" s="3">
        <v>0</v>
      </c>
      <c r="K194" s="3">
        <v>17.735737243368892</v>
      </c>
      <c r="L194" s="3">
        <v>1.6419150175211246</v>
      </c>
      <c r="M194" s="3">
        <f t="shared" si="27"/>
        <v>19.377652260890017</v>
      </c>
      <c r="N194">
        <f t="shared" si="28"/>
        <v>2.37</v>
      </c>
      <c r="O194">
        <f t="shared" si="29"/>
        <v>3.29</v>
      </c>
      <c r="P194">
        <f t="shared" si="30"/>
        <v>3.1</v>
      </c>
      <c r="Q194" s="4">
        <f t="shared" si="31"/>
        <v>80.622347739109983</v>
      </c>
      <c r="R194" s="4">
        <f t="shared" si="32"/>
        <v>138.97292326979365</v>
      </c>
      <c r="S194" s="4">
        <f t="shared" si="33"/>
        <v>85.712284293425469</v>
      </c>
      <c r="T194">
        <f t="shared" si="34"/>
        <v>1.9064554407445273</v>
      </c>
      <c r="U194">
        <f t="shared" si="34"/>
        <v>2.1429301929159741</v>
      </c>
      <c r="V194">
        <f t="shared" si="34"/>
        <v>1.9330430695139107</v>
      </c>
      <c r="W194" s="2">
        <f t="shared" si="35"/>
        <v>2.007826305579608</v>
      </c>
      <c r="Z194">
        <v>2</v>
      </c>
      <c r="AA194">
        <v>2</v>
      </c>
      <c r="AB194" s="7">
        <f t="shared" si="36"/>
        <v>85.712284293425469</v>
      </c>
      <c r="AC194" s="7">
        <f t="shared" si="37"/>
        <v>-14.287715706574531</v>
      </c>
      <c r="AJ194" t="s">
        <v>1050</v>
      </c>
      <c r="AK194" s="12">
        <v>1.85</v>
      </c>
      <c r="AL194" s="12">
        <v>3.5</v>
      </c>
      <c r="AM194" s="12">
        <v>4.33</v>
      </c>
    </row>
    <row r="195" spans="1:39">
      <c r="A195">
        <v>33</v>
      </c>
      <c r="B195" t="s">
        <v>841</v>
      </c>
      <c r="C195" t="s">
        <v>846</v>
      </c>
      <c r="D195" t="str">
        <f t="shared" ref="D195:D251" si="38">B195&amp;C195</f>
        <v>NantesDijon</v>
      </c>
      <c r="E195">
        <v>0.51093106899999996</v>
      </c>
      <c r="F195">
        <v>0.179993447</v>
      </c>
      <c r="G195">
        <v>0.307525404</v>
      </c>
      <c r="H195">
        <v>0.26427978299999999</v>
      </c>
      <c r="I195">
        <v>0.30880948200000002</v>
      </c>
      <c r="J195" s="3">
        <v>0</v>
      </c>
      <c r="K195" s="3">
        <v>0</v>
      </c>
      <c r="L195" s="3">
        <v>14.710020036877575</v>
      </c>
      <c r="M195" s="3">
        <f t="shared" ref="M195:M251" si="39">SUM(J195:L195)</f>
        <v>14.710020036877575</v>
      </c>
      <c r="N195">
        <f t="shared" ref="N195:N251" si="40">VLOOKUP(D195,AJ195:AM574,2,FALSE)</f>
        <v>1.7</v>
      </c>
      <c r="O195">
        <f t="shared" ref="O195:O251" si="41">VLOOKUP(D195,AJ195:AM574,3,FALSE)</f>
        <v>3.6</v>
      </c>
      <c r="P195">
        <f t="shared" ref="P195:P251" si="42">VLOOKUP(D195,AJ195:AM574,4,FALSE)</f>
        <v>5.5</v>
      </c>
      <c r="Q195" s="4">
        <f t="shared" ref="Q195:Q251" si="43">100+(J195*N195-J195)-K195-L195</f>
        <v>85.28997996312242</v>
      </c>
      <c r="R195" s="4">
        <f t="shared" ref="R195:R251" si="44">100+(K195*O195-K195)-J195-L195</f>
        <v>85.28997996312242</v>
      </c>
      <c r="S195" s="4">
        <f t="shared" ref="S195:S251" si="45">100+(L195*P195-L195)-J195-K195</f>
        <v>166.19509016594907</v>
      </c>
      <c r="T195">
        <f t="shared" ref="T195:V251" si="46">LOG(Q195)</f>
        <v>1.9308980123828283</v>
      </c>
      <c r="U195">
        <f t="shared" si="46"/>
        <v>1.9308980123828283</v>
      </c>
      <c r="V195">
        <f t="shared" si="46"/>
        <v>2.2206181894521109</v>
      </c>
      <c r="W195" s="2">
        <f t="shared" ref="W195:W251" si="47">(E195*T195)+(F195*U195)+(G195*V195)</f>
        <v>2.0170012804919764</v>
      </c>
      <c r="Z195">
        <v>1</v>
      </c>
      <c r="AA195">
        <v>1</v>
      </c>
      <c r="AB195" s="7">
        <f t="shared" ref="AB195:AB258" si="48">IF(Z195=AA195,S195,IF(Z195&gt;AA195,Q195,R195))</f>
        <v>166.19509016594907</v>
      </c>
      <c r="AC195" s="7">
        <f t="shared" ref="AC195:AC258" si="49">AB195-100</f>
        <v>66.195090165949068</v>
      </c>
      <c r="AJ195" t="s">
        <v>1051</v>
      </c>
      <c r="AK195" s="12">
        <v>3.5</v>
      </c>
      <c r="AL195" s="12">
        <v>3.25</v>
      </c>
      <c r="AM195" s="12">
        <v>2.2000000000000002</v>
      </c>
    </row>
    <row r="196" spans="1:39">
      <c r="A196">
        <v>33</v>
      </c>
      <c r="B196" t="s">
        <v>840</v>
      </c>
      <c r="C196" t="s">
        <v>843</v>
      </c>
      <c r="D196" t="str">
        <f t="shared" si="38"/>
        <v>RennesMetz</v>
      </c>
      <c r="E196">
        <v>0.35380587699999999</v>
      </c>
      <c r="F196">
        <v>0.295185262</v>
      </c>
      <c r="G196">
        <v>0.35060390000000002</v>
      </c>
      <c r="H196">
        <v>0.22010326499999999</v>
      </c>
      <c r="I196">
        <v>0.30552536600000002</v>
      </c>
      <c r="J196" s="3">
        <v>0</v>
      </c>
      <c r="K196" s="3">
        <v>18.360689146010536</v>
      </c>
      <c r="L196" s="3">
        <v>27.513113839200379</v>
      </c>
      <c r="M196" s="3">
        <f t="shared" si="39"/>
        <v>45.873802985210915</v>
      </c>
      <c r="N196">
        <f t="shared" si="40"/>
        <v>1.44</v>
      </c>
      <c r="O196">
        <f t="shared" si="41"/>
        <v>4.5</v>
      </c>
      <c r="P196">
        <f t="shared" si="42"/>
        <v>7.5</v>
      </c>
      <c r="Q196" s="4">
        <f t="shared" si="43"/>
        <v>54.126197014789078</v>
      </c>
      <c r="R196" s="4">
        <f t="shared" si="44"/>
        <v>136.7492981718365</v>
      </c>
      <c r="S196" s="4">
        <f t="shared" si="45"/>
        <v>260.47455080879189</v>
      </c>
      <c r="T196">
        <f t="shared" si="46"/>
        <v>1.7334075140019618</v>
      </c>
      <c r="U196">
        <f t="shared" si="46"/>
        <v>2.1359251061142013</v>
      </c>
      <c r="V196">
        <f t="shared" si="46"/>
        <v>2.4157652977575301</v>
      </c>
      <c r="W196" s="2">
        <f t="shared" si="47"/>
        <v>2.0907601126290034</v>
      </c>
      <c r="Z196">
        <v>1</v>
      </c>
      <c r="AA196">
        <v>2</v>
      </c>
      <c r="AB196" s="7">
        <f t="shared" si="48"/>
        <v>136.7492981718365</v>
      </c>
      <c r="AC196" s="7">
        <f t="shared" si="49"/>
        <v>36.7492981718365</v>
      </c>
      <c r="AJ196" t="s">
        <v>1052</v>
      </c>
      <c r="AK196" s="12">
        <v>1.6</v>
      </c>
      <c r="AL196" s="12">
        <v>3.6</v>
      </c>
      <c r="AM196" s="12">
        <v>6.5</v>
      </c>
    </row>
    <row r="197" spans="1:39">
      <c r="A197">
        <v>33</v>
      </c>
      <c r="B197" t="s">
        <v>838</v>
      </c>
      <c r="C197" t="s">
        <v>837</v>
      </c>
      <c r="D197" t="str">
        <f t="shared" si="38"/>
        <v>StrasbourgSaint-Étienne</v>
      </c>
      <c r="E197">
        <v>0.50793643399999999</v>
      </c>
      <c r="F197">
        <v>0.17598845499999999</v>
      </c>
      <c r="G197">
        <v>0.314750052</v>
      </c>
      <c r="H197">
        <v>0.24711655699999999</v>
      </c>
      <c r="I197">
        <v>0.292766415</v>
      </c>
      <c r="J197" s="3">
        <v>28.50593845014971</v>
      </c>
      <c r="K197" s="3">
        <v>0</v>
      </c>
      <c r="L197" s="3">
        <v>0</v>
      </c>
      <c r="M197" s="3">
        <f t="shared" si="39"/>
        <v>28.50593845014971</v>
      </c>
      <c r="N197">
        <f t="shared" si="40"/>
        <v>3.2</v>
      </c>
      <c r="O197">
        <f t="shared" si="41"/>
        <v>3.29</v>
      </c>
      <c r="P197">
        <f t="shared" si="42"/>
        <v>2.29</v>
      </c>
      <c r="Q197" s="4">
        <f t="shared" si="43"/>
        <v>162.71306459032937</v>
      </c>
      <c r="R197" s="4">
        <f t="shared" si="44"/>
        <v>71.494061549850286</v>
      </c>
      <c r="S197" s="4">
        <f t="shared" si="45"/>
        <v>71.494061549850286</v>
      </c>
      <c r="T197">
        <f t="shared" si="46"/>
        <v>2.2114224247973269</v>
      </c>
      <c r="U197">
        <f t="shared" si="46"/>
        <v>1.8542699698676786</v>
      </c>
      <c r="V197">
        <f t="shared" si="46"/>
        <v>1.8542699698676786</v>
      </c>
      <c r="W197" s="2">
        <f t="shared" si="47"/>
        <v>2.0332236971069868</v>
      </c>
      <c r="Z197">
        <v>0</v>
      </c>
      <c r="AA197">
        <v>1</v>
      </c>
      <c r="AB197" s="7">
        <f t="shared" si="48"/>
        <v>71.494061549850286</v>
      </c>
      <c r="AC197" s="7">
        <f t="shared" si="49"/>
        <v>-28.505938450149714</v>
      </c>
      <c r="AJ197" t="s">
        <v>1053</v>
      </c>
      <c r="AK197" s="12">
        <v>4</v>
      </c>
      <c r="AL197" s="12">
        <v>3.29</v>
      </c>
      <c r="AM197" s="12">
        <v>2</v>
      </c>
    </row>
    <row r="198" spans="1:39">
      <c r="A198">
        <v>33</v>
      </c>
      <c r="B198" t="s">
        <v>853</v>
      </c>
      <c r="C198" t="s">
        <v>851</v>
      </c>
      <c r="D198" t="str">
        <f t="shared" si="38"/>
        <v>MontpellierBordeaux</v>
      </c>
      <c r="E198">
        <v>0.62468385999999998</v>
      </c>
      <c r="F198">
        <v>0.15729522500000001</v>
      </c>
      <c r="G198">
        <v>0.177236905</v>
      </c>
      <c r="H198">
        <v>0.65678239800000005</v>
      </c>
      <c r="I198">
        <v>0.59359954500000001</v>
      </c>
      <c r="J198" s="3">
        <v>30.081638651980604</v>
      </c>
      <c r="K198" s="3">
        <v>0</v>
      </c>
      <c r="L198" s="3">
        <v>1.1356717990554557</v>
      </c>
      <c r="M198" s="3">
        <f t="shared" si="39"/>
        <v>31.21731045103606</v>
      </c>
      <c r="N198">
        <f t="shared" si="40"/>
        <v>2.04</v>
      </c>
      <c r="O198">
        <f t="shared" si="41"/>
        <v>3.29</v>
      </c>
      <c r="P198">
        <f t="shared" si="42"/>
        <v>3.79</v>
      </c>
      <c r="Q198" s="4">
        <f t="shared" si="43"/>
        <v>130.14923239900438</v>
      </c>
      <c r="R198" s="4">
        <f t="shared" si="44"/>
        <v>68.782689548963944</v>
      </c>
      <c r="S198" s="4">
        <f t="shared" si="45"/>
        <v>73.086885667384109</v>
      </c>
      <c r="T198">
        <f t="shared" si="46"/>
        <v>2.1144416110479454</v>
      </c>
      <c r="U198">
        <f t="shared" si="46"/>
        <v>1.8374791536528574</v>
      </c>
      <c r="V198">
        <f t="shared" si="46"/>
        <v>1.8638394563936702</v>
      </c>
      <c r="W198" s="2">
        <f t="shared" si="47"/>
        <v>1.9402253809087815</v>
      </c>
      <c r="Z198">
        <v>1</v>
      </c>
      <c r="AA198">
        <v>3</v>
      </c>
      <c r="AB198" s="7">
        <f t="shared" si="48"/>
        <v>68.782689548963944</v>
      </c>
      <c r="AC198" s="7">
        <f t="shared" si="49"/>
        <v>-31.217310451036056</v>
      </c>
      <c r="AJ198" t="s">
        <v>1054</v>
      </c>
      <c r="AK198" s="12">
        <v>3.25</v>
      </c>
      <c r="AL198" s="12">
        <v>3.1</v>
      </c>
      <c r="AM198" s="12">
        <v>2.37</v>
      </c>
    </row>
    <row r="199" spans="1:39">
      <c r="A199">
        <v>33</v>
      </c>
      <c r="B199" t="s">
        <v>856</v>
      </c>
      <c r="C199" t="s">
        <v>862</v>
      </c>
      <c r="D199" t="str">
        <f t="shared" si="38"/>
        <v>TroyesMarseille</v>
      </c>
      <c r="E199">
        <v>0.58779400800000003</v>
      </c>
      <c r="F199">
        <v>0.16725003399999999</v>
      </c>
      <c r="G199">
        <v>0.23666896700000001</v>
      </c>
      <c r="H199">
        <v>0.443171973</v>
      </c>
      <c r="I199">
        <v>0.43704970300000001</v>
      </c>
      <c r="J199" s="3">
        <v>51.649656763870532</v>
      </c>
      <c r="K199" s="3">
        <v>6.3364339722464242</v>
      </c>
      <c r="L199" s="3">
        <v>0</v>
      </c>
      <c r="M199" s="3">
        <f t="shared" si="39"/>
        <v>57.986090736116957</v>
      </c>
      <c r="N199">
        <f t="shared" si="40"/>
        <v>5.5</v>
      </c>
      <c r="O199">
        <f t="shared" si="41"/>
        <v>4</v>
      </c>
      <c r="P199">
        <f t="shared" si="42"/>
        <v>1.61</v>
      </c>
      <c r="Q199" s="4">
        <f t="shared" si="43"/>
        <v>326.08702146517095</v>
      </c>
      <c r="R199" s="4">
        <f t="shared" si="44"/>
        <v>67.359645152868751</v>
      </c>
      <c r="S199" s="4">
        <f t="shared" si="45"/>
        <v>42.013909263883043</v>
      </c>
      <c r="T199">
        <f t="shared" si="46"/>
        <v>2.5133335138681256</v>
      </c>
      <c r="U199">
        <f t="shared" si="46"/>
        <v>1.8283997906567218</v>
      </c>
      <c r="V199">
        <f t="shared" si="46"/>
        <v>1.6233930931719853</v>
      </c>
      <c r="W199" s="2">
        <f t="shared" si="47"/>
        <v>2.1673290731061474</v>
      </c>
      <c r="Z199">
        <v>2</v>
      </c>
      <c r="AA199">
        <v>3</v>
      </c>
      <c r="AB199" s="7">
        <f t="shared" si="48"/>
        <v>67.359645152868751</v>
      </c>
      <c r="AC199" s="7">
        <f t="shared" si="49"/>
        <v>-32.640354847131249</v>
      </c>
      <c r="AJ199" t="s">
        <v>1055</v>
      </c>
      <c r="AK199" s="12">
        <v>1.44</v>
      </c>
      <c r="AL199" s="12">
        <v>4.5</v>
      </c>
      <c r="AM199" s="12">
        <v>7.5</v>
      </c>
    </row>
    <row r="200" spans="1:39">
      <c r="A200">
        <v>33</v>
      </c>
      <c r="B200" t="s">
        <v>866</v>
      </c>
      <c r="C200" t="s">
        <v>865</v>
      </c>
      <c r="D200" t="str">
        <f t="shared" si="38"/>
        <v>Paris S-GMonaco</v>
      </c>
      <c r="E200">
        <v>0.43414059199999999</v>
      </c>
      <c r="F200">
        <v>0.31010441700000002</v>
      </c>
      <c r="G200">
        <v>0.24844655800000001</v>
      </c>
      <c r="H200">
        <v>0.530281114</v>
      </c>
      <c r="I200">
        <v>0.56283101599999996</v>
      </c>
      <c r="J200" s="3">
        <v>0</v>
      </c>
      <c r="K200" s="3">
        <v>21.776950211765772</v>
      </c>
      <c r="L200" s="3">
        <v>18.42265288955878</v>
      </c>
      <c r="M200" s="3">
        <f t="shared" si="39"/>
        <v>40.199603101324556</v>
      </c>
      <c r="N200">
        <f t="shared" si="40"/>
        <v>1.28</v>
      </c>
      <c r="O200">
        <f t="shared" si="41"/>
        <v>5.75</v>
      </c>
      <c r="P200">
        <f t="shared" si="42"/>
        <v>10</v>
      </c>
      <c r="Q200" s="4">
        <f t="shared" si="43"/>
        <v>59.800396898675444</v>
      </c>
      <c r="R200" s="4">
        <f t="shared" si="44"/>
        <v>185.01786061632865</v>
      </c>
      <c r="S200" s="4">
        <f t="shared" si="45"/>
        <v>244.02692579426321</v>
      </c>
      <c r="T200">
        <f t="shared" si="46"/>
        <v>1.7767040664354443</v>
      </c>
      <c r="U200">
        <f t="shared" si="46"/>
        <v>2.267213654850067</v>
      </c>
      <c r="V200">
        <f t="shared" si="46"/>
        <v>2.3874377487924434</v>
      </c>
      <c r="W200" s="2">
        <f t="shared" si="47"/>
        <v>2.0675630149895614</v>
      </c>
      <c r="Z200">
        <v>7</v>
      </c>
      <c r="AA200">
        <v>1</v>
      </c>
      <c r="AB200" s="7">
        <f t="shared" si="48"/>
        <v>59.800396898675444</v>
      </c>
      <c r="AC200" s="7">
        <f t="shared" si="49"/>
        <v>-40.199603101324556</v>
      </c>
      <c r="AJ200" t="s">
        <v>1056</v>
      </c>
      <c r="AK200" s="12">
        <v>12</v>
      </c>
      <c r="AL200" s="12">
        <v>6</v>
      </c>
      <c r="AM200" s="12">
        <v>1.25</v>
      </c>
    </row>
    <row r="201" spans="1:39">
      <c r="A201">
        <v>33</v>
      </c>
      <c r="B201" t="s">
        <v>850</v>
      </c>
      <c r="C201" t="s">
        <v>847</v>
      </c>
      <c r="D201" t="str">
        <f t="shared" si="38"/>
        <v>CaenToulouse</v>
      </c>
      <c r="E201">
        <v>0.13538555599999999</v>
      </c>
      <c r="F201">
        <v>0.52542732700000006</v>
      </c>
      <c r="G201">
        <v>0.33832114000000002</v>
      </c>
      <c r="H201">
        <v>0.18315045399999999</v>
      </c>
      <c r="I201">
        <v>0.21520587299999999</v>
      </c>
      <c r="J201" s="3">
        <v>0</v>
      </c>
      <c r="K201" s="3">
        <v>38.663942356229377</v>
      </c>
      <c r="L201" s="3">
        <v>21.373871082839905</v>
      </c>
      <c r="M201" s="3">
        <f t="shared" si="39"/>
        <v>60.037813439069282</v>
      </c>
      <c r="N201">
        <f t="shared" si="40"/>
        <v>2.6</v>
      </c>
      <c r="O201">
        <f t="shared" si="41"/>
        <v>2.87</v>
      </c>
      <c r="P201">
        <f t="shared" si="42"/>
        <v>3.2</v>
      </c>
      <c r="Q201" s="4">
        <f t="shared" si="43"/>
        <v>39.962186560930718</v>
      </c>
      <c r="R201" s="4">
        <f t="shared" si="44"/>
        <v>150.92770112330902</v>
      </c>
      <c r="S201" s="4">
        <f t="shared" si="45"/>
        <v>108.35857402601843</v>
      </c>
      <c r="T201">
        <f t="shared" si="46"/>
        <v>1.6016492429515106</v>
      </c>
      <c r="U201">
        <f t="shared" si="46"/>
        <v>2.1787689570777768</v>
      </c>
      <c r="V201">
        <f t="shared" si="46"/>
        <v>2.0348632811829614</v>
      </c>
      <c r="W201" s="2">
        <f t="shared" si="47"/>
        <v>2.0500621875758833</v>
      </c>
      <c r="Z201">
        <v>1</v>
      </c>
      <c r="AA201">
        <v>1</v>
      </c>
      <c r="AB201" s="7">
        <f t="shared" si="48"/>
        <v>108.35857402601843</v>
      </c>
      <c r="AC201" s="7">
        <f t="shared" si="49"/>
        <v>8.3585740260184309</v>
      </c>
      <c r="AJ201" t="s">
        <v>1057</v>
      </c>
      <c r="AK201" s="12">
        <v>2.1</v>
      </c>
      <c r="AL201" s="12">
        <v>3</v>
      </c>
      <c r="AM201" s="12">
        <v>4</v>
      </c>
    </row>
    <row r="202" spans="1:39">
      <c r="A202">
        <v>34</v>
      </c>
      <c r="B202" t="s">
        <v>841</v>
      </c>
      <c r="C202" t="s">
        <v>840</v>
      </c>
      <c r="D202" t="str">
        <f t="shared" si="38"/>
        <v>NantesRennes</v>
      </c>
      <c r="E202">
        <v>0.61650531500000005</v>
      </c>
      <c r="F202">
        <v>0.127435359</v>
      </c>
      <c r="G202">
        <v>0.134377195</v>
      </c>
      <c r="H202">
        <v>0.73134414999999997</v>
      </c>
      <c r="I202">
        <v>0.642363248</v>
      </c>
      <c r="J202" s="3">
        <v>46.344746558581377</v>
      </c>
      <c r="K202" s="3">
        <v>0</v>
      </c>
      <c r="L202" s="3">
        <v>0</v>
      </c>
      <c r="M202" s="3">
        <f t="shared" si="39"/>
        <v>46.344746558581377</v>
      </c>
      <c r="N202">
        <f t="shared" si="40"/>
        <v>2.25</v>
      </c>
      <c r="O202">
        <f t="shared" si="41"/>
        <v>3.2</v>
      </c>
      <c r="P202">
        <f t="shared" si="42"/>
        <v>3.39</v>
      </c>
      <c r="Q202" s="4">
        <f t="shared" si="43"/>
        <v>157.93093319822674</v>
      </c>
      <c r="R202" s="4">
        <f t="shared" si="44"/>
        <v>53.655253441418623</v>
      </c>
      <c r="S202" s="4">
        <f t="shared" si="45"/>
        <v>53.655253441418623</v>
      </c>
      <c r="T202">
        <f t="shared" si="46"/>
        <v>2.1984672015825342</v>
      </c>
      <c r="U202">
        <f t="shared" si="46"/>
        <v>1.7296122506061911</v>
      </c>
      <c r="V202">
        <f t="shared" si="46"/>
        <v>1.7296122506061911</v>
      </c>
      <c r="W202" s="2">
        <f t="shared" si="47"/>
        <v>1.8082009153897038</v>
      </c>
      <c r="Z202">
        <v>2</v>
      </c>
      <c r="AA202">
        <v>5</v>
      </c>
      <c r="AB202" s="7">
        <f t="shared" si="48"/>
        <v>53.655253441418623</v>
      </c>
      <c r="AC202" s="7">
        <f t="shared" si="49"/>
        <v>-46.344746558581377</v>
      </c>
      <c r="AJ202" t="s">
        <v>1058</v>
      </c>
      <c r="AK202" s="12">
        <v>1.8</v>
      </c>
      <c r="AL202" s="12">
        <v>3.39</v>
      </c>
      <c r="AM202" s="12">
        <v>5</v>
      </c>
    </row>
    <row r="203" spans="1:39">
      <c r="A203">
        <v>34</v>
      </c>
      <c r="B203" t="s">
        <v>846</v>
      </c>
      <c r="C203" t="s">
        <v>860</v>
      </c>
      <c r="D203" t="str">
        <f t="shared" si="38"/>
        <v>DijonLyon</v>
      </c>
      <c r="E203">
        <v>0.64610752199999999</v>
      </c>
      <c r="F203">
        <v>0.108648737</v>
      </c>
      <c r="G203">
        <v>0.238898205</v>
      </c>
      <c r="H203">
        <v>0.34566905999999997</v>
      </c>
      <c r="I203">
        <v>0.30786361499999998</v>
      </c>
      <c r="J203" s="3">
        <v>60.230498006524002</v>
      </c>
      <c r="K203" s="3">
        <v>3.6992486671554983</v>
      </c>
      <c r="L203" s="3">
        <v>0</v>
      </c>
      <c r="M203" s="3">
        <f t="shared" si="39"/>
        <v>63.929746673679503</v>
      </c>
      <c r="N203">
        <f t="shared" si="40"/>
        <v>7.5</v>
      </c>
      <c r="O203">
        <f t="shared" si="41"/>
        <v>5</v>
      </c>
      <c r="P203">
        <f t="shared" si="42"/>
        <v>1.39</v>
      </c>
      <c r="Q203" s="4">
        <f t="shared" si="43"/>
        <v>487.79898837525053</v>
      </c>
      <c r="R203" s="4">
        <f t="shared" si="44"/>
        <v>54.56649666209799</v>
      </c>
      <c r="S203" s="4">
        <f t="shared" si="45"/>
        <v>36.070253326320497</v>
      </c>
      <c r="T203">
        <f t="shared" si="46"/>
        <v>2.688240895314526</v>
      </c>
      <c r="U203">
        <f t="shared" si="46"/>
        <v>1.7369260716288504</v>
      </c>
      <c r="V203">
        <f t="shared" si="46"/>
        <v>1.5571491924385954</v>
      </c>
      <c r="W203" s="2">
        <f t="shared" si="47"/>
        <v>2.2976076343463561</v>
      </c>
      <c r="Z203">
        <v>5</v>
      </c>
      <c r="AA203">
        <v>1</v>
      </c>
      <c r="AB203" s="7">
        <f t="shared" si="48"/>
        <v>487.79898837525053</v>
      </c>
      <c r="AC203" s="7">
        <f t="shared" si="49"/>
        <v>387.79898837525053</v>
      </c>
      <c r="AJ203" t="s">
        <v>1059</v>
      </c>
      <c r="AK203" s="12">
        <v>1.28</v>
      </c>
      <c r="AL203" s="12">
        <v>5.5</v>
      </c>
      <c r="AM203" s="12">
        <v>11</v>
      </c>
    </row>
    <row r="204" spans="1:39">
      <c r="A204">
        <v>34</v>
      </c>
      <c r="B204" t="s">
        <v>862</v>
      </c>
      <c r="C204" t="s">
        <v>854</v>
      </c>
      <c r="D204" t="str">
        <f t="shared" si="38"/>
        <v>MarseilleLille</v>
      </c>
      <c r="E204">
        <v>0.43697254099999999</v>
      </c>
      <c r="F204">
        <v>0.31985813699999999</v>
      </c>
      <c r="G204">
        <v>0.19565730000000001</v>
      </c>
      <c r="H204">
        <v>0.75760714399999995</v>
      </c>
      <c r="I204">
        <v>0.73734247600000002</v>
      </c>
      <c r="J204" s="3">
        <v>0</v>
      </c>
      <c r="K204" s="3">
        <v>20.469813518777908</v>
      </c>
      <c r="L204" s="3">
        <v>13.975492920673945</v>
      </c>
      <c r="M204" s="3">
        <f t="shared" si="39"/>
        <v>34.445306439451855</v>
      </c>
      <c r="N204">
        <f t="shared" si="40"/>
        <v>1.33</v>
      </c>
      <c r="O204">
        <f t="shared" si="41"/>
        <v>5</v>
      </c>
      <c r="P204">
        <f t="shared" si="42"/>
        <v>10</v>
      </c>
      <c r="Q204" s="4">
        <f t="shared" si="43"/>
        <v>65.554693560548145</v>
      </c>
      <c r="R204" s="4">
        <f t="shared" si="44"/>
        <v>167.90376115443769</v>
      </c>
      <c r="S204" s="4">
        <f t="shared" si="45"/>
        <v>205.30962276728761</v>
      </c>
      <c r="T204">
        <f t="shared" si="46"/>
        <v>1.8166037915939588</v>
      </c>
      <c r="U204">
        <f t="shared" si="46"/>
        <v>2.2250604247284156</v>
      </c>
      <c r="V204">
        <f t="shared" si="46"/>
        <v>2.3124093050296057</v>
      </c>
      <c r="W204" s="2">
        <f t="shared" si="47"/>
        <v>1.9579494180860753</v>
      </c>
      <c r="Z204">
        <v>2</v>
      </c>
      <c r="AA204">
        <v>0</v>
      </c>
      <c r="AB204" s="7">
        <f t="shared" si="48"/>
        <v>65.554693560548145</v>
      </c>
      <c r="AC204" s="7">
        <f t="shared" si="49"/>
        <v>-34.445306439451855</v>
      </c>
      <c r="AJ204" t="s">
        <v>1060</v>
      </c>
      <c r="AK204" s="12">
        <v>1.7</v>
      </c>
      <c r="AL204" s="12">
        <v>3.79</v>
      </c>
      <c r="AM204" s="12">
        <v>5</v>
      </c>
    </row>
    <row r="205" spans="1:39">
      <c r="A205">
        <v>34</v>
      </c>
      <c r="B205" t="s">
        <v>847</v>
      </c>
      <c r="C205" t="s">
        <v>857</v>
      </c>
      <c r="D205" t="str">
        <f t="shared" si="38"/>
        <v>ToulouseAngers</v>
      </c>
      <c r="E205">
        <v>0.17384249600000001</v>
      </c>
      <c r="F205">
        <v>0.59849956900000001</v>
      </c>
      <c r="G205">
        <v>0.170933641</v>
      </c>
      <c r="H205">
        <v>0.709125283</v>
      </c>
      <c r="I205">
        <v>0.64915811099999998</v>
      </c>
      <c r="J205" s="3">
        <v>0</v>
      </c>
      <c r="K205" s="3">
        <v>47.324351829501289</v>
      </c>
      <c r="L205" s="3">
        <v>4.3009889404045349</v>
      </c>
      <c r="M205" s="3">
        <f t="shared" si="39"/>
        <v>51.625340769905826</v>
      </c>
      <c r="N205">
        <f t="shared" si="40"/>
        <v>2.29</v>
      </c>
      <c r="O205">
        <f t="shared" si="41"/>
        <v>3</v>
      </c>
      <c r="P205">
        <f t="shared" si="42"/>
        <v>3.5</v>
      </c>
      <c r="Q205" s="4">
        <f t="shared" si="43"/>
        <v>48.374659230094174</v>
      </c>
      <c r="R205" s="4">
        <f t="shared" si="44"/>
        <v>190.34771471859804</v>
      </c>
      <c r="S205" s="4">
        <f t="shared" si="45"/>
        <v>63.428120521510046</v>
      </c>
      <c r="T205">
        <f t="shared" si="46"/>
        <v>1.6846179186985759</v>
      </c>
      <c r="U205">
        <f t="shared" si="46"/>
        <v>2.2795476671180235</v>
      </c>
      <c r="V205">
        <f t="shared" si="46"/>
        <v>1.8022818427354697</v>
      </c>
      <c r="W205" s="2">
        <f t="shared" si="47"/>
        <v>1.9652370775649413</v>
      </c>
      <c r="Z205">
        <v>1</v>
      </c>
      <c r="AA205">
        <v>1</v>
      </c>
      <c r="AB205" s="7">
        <f t="shared" si="48"/>
        <v>63.428120521510046</v>
      </c>
      <c r="AC205" s="7">
        <f t="shared" si="49"/>
        <v>-36.571879478489954</v>
      </c>
      <c r="AJ205" t="s">
        <v>1061</v>
      </c>
      <c r="AK205" s="12">
        <v>3.75</v>
      </c>
      <c r="AL205" s="12">
        <v>3</v>
      </c>
      <c r="AM205" s="12">
        <v>2.25</v>
      </c>
    </row>
    <row r="206" spans="1:39">
      <c r="A206">
        <v>34</v>
      </c>
      <c r="B206" t="s">
        <v>843</v>
      </c>
      <c r="C206" t="s">
        <v>850</v>
      </c>
      <c r="D206" t="str">
        <f t="shared" si="38"/>
        <v>MetzCaen</v>
      </c>
      <c r="E206">
        <v>0.59115256599999999</v>
      </c>
      <c r="F206">
        <v>0.14941496500000001</v>
      </c>
      <c r="G206">
        <v>0.25427793900000001</v>
      </c>
      <c r="H206">
        <v>0.36396615500000001</v>
      </c>
      <c r="I206">
        <v>0.363420988</v>
      </c>
      <c r="J206" s="3">
        <v>34.147709761897737</v>
      </c>
      <c r="K206" s="3">
        <v>0</v>
      </c>
      <c r="L206" s="3">
        <v>7.9802648075822793</v>
      </c>
      <c r="M206" s="3">
        <f t="shared" si="39"/>
        <v>42.127974569480017</v>
      </c>
      <c r="N206">
        <f t="shared" si="40"/>
        <v>2.29</v>
      </c>
      <c r="O206">
        <f t="shared" si="41"/>
        <v>3.2</v>
      </c>
      <c r="P206">
        <f t="shared" si="42"/>
        <v>3.29</v>
      </c>
      <c r="Q206" s="4">
        <f t="shared" si="43"/>
        <v>136.07028078526582</v>
      </c>
      <c r="R206" s="4">
        <f t="shared" si="44"/>
        <v>57.872025430519976</v>
      </c>
      <c r="S206" s="4">
        <f t="shared" si="45"/>
        <v>84.127096647465692</v>
      </c>
      <c r="T206">
        <f t="shared" si="46"/>
        <v>2.1337632809684712</v>
      </c>
      <c r="U206">
        <f t="shared" si="46"/>
        <v>1.7624686822582287</v>
      </c>
      <c r="V206">
        <f t="shared" si="46"/>
        <v>1.9249359010189939</v>
      </c>
      <c r="W206" s="2">
        <f t="shared" si="47"/>
        <v>2.0141875688725177</v>
      </c>
      <c r="Z206">
        <v>3</v>
      </c>
      <c r="AA206">
        <v>1</v>
      </c>
      <c r="AB206" s="7">
        <f t="shared" si="48"/>
        <v>136.07028078526582</v>
      </c>
      <c r="AC206" s="7">
        <f t="shared" si="49"/>
        <v>36.070280785265822</v>
      </c>
      <c r="AJ206" t="s">
        <v>1062</v>
      </c>
      <c r="AK206" s="12">
        <v>1.8</v>
      </c>
      <c r="AL206" s="12">
        <v>3.5</v>
      </c>
      <c r="AM206" s="12">
        <v>4.75</v>
      </c>
    </row>
    <row r="207" spans="1:39">
      <c r="A207">
        <v>34</v>
      </c>
      <c r="B207" t="s">
        <v>863</v>
      </c>
      <c r="C207" t="s">
        <v>865</v>
      </c>
      <c r="D207" t="str">
        <f t="shared" si="38"/>
        <v>GuingampMonaco</v>
      </c>
      <c r="E207">
        <v>0.28078977900000002</v>
      </c>
      <c r="F207">
        <v>0.43149651100000003</v>
      </c>
      <c r="G207">
        <v>0.28530787200000002</v>
      </c>
      <c r="H207">
        <v>0.38034021899999998</v>
      </c>
      <c r="I207">
        <v>0.44037963200000002</v>
      </c>
      <c r="J207" s="3">
        <v>13.008626148894953</v>
      </c>
      <c r="K207" s="3">
        <v>26.433005712803215</v>
      </c>
      <c r="L207" s="3">
        <v>0</v>
      </c>
      <c r="M207" s="3">
        <f t="shared" si="39"/>
        <v>39.44163186169817</v>
      </c>
      <c r="N207">
        <f t="shared" si="40"/>
        <v>4</v>
      </c>
      <c r="O207">
        <f t="shared" si="41"/>
        <v>3.6</v>
      </c>
      <c r="P207">
        <f t="shared" si="42"/>
        <v>1.85</v>
      </c>
      <c r="Q207" s="4">
        <f t="shared" si="43"/>
        <v>112.59287273388165</v>
      </c>
      <c r="R207" s="4">
        <f t="shared" si="44"/>
        <v>155.71718870439341</v>
      </c>
      <c r="S207" s="4">
        <f t="shared" si="45"/>
        <v>60.558368138301837</v>
      </c>
      <c r="T207">
        <f t="shared" si="46"/>
        <v>2.051510900015209</v>
      </c>
      <c r="U207">
        <f t="shared" si="46"/>
        <v>2.1923365544271278</v>
      </c>
      <c r="V207">
        <f t="shared" si="46"/>
        <v>1.7821741637496218</v>
      </c>
      <c r="W207" s="2">
        <f t="shared" si="47"/>
        <v>2.0304971845972131</v>
      </c>
      <c r="Z207">
        <v>3</v>
      </c>
      <c r="AA207">
        <v>1</v>
      </c>
      <c r="AB207" s="7">
        <f t="shared" si="48"/>
        <v>112.59287273388165</v>
      </c>
      <c r="AC207" s="7">
        <f t="shared" si="49"/>
        <v>12.592872733881649</v>
      </c>
      <c r="AJ207" t="s">
        <v>1063</v>
      </c>
      <c r="AK207" s="12">
        <v>3.39</v>
      </c>
      <c r="AL207" s="12">
        <v>3.29</v>
      </c>
      <c r="AM207" s="12">
        <v>2.2000000000000002</v>
      </c>
    </row>
    <row r="208" spans="1:39">
      <c r="A208">
        <v>34</v>
      </c>
      <c r="B208" t="s">
        <v>844</v>
      </c>
      <c r="C208" t="s">
        <v>838</v>
      </c>
      <c r="D208" t="str">
        <f t="shared" si="38"/>
        <v>AmiensStrasbourg</v>
      </c>
      <c r="E208">
        <v>0.278322717</v>
      </c>
      <c r="F208">
        <v>0.33821210200000001</v>
      </c>
      <c r="G208">
        <v>0.383278807</v>
      </c>
      <c r="H208">
        <v>0.164864501</v>
      </c>
      <c r="I208">
        <v>0.250596508</v>
      </c>
      <c r="J208" s="3">
        <v>0</v>
      </c>
      <c r="K208" s="3">
        <v>7.6997299221815974</v>
      </c>
      <c r="L208" s="3">
        <v>11.346549962012535</v>
      </c>
      <c r="M208" s="3">
        <f t="shared" si="39"/>
        <v>19.046279884194131</v>
      </c>
      <c r="N208">
        <f t="shared" si="40"/>
        <v>2.6</v>
      </c>
      <c r="O208">
        <f t="shared" si="41"/>
        <v>3.1</v>
      </c>
      <c r="P208">
        <f t="shared" si="42"/>
        <v>3</v>
      </c>
      <c r="Q208" s="4">
        <f t="shared" si="43"/>
        <v>80.953720115805865</v>
      </c>
      <c r="R208" s="4">
        <f t="shared" si="44"/>
        <v>104.82288287456883</v>
      </c>
      <c r="S208" s="4">
        <f t="shared" si="45"/>
        <v>114.99337000184347</v>
      </c>
      <c r="T208">
        <f t="shared" si="46"/>
        <v>1.9082368109478736</v>
      </c>
      <c r="U208">
        <f t="shared" si="46"/>
        <v>2.020456099645342</v>
      </c>
      <c r="V208">
        <f t="shared" si="46"/>
        <v>2.0606728016177978</v>
      </c>
      <c r="W208" s="2">
        <f t="shared" si="47"/>
        <v>2.0042605713836172</v>
      </c>
      <c r="Z208">
        <v>1</v>
      </c>
      <c r="AA208">
        <v>0</v>
      </c>
      <c r="AB208" s="7">
        <f t="shared" si="48"/>
        <v>80.953720115805865</v>
      </c>
      <c r="AC208" s="7">
        <f t="shared" si="49"/>
        <v>-19.046279884194135</v>
      </c>
      <c r="AJ208" t="s">
        <v>1064</v>
      </c>
      <c r="AK208" s="12">
        <v>2.14</v>
      </c>
      <c r="AL208" s="12">
        <v>3.29</v>
      </c>
      <c r="AM208" s="12">
        <v>3.6</v>
      </c>
    </row>
    <row r="209" spans="1:39">
      <c r="A209">
        <v>34</v>
      </c>
      <c r="B209" t="s">
        <v>859</v>
      </c>
      <c r="C209" t="s">
        <v>853</v>
      </c>
      <c r="D209" t="str">
        <f t="shared" si="38"/>
        <v>NiceMontpellier</v>
      </c>
      <c r="E209">
        <v>0.36736751699999998</v>
      </c>
      <c r="F209">
        <v>0.21078728699999999</v>
      </c>
      <c r="G209">
        <v>0.42174305000000001</v>
      </c>
      <c r="H209">
        <v>0.112743171</v>
      </c>
      <c r="I209">
        <v>0.186286483</v>
      </c>
      <c r="J209" s="3">
        <v>0</v>
      </c>
      <c r="K209" s="3">
        <v>0</v>
      </c>
      <c r="L209" s="3">
        <v>21.454377453973301</v>
      </c>
      <c r="M209" s="3">
        <f t="shared" si="39"/>
        <v>21.454377453973301</v>
      </c>
      <c r="N209">
        <f t="shared" si="40"/>
        <v>2.04</v>
      </c>
      <c r="O209">
        <f t="shared" si="41"/>
        <v>3.29</v>
      </c>
      <c r="P209">
        <f t="shared" si="42"/>
        <v>3.79</v>
      </c>
      <c r="Q209" s="4">
        <f t="shared" si="43"/>
        <v>78.545622546026692</v>
      </c>
      <c r="R209" s="4">
        <f t="shared" si="44"/>
        <v>78.545622546026692</v>
      </c>
      <c r="S209" s="4">
        <f t="shared" si="45"/>
        <v>159.85771309658551</v>
      </c>
      <c r="T209">
        <f t="shared" si="46"/>
        <v>1.8951219862304802</v>
      </c>
      <c r="U209">
        <f t="shared" si="46"/>
        <v>1.8951219862304802</v>
      </c>
      <c r="V209">
        <f t="shared" si="46"/>
        <v>2.2037335957185715</v>
      </c>
      <c r="W209" s="2">
        <f t="shared" si="47"/>
        <v>2.0250832085509911</v>
      </c>
      <c r="Z209">
        <v>2</v>
      </c>
      <c r="AA209">
        <v>1</v>
      </c>
      <c r="AB209" s="7">
        <f t="shared" si="48"/>
        <v>78.545622546026692</v>
      </c>
      <c r="AC209" s="7">
        <f t="shared" si="49"/>
        <v>-21.454377453973308</v>
      </c>
      <c r="AJ209" t="s">
        <v>1065</v>
      </c>
      <c r="AK209" s="12">
        <v>2.5</v>
      </c>
      <c r="AL209" s="12">
        <v>3.2</v>
      </c>
      <c r="AM209" s="12">
        <v>3</v>
      </c>
    </row>
    <row r="210" spans="1:39">
      <c r="A210">
        <v>34</v>
      </c>
      <c r="B210" t="s">
        <v>837</v>
      </c>
      <c r="C210" t="s">
        <v>856</v>
      </c>
      <c r="D210" t="str">
        <f t="shared" si="38"/>
        <v>Saint-ÉtienneTroyes</v>
      </c>
      <c r="E210">
        <v>0.36890800400000001</v>
      </c>
      <c r="F210">
        <v>0.30340626599999998</v>
      </c>
      <c r="G210">
        <v>0.32694592900000002</v>
      </c>
      <c r="H210">
        <v>0.27118481999999999</v>
      </c>
      <c r="I210">
        <v>0.35254395399999999</v>
      </c>
      <c r="J210" s="3">
        <v>0</v>
      </c>
      <c r="K210" s="3">
        <v>15.400378775467971</v>
      </c>
      <c r="L210" s="3">
        <v>24.731076591040196</v>
      </c>
      <c r="M210" s="3">
        <f t="shared" si="39"/>
        <v>40.131455366508163</v>
      </c>
      <c r="N210">
        <f t="shared" si="40"/>
        <v>1.5</v>
      </c>
      <c r="O210">
        <f t="shared" si="41"/>
        <v>4</v>
      </c>
      <c r="P210">
        <f t="shared" si="42"/>
        <v>7.5</v>
      </c>
      <c r="Q210" s="4">
        <f t="shared" si="43"/>
        <v>59.868544633491837</v>
      </c>
      <c r="R210" s="4">
        <f t="shared" si="44"/>
        <v>121.47005973536372</v>
      </c>
      <c r="S210" s="4">
        <f t="shared" si="45"/>
        <v>245.35161906629332</v>
      </c>
      <c r="T210">
        <f t="shared" si="46"/>
        <v>1.7771987008494423</v>
      </c>
      <c r="U210">
        <f t="shared" si="46"/>
        <v>2.0844692450612419</v>
      </c>
      <c r="V210">
        <f t="shared" si="46"/>
        <v>2.3897889282196734</v>
      </c>
      <c r="W210" s="2">
        <f t="shared" si="47"/>
        <v>2.0693956169283267</v>
      </c>
      <c r="Z210">
        <v>0</v>
      </c>
      <c r="AA210">
        <v>1</v>
      </c>
      <c r="AB210" s="7">
        <f t="shared" si="48"/>
        <v>121.47005973536372</v>
      </c>
      <c r="AC210" s="7">
        <f t="shared" si="49"/>
        <v>21.470059735363719</v>
      </c>
      <c r="AJ210" t="s">
        <v>1066</v>
      </c>
      <c r="AK210" s="12">
        <v>1.07</v>
      </c>
      <c r="AL210" s="12">
        <v>13</v>
      </c>
      <c r="AM210" s="12">
        <v>25</v>
      </c>
    </row>
    <row r="211" spans="1:39">
      <c r="A211">
        <v>34</v>
      </c>
      <c r="B211" t="s">
        <v>851</v>
      </c>
      <c r="C211" t="s">
        <v>866</v>
      </c>
      <c r="D211" t="str">
        <f t="shared" si="38"/>
        <v>BordeauxParis S-G</v>
      </c>
      <c r="E211">
        <v>0.32939459100000001</v>
      </c>
      <c r="F211">
        <v>6.9670956000000006E-2</v>
      </c>
      <c r="G211">
        <v>7.1506090999999994E-2</v>
      </c>
      <c r="H211">
        <v>0.45929837299999998</v>
      </c>
      <c r="I211">
        <v>0.42881738800000002</v>
      </c>
      <c r="J211" s="3">
        <v>66.212109051695478</v>
      </c>
      <c r="K211" s="3">
        <v>9.0997553553009762</v>
      </c>
      <c r="L211" s="3">
        <v>0</v>
      </c>
      <c r="M211" s="3">
        <f t="shared" si="39"/>
        <v>75.311864406996449</v>
      </c>
      <c r="N211">
        <f t="shared" si="40"/>
        <v>6.5</v>
      </c>
      <c r="O211">
        <f t="shared" si="41"/>
        <v>4.33</v>
      </c>
      <c r="P211">
        <f t="shared" si="42"/>
        <v>1.5</v>
      </c>
      <c r="Q211" s="4">
        <f t="shared" si="43"/>
        <v>455.06684442902417</v>
      </c>
      <c r="R211" s="4">
        <f t="shared" si="44"/>
        <v>64.09007628145676</v>
      </c>
      <c r="S211" s="4">
        <f t="shared" si="45"/>
        <v>24.688135593003544</v>
      </c>
      <c r="T211">
        <f t="shared" si="46"/>
        <v>2.6580751945350398</v>
      </c>
      <c r="U211">
        <f t="shared" si="46"/>
        <v>1.8067907884914787</v>
      </c>
      <c r="V211">
        <f t="shared" si="46"/>
        <v>1.3924882939722938</v>
      </c>
      <c r="W211" s="2">
        <f t="shared" si="47"/>
        <v>1.1010078277425275</v>
      </c>
      <c r="Z211">
        <v>0</v>
      </c>
      <c r="AA211">
        <v>0</v>
      </c>
      <c r="AB211" s="7">
        <f t="shared" si="48"/>
        <v>24.688135593003544</v>
      </c>
      <c r="AC211" s="7">
        <f t="shared" si="49"/>
        <v>-75.311864406996449</v>
      </c>
      <c r="AJ211" t="s">
        <v>1067</v>
      </c>
      <c r="AK211" s="12">
        <v>2.6</v>
      </c>
      <c r="AL211" s="12">
        <v>3</v>
      </c>
      <c r="AM211" s="12">
        <v>3</v>
      </c>
    </row>
    <row r="212" spans="1:39">
      <c r="A212">
        <v>35</v>
      </c>
      <c r="B212" t="s">
        <v>853</v>
      </c>
      <c r="C212" t="s">
        <v>837</v>
      </c>
      <c r="D212" t="str">
        <f t="shared" si="38"/>
        <v>MontpellierSaint-Étienne</v>
      </c>
      <c r="E212">
        <v>0.28402585299999999</v>
      </c>
      <c r="F212">
        <v>0.41674215999999997</v>
      </c>
      <c r="G212">
        <v>0.29753326400000002</v>
      </c>
      <c r="H212">
        <v>0.34416446499999997</v>
      </c>
      <c r="I212">
        <v>0.41173880499999999</v>
      </c>
      <c r="J212" s="3">
        <v>0</v>
      </c>
      <c r="K212" s="3">
        <v>15.850561177822472</v>
      </c>
      <c r="L212" s="3">
        <v>3.8811003816786336</v>
      </c>
      <c r="M212" s="3">
        <f t="shared" si="39"/>
        <v>19.731661559501106</v>
      </c>
      <c r="N212">
        <f t="shared" si="40"/>
        <v>2.39</v>
      </c>
      <c r="O212">
        <f t="shared" si="41"/>
        <v>3.1</v>
      </c>
      <c r="P212">
        <f t="shared" si="42"/>
        <v>3.1</v>
      </c>
      <c r="Q212" s="4">
        <f t="shared" si="43"/>
        <v>80.268338440498894</v>
      </c>
      <c r="R212" s="4">
        <f t="shared" si="44"/>
        <v>129.40507809174855</v>
      </c>
      <c r="S212" s="4">
        <f t="shared" si="45"/>
        <v>92.299749623702667</v>
      </c>
      <c r="T212">
        <f t="shared" si="46"/>
        <v>1.9045442731475555</v>
      </c>
      <c r="U212">
        <f t="shared" si="46"/>
        <v>2.1119513191762112</v>
      </c>
      <c r="V212">
        <f t="shared" si="46"/>
        <v>1.9652005229414937</v>
      </c>
      <c r="W212" s="2">
        <f t="shared" si="47"/>
        <v>2.0057914923306326</v>
      </c>
      <c r="Z212">
        <v>0</v>
      </c>
      <c r="AA212">
        <v>1</v>
      </c>
      <c r="AB212" s="7">
        <f t="shared" si="48"/>
        <v>129.40507809174855</v>
      </c>
      <c r="AC212" s="7">
        <f t="shared" si="49"/>
        <v>29.40507809174855</v>
      </c>
      <c r="AJ212" t="s">
        <v>1068</v>
      </c>
      <c r="AK212" s="12">
        <v>4.75</v>
      </c>
      <c r="AL212" s="12">
        <v>3.6</v>
      </c>
      <c r="AM212" s="12">
        <v>1.75</v>
      </c>
    </row>
    <row r="213" spans="1:39">
      <c r="A213">
        <v>35</v>
      </c>
      <c r="B213" t="s">
        <v>860</v>
      </c>
      <c r="C213" t="s">
        <v>841</v>
      </c>
      <c r="D213" t="str">
        <f t="shared" si="38"/>
        <v>LyonNantes</v>
      </c>
      <c r="E213">
        <v>0.32868315599999998</v>
      </c>
      <c r="F213">
        <v>0.27673472999999998</v>
      </c>
      <c r="G213">
        <v>0.39443925699999999</v>
      </c>
      <c r="H213">
        <v>0.14969568799999999</v>
      </c>
      <c r="I213">
        <v>0.234921885</v>
      </c>
      <c r="J213" s="3">
        <v>0</v>
      </c>
      <c r="K213" s="3">
        <v>19.788508528883817</v>
      </c>
      <c r="L213" s="3">
        <v>34.930090933719065</v>
      </c>
      <c r="M213" s="3">
        <f t="shared" si="39"/>
        <v>54.718599462602882</v>
      </c>
      <c r="N213">
        <f t="shared" si="40"/>
        <v>1.28</v>
      </c>
      <c r="O213">
        <f t="shared" si="41"/>
        <v>5.75</v>
      </c>
      <c r="P213">
        <f t="shared" si="42"/>
        <v>10</v>
      </c>
      <c r="Q213" s="4">
        <f t="shared" si="43"/>
        <v>45.281400537397111</v>
      </c>
      <c r="R213" s="4">
        <f t="shared" si="44"/>
        <v>159.06532457847905</v>
      </c>
      <c r="S213" s="4">
        <f t="shared" si="45"/>
        <v>394.58230987458779</v>
      </c>
      <c r="T213">
        <f t="shared" si="46"/>
        <v>1.655919850959737</v>
      </c>
      <c r="U213">
        <f t="shared" si="46"/>
        <v>2.201575516004</v>
      </c>
      <c r="V213">
        <f t="shared" si="46"/>
        <v>2.5961376108298415</v>
      </c>
      <c r="W213" s="2">
        <f t="shared" si="47"/>
        <v>2.1775439589779513</v>
      </c>
      <c r="Z213">
        <v>2</v>
      </c>
      <c r="AA213">
        <v>0</v>
      </c>
      <c r="AB213" s="7">
        <f t="shared" si="48"/>
        <v>45.281400537397111</v>
      </c>
      <c r="AC213" s="7">
        <f t="shared" si="49"/>
        <v>-54.718599462602889</v>
      </c>
      <c r="AJ213" t="s">
        <v>1069</v>
      </c>
      <c r="AK213" s="12">
        <v>3.1</v>
      </c>
      <c r="AL213" s="12">
        <v>3.1</v>
      </c>
      <c r="AM213" s="12">
        <v>2.4500000000000002</v>
      </c>
    </row>
    <row r="214" spans="1:39">
      <c r="A214">
        <v>35</v>
      </c>
      <c r="B214" t="s">
        <v>838</v>
      </c>
      <c r="C214" t="s">
        <v>859</v>
      </c>
      <c r="D214" t="str">
        <f t="shared" si="38"/>
        <v>StrasbourgNice</v>
      </c>
      <c r="E214">
        <v>0.52063075199999997</v>
      </c>
      <c r="F214">
        <v>0.16840332799999999</v>
      </c>
      <c r="G214">
        <v>0.30946005799999998</v>
      </c>
      <c r="H214">
        <v>0.25225747999999998</v>
      </c>
      <c r="I214">
        <v>0.29230456500000002</v>
      </c>
      <c r="J214" s="3">
        <v>34.228210950541367</v>
      </c>
      <c r="K214" s="3">
        <v>0</v>
      </c>
      <c r="L214" s="3">
        <v>3.0645856385141177</v>
      </c>
      <c r="M214" s="3">
        <f t="shared" si="39"/>
        <v>37.292796589055484</v>
      </c>
      <c r="N214">
        <f t="shared" si="40"/>
        <v>3.5</v>
      </c>
      <c r="O214">
        <f t="shared" si="41"/>
        <v>3.25</v>
      </c>
      <c r="P214">
        <f t="shared" si="42"/>
        <v>2.25</v>
      </c>
      <c r="Q214" s="4">
        <f t="shared" si="43"/>
        <v>182.50594173783929</v>
      </c>
      <c r="R214" s="4">
        <f t="shared" si="44"/>
        <v>62.707203410944516</v>
      </c>
      <c r="S214" s="4">
        <f t="shared" si="45"/>
        <v>69.602521097601283</v>
      </c>
      <c r="T214">
        <f t="shared" si="46"/>
        <v>2.261277008090854</v>
      </c>
      <c r="U214">
        <f t="shared" si="46"/>
        <v>1.7973174327275523</v>
      </c>
      <c r="V214">
        <f t="shared" si="46"/>
        <v>1.8426249706299151</v>
      </c>
      <c r="W214" s="2">
        <f t="shared" si="47"/>
        <v>2.050183416629769</v>
      </c>
      <c r="Z214">
        <v>1</v>
      </c>
      <c r="AA214">
        <v>1</v>
      </c>
      <c r="AB214" s="7">
        <f t="shared" si="48"/>
        <v>69.602521097601283</v>
      </c>
      <c r="AC214" s="7">
        <f t="shared" si="49"/>
        <v>-30.397478902398717</v>
      </c>
      <c r="AJ214" t="s">
        <v>1070</v>
      </c>
      <c r="AK214" s="12">
        <v>1.72</v>
      </c>
      <c r="AL214" s="12">
        <v>3.39</v>
      </c>
      <c r="AM214" s="12">
        <v>5.75</v>
      </c>
    </row>
    <row r="215" spans="1:39">
      <c r="A215">
        <v>35</v>
      </c>
      <c r="B215" t="s">
        <v>854</v>
      </c>
      <c r="C215" t="s">
        <v>843</v>
      </c>
      <c r="D215" t="str">
        <f t="shared" si="38"/>
        <v>LilleMetz</v>
      </c>
      <c r="E215">
        <v>0.51093106899999996</v>
      </c>
      <c r="F215">
        <v>0.179993447</v>
      </c>
      <c r="G215">
        <v>0.307525404</v>
      </c>
      <c r="H215">
        <v>0.26427978299999999</v>
      </c>
      <c r="I215">
        <v>0.30880948200000002</v>
      </c>
      <c r="J215" s="3">
        <v>8.8296535551699389</v>
      </c>
      <c r="K215" s="3">
        <v>0</v>
      </c>
      <c r="L215" s="3">
        <v>13.546786139265871</v>
      </c>
      <c r="M215" s="3">
        <f t="shared" si="39"/>
        <v>22.37643969443581</v>
      </c>
      <c r="N215">
        <f t="shared" si="40"/>
        <v>1.83</v>
      </c>
      <c r="O215">
        <f t="shared" si="41"/>
        <v>3.6</v>
      </c>
      <c r="P215">
        <f t="shared" si="42"/>
        <v>4.5</v>
      </c>
      <c r="Q215" s="4">
        <f t="shared" si="43"/>
        <v>93.78182631152518</v>
      </c>
      <c r="R215" s="4">
        <f t="shared" si="44"/>
        <v>77.623560305564183</v>
      </c>
      <c r="S215" s="4">
        <f t="shared" si="45"/>
        <v>138.58409793226062</v>
      </c>
      <c r="T215">
        <f t="shared" si="46"/>
        <v>1.972118685955556</v>
      </c>
      <c r="U215">
        <f t="shared" si="46"/>
        <v>1.8899935583421583</v>
      </c>
      <c r="V215">
        <f t="shared" si="46"/>
        <v>2.1417133992766133</v>
      </c>
      <c r="W215" s="2">
        <f t="shared" si="47"/>
        <v>2.0064344421487017</v>
      </c>
      <c r="Z215">
        <v>3</v>
      </c>
      <c r="AA215">
        <v>1</v>
      </c>
      <c r="AB215" s="7">
        <f t="shared" si="48"/>
        <v>93.78182631152518</v>
      </c>
      <c r="AC215" s="7">
        <f t="shared" si="49"/>
        <v>-6.2181736884748204</v>
      </c>
      <c r="AJ215" t="s">
        <v>1071</v>
      </c>
      <c r="AK215" s="12">
        <v>1.9</v>
      </c>
      <c r="AL215" s="12">
        <v>3.29</v>
      </c>
      <c r="AM215" s="12">
        <v>4.5</v>
      </c>
    </row>
    <row r="216" spans="1:39">
      <c r="A216">
        <v>35</v>
      </c>
      <c r="B216" t="s">
        <v>856</v>
      </c>
      <c r="C216" t="s">
        <v>850</v>
      </c>
      <c r="D216" t="str">
        <f t="shared" si="38"/>
        <v>TroyesCaen</v>
      </c>
      <c r="E216">
        <v>0.37105311299999999</v>
      </c>
      <c r="F216">
        <v>0.27922440500000001</v>
      </c>
      <c r="G216">
        <v>0.349288922</v>
      </c>
      <c r="H216">
        <v>0.220599033</v>
      </c>
      <c r="I216">
        <v>0.30428487199999998</v>
      </c>
      <c r="J216" s="3">
        <v>0</v>
      </c>
      <c r="K216" s="3">
        <v>0</v>
      </c>
      <c r="L216" s="3">
        <v>9.9205854541193652</v>
      </c>
      <c r="M216" s="3">
        <f t="shared" si="39"/>
        <v>9.9205854541193652</v>
      </c>
      <c r="N216">
        <f t="shared" si="40"/>
        <v>2.2000000000000002</v>
      </c>
      <c r="O216">
        <f t="shared" si="41"/>
        <v>3.1</v>
      </c>
      <c r="P216">
        <f t="shared" si="42"/>
        <v>3.6</v>
      </c>
      <c r="Q216" s="4">
        <f t="shared" si="43"/>
        <v>90.079414545880638</v>
      </c>
      <c r="R216" s="4">
        <f t="shared" si="44"/>
        <v>90.079414545880638</v>
      </c>
      <c r="S216" s="4">
        <f t="shared" si="45"/>
        <v>125.79352218071035</v>
      </c>
      <c r="T216">
        <f t="shared" si="46"/>
        <v>1.9546255549015905</v>
      </c>
      <c r="U216">
        <f t="shared" si="46"/>
        <v>1.9546255549015905</v>
      </c>
      <c r="V216">
        <f t="shared" si="46"/>
        <v>2.0996582774080825</v>
      </c>
      <c r="W216" s="2">
        <f t="shared" si="47"/>
        <v>2.0044364307450251</v>
      </c>
      <c r="Z216">
        <v>3</v>
      </c>
      <c r="AA216">
        <v>1</v>
      </c>
      <c r="AB216" s="7">
        <f t="shared" si="48"/>
        <v>90.079414545880638</v>
      </c>
      <c r="AC216" s="7">
        <f t="shared" si="49"/>
        <v>-9.9205854541193617</v>
      </c>
      <c r="AJ216" t="s">
        <v>1072</v>
      </c>
      <c r="AK216" s="12">
        <v>2.1</v>
      </c>
      <c r="AL216" s="12">
        <v>3.1</v>
      </c>
      <c r="AM216" s="12">
        <v>3.89</v>
      </c>
    </row>
    <row r="217" spans="1:39">
      <c r="A217">
        <v>35</v>
      </c>
      <c r="B217" t="s">
        <v>865</v>
      </c>
      <c r="C217" t="s">
        <v>844</v>
      </c>
      <c r="D217" t="str">
        <f t="shared" si="38"/>
        <v>MonacoAmiens</v>
      </c>
      <c r="E217">
        <v>0.55557432200000001</v>
      </c>
      <c r="F217">
        <v>0.192136364</v>
      </c>
      <c r="G217">
        <v>0.24521000400000001</v>
      </c>
      <c r="H217">
        <v>0.446350038</v>
      </c>
      <c r="I217">
        <v>0.45647676500000001</v>
      </c>
      <c r="J217" s="3">
        <v>0</v>
      </c>
      <c r="K217" s="3">
        <v>9.3388869736309061</v>
      </c>
      <c r="L217" s="3">
        <v>20.572737447742291</v>
      </c>
      <c r="M217" s="3">
        <f t="shared" si="39"/>
        <v>29.911624421373197</v>
      </c>
      <c r="N217">
        <f t="shared" si="40"/>
        <v>1.18</v>
      </c>
      <c r="O217">
        <f t="shared" si="41"/>
        <v>7</v>
      </c>
      <c r="P217">
        <f t="shared" si="42"/>
        <v>17</v>
      </c>
      <c r="Q217" s="4">
        <f t="shared" si="43"/>
        <v>70.088375578626795</v>
      </c>
      <c r="R217" s="4">
        <f t="shared" si="44"/>
        <v>135.46058439404314</v>
      </c>
      <c r="S217" s="4">
        <f t="shared" si="45"/>
        <v>419.82491219024575</v>
      </c>
      <c r="T217">
        <f t="shared" si="46"/>
        <v>1.8456459945617445</v>
      </c>
      <c r="U217">
        <f t="shared" si="46"/>
        <v>2.131812944875545</v>
      </c>
      <c r="V217">
        <f t="shared" si="46"/>
        <v>2.6230682058179537</v>
      </c>
      <c r="W217" s="2">
        <f t="shared" si="47"/>
        <v>2.0781948752780699</v>
      </c>
      <c r="Z217">
        <v>0</v>
      </c>
      <c r="AA217">
        <v>0</v>
      </c>
      <c r="AB217" s="7">
        <f t="shared" si="48"/>
        <v>419.82491219024575</v>
      </c>
      <c r="AC217" s="7">
        <f t="shared" si="49"/>
        <v>319.82491219024575</v>
      </c>
      <c r="AJ217" t="s">
        <v>1073</v>
      </c>
      <c r="AK217" s="12">
        <v>2</v>
      </c>
      <c r="AL217" s="12">
        <v>3.29</v>
      </c>
      <c r="AM217" s="12">
        <v>4</v>
      </c>
    </row>
    <row r="218" spans="1:39">
      <c r="A218">
        <v>35</v>
      </c>
      <c r="B218" t="s">
        <v>851</v>
      </c>
      <c r="C218" t="s">
        <v>846</v>
      </c>
      <c r="D218" t="str">
        <f t="shared" si="38"/>
        <v>BordeauxDijon</v>
      </c>
      <c r="E218">
        <v>0.626654394</v>
      </c>
      <c r="F218">
        <v>0.155258483</v>
      </c>
      <c r="G218">
        <v>0.19246324400000001</v>
      </c>
      <c r="H218">
        <v>0.59104637599999998</v>
      </c>
      <c r="I218">
        <v>0.53947168599999995</v>
      </c>
      <c r="J218" s="3">
        <v>4.71398189218006</v>
      </c>
      <c r="K218" s="3">
        <v>0</v>
      </c>
      <c r="L218" s="3">
        <v>7.1770963877923162</v>
      </c>
      <c r="M218" s="3">
        <f t="shared" si="39"/>
        <v>11.891078279972376</v>
      </c>
      <c r="N218">
        <f t="shared" si="40"/>
        <v>1.5</v>
      </c>
      <c r="O218">
        <f t="shared" si="41"/>
        <v>4.2</v>
      </c>
      <c r="P218">
        <f t="shared" si="42"/>
        <v>7</v>
      </c>
      <c r="Q218" s="4">
        <f t="shared" si="43"/>
        <v>95.179894558297718</v>
      </c>
      <c r="R218" s="4">
        <f t="shared" si="44"/>
        <v>88.108921720027624</v>
      </c>
      <c r="S218" s="4">
        <f t="shared" si="45"/>
        <v>138.34859643457384</v>
      </c>
      <c r="T218">
        <f t="shared" si="46"/>
        <v>1.9785452193451212</v>
      </c>
      <c r="U218">
        <f t="shared" si="46"/>
        <v>1.9450198863643851</v>
      </c>
      <c r="V218">
        <f t="shared" si="46"/>
        <v>2.1409747575224238</v>
      </c>
      <c r="W218" s="2">
        <f t="shared" si="47"/>
        <v>1.9539038395469599</v>
      </c>
      <c r="Z218">
        <v>3</v>
      </c>
      <c r="AA218">
        <v>1</v>
      </c>
      <c r="AB218" s="7">
        <f t="shared" si="48"/>
        <v>95.179894558297718</v>
      </c>
      <c r="AC218" s="7">
        <f t="shared" si="49"/>
        <v>-4.8201054417022817</v>
      </c>
      <c r="AJ218" t="s">
        <v>1074</v>
      </c>
      <c r="AK218" s="12">
        <v>2.7</v>
      </c>
      <c r="AL218" s="12">
        <v>3</v>
      </c>
      <c r="AM218" s="12">
        <v>2.89</v>
      </c>
    </row>
    <row r="219" spans="1:39">
      <c r="A219">
        <v>35</v>
      </c>
      <c r="B219" t="s">
        <v>840</v>
      </c>
      <c r="C219" t="s">
        <v>847</v>
      </c>
      <c r="D219" t="str">
        <f t="shared" si="38"/>
        <v>RennesToulouse</v>
      </c>
      <c r="E219">
        <v>0.458147376</v>
      </c>
      <c r="F219">
        <v>0.24096921499999999</v>
      </c>
      <c r="G219">
        <v>0.29914889</v>
      </c>
      <c r="H219">
        <v>0.32133692600000002</v>
      </c>
      <c r="I219">
        <v>0.38202899200000001</v>
      </c>
      <c r="J219" s="3">
        <v>0</v>
      </c>
      <c r="K219" s="3">
        <v>0</v>
      </c>
      <c r="L219" s="3">
        <v>8.0739502376013377</v>
      </c>
      <c r="M219" s="3">
        <f t="shared" si="39"/>
        <v>8.0739502376013377</v>
      </c>
      <c r="N219">
        <f t="shared" si="40"/>
        <v>1.9</v>
      </c>
      <c r="O219">
        <f t="shared" si="41"/>
        <v>3.5</v>
      </c>
      <c r="P219">
        <f t="shared" si="42"/>
        <v>4.2</v>
      </c>
      <c r="Q219" s="4">
        <f t="shared" si="43"/>
        <v>91.926049762398662</v>
      </c>
      <c r="R219" s="4">
        <f t="shared" si="44"/>
        <v>91.926049762398662</v>
      </c>
      <c r="S219" s="4">
        <f t="shared" si="45"/>
        <v>125.83664076032429</v>
      </c>
      <c r="T219">
        <f t="shared" si="46"/>
        <v>1.9634385980558731</v>
      </c>
      <c r="U219">
        <f t="shared" si="46"/>
        <v>1.9634385980558731</v>
      </c>
      <c r="V219">
        <f t="shared" si="46"/>
        <v>2.0998071161733423</v>
      </c>
      <c r="W219" s="2">
        <f t="shared" si="47"/>
        <v>2.0008274673279978</v>
      </c>
      <c r="Z219">
        <v>2</v>
      </c>
      <c r="AA219">
        <v>1</v>
      </c>
      <c r="AB219" s="7">
        <f t="shared" si="48"/>
        <v>91.926049762398662</v>
      </c>
      <c r="AC219" s="7">
        <f t="shared" si="49"/>
        <v>-8.0739502376013377</v>
      </c>
      <c r="AJ219" t="s">
        <v>1075</v>
      </c>
      <c r="AK219" s="12">
        <v>7.5</v>
      </c>
      <c r="AL219" s="12">
        <v>5</v>
      </c>
      <c r="AM219" s="12">
        <v>1.39</v>
      </c>
    </row>
    <row r="220" spans="1:39">
      <c r="A220">
        <v>35</v>
      </c>
      <c r="B220" t="s">
        <v>857</v>
      </c>
      <c r="C220" t="s">
        <v>862</v>
      </c>
      <c r="D220" t="str">
        <f t="shared" si="38"/>
        <v>AngersMarseille</v>
      </c>
      <c r="E220">
        <v>0.60046752999999997</v>
      </c>
      <c r="F220">
        <v>0.13761751899999999</v>
      </c>
      <c r="G220">
        <v>0.137380538</v>
      </c>
      <c r="H220">
        <v>0.73849818099999998</v>
      </c>
      <c r="I220">
        <v>0.65780134999999995</v>
      </c>
      <c r="J220" s="3">
        <v>60.867873924969494</v>
      </c>
      <c r="K220" s="3">
        <v>6.7224556109576783</v>
      </c>
      <c r="L220" s="3">
        <v>0</v>
      </c>
      <c r="M220" s="3">
        <f t="shared" si="39"/>
        <v>67.590329535927168</v>
      </c>
      <c r="N220">
        <f t="shared" si="40"/>
        <v>4.2</v>
      </c>
      <c r="O220">
        <f t="shared" si="41"/>
        <v>3.6</v>
      </c>
      <c r="P220">
        <f t="shared" si="42"/>
        <v>1.83</v>
      </c>
      <c r="Q220" s="4">
        <f t="shared" si="43"/>
        <v>288.0547409489447</v>
      </c>
      <c r="R220" s="4">
        <f t="shared" si="44"/>
        <v>56.610510663520479</v>
      </c>
      <c r="S220" s="4">
        <f t="shared" si="45"/>
        <v>32.409670464072825</v>
      </c>
      <c r="T220">
        <f t="shared" si="46"/>
        <v>2.459475027457084</v>
      </c>
      <c r="U220">
        <f t="shared" si="46"/>
        <v>1.7528970725201487</v>
      </c>
      <c r="V220">
        <f t="shared" si="46"/>
        <v>1.5106746152234365</v>
      </c>
      <c r="W220" s="2">
        <f t="shared" si="47"/>
        <v>1.9256015323987621</v>
      </c>
      <c r="Z220">
        <v>1</v>
      </c>
      <c r="AA220">
        <v>1</v>
      </c>
      <c r="AB220" s="7">
        <f t="shared" si="48"/>
        <v>32.409670464072825</v>
      </c>
      <c r="AC220" s="7">
        <f t="shared" si="49"/>
        <v>-67.590329535927168</v>
      </c>
      <c r="AJ220" t="s">
        <v>1076</v>
      </c>
      <c r="AK220" s="12">
        <v>1.33</v>
      </c>
      <c r="AL220" s="12">
        <v>5.25</v>
      </c>
      <c r="AM220" s="12">
        <v>8.5</v>
      </c>
    </row>
    <row r="221" spans="1:39">
      <c r="A221">
        <v>35</v>
      </c>
      <c r="B221" t="s">
        <v>866</v>
      </c>
      <c r="C221" t="s">
        <v>863</v>
      </c>
      <c r="D221" t="str">
        <f t="shared" si="38"/>
        <v>Paris S-GGuingamp</v>
      </c>
      <c r="E221">
        <v>0.113785557</v>
      </c>
      <c r="F221">
        <v>0.67694877200000003</v>
      </c>
      <c r="G221">
        <v>0.152944579</v>
      </c>
      <c r="H221">
        <v>0.65460218000000003</v>
      </c>
      <c r="I221">
        <v>0.55026021899999999</v>
      </c>
      <c r="J221" s="3">
        <v>0</v>
      </c>
      <c r="K221" s="3">
        <v>70.474786800281066</v>
      </c>
      <c r="L221" s="3">
        <v>15.674561715934306</v>
      </c>
      <c r="M221" s="3">
        <f t="shared" si="39"/>
        <v>86.149348516215369</v>
      </c>
      <c r="N221">
        <f t="shared" si="40"/>
        <v>1.08</v>
      </c>
      <c r="O221">
        <f t="shared" si="41"/>
        <v>11</v>
      </c>
      <c r="P221">
        <f t="shared" si="42"/>
        <v>26</v>
      </c>
      <c r="Q221" s="4">
        <f t="shared" si="43"/>
        <v>13.850651483784628</v>
      </c>
      <c r="R221" s="4">
        <f t="shared" si="44"/>
        <v>789.07330628687635</v>
      </c>
      <c r="S221" s="4">
        <f t="shared" si="45"/>
        <v>421.38925609807654</v>
      </c>
      <c r="T221">
        <f t="shared" si="46"/>
        <v>1.1414702014985525</v>
      </c>
      <c r="U221">
        <f t="shared" si="46"/>
        <v>2.8971173517987734</v>
      </c>
      <c r="V221">
        <f t="shared" si="46"/>
        <v>2.6246834584747338</v>
      </c>
      <c r="W221" s="2">
        <f t="shared" si="47"/>
        <v>2.4925139628811688</v>
      </c>
      <c r="Z221">
        <v>2</v>
      </c>
      <c r="AA221">
        <v>2</v>
      </c>
      <c r="AB221" s="7">
        <f t="shared" si="48"/>
        <v>421.38925609807654</v>
      </c>
      <c r="AC221" s="7">
        <f t="shared" si="49"/>
        <v>321.38925609807654</v>
      </c>
      <c r="AJ221" t="s">
        <v>1077</v>
      </c>
      <c r="AK221" s="12">
        <v>1.57</v>
      </c>
      <c r="AL221" s="12">
        <v>3.79</v>
      </c>
      <c r="AM221" s="12">
        <v>6.5</v>
      </c>
    </row>
    <row r="222" spans="1:39">
      <c r="A222">
        <v>36</v>
      </c>
      <c r="B222" t="s">
        <v>844</v>
      </c>
      <c r="C222" t="s">
        <v>866</v>
      </c>
      <c r="D222" t="str">
        <f t="shared" si="38"/>
        <v>AmiensParis S-G</v>
      </c>
      <c r="E222">
        <v>0.28965443200000002</v>
      </c>
      <c r="F222">
        <v>0.46851355700000002</v>
      </c>
      <c r="G222">
        <v>0.227525002</v>
      </c>
      <c r="H222">
        <v>0.61049341499999998</v>
      </c>
      <c r="I222">
        <v>0.61978650499999999</v>
      </c>
      <c r="J222" s="3">
        <v>25.831290318319486</v>
      </c>
      <c r="K222" s="3">
        <v>42.191587033236743</v>
      </c>
      <c r="L222" s="3">
        <v>0</v>
      </c>
      <c r="M222" s="3">
        <f t="shared" si="39"/>
        <v>68.022877351556232</v>
      </c>
      <c r="N222">
        <f t="shared" si="40"/>
        <v>9</v>
      </c>
      <c r="O222">
        <f t="shared" si="41"/>
        <v>6</v>
      </c>
      <c r="P222">
        <f t="shared" si="42"/>
        <v>1.3</v>
      </c>
      <c r="Q222" s="4">
        <f t="shared" si="43"/>
        <v>264.4587355133192</v>
      </c>
      <c r="R222" s="4">
        <f t="shared" si="44"/>
        <v>285.12664484786421</v>
      </c>
      <c r="S222" s="4">
        <f t="shared" si="45"/>
        <v>31.977122648443768</v>
      </c>
      <c r="T222">
        <f t="shared" si="46"/>
        <v>2.4223579170633522</v>
      </c>
      <c r="U222">
        <f t="shared" si="46"/>
        <v>2.4550378036640668</v>
      </c>
      <c r="V222">
        <f t="shared" si="46"/>
        <v>1.504839382670911</v>
      </c>
      <c r="W222" s="2">
        <f t="shared" si="47"/>
        <v>2.1942537840836858</v>
      </c>
      <c r="Z222">
        <v>2</v>
      </c>
      <c r="AA222">
        <v>2</v>
      </c>
      <c r="AB222" s="7">
        <f t="shared" si="48"/>
        <v>31.977122648443768</v>
      </c>
      <c r="AC222" s="7">
        <f t="shared" si="49"/>
        <v>-68.022877351556232</v>
      </c>
      <c r="AJ222" t="s">
        <v>1078</v>
      </c>
      <c r="AK222" s="12">
        <v>2.54</v>
      </c>
      <c r="AL222" s="12">
        <v>3.39</v>
      </c>
      <c r="AM222" s="12">
        <v>2.75</v>
      </c>
    </row>
    <row r="223" spans="1:39">
      <c r="A223">
        <v>36</v>
      </c>
      <c r="B223" t="s">
        <v>837</v>
      </c>
      <c r="C223" t="s">
        <v>851</v>
      </c>
      <c r="D223" t="str">
        <f t="shared" si="38"/>
        <v>Saint-ÉtienneBordeaux</v>
      </c>
      <c r="E223">
        <v>0.33173792899999999</v>
      </c>
      <c r="F223">
        <v>0.429984537</v>
      </c>
      <c r="G223">
        <v>0.21252553299999999</v>
      </c>
      <c r="H223">
        <v>0.69768196000000005</v>
      </c>
      <c r="I223">
        <v>0.69286185300000003</v>
      </c>
      <c r="J223" s="3">
        <v>0</v>
      </c>
      <c r="K223" s="3">
        <v>20.931353215379009</v>
      </c>
      <c r="L223" s="3">
        <v>2.7349093969063727</v>
      </c>
      <c r="M223" s="3">
        <f t="shared" si="39"/>
        <v>23.666262612285379</v>
      </c>
      <c r="N223">
        <f t="shared" si="40"/>
        <v>2</v>
      </c>
      <c r="O223">
        <f t="shared" si="41"/>
        <v>3.29</v>
      </c>
      <c r="P223">
        <f t="shared" si="42"/>
        <v>4</v>
      </c>
      <c r="Q223" s="4">
        <f t="shared" si="43"/>
        <v>76.333737387714621</v>
      </c>
      <c r="R223" s="4">
        <f t="shared" si="44"/>
        <v>145.19788946631158</v>
      </c>
      <c r="S223" s="4">
        <f t="shared" si="45"/>
        <v>87.273374975340118</v>
      </c>
      <c r="T223">
        <f t="shared" si="46"/>
        <v>1.8827165264602748</v>
      </c>
      <c r="U223">
        <f t="shared" si="46"/>
        <v>2.1619603036933013</v>
      </c>
      <c r="V223">
        <f t="shared" si="46"/>
        <v>1.940881771026026</v>
      </c>
      <c r="W223" s="2">
        <f t="shared" si="47"/>
        <v>1.9666649144552388</v>
      </c>
      <c r="Z223">
        <v>1</v>
      </c>
      <c r="AA223">
        <v>3</v>
      </c>
      <c r="AB223" s="7">
        <f t="shared" si="48"/>
        <v>145.19788946631158</v>
      </c>
      <c r="AC223" s="7">
        <f t="shared" si="49"/>
        <v>45.19788946631158</v>
      </c>
      <c r="AJ223" t="s">
        <v>1079</v>
      </c>
      <c r="AK223" s="12">
        <v>1.85</v>
      </c>
      <c r="AL223" s="12">
        <v>3.29</v>
      </c>
      <c r="AM223" s="12">
        <v>4.75</v>
      </c>
    </row>
    <row r="224" spans="1:39">
      <c r="A224">
        <v>36</v>
      </c>
      <c r="B224" t="s">
        <v>860</v>
      </c>
      <c r="C224" t="s">
        <v>856</v>
      </c>
      <c r="D224" t="str">
        <f t="shared" si="38"/>
        <v>LyonTroyes</v>
      </c>
      <c r="E224">
        <v>0.58384118699999998</v>
      </c>
      <c r="F224">
        <v>0.149876079</v>
      </c>
      <c r="G224">
        <v>0.26195658300000002</v>
      </c>
      <c r="H224">
        <v>0.34360635</v>
      </c>
      <c r="I224">
        <v>0.348651461</v>
      </c>
      <c r="J224" s="3">
        <v>0</v>
      </c>
      <c r="K224" s="3">
        <v>6.7383555728342532</v>
      </c>
      <c r="L224" s="3">
        <v>22.590022426467616</v>
      </c>
      <c r="M224" s="3">
        <f t="shared" si="39"/>
        <v>29.328377999301871</v>
      </c>
      <c r="N224">
        <f t="shared" si="40"/>
        <v>1.1399999999999999</v>
      </c>
      <c r="O224">
        <f t="shared" si="41"/>
        <v>8.5</v>
      </c>
      <c r="P224">
        <f t="shared" si="42"/>
        <v>19</v>
      </c>
      <c r="Q224" s="4">
        <f t="shared" si="43"/>
        <v>70.671622000698136</v>
      </c>
      <c r="R224" s="4">
        <f t="shared" si="44"/>
        <v>127.94764436978929</v>
      </c>
      <c r="S224" s="4">
        <f t="shared" si="45"/>
        <v>499.8820481035828</v>
      </c>
      <c r="T224">
        <f t="shared" si="46"/>
        <v>1.84924505902194</v>
      </c>
      <c r="U224">
        <f t="shared" si="46"/>
        <v>2.1070322945481799</v>
      </c>
      <c r="V224">
        <f t="shared" si="46"/>
        <v>2.6988675405342559</v>
      </c>
      <c r="W224" s="2">
        <f t="shared" si="47"/>
        <v>2.1024452878344766</v>
      </c>
      <c r="Z224">
        <v>3</v>
      </c>
      <c r="AA224">
        <v>0</v>
      </c>
      <c r="AB224" s="7">
        <f t="shared" si="48"/>
        <v>70.671622000698136</v>
      </c>
      <c r="AC224" s="7">
        <f t="shared" si="49"/>
        <v>-29.328377999301864</v>
      </c>
      <c r="AJ224" t="s">
        <v>1080</v>
      </c>
      <c r="AK224" s="12">
        <v>2.39</v>
      </c>
      <c r="AL224" s="12">
        <v>3.1</v>
      </c>
      <c r="AM224" s="12">
        <v>3.25</v>
      </c>
    </row>
    <row r="225" spans="1:39">
      <c r="A225">
        <v>36</v>
      </c>
      <c r="B225" t="s">
        <v>847</v>
      </c>
      <c r="C225" t="s">
        <v>854</v>
      </c>
      <c r="D225" t="str">
        <f t="shared" si="38"/>
        <v>ToulouseLille</v>
      </c>
      <c r="E225">
        <v>0.45947430700000003</v>
      </c>
      <c r="F225">
        <v>0.16973570900000001</v>
      </c>
      <c r="G225">
        <v>0.37038691400000001</v>
      </c>
      <c r="H225">
        <v>0.157768661</v>
      </c>
      <c r="I225">
        <v>0.21480570900000001</v>
      </c>
      <c r="J225" s="3">
        <v>13.83481737540407</v>
      </c>
      <c r="K225" s="3">
        <v>0</v>
      </c>
      <c r="L225" s="3">
        <v>17.395924164505853</v>
      </c>
      <c r="M225" s="3">
        <f t="shared" si="39"/>
        <v>31.230741539909921</v>
      </c>
      <c r="N225">
        <f t="shared" si="40"/>
        <v>2.14</v>
      </c>
      <c r="O225">
        <f t="shared" si="41"/>
        <v>3.29</v>
      </c>
      <c r="P225">
        <f t="shared" si="42"/>
        <v>3.5</v>
      </c>
      <c r="Q225" s="4">
        <f t="shared" si="43"/>
        <v>98.375767643454779</v>
      </c>
      <c r="R225" s="4">
        <f t="shared" si="44"/>
        <v>68.769258460090072</v>
      </c>
      <c r="S225" s="4">
        <f t="shared" si="45"/>
        <v>129.65499303586054</v>
      </c>
      <c r="T225">
        <f t="shared" si="46"/>
        <v>1.9928881342567346</v>
      </c>
      <c r="U225">
        <f t="shared" si="46"/>
        <v>1.8373943413635827</v>
      </c>
      <c r="V225">
        <f t="shared" si="46"/>
        <v>2.1127892461818685</v>
      </c>
      <c r="W225" s="2">
        <f t="shared" si="47"/>
        <v>2.0101018144857603</v>
      </c>
      <c r="Z225">
        <v>2</v>
      </c>
      <c r="AA225">
        <v>3</v>
      </c>
      <c r="AB225" s="7">
        <f t="shared" si="48"/>
        <v>68.769258460090072</v>
      </c>
      <c r="AC225" s="7">
        <f t="shared" si="49"/>
        <v>-31.230741539909928</v>
      </c>
      <c r="AJ225" t="s">
        <v>1081</v>
      </c>
      <c r="AK225" s="12">
        <v>3.39</v>
      </c>
      <c r="AL225" s="12">
        <v>3.25</v>
      </c>
      <c r="AM225" s="12">
        <v>2.25</v>
      </c>
    </row>
    <row r="226" spans="1:39">
      <c r="A226">
        <v>36</v>
      </c>
      <c r="B226" t="s">
        <v>846</v>
      </c>
      <c r="C226" t="s">
        <v>863</v>
      </c>
      <c r="D226" t="str">
        <f t="shared" si="38"/>
        <v>DijonGuingamp</v>
      </c>
      <c r="E226">
        <v>0.40082208800000002</v>
      </c>
      <c r="F226">
        <v>0.32350868799999999</v>
      </c>
      <c r="G226">
        <v>0.27221506600000001</v>
      </c>
      <c r="H226">
        <v>0.43957226700000002</v>
      </c>
      <c r="I226">
        <v>0.49419244400000001</v>
      </c>
      <c r="J226" s="3">
        <v>9.15989008872981</v>
      </c>
      <c r="K226" s="3">
        <v>6.9912158164489666</v>
      </c>
      <c r="L226" s="3">
        <v>0</v>
      </c>
      <c r="M226" s="3">
        <f t="shared" si="39"/>
        <v>16.151105905178778</v>
      </c>
      <c r="N226">
        <f t="shared" si="40"/>
        <v>2.7</v>
      </c>
      <c r="O226">
        <f t="shared" si="41"/>
        <v>3.29</v>
      </c>
      <c r="P226">
        <f t="shared" si="42"/>
        <v>2.62</v>
      </c>
      <c r="Q226" s="4">
        <f t="shared" si="43"/>
        <v>108.58059733439171</v>
      </c>
      <c r="R226" s="4">
        <f t="shared" si="44"/>
        <v>106.84999413093833</v>
      </c>
      <c r="S226" s="4">
        <f t="shared" si="45"/>
        <v>83.848894094821219</v>
      </c>
      <c r="T226">
        <f t="shared" si="46"/>
        <v>2.0357522265102723</v>
      </c>
      <c r="U226">
        <f t="shared" si="46"/>
        <v>2.0287745026451405</v>
      </c>
      <c r="V226">
        <f t="shared" si="46"/>
        <v>1.9234973389554144</v>
      </c>
      <c r="W226" s="2">
        <f t="shared" si="47"/>
        <v>1.9959055907536509</v>
      </c>
      <c r="Z226">
        <v>3</v>
      </c>
      <c r="AA226">
        <v>1</v>
      </c>
      <c r="AB226" s="7">
        <f t="shared" si="48"/>
        <v>108.58059733439171</v>
      </c>
      <c r="AC226" s="7">
        <f t="shared" si="49"/>
        <v>8.5805973343917117</v>
      </c>
      <c r="AJ226" t="s">
        <v>1082</v>
      </c>
      <c r="AK226" s="12">
        <v>1.1399999999999999</v>
      </c>
      <c r="AL226" s="12">
        <v>8.5</v>
      </c>
      <c r="AM226" s="12">
        <v>17</v>
      </c>
    </row>
    <row r="227" spans="1:39">
      <c r="A227">
        <v>36</v>
      </c>
      <c r="B227" t="s">
        <v>843</v>
      </c>
      <c r="C227" t="s">
        <v>857</v>
      </c>
      <c r="D227" t="str">
        <f t="shared" si="38"/>
        <v>MetzAngers</v>
      </c>
      <c r="E227">
        <v>0.35782344599999999</v>
      </c>
      <c r="F227">
        <v>0.283140905</v>
      </c>
      <c r="G227">
        <v>0.35869731900000001</v>
      </c>
      <c r="H227">
        <v>0.204047441</v>
      </c>
      <c r="I227">
        <v>0.28930252699999998</v>
      </c>
      <c r="J227" s="3">
        <v>0</v>
      </c>
      <c r="K227" s="3">
        <v>0</v>
      </c>
      <c r="L227" s="3">
        <v>0</v>
      </c>
      <c r="M227" s="3">
        <f t="shared" si="39"/>
        <v>0</v>
      </c>
      <c r="N227">
        <f t="shared" si="40"/>
        <v>2.75</v>
      </c>
      <c r="O227">
        <f t="shared" si="41"/>
        <v>3.2</v>
      </c>
      <c r="P227">
        <f t="shared" si="42"/>
        <v>2.7</v>
      </c>
      <c r="Q227" s="4">
        <f t="shared" si="43"/>
        <v>100</v>
      </c>
      <c r="R227" s="4">
        <f t="shared" si="44"/>
        <v>100</v>
      </c>
      <c r="S227" s="4">
        <f t="shared" si="45"/>
        <v>100</v>
      </c>
      <c r="T227">
        <f t="shared" si="46"/>
        <v>2</v>
      </c>
      <c r="U227">
        <f t="shared" si="46"/>
        <v>2</v>
      </c>
      <c r="V227">
        <f t="shared" si="46"/>
        <v>2</v>
      </c>
      <c r="W227" s="2">
        <f t="shared" si="47"/>
        <v>1.9993233400000001</v>
      </c>
      <c r="Z227">
        <v>1</v>
      </c>
      <c r="AA227">
        <v>2</v>
      </c>
      <c r="AB227" s="7">
        <f t="shared" si="48"/>
        <v>100</v>
      </c>
      <c r="AC227" s="7">
        <f t="shared" si="49"/>
        <v>0</v>
      </c>
      <c r="AJ227" t="s">
        <v>1083</v>
      </c>
      <c r="AK227" s="12">
        <v>2.04</v>
      </c>
      <c r="AL227" s="12">
        <v>3.29</v>
      </c>
      <c r="AM227" s="12">
        <v>3.79</v>
      </c>
    </row>
    <row r="228" spans="1:39">
      <c r="A228">
        <v>36</v>
      </c>
      <c r="B228" t="s">
        <v>840</v>
      </c>
      <c r="C228" t="s">
        <v>838</v>
      </c>
      <c r="D228" t="str">
        <f t="shared" si="38"/>
        <v>RennesStrasbourg</v>
      </c>
      <c r="E228">
        <v>0.65753624300000002</v>
      </c>
      <c r="F228">
        <v>0.10729807500000001</v>
      </c>
      <c r="G228">
        <v>0.22701665400000001</v>
      </c>
      <c r="H228">
        <v>0.37532515100000002</v>
      </c>
      <c r="I228">
        <v>0.32709724400000001</v>
      </c>
      <c r="J228" s="3">
        <v>37.931920753023434</v>
      </c>
      <c r="K228" s="3">
        <v>0</v>
      </c>
      <c r="L228" s="3">
        <v>12.43244581769132</v>
      </c>
      <c r="M228" s="3">
        <f t="shared" si="39"/>
        <v>50.364366570714751</v>
      </c>
      <c r="N228">
        <f t="shared" si="40"/>
        <v>1.75</v>
      </c>
      <c r="O228">
        <f t="shared" si="41"/>
        <v>3.75</v>
      </c>
      <c r="P228">
        <f t="shared" si="42"/>
        <v>4.75</v>
      </c>
      <c r="Q228" s="4">
        <f t="shared" si="43"/>
        <v>116.01649474707627</v>
      </c>
      <c r="R228" s="4">
        <f t="shared" si="44"/>
        <v>49.635633429285249</v>
      </c>
      <c r="S228" s="4">
        <f t="shared" si="45"/>
        <v>108.68975106331902</v>
      </c>
      <c r="T228">
        <f t="shared" si="46"/>
        <v>2.0645197398162933</v>
      </c>
      <c r="U228">
        <f t="shared" si="46"/>
        <v>1.695793568536234</v>
      </c>
      <c r="V228">
        <f t="shared" si="46"/>
        <v>2.0361885940725295</v>
      </c>
      <c r="W228" s="2">
        <f t="shared" si="47"/>
        <v>2.0017006603587717</v>
      </c>
      <c r="Z228">
        <v>2</v>
      </c>
      <c r="AA228">
        <v>1</v>
      </c>
      <c r="AB228" s="7">
        <f t="shared" si="48"/>
        <v>116.01649474707627</v>
      </c>
      <c r="AC228" s="7">
        <f t="shared" si="49"/>
        <v>16.016494747076266</v>
      </c>
      <c r="AJ228" t="s">
        <v>1084</v>
      </c>
      <c r="AK228" s="12">
        <v>2</v>
      </c>
      <c r="AL228" s="12">
        <v>3.2</v>
      </c>
      <c r="AM228" s="12">
        <v>4.2</v>
      </c>
    </row>
    <row r="229" spans="1:39">
      <c r="A229">
        <v>36</v>
      </c>
      <c r="B229" t="s">
        <v>841</v>
      </c>
      <c r="C229" t="s">
        <v>853</v>
      </c>
      <c r="D229" t="str">
        <f t="shared" si="38"/>
        <v>NantesMontpellier</v>
      </c>
      <c r="E229">
        <v>0.60422559399999998</v>
      </c>
      <c r="F229">
        <v>0.158644232</v>
      </c>
      <c r="G229">
        <v>0.22679121899999999</v>
      </c>
      <c r="H229">
        <v>0.46456202600000002</v>
      </c>
      <c r="I229">
        <v>0.44619767900000001</v>
      </c>
      <c r="J229" s="3">
        <v>34.080030215956803</v>
      </c>
      <c r="K229" s="3">
        <v>0</v>
      </c>
      <c r="L229" s="3">
        <v>4.1481526148491428</v>
      </c>
      <c r="M229" s="3">
        <f t="shared" si="39"/>
        <v>38.228182830805949</v>
      </c>
      <c r="N229">
        <f t="shared" si="40"/>
        <v>2.29</v>
      </c>
      <c r="O229">
        <f t="shared" si="41"/>
        <v>3.2</v>
      </c>
      <c r="P229">
        <f t="shared" si="42"/>
        <v>3.29</v>
      </c>
      <c r="Q229" s="4">
        <f t="shared" si="43"/>
        <v>139.81508636373513</v>
      </c>
      <c r="R229" s="4">
        <f t="shared" si="44"/>
        <v>61.771817169194044</v>
      </c>
      <c r="S229" s="4">
        <f t="shared" si="45"/>
        <v>75.419239272047719</v>
      </c>
      <c r="T229">
        <f t="shared" si="46"/>
        <v>2.1455540352939666</v>
      </c>
      <c r="U229">
        <f t="shared" si="46"/>
        <v>1.7907903773607732</v>
      </c>
      <c r="V229">
        <f t="shared" si="46"/>
        <v>1.8774821475124797</v>
      </c>
      <c r="W229" s="2">
        <f t="shared" si="47"/>
        <v>2.0062936904090769</v>
      </c>
      <c r="Z229">
        <v>0</v>
      </c>
      <c r="AA229">
        <v>2</v>
      </c>
      <c r="AB229" s="7">
        <f t="shared" si="48"/>
        <v>61.771817169194044</v>
      </c>
      <c r="AC229" s="7">
        <f t="shared" si="49"/>
        <v>-38.228182830805956</v>
      </c>
      <c r="AJ229" t="s">
        <v>1085</v>
      </c>
      <c r="AK229" s="12">
        <v>3.6</v>
      </c>
      <c r="AL229" s="12">
        <v>3.5</v>
      </c>
      <c r="AM229" s="12">
        <v>2.04</v>
      </c>
    </row>
    <row r="230" spans="1:39">
      <c r="A230">
        <v>36</v>
      </c>
      <c r="B230" t="s">
        <v>850</v>
      </c>
      <c r="C230" t="s">
        <v>865</v>
      </c>
      <c r="D230" t="str">
        <f t="shared" si="38"/>
        <v>CaenMonaco</v>
      </c>
      <c r="E230">
        <v>0.17938148700000001</v>
      </c>
      <c r="F230">
        <v>0.59810431500000005</v>
      </c>
      <c r="G230">
        <v>0.18524353099999999</v>
      </c>
      <c r="H230">
        <v>0.66428723700000003</v>
      </c>
      <c r="I230">
        <v>0.61539514200000001</v>
      </c>
      <c r="J230" s="3">
        <v>9.3808424508845327</v>
      </c>
      <c r="K230" s="3">
        <v>51.760302175059266</v>
      </c>
      <c r="L230" s="3">
        <v>0</v>
      </c>
      <c r="M230" s="3">
        <f t="shared" si="39"/>
        <v>61.141144625943795</v>
      </c>
      <c r="N230">
        <f t="shared" si="40"/>
        <v>4.2</v>
      </c>
      <c r="O230">
        <f t="shared" si="41"/>
        <v>3.75</v>
      </c>
      <c r="P230">
        <f t="shared" si="42"/>
        <v>1.83</v>
      </c>
      <c r="Q230" s="4">
        <f t="shared" si="43"/>
        <v>78.258393667771244</v>
      </c>
      <c r="R230" s="4">
        <f t="shared" si="44"/>
        <v>232.95998853052845</v>
      </c>
      <c r="S230" s="4">
        <f t="shared" si="45"/>
        <v>38.858855374056205</v>
      </c>
      <c r="T230">
        <f t="shared" si="46"/>
        <v>1.8935309293251688</v>
      </c>
      <c r="U230">
        <f t="shared" si="46"/>
        <v>2.3672813362510392</v>
      </c>
      <c r="V230">
        <f t="shared" si="46"/>
        <v>1.5894900038794992</v>
      </c>
      <c r="W230" s="2">
        <f t="shared" si="47"/>
        <v>2.0499883166213957</v>
      </c>
      <c r="Z230">
        <v>1</v>
      </c>
      <c r="AA230">
        <v>2</v>
      </c>
      <c r="AB230" s="7">
        <f t="shared" si="48"/>
        <v>232.95998853052845</v>
      </c>
      <c r="AC230" s="7">
        <f t="shared" si="49"/>
        <v>132.95998853052845</v>
      </c>
      <c r="AJ230" t="s">
        <v>1086</v>
      </c>
      <c r="AK230" s="12">
        <v>2.14</v>
      </c>
      <c r="AL230" s="12">
        <v>3.29</v>
      </c>
      <c r="AM230" s="12">
        <v>3.5</v>
      </c>
    </row>
    <row r="231" spans="1:39">
      <c r="A231">
        <v>36</v>
      </c>
      <c r="B231" t="s">
        <v>862</v>
      </c>
      <c r="C231" t="s">
        <v>859</v>
      </c>
      <c r="D231" t="str">
        <f t="shared" si="38"/>
        <v>MarseilleNice</v>
      </c>
      <c r="E231">
        <v>0.28280415199999998</v>
      </c>
      <c r="F231">
        <v>0.43407159099999998</v>
      </c>
      <c r="G231">
        <v>0.17056505899999999</v>
      </c>
      <c r="H231">
        <v>0.78920769800000001</v>
      </c>
      <c r="I231">
        <v>0.75739944800000003</v>
      </c>
      <c r="J231" s="3">
        <v>0</v>
      </c>
      <c r="K231" s="3">
        <v>33.229089527980655</v>
      </c>
      <c r="L231" s="3">
        <v>7.3323882018849451</v>
      </c>
      <c r="M231" s="3">
        <f t="shared" si="39"/>
        <v>40.561477729865601</v>
      </c>
      <c r="N231">
        <f t="shared" si="40"/>
        <v>1.7</v>
      </c>
      <c r="O231">
        <f t="shared" si="41"/>
        <v>3.79</v>
      </c>
      <c r="P231">
        <f t="shared" si="42"/>
        <v>5</v>
      </c>
      <c r="Q231" s="4">
        <f t="shared" si="43"/>
        <v>59.438522270134406</v>
      </c>
      <c r="R231" s="4">
        <f t="shared" si="44"/>
        <v>185.37677158118109</v>
      </c>
      <c r="S231" s="4">
        <f t="shared" si="45"/>
        <v>96.100463279559136</v>
      </c>
      <c r="T231">
        <f t="shared" si="46"/>
        <v>1.774068003681456</v>
      </c>
      <c r="U231">
        <f t="shared" si="46"/>
        <v>2.2680553144572331</v>
      </c>
      <c r="V231">
        <f t="shared" si="46"/>
        <v>1.9827254813134063</v>
      </c>
      <c r="W231" s="2">
        <f t="shared" si="47"/>
        <v>1.8243958648949481</v>
      </c>
      <c r="Z231">
        <v>2</v>
      </c>
      <c r="AA231">
        <v>1</v>
      </c>
      <c r="AB231" s="7">
        <f t="shared" si="48"/>
        <v>59.438522270134406</v>
      </c>
      <c r="AC231" s="7">
        <f t="shared" si="49"/>
        <v>-40.561477729865594</v>
      </c>
      <c r="AJ231" t="s">
        <v>1087</v>
      </c>
      <c r="AK231" s="12">
        <v>1.95</v>
      </c>
      <c r="AL231" s="12">
        <v>3.6</v>
      </c>
      <c r="AM231" s="12">
        <v>3.79</v>
      </c>
    </row>
    <row r="232" spans="1:39">
      <c r="A232">
        <v>37</v>
      </c>
      <c r="B232" t="s">
        <v>863</v>
      </c>
      <c r="C232" t="s">
        <v>862</v>
      </c>
      <c r="D232" t="str">
        <f t="shared" si="38"/>
        <v>GuingampMarseille</v>
      </c>
      <c r="E232">
        <v>0.61143071299999996</v>
      </c>
      <c r="F232">
        <v>0.14220259399999999</v>
      </c>
      <c r="G232">
        <v>0.14467892900000001</v>
      </c>
      <c r="H232">
        <v>0.73397184599999998</v>
      </c>
      <c r="I232">
        <v>0.65323225900000004</v>
      </c>
      <c r="J232" s="3">
        <v>62.793884160864145</v>
      </c>
      <c r="K232" s="3">
        <v>9.401308262423143</v>
      </c>
      <c r="L232" s="3">
        <v>0</v>
      </c>
      <c r="M232" s="3">
        <f t="shared" si="39"/>
        <v>72.195192423287295</v>
      </c>
      <c r="N232">
        <f t="shared" si="40"/>
        <v>5.25</v>
      </c>
      <c r="O232">
        <f t="shared" si="41"/>
        <v>4.33</v>
      </c>
      <c r="P232">
        <f t="shared" si="42"/>
        <v>1.6</v>
      </c>
      <c r="Q232" s="4">
        <f t="shared" si="43"/>
        <v>357.4726994212495</v>
      </c>
      <c r="R232" s="4">
        <f t="shared" si="44"/>
        <v>68.512472353004938</v>
      </c>
      <c r="S232" s="4">
        <f t="shared" si="45"/>
        <v>27.804807576712712</v>
      </c>
      <c r="T232">
        <f t="shared" si="46"/>
        <v>2.5532428798617453</v>
      </c>
      <c r="U232">
        <f t="shared" si="46"/>
        <v>1.835769639828444</v>
      </c>
      <c r="V232">
        <f t="shared" si="46"/>
        <v>1.4441198938865381</v>
      </c>
      <c r="W232" s="2">
        <f t="shared" si="47"/>
        <v>2.0311160388611884</v>
      </c>
      <c r="Z232">
        <v>3</v>
      </c>
      <c r="AA232">
        <v>3</v>
      </c>
      <c r="AB232" s="7">
        <f t="shared" si="48"/>
        <v>27.804807576712712</v>
      </c>
      <c r="AC232" s="7">
        <f t="shared" si="49"/>
        <v>-72.195192423287295</v>
      </c>
      <c r="AJ232" t="s">
        <v>1088</v>
      </c>
      <c r="AK232" s="12">
        <v>1.25</v>
      </c>
      <c r="AL232" s="12">
        <v>6</v>
      </c>
      <c r="AM232" s="12">
        <v>12</v>
      </c>
    </row>
    <row r="233" spans="1:39">
      <c r="A233">
        <v>37</v>
      </c>
      <c r="B233" t="s">
        <v>866</v>
      </c>
      <c r="C233" t="s">
        <v>840</v>
      </c>
      <c r="D233" t="str">
        <f t="shared" si="38"/>
        <v>Paris S-GRennes</v>
      </c>
      <c r="E233">
        <v>0.13228815899999999</v>
      </c>
      <c r="F233">
        <v>0.63116784800000003</v>
      </c>
      <c r="G233">
        <v>0.22744134899999999</v>
      </c>
      <c r="H233">
        <v>0.41849291199999999</v>
      </c>
      <c r="I233">
        <v>0.38738926800000001</v>
      </c>
      <c r="J233" s="3">
        <v>0</v>
      </c>
      <c r="K233" s="3">
        <v>60.957738125664655</v>
      </c>
      <c r="L233" s="3">
        <v>21.164997887408685</v>
      </c>
      <c r="M233" s="3">
        <f t="shared" si="39"/>
        <v>82.122736013073336</v>
      </c>
      <c r="N233">
        <f t="shared" si="40"/>
        <v>1.25</v>
      </c>
      <c r="O233">
        <f t="shared" si="41"/>
        <v>6.5</v>
      </c>
      <c r="P233">
        <f t="shared" si="42"/>
        <v>10</v>
      </c>
      <c r="Q233" s="4">
        <f t="shared" si="43"/>
        <v>17.877263986926661</v>
      </c>
      <c r="R233" s="4">
        <f t="shared" si="44"/>
        <v>414.10256180374694</v>
      </c>
      <c r="S233" s="4">
        <f t="shared" si="45"/>
        <v>229.52724286101352</v>
      </c>
      <c r="T233">
        <f t="shared" si="46"/>
        <v>1.2523010532573349</v>
      </c>
      <c r="U233">
        <f t="shared" si="46"/>
        <v>2.6171079172297134</v>
      </c>
      <c r="V233">
        <f t="shared" si="46"/>
        <v>2.360834239860377</v>
      </c>
      <c r="W233" s="2">
        <f t="shared" si="47"/>
        <v>2.3544502972300476</v>
      </c>
      <c r="Z233">
        <v>0</v>
      </c>
      <c r="AA233">
        <v>2</v>
      </c>
      <c r="AB233" s="7">
        <f t="shared" si="48"/>
        <v>414.10256180374694</v>
      </c>
      <c r="AC233" s="7">
        <f t="shared" si="49"/>
        <v>314.10256180374694</v>
      </c>
      <c r="AJ233" t="s">
        <v>1089</v>
      </c>
      <c r="AK233" s="12">
        <v>2.5</v>
      </c>
      <c r="AL233" s="12">
        <v>3.1</v>
      </c>
      <c r="AM233" s="12">
        <v>3.1</v>
      </c>
    </row>
    <row r="234" spans="1:39">
      <c r="A234">
        <v>37</v>
      </c>
      <c r="B234" t="s">
        <v>854</v>
      </c>
      <c r="C234" t="s">
        <v>846</v>
      </c>
      <c r="D234" t="str">
        <f t="shared" si="38"/>
        <v>LilleDijon</v>
      </c>
      <c r="E234">
        <v>0.36371332699999998</v>
      </c>
      <c r="F234">
        <v>0.27485484700000001</v>
      </c>
      <c r="G234">
        <v>0.36110634600000002</v>
      </c>
      <c r="H234">
        <v>0.19886493499999999</v>
      </c>
      <c r="I234">
        <v>0.28343218799999997</v>
      </c>
      <c r="J234" s="3">
        <v>0</v>
      </c>
      <c r="K234" s="3">
        <v>12.748490923092303</v>
      </c>
      <c r="L234" s="3">
        <v>28.255714563702643</v>
      </c>
      <c r="M234" s="3">
        <f t="shared" si="39"/>
        <v>41.004205486794945</v>
      </c>
      <c r="N234">
        <f t="shared" si="40"/>
        <v>1.5</v>
      </c>
      <c r="O234">
        <f t="shared" si="41"/>
        <v>4</v>
      </c>
      <c r="P234">
        <f t="shared" si="42"/>
        <v>7.5</v>
      </c>
      <c r="Q234" s="4">
        <f t="shared" si="43"/>
        <v>58.995794513205055</v>
      </c>
      <c r="R234" s="4">
        <f t="shared" si="44"/>
        <v>109.98975820557428</v>
      </c>
      <c r="S234" s="4">
        <f t="shared" si="45"/>
        <v>270.91365374097489</v>
      </c>
      <c r="T234">
        <f t="shared" si="46"/>
        <v>1.7708210542725689</v>
      </c>
      <c r="U234">
        <f t="shared" si="46"/>
        <v>2.041352247322906</v>
      </c>
      <c r="V234">
        <f t="shared" si="46"/>
        <v>2.4328308935342169</v>
      </c>
      <c r="W234" s="2">
        <f t="shared" si="47"/>
        <v>2.0836574511822232</v>
      </c>
      <c r="Z234">
        <v>2</v>
      </c>
      <c r="AA234">
        <v>1</v>
      </c>
      <c r="AB234" s="7">
        <f t="shared" si="48"/>
        <v>58.995794513205055</v>
      </c>
      <c r="AC234" s="7">
        <f t="shared" si="49"/>
        <v>-41.004205486794945</v>
      </c>
      <c r="AJ234" t="s">
        <v>1090</v>
      </c>
      <c r="AK234" s="12">
        <v>17</v>
      </c>
      <c r="AL234" s="12">
        <v>7.5</v>
      </c>
      <c r="AM234" s="12">
        <v>1.1599999999999999</v>
      </c>
    </row>
    <row r="235" spans="1:39">
      <c r="A235">
        <v>37</v>
      </c>
      <c r="B235" t="s">
        <v>853</v>
      </c>
      <c r="C235" t="s">
        <v>856</v>
      </c>
      <c r="D235" t="str">
        <f t="shared" si="38"/>
        <v>MontpellierTroyes</v>
      </c>
      <c r="E235">
        <v>0.44106314600000002</v>
      </c>
      <c r="F235">
        <v>0.23678806799999999</v>
      </c>
      <c r="G235">
        <v>0.32115179100000002</v>
      </c>
      <c r="H235">
        <v>0.26631238899999998</v>
      </c>
      <c r="I235">
        <v>0.33520265300000002</v>
      </c>
      <c r="J235" s="3">
        <v>0</v>
      </c>
      <c r="K235" s="3">
        <v>1.0232061435261534E-3</v>
      </c>
      <c r="L235" s="3">
        <v>15.182732390285487</v>
      </c>
      <c r="M235" s="3">
        <f t="shared" si="39"/>
        <v>15.183755596429013</v>
      </c>
      <c r="N235">
        <f t="shared" si="40"/>
        <v>1.75</v>
      </c>
      <c r="O235">
        <f t="shared" si="41"/>
        <v>3.6</v>
      </c>
      <c r="P235">
        <f t="shared" si="42"/>
        <v>5</v>
      </c>
      <c r="Q235" s="4">
        <f t="shared" si="43"/>
        <v>84.816244403570977</v>
      </c>
      <c r="R235" s="4">
        <f t="shared" si="44"/>
        <v>84.819927945687681</v>
      </c>
      <c r="S235" s="4">
        <f t="shared" si="45"/>
        <v>160.72990635499843</v>
      </c>
      <c r="T235">
        <f t="shared" si="46"/>
        <v>1.9284790383321875</v>
      </c>
      <c r="U235">
        <f t="shared" si="46"/>
        <v>1.9284978991917936</v>
      </c>
      <c r="V235">
        <f t="shared" si="46"/>
        <v>2.2060966916765206</v>
      </c>
      <c r="W235" s="2">
        <f t="shared" si="47"/>
        <v>2.0157182269846223</v>
      </c>
      <c r="Z235">
        <v>1</v>
      </c>
      <c r="AA235">
        <v>1</v>
      </c>
      <c r="AB235" s="7">
        <f t="shared" si="48"/>
        <v>160.72990635499843</v>
      </c>
      <c r="AC235" s="7">
        <f t="shared" si="49"/>
        <v>60.729906354998434</v>
      </c>
      <c r="AJ235" t="s">
        <v>1091</v>
      </c>
      <c r="AK235" s="12">
        <v>2</v>
      </c>
      <c r="AL235" s="12">
        <v>3.1</v>
      </c>
      <c r="AM235" s="12">
        <v>4.33</v>
      </c>
    </row>
    <row r="236" spans="1:39">
      <c r="A236">
        <v>37</v>
      </c>
      <c r="B236" t="s">
        <v>838</v>
      </c>
      <c r="C236" t="s">
        <v>860</v>
      </c>
      <c r="D236" t="str">
        <f t="shared" si="38"/>
        <v>StrasbourgLyon</v>
      </c>
      <c r="E236">
        <v>0.59062724799999999</v>
      </c>
      <c r="F236">
        <v>0.166903993</v>
      </c>
      <c r="G236">
        <v>0.23349302999999999</v>
      </c>
      <c r="H236">
        <v>0.45364333200000001</v>
      </c>
      <c r="I236">
        <v>0.444632949</v>
      </c>
      <c r="J236" s="3">
        <v>53.786483366769879</v>
      </c>
      <c r="K236" s="3">
        <v>8.4609136477959535</v>
      </c>
      <c r="L236" s="3">
        <v>0</v>
      </c>
      <c r="M236" s="3">
        <f t="shared" si="39"/>
        <v>62.247397014565834</v>
      </c>
      <c r="N236">
        <f t="shared" si="40"/>
        <v>6.5</v>
      </c>
      <c r="O236">
        <f t="shared" si="41"/>
        <v>4.5</v>
      </c>
      <c r="P236">
        <f t="shared" si="42"/>
        <v>1.5</v>
      </c>
      <c r="Q236" s="4">
        <f t="shared" si="43"/>
        <v>387.36474486943837</v>
      </c>
      <c r="R236" s="4">
        <f t="shared" si="44"/>
        <v>75.826714400515954</v>
      </c>
      <c r="S236" s="4">
        <f t="shared" si="45"/>
        <v>37.752602985434166</v>
      </c>
      <c r="T236">
        <f t="shared" si="46"/>
        <v>2.588120091846712</v>
      </c>
      <c r="U236">
        <f t="shared" si="46"/>
        <v>1.8798222382542711</v>
      </c>
      <c r="V236">
        <f t="shared" si="46"/>
        <v>1.5769469009516388</v>
      </c>
      <c r="W236" s="2">
        <f t="shared" si="47"/>
        <v>2.2105701950880738</v>
      </c>
      <c r="Z236">
        <v>3</v>
      </c>
      <c r="AA236">
        <v>2</v>
      </c>
      <c r="AB236" s="7">
        <f t="shared" si="48"/>
        <v>387.36474486943837</v>
      </c>
      <c r="AC236" s="7">
        <f t="shared" si="49"/>
        <v>287.36474486943837</v>
      </c>
      <c r="AJ236" t="s">
        <v>1092</v>
      </c>
      <c r="AK236" s="12">
        <v>1.95</v>
      </c>
      <c r="AL236" s="12">
        <v>3.39</v>
      </c>
      <c r="AM236" s="12">
        <v>4.2</v>
      </c>
    </row>
    <row r="237" spans="1:39">
      <c r="A237">
        <v>37</v>
      </c>
      <c r="B237" t="s">
        <v>844</v>
      </c>
      <c r="C237" t="s">
        <v>843</v>
      </c>
      <c r="D237" t="str">
        <f t="shared" si="38"/>
        <v>AmiensMetz</v>
      </c>
      <c r="E237">
        <v>0.398424783</v>
      </c>
      <c r="F237">
        <v>0.32468640199999999</v>
      </c>
      <c r="G237">
        <v>0.27357690200000001</v>
      </c>
      <c r="H237">
        <v>0.434771982</v>
      </c>
      <c r="I237">
        <v>0.49050903600000001</v>
      </c>
      <c r="J237" s="3">
        <v>0</v>
      </c>
      <c r="K237" s="3">
        <v>10.343153583192739</v>
      </c>
      <c r="L237" s="3">
        <v>9.68434360580728</v>
      </c>
      <c r="M237" s="3">
        <f t="shared" si="39"/>
        <v>20.02749718900002</v>
      </c>
      <c r="N237">
        <f t="shared" si="40"/>
        <v>1.8</v>
      </c>
      <c r="O237">
        <f t="shared" si="41"/>
        <v>3.6</v>
      </c>
      <c r="P237">
        <f t="shared" si="42"/>
        <v>4.5</v>
      </c>
      <c r="Q237" s="4">
        <f t="shared" si="43"/>
        <v>79.97250281099997</v>
      </c>
      <c r="R237" s="4">
        <f t="shared" si="44"/>
        <v>117.20785571049383</v>
      </c>
      <c r="S237" s="4">
        <f t="shared" si="45"/>
        <v>123.55204903713273</v>
      </c>
      <c r="T237">
        <f t="shared" si="46"/>
        <v>1.9029406878641768</v>
      </c>
      <c r="U237">
        <f t="shared" si="46"/>
        <v>2.0689567207041208</v>
      </c>
      <c r="V237">
        <f t="shared" si="46"/>
        <v>2.0918499523130945</v>
      </c>
      <c r="W237" s="2">
        <f t="shared" si="47"/>
        <v>2.0022226735659592</v>
      </c>
      <c r="Z237">
        <v>2</v>
      </c>
      <c r="AA237">
        <v>0</v>
      </c>
      <c r="AB237" s="7">
        <f t="shared" si="48"/>
        <v>79.97250281099997</v>
      </c>
      <c r="AC237" s="7">
        <f t="shared" si="49"/>
        <v>-20.02749718900003</v>
      </c>
      <c r="AJ237" t="s">
        <v>1093</v>
      </c>
      <c r="AK237" s="12">
        <v>3.2</v>
      </c>
      <c r="AL237" s="12">
        <v>3</v>
      </c>
      <c r="AM237" s="12">
        <v>2.5</v>
      </c>
    </row>
    <row r="238" spans="1:39">
      <c r="A238">
        <v>37</v>
      </c>
      <c r="B238" t="s">
        <v>865</v>
      </c>
      <c r="C238" t="s">
        <v>837</v>
      </c>
      <c r="D238" t="str">
        <f t="shared" si="38"/>
        <v>MonacoSaint-Étienne</v>
      </c>
      <c r="E238">
        <v>0.52031723799999996</v>
      </c>
      <c r="F238">
        <v>0.19226871000000001</v>
      </c>
      <c r="G238">
        <v>0.284801427</v>
      </c>
      <c r="H238">
        <v>0.32644767099999999</v>
      </c>
      <c r="I238">
        <v>0.36477542099999999</v>
      </c>
      <c r="J238" s="3">
        <v>0</v>
      </c>
      <c r="K238" s="3">
        <v>0</v>
      </c>
      <c r="L238" s="3">
        <v>10.691369930855288</v>
      </c>
      <c r="M238" s="3">
        <f t="shared" si="39"/>
        <v>10.691369930855288</v>
      </c>
      <c r="N238">
        <f t="shared" si="40"/>
        <v>1.61</v>
      </c>
      <c r="O238">
        <f t="shared" si="41"/>
        <v>4.33</v>
      </c>
      <c r="P238">
        <f t="shared" si="42"/>
        <v>5</v>
      </c>
      <c r="Q238" s="4">
        <f t="shared" si="43"/>
        <v>89.308630069144712</v>
      </c>
      <c r="R238" s="4">
        <f t="shared" si="44"/>
        <v>89.308630069144712</v>
      </c>
      <c r="S238" s="4">
        <f t="shared" si="45"/>
        <v>142.76547972342115</v>
      </c>
      <c r="T238">
        <f t="shared" si="46"/>
        <v>1.9508934276490644</v>
      </c>
      <c r="U238">
        <f t="shared" si="46"/>
        <v>1.9508934276490644</v>
      </c>
      <c r="V238">
        <f t="shared" si="46"/>
        <v>2.1546232089948285</v>
      </c>
      <c r="W238" s="2">
        <f t="shared" si="47"/>
        <v>2.0038190071573241</v>
      </c>
      <c r="Z238">
        <v>1</v>
      </c>
      <c r="AA238">
        <v>0</v>
      </c>
      <c r="AB238" s="7">
        <f t="shared" si="48"/>
        <v>89.308630069144712</v>
      </c>
      <c r="AC238" s="7">
        <f t="shared" si="49"/>
        <v>-10.691369930855288</v>
      </c>
      <c r="AJ238" t="s">
        <v>1094</v>
      </c>
      <c r="AK238" s="12">
        <v>2.79</v>
      </c>
      <c r="AL238" s="12">
        <v>2.89</v>
      </c>
      <c r="AM238" s="12">
        <v>2.87</v>
      </c>
    </row>
    <row r="239" spans="1:39">
      <c r="A239">
        <v>37</v>
      </c>
      <c r="B239" t="s">
        <v>851</v>
      </c>
      <c r="C239" t="s">
        <v>847</v>
      </c>
      <c r="D239" t="str">
        <f t="shared" si="38"/>
        <v>BordeauxToulouse</v>
      </c>
      <c r="E239">
        <v>0.34269470800000001</v>
      </c>
      <c r="F239">
        <v>0.28502927099999997</v>
      </c>
      <c r="G239">
        <v>0.37203442199999998</v>
      </c>
      <c r="H239">
        <v>0.182137471</v>
      </c>
      <c r="I239">
        <v>0.26835552000000001</v>
      </c>
      <c r="J239" s="3">
        <v>0</v>
      </c>
      <c r="K239" s="3">
        <v>9.4882326518556042</v>
      </c>
      <c r="L239" s="3">
        <v>21.980896105555139</v>
      </c>
      <c r="M239" s="3">
        <f t="shared" si="39"/>
        <v>31.469128757410743</v>
      </c>
      <c r="N239">
        <f t="shared" si="40"/>
        <v>1.83</v>
      </c>
      <c r="O239">
        <f t="shared" si="41"/>
        <v>3.6</v>
      </c>
      <c r="P239">
        <f t="shared" si="42"/>
        <v>4.5</v>
      </c>
      <c r="Q239" s="4">
        <f t="shared" si="43"/>
        <v>68.530871242589257</v>
      </c>
      <c r="R239" s="4">
        <f t="shared" si="44"/>
        <v>102.68850878926943</v>
      </c>
      <c r="S239" s="4">
        <f t="shared" si="45"/>
        <v>167.44490371758738</v>
      </c>
      <c r="T239">
        <f t="shared" si="46"/>
        <v>1.8358862530992235</v>
      </c>
      <c r="U239">
        <f t="shared" si="46"/>
        <v>2.0115218472133294</v>
      </c>
      <c r="V239">
        <f t="shared" si="46"/>
        <v>2.2238719340734909</v>
      </c>
      <c r="W239" s="2">
        <f t="shared" si="47"/>
        <v>2.0298480187338948</v>
      </c>
      <c r="Z239">
        <v>4</v>
      </c>
      <c r="AA239">
        <v>2</v>
      </c>
      <c r="AB239" s="7">
        <f t="shared" si="48"/>
        <v>68.530871242589257</v>
      </c>
      <c r="AC239" s="7">
        <f t="shared" si="49"/>
        <v>-31.469128757410743</v>
      </c>
      <c r="AJ239" t="s">
        <v>1095</v>
      </c>
      <c r="AK239" s="12">
        <v>2.29</v>
      </c>
      <c r="AL239" s="12">
        <v>3.5</v>
      </c>
      <c r="AM239" s="12">
        <v>3</v>
      </c>
    </row>
    <row r="240" spans="1:39">
      <c r="A240">
        <v>37</v>
      </c>
      <c r="B240" t="s">
        <v>859</v>
      </c>
      <c r="C240" t="s">
        <v>850</v>
      </c>
      <c r="D240" t="str">
        <f t="shared" si="38"/>
        <v>NiceCaen</v>
      </c>
      <c r="E240">
        <v>0.13273349500000001</v>
      </c>
      <c r="F240">
        <v>0.49083590700000002</v>
      </c>
      <c r="G240">
        <v>0.116712974</v>
      </c>
      <c r="H240">
        <v>0.69077080800000001</v>
      </c>
      <c r="I240">
        <v>0.63730398300000002</v>
      </c>
      <c r="J240" s="3">
        <v>0</v>
      </c>
      <c r="K240" s="3">
        <v>57.983954430053871</v>
      </c>
      <c r="L240" s="3">
        <v>10.518690747060823</v>
      </c>
      <c r="M240" s="3">
        <f t="shared" si="39"/>
        <v>68.502645177114687</v>
      </c>
      <c r="N240">
        <f t="shared" si="40"/>
        <v>1.6</v>
      </c>
      <c r="O240">
        <f t="shared" si="41"/>
        <v>3.79</v>
      </c>
      <c r="P240">
        <f t="shared" si="42"/>
        <v>6</v>
      </c>
      <c r="Q240" s="4">
        <f t="shared" si="43"/>
        <v>31.497354822885306</v>
      </c>
      <c r="R240" s="4">
        <f t="shared" si="44"/>
        <v>251.25654211278948</v>
      </c>
      <c r="S240" s="4">
        <f t="shared" si="45"/>
        <v>94.609499305250239</v>
      </c>
      <c r="T240">
        <f t="shared" si="46"/>
        <v>1.4982740828670205</v>
      </c>
      <c r="U240">
        <f t="shared" si="46"/>
        <v>2.4001173785538987</v>
      </c>
      <c r="V240">
        <f t="shared" si="46"/>
        <v>1.9759347441051132</v>
      </c>
      <c r="W240" s="2">
        <f t="shared" si="47"/>
        <v>1.6075521663102612</v>
      </c>
      <c r="Z240">
        <v>4</v>
      </c>
      <c r="AA240">
        <v>1</v>
      </c>
      <c r="AB240" s="7">
        <f t="shared" si="48"/>
        <v>31.497354822885306</v>
      </c>
      <c r="AC240" s="7">
        <f t="shared" si="49"/>
        <v>-68.502645177114687</v>
      </c>
      <c r="AJ240" t="s">
        <v>1096</v>
      </c>
      <c r="AK240" s="12">
        <v>2</v>
      </c>
      <c r="AL240" s="12">
        <v>3.29</v>
      </c>
      <c r="AM240" s="12">
        <v>4</v>
      </c>
    </row>
    <row r="241" spans="1:39">
      <c r="A241">
        <v>37</v>
      </c>
      <c r="B241" t="s">
        <v>857</v>
      </c>
      <c r="C241" t="s">
        <v>841</v>
      </c>
      <c r="D241" t="str">
        <f t="shared" si="38"/>
        <v>AngersNantes</v>
      </c>
      <c r="E241">
        <v>0.29728897399999998</v>
      </c>
      <c r="F241">
        <v>0.46195860599999999</v>
      </c>
      <c r="G241">
        <v>0.224978226</v>
      </c>
      <c r="H241">
        <v>0.62656416599999998</v>
      </c>
      <c r="I241">
        <v>0.63358662499999996</v>
      </c>
      <c r="J241" s="3">
        <v>0</v>
      </c>
      <c r="K241" s="3">
        <v>23.355281008357416</v>
      </c>
      <c r="L241" s="3">
        <v>0</v>
      </c>
      <c r="M241" s="3">
        <f t="shared" si="39"/>
        <v>23.355281008357416</v>
      </c>
      <c r="N241">
        <f t="shared" si="40"/>
        <v>2.29</v>
      </c>
      <c r="O241">
        <f t="shared" si="41"/>
        <v>3.25</v>
      </c>
      <c r="P241">
        <f t="shared" si="42"/>
        <v>3.25</v>
      </c>
      <c r="Q241" s="4">
        <f t="shared" si="43"/>
        <v>76.644718991642577</v>
      </c>
      <c r="R241" s="4">
        <f t="shared" si="44"/>
        <v>152.54938226880418</v>
      </c>
      <c r="S241" s="4">
        <f t="shared" si="45"/>
        <v>76.644718991642577</v>
      </c>
      <c r="T241">
        <f t="shared" si="46"/>
        <v>1.8844822362706155</v>
      </c>
      <c r="U241">
        <f t="shared" si="46"/>
        <v>2.1834104533563816</v>
      </c>
      <c r="V241">
        <f t="shared" si="46"/>
        <v>1.8844822362706155</v>
      </c>
      <c r="W241" s="2">
        <f t="shared" si="47"/>
        <v>1.9928485103451345</v>
      </c>
      <c r="Z241">
        <v>0</v>
      </c>
      <c r="AA241">
        <v>2</v>
      </c>
      <c r="AB241" s="7">
        <f t="shared" si="48"/>
        <v>152.54938226880418</v>
      </c>
      <c r="AC241" s="7">
        <f t="shared" si="49"/>
        <v>52.54938226880418</v>
      </c>
      <c r="AJ241" t="s">
        <v>1097</v>
      </c>
      <c r="AK241" s="12">
        <v>4.33</v>
      </c>
      <c r="AL241" s="12">
        <v>3.6</v>
      </c>
      <c r="AM241" s="12">
        <v>1.85</v>
      </c>
    </row>
    <row r="242" spans="1:39">
      <c r="A242">
        <v>38</v>
      </c>
      <c r="B242" t="s">
        <v>850</v>
      </c>
      <c r="C242" t="s">
        <v>866</v>
      </c>
      <c r="D242" t="str">
        <f t="shared" si="38"/>
        <v>CaenParis S-G</v>
      </c>
      <c r="E242">
        <v>0.13415259299999999</v>
      </c>
      <c r="F242">
        <v>0.61595961700000001</v>
      </c>
      <c r="G242">
        <v>0.24357991500000001</v>
      </c>
      <c r="H242">
        <v>0.372893686</v>
      </c>
      <c r="I242">
        <v>0.3558827</v>
      </c>
      <c r="J242" s="3">
        <v>4.3054480835788951</v>
      </c>
      <c r="K242" s="3">
        <v>49.726646453758939</v>
      </c>
      <c r="L242" s="3">
        <v>0</v>
      </c>
      <c r="M242" s="3">
        <f t="shared" si="39"/>
        <v>54.032094537337834</v>
      </c>
      <c r="N242">
        <f t="shared" si="40"/>
        <v>5</v>
      </c>
      <c r="O242">
        <f t="shared" si="41"/>
        <v>3.75</v>
      </c>
      <c r="P242">
        <f t="shared" si="42"/>
        <v>1.72</v>
      </c>
      <c r="Q242" s="4">
        <f t="shared" si="43"/>
        <v>67.495145880556635</v>
      </c>
      <c r="R242" s="4">
        <f t="shared" si="44"/>
        <v>232.44282966425817</v>
      </c>
      <c r="S242" s="4">
        <f t="shared" si="45"/>
        <v>45.967905462662166</v>
      </c>
      <c r="T242">
        <f t="shared" si="46"/>
        <v>1.8292725403407615</v>
      </c>
      <c r="U242">
        <f t="shared" si="46"/>
        <v>2.3663161537229085</v>
      </c>
      <c r="V242">
        <f t="shared" si="46"/>
        <v>1.6624547154811828</v>
      </c>
      <c r="W242" s="2">
        <f t="shared" si="47"/>
        <v>2.1078974246267417</v>
      </c>
      <c r="Z242">
        <v>0</v>
      </c>
      <c r="AA242">
        <v>0</v>
      </c>
      <c r="AB242" s="7">
        <f t="shared" si="48"/>
        <v>45.967905462662166</v>
      </c>
      <c r="AC242" s="7">
        <f t="shared" si="49"/>
        <v>-54.032094537337834</v>
      </c>
      <c r="AJ242" t="s">
        <v>1098</v>
      </c>
      <c r="AK242" s="12">
        <v>3.2</v>
      </c>
      <c r="AL242" s="12">
        <v>3.29</v>
      </c>
      <c r="AM242" s="12">
        <v>2.29</v>
      </c>
    </row>
    <row r="243" spans="1:39">
      <c r="A243">
        <v>38</v>
      </c>
      <c r="B243" t="s">
        <v>856</v>
      </c>
      <c r="C243" t="s">
        <v>865</v>
      </c>
      <c r="D243" t="str">
        <f t="shared" si="38"/>
        <v>TroyesMonaco</v>
      </c>
      <c r="E243">
        <v>0.43206238600000002</v>
      </c>
      <c r="F243">
        <v>0.32315333600000001</v>
      </c>
      <c r="G243">
        <v>0.23204351200000001</v>
      </c>
      <c r="H243">
        <v>0.60768373799999997</v>
      </c>
      <c r="I243">
        <v>0.62361510499999995</v>
      </c>
      <c r="J243" s="3">
        <v>36.819628852427194</v>
      </c>
      <c r="K243" s="3">
        <v>23.185979704601507</v>
      </c>
      <c r="L243" s="3">
        <v>0</v>
      </c>
      <c r="M243" s="3">
        <f t="shared" si="39"/>
        <v>60.005608557028701</v>
      </c>
      <c r="N243">
        <f t="shared" si="40"/>
        <v>5.75</v>
      </c>
      <c r="O243">
        <f t="shared" si="41"/>
        <v>4.2</v>
      </c>
      <c r="P243">
        <f t="shared" si="42"/>
        <v>1.57</v>
      </c>
      <c r="Q243" s="4">
        <f t="shared" si="43"/>
        <v>251.70725734442766</v>
      </c>
      <c r="R243" s="4">
        <f t="shared" si="44"/>
        <v>137.37550620229763</v>
      </c>
      <c r="S243" s="4">
        <f t="shared" si="45"/>
        <v>39.994391442971299</v>
      </c>
      <c r="T243">
        <f t="shared" si="46"/>
        <v>2.4008957375157856</v>
      </c>
      <c r="U243">
        <f t="shared" si="46"/>
        <v>2.1379093057260659</v>
      </c>
      <c r="V243">
        <f t="shared" si="46"/>
        <v>1.6019990929242354</v>
      </c>
      <c r="W243" s="2">
        <f t="shared" si="47"/>
        <v>2.0999427608420764</v>
      </c>
      <c r="Z243">
        <v>0</v>
      </c>
      <c r="AA243">
        <v>3</v>
      </c>
      <c r="AB243" s="7">
        <f t="shared" si="48"/>
        <v>137.37550620229763</v>
      </c>
      <c r="AC243" s="7">
        <f t="shared" si="49"/>
        <v>37.375506202297629</v>
      </c>
      <c r="AJ243" t="s">
        <v>1099</v>
      </c>
      <c r="AK243" s="12">
        <v>1.5</v>
      </c>
      <c r="AL243" s="12">
        <v>4</v>
      </c>
      <c r="AM243" s="12">
        <v>7.5</v>
      </c>
    </row>
    <row r="244" spans="1:39">
      <c r="A244">
        <v>38</v>
      </c>
      <c r="B244" t="s">
        <v>860</v>
      </c>
      <c r="C244" t="s">
        <v>859</v>
      </c>
      <c r="D244" t="str">
        <f t="shared" si="38"/>
        <v>LyonNice</v>
      </c>
      <c r="E244">
        <v>0.66778106199999998</v>
      </c>
      <c r="F244">
        <v>0.105815196</v>
      </c>
      <c r="G244">
        <v>0.216109678</v>
      </c>
      <c r="H244">
        <v>0.40427413299999998</v>
      </c>
      <c r="I244">
        <v>0.34570954999999998</v>
      </c>
      <c r="J244" s="3">
        <v>19.637698214377295</v>
      </c>
      <c r="K244" s="3">
        <v>0</v>
      </c>
      <c r="L244" s="3">
        <v>11.182626609072152</v>
      </c>
      <c r="M244" s="3">
        <f t="shared" si="39"/>
        <v>30.820324823449447</v>
      </c>
      <c r="N244">
        <f t="shared" si="40"/>
        <v>1.44</v>
      </c>
      <c r="O244">
        <f t="shared" si="41"/>
        <v>4.75</v>
      </c>
      <c r="P244">
        <f t="shared" si="42"/>
        <v>6.5</v>
      </c>
      <c r="Q244" s="4">
        <f t="shared" si="43"/>
        <v>97.457960605253845</v>
      </c>
      <c r="R244" s="4">
        <f t="shared" si="44"/>
        <v>69.179675176550546</v>
      </c>
      <c r="S244" s="4">
        <f t="shared" si="45"/>
        <v>141.86674813551952</v>
      </c>
      <c r="T244">
        <f t="shared" si="46"/>
        <v>1.9888173191409908</v>
      </c>
      <c r="U244">
        <f t="shared" si="46"/>
        <v>1.8399785185143809</v>
      </c>
      <c r="V244">
        <f t="shared" si="46"/>
        <v>2.1518806139667404</v>
      </c>
      <c r="W244" s="2">
        <f t="shared" si="47"/>
        <v>1.9878344556511471</v>
      </c>
      <c r="Z244">
        <v>3</v>
      </c>
      <c r="AA244">
        <v>2</v>
      </c>
      <c r="AB244" s="7">
        <f t="shared" si="48"/>
        <v>97.457960605253845</v>
      </c>
      <c r="AC244" s="7">
        <f t="shared" si="49"/>
        <v>-2.5420393947461548</v>
      </c>
      <c r="AJ244" t="s">
        <v>1100</v>
      </c>
      <c r="AK244" s="12">
        <v>2.7</v>
      </c>
      <c r="AL244" s="12">
        <v>3.29</v>
      </c>
      <c r="AM244" s="12">
        <v>2.62</v>
      </c>
    </row>
    <row r="245" spans="1:39">
      <c r="A245">
        <v>38</v>
      </c>
      <c r="B245" t="s">
        <v>837</v>
      </c>
      <c r="C245" t="s">
        <v>854</v>
      </c>
      <c r="D245" t="str">
        <f t="shared" si="38"/>
        <v>Saint-ÉtienneLille</v>
      </c>
      <c r="E245">
        <v>0.23200522600000001</v>
      </c>
      <c r="F245">
        <v>0.27687613799999999</v>
      </c>
      <c r="G245">
        <v>0.49110131800000001</v>
      </c>
      <c r="H245">
        <v>6.3747538000000006E-2</v>
      </c>
      <c r="I245">
        <v>0.131913213</v>
      </c>
      <c r="J245" s="3">
        <v>0</v>
      </c>
      <c r="K245" s="3">
        <v>18.407237365620226</v>
      </c>
      <c r="L245" s="3">
        <v>42.626999642863964</v>
      </c>
      <c r="M245" s="3">
        <f t="shared" si="39"/>
        <v>61.03423700848419</v>
      </c>
      <c r="N245">
        <f t="shared" si="40"/>
        <v>1.55</v>
      </c>
      <c r="O245">
        <f t="shared" si="41"/>
        <v>4.2</v>
      </c>
      <c r="P245">
        <f t="shared" si="42"/>
        <v>6</v>
      </c>
      <c r="Q245" s="4">
        <f t="shared" si="43"/>
        <v>38.965762991515803</v>
      </c>
      <c r="R245" s="4">
        <f t="shared" si="44"/>
        <v>116.27615992712076</v>
      </c>
      <c r="S245" s="4">
        <f t="shared" si="45"/>
        <v>294.72776084869957</v>
      </c>
      <c r="T245">
        <f t="shared" si="46"/>
        <v>1.590683184611152</v>
      </c>
      <c r="U245">
        <f t="shared" si="46"/>
        <v>2.0654906805631312</v>
      </c>
      <c r="V245">
        <f t="shared" si="46"/>
        <v>2.4694210446235285</v>
      </c>
      <c r="W245" s="2">
        <f t="shared" si="47"/>
        <v>2.1536678241609728</v>
      </c>
      <c r="Z245">
        <v>5</v>
      </c>
      <c r="AA245">
        <v>0</v>
      </c>
      <c r="AB245" s="7">
        <f t="shared" si="48"/>
        <v>38.965762991515803</v>
      </c>
      <c r="AC245" s="7">
        <f t="shared" si="49"/>
        <v>-61.034237008484197</v>
      </c>
      <c r="AJ245" t="s">
        <v>1101</v>
      </c>
      <c r="AK245" s="12">
        <v>2.1</v>
      </c>
      <c r="AL245" s="12">
        <v>3.29</v>
      </c>
      <c r="AM245" s="12">
        <v>3.75</v>
      </c>
    </row>
    <row r="246" spans="1:39">
      <c r="A246">
        <v>38</v>
      </c>
      <c r="B246" t="s">
        <v>840</v>
      </c>
      <c r="C246" t="s">
        <v>853</v>
      </c>
      <c r="D246" t="str">
        <f t="shared" si="38"/>
        <v>RennesMontpellier</v>
      </c>
      <c r="E246">
        <v>0.30301372199999999</v>
      </c>
      <c r="F246">
        <v>0.43950318100000002</v>
      </c>
      <c r="G246">
        <v>0.25070373899999998</v>
      </c>
      <c r="H246">
        <v>0.51768296300000005</v>
      </c>
      <c r="I246">
        <v>0.55199102799999999</v>
      </c>
      <c r="J246" s="3">
        <v>0</v>
      </c>
      <c r="K246" s="3">
        <v>25.921805309420261</v>
      </c>
      <c r="L246" s="3">
        <v>10.024307344206091</v>
      </c>
      <c r="M246" s="3">
        <f t="shared" si="39"/>
        <v>35.946112653626351</v>
      </c>
      <c r="N246">
        <f t="shared" si="40"/>
        <v>1.9</v>
      </c>
      <c r="O246">
        <f t="shared" si="41"/>
        <v>3.5</v>
      </c>
      <c r="P246">
        <f t="shared" si="42"/>
        <v>4.2</v>
      </c>
      <c r="Q246" s="4">
        <f t="shared" si="43"/>
        <v>64.053887346373642</v>
      </c>
      <c r="R246" s="4">
        <f t="shared" si="44"/>
        <v>154.78020592934456</v>
      </c>
      <c r="S246" s="4">
        <f t="shared" si="45"/>
        <v>106.15597819203923</v>
      </c>
      <c r="T246">
        <f t="shared" si="46"/>
        <v>1.8065454916427559</v>
      </c>
      <c r="U246">
        <f t="shared" si="46"/>
        <v>2.1897154201368245</v>
      </c>
      <c r="V246">
        <f t="shared" si="46"/>
        <v>2.0259444565586131</v>
      </c>
      <c r="W246" s="2">
        <f t="shared" si="47"/>
        <v>2.0177068162854446</v>
      </c>
      <c r="Z246">
        <v>1</v>
      </c>
      <c r="AA246">
        <v>1</v>
      </c>
      <c r="AB246" s="7">
        <f t="shared" si="48"/>
        <v>106.15597819203923</v>
      </c>
      <c r="AC246" s="7">
        <f t="shared" si="49"/>
        <v>6.1559781920392282</v>
      </c>
      <c r="AJ246" t="s">
        <v>1102</v>
      </c>
      <c r="AK246" s="12">
        <v>3.29</v>
      </c>
      <c r="AL246" s="12">
        <v>3.1</v>
      </c>
      <c r="AM246" s="12">
        <v>2.37</v>
      </c>
    </row>
    <row r="247" spans="1:39">
      <c r="A247">
        <v>38</v>
      </c>
      <c r="B247" t="s">
        <v>841</v>
      </c>
      <c r="C247" t="s">
        <v>838</v>
      </c>
      <c r="D247" t="str">
        <f t="shared" si="38"/>
        <v>NantesStrasbourg</v>
      </c>
      <c r="E247">
        <v>0.49327700000000002</v>
      </c>
      <c r="F247">
        <v>0.17454372300000001</v>
      </c>
      <c r="G247">
        <v>0.33125664900000001</v>
      </c>
      <c r="H247">
        <v>0.21641724500000001</v>
      </c>
      <c r="I247">
        <v>0.26700346200000002</v>
      </c>
      <c r="J247" s="3">
        <v>7.2514997510541157</v>
      </c>
      <c r="K247" s="3">
        <v>0</v>
      </c>
      <c r="L247" s="3">
        <v>15.288885893761265</v>
      </c>
      <c r="M247" s="3">
        <f t="shared" si="39"/>
        <v>22.54038564481538</v>
      </c>
      <c r="N247">
        <f t="shared" si="40"/>
        <v>1.85</v>
      </c>
      <c r="O247">
        <f t="shared" si="41"/>
        <v>3.6</v>
      </c>
      <c r="P247">
        <f t="shared" si="42"/>
        <v>4.33</v>
      </c>
      <c r="Q247" s="4">
        <f t="shared" si="43"/>
        <v>90.874888894634736</v>
      </c>
      <c r="R247" s="4">
        <f t="shared" si="44"/>
        <v>77.459614355184627</v>
      </c>
      <c r="S247" s="4">
        <f t="shared" si="45"/>
        <v>143.66049027517087</v>
      </c>
      <c r="T247">
        <f t="shared" si="46"/>
        <v>1.9584438928907362</v>
      </c>
      <c r="U247">
        <f t="shared" si="46"/>
        <v>1.8890753304523851</v>
      </c>
      <c r="V247">
        <f t="shared" si="46"/>
        <v>2.1573373442317503</v>
      </c>
      <c r="W247" s="2">
        <f t="shared" si="47"/>
        <v>2.0104139087708477</v>
      </c>
      <c r="Z247">
        <v>1</v>
      </c>
      <c r="AA247">
        <v>0</v>
      </c>
      <c r="AB247" s="7">
        <f t="shared" si="48"/>
        <v>90.874888894634736</v>
      </c>
      <c r="AC247" s="7">
        <f t="shared" si="49"/>
        <v>-9.1251111053652636</v>
      </c>
      <c r="AJ247" t="s">
        <v>1103</v>
      </c>
      <c r="AK247" s="12">
        <v>17</v>
      </c>
      <c r="AL247" s="12">
        <v>7</v>
      </c>
      <c r="AM247" s="12">
        <v>1.18</v>
      </c>
    </row>
    <row r="248" spans="1:39">
      <c r="A248">
        <v>38</v>
      </c>
      <c r="B248" t="s">
        <v>846</v>
      </c>
      <c r="C248" t="s">
        <v>857</v>
      </c>
      <c r="D248" t="str">
        <f t="shared" si="38"/>
        <v>DijonAngers</v>
      </c>
      <c r="E248">
        <v>0.62023733400000003</v>
      </c>
      <c r="F248">
        <v>0.14604789700000001</v>
      </c>
      <c r="G248">
        <v>0.22289951699999999</v>
      </c>
      <c r="H248">
        <v>0.45734649900000002</v>
      </c>
      <c r="I248">
        <v>0.42971211100000001</v>
      </c>
      <c r="J248" s="3">
        <v>32.870941547443032</v>
      </c>
      <c r="K248" s="3">
        <v>0</v>
      </c>
      <c r="L248" s="3">
        <v>8.7614084584263646E-4</v>
      </c>
      <c r="M248" s="3">
        <f t="shared" si="39"/>
        <v>32.871817688288871</v>
      </c>
      <c r="N248">
        <f t="shared" si="40"/>
        <v>2.25</v>
      </c>
      <c r="O248">
        <f t="shared" si="41"/>
        <v>3.7</v>
      </c>
      <c r="P248">
        <f t="shared" si="42"/>
        <v>3</v>
      </c>
      <c r="Q248" s="4">
        <f t="shared" si="43"/>
        <v>141.08780079345794</v>
      </c>
      <c r="R248" s="4">
        <f t="shared" si="44"/>
        <v>67.128182311711114</v>
      </c>
      <c r="S248" s="4">
        <f t="shared" si="45"/>
        <v>67.130810734248655</v>
      </c>
      <c r="T248">
        <f t="shared" si="46"/>
        <v>2.1494894639518884</v>
      </c>
      <c r="U248">
        <f t="shared" si="46"/>
        <v>1.8269048875739955</v>
      </c>
      <c r="V248">
        <f t="shared" si="46"/>
        <v>1.8269218921615977</v>
      </c>
      <c r="W248" s="2">
        <f t="shared" si="47"/>
        <v>2.007229238791358</v>
      </c>
      <c r="Z248">
        <v>2</v>
      </c>
      <c r="AA248">
        <v>1</v>
      </c>
      <c r="AB248" s="7">
        <f t="shared" si="48"/>
        <v>141.08780079345794</v>
      </c>
      <c r="AC248" s="7">
        <f t="shared" si="49"/>
        <v>41.087800793457944</v>
      </c>
      <c r="AJ248" t="s">
        <v>1104</v>
      </c>
      <c r="AK248" s="12">
        <v>1.5</v>
      </c>
      <c r="AL248" s="12">
        <v>4.33</v>
      </c>
      <c r="AM248" s="12">
        <v>6.5</v>
      </c>
    </row>
    <row r="249" spans="1:39">
      <c r="A249">
        <v>38</v>
      </c>
      <c r="B249" t="s">
        <v>847</v>
      </c>
      <c r="C249" t="s">
        <v>863</v>
      </c>
      <c r="D249" t="str">
        <f t="shared" si="38"/>
        <v>ToulouseGuingamp</v>
      </c>
      <c r="E249">
        <v>0.47132933799999999</v>
      </c>
      <c r="F249">
        <v>0.17537383100000001</v>
      </c>
      <c r="G249">
        <v>0.35272015000000001</v>
      </c>
      <c r="H249">
        <v>0.18343974900000001</v>
      </c>
      <c r="I249">
        <v>0.239803026</v>
      </c>
      <c r="J249" s="3">
        <v>0</v>
      </c>
      <c r="K249" s="3">
        <v>0</v>
      </c>
      <c r="L249" s="3">
        <v>21.669076938158266</v>
      </c>
      <c r="M249" s="3">
        <f t="shared" si="39"/>
        <v>21.669076938158266</v>
      </c>
      <c r="N249">
        <f t="shared" si="40"/>
        <v>1.57</v>
      </c>
      <c r="O249">
        <f t="shared" si="41"/>
        <v>4.2</v>
      </c>
      <c r="P249">
        <f t="shared" si="42"/>
        <v>5.75</v>
      </c>
      <c r="Q249" s="4">
        <f t="shared" si="43"/>
        <v>78.33092306184173</v>
      </c>
      <c r="R249" s="4">
        <f t="shared" si="44"/>
        <v>78.33092306184173</v>
      </c>
      <c r="S249" s="4">
        <f t="shared" si="45"/>
        <v>202.92811545625176</v>
      </c>
      <c r="T249">
        <f t="shared" si="46"/>
        <v>1.8939332443557346</v>
      </c>
      <c r="U249">
        <f t="shared" si="46"/>
        <v>1.8939332443557346</v>
      </c>
      <c r="V249">
        <f t="shared" si="46"/>
        <v>2.3073422222014077</v>
      </c>
      <c r="W249" s="2">
        <f t="shared" si="47"/>
        <v>2.0386587257155186</v>
      </c>
      <c r="Z249">
        <v>2</v>
      </c>
      <c r="AA249">
        <v>1</v>
      </c>
      <c r="AB249" s="7">
        <f t="shared" si="48"/>
        <v>78.33092306184173</v>
      </c>
      <c r="AC249" s="7">
        <f t="shared" si="49"/>
        <v>-21.66907693815827</v>
      </c>
      <c r="AJ249" t="s">
        <v>1105</v>
      </c>
      <c r="AK249" s="12">
        <v>1.85</v>
      </c>
      <c r="AL249" s="12">
        <v>3.39</v>
      </c>
      <c r="AM249" s="12">
        <v>4.75</v>
      </c>
    </row>
    <row r="250" spans="1:39">
      <c r="A250">
        <v>38</v>
      </c>
      <c r="B250" t="s">
        <v>843</v>
      </c>
      <c r="C250" t="s">
        <v>851</v>
      </c>
      <c r="D250" t="str">
        <f t="shared" si="38"/>
        <v>MetzBordeaux</v>
      </c>
      <c r="E250">
        <v>0.289568351</v>
      </c>
      <c r="F250">
        <v>0.47206784000000002</v>
      </c>
      <c r="G250">
        <v>0.21970735299999999</v>
      </c>
      <c r="H250">
        <v>0.64505289399999999</v>
      </c>
      <c r="I250">
        <v>0.64594540099999997</v>
      </c>
      <c r="J250" s="3">
        <v>24.886353631393018</v>
      </c>
      <c r="K250" s="3">
        <v>40.39867669196861</v>
      </c>
      <c r="L250" s="3">
        <v>0</v>
      </c>
      <c r="M250" s="3">
        <f t="shared" si="39"/>
        <v>65.285030323361624</v>
      </c>
      <c r="N250">
        <f t="shared" si="40"/>
        <v>7.5</v>
      </c>
      <c r="O250">
        <f t="shared" si="41"/>
        <v>4.5</v>
      </c>
      <c r="P250">
        <f t="shared" si="42"/>
        <v>1.44</v>
      </c>
      <c r="Q250" s="4">
        <f t="shared" si="43"/>
        <v>221.36262191208601</v>
      </c>
      <c r="R250" s="4">
        <f t="shared" si="44"/>
        <v>216.50901479049713</v>
      </c>
      <c r="S250" s="4">
        <f t="shared" si="45"/>
        <v>34.714969676638368</v>
      </c>
      <c r="T250">
        <f t="shared" si="46"/>
        <v>2.3451042901300378</v>
      </c>
      <c r="U250">
        <f t="shared" si="46"/>
        <v>2.3354759837945172</v>
      </c>
      <c r="V250">
        <f t="shared" si="46"/>
        <v>1.5405167902385644</v>
      </c>
      <c r="W250" s="2">
        <f t="shared" si="47"/>
        <v>2.1200339514931046</v>
      </c>
      <c r="Z250">
        <v>0</v>
      </c>
      <c r="AA250">
        <v>4</v>
      </c>
      <c r="AB250" s="7">
        <f t="shared" si="48"/>
        <v>216.50901479049713</v>
      </c>
      <c r="AC250" s="7">
        <f t="shared" si="49"/>
        <v>116.50901479049713</v>
      </c>
      <c r="AJ250" t="s">
        <v>1106</v>
      </c>
      <c r="AK250" s="12">
        <v>1.95</v>
      </c>
      <c r="AL250" s="12">
        <v>3.39</v>
      </c>
      <c r="AM250" s="12">
        <v>4.2</v>
      </c>
    </row>
    <row r="251" spans="1:39">
      <c r="A251">
        <v>38</v>
      </c>
      <c r="B251" t="s">
        <v>862</v>
      </c>
      <c r="C251" t="s">
        <v>844</v>
      </c>
      <c r="D251" t="str">
        <f t="shared" si="38"/>
        <v>MarseilleAmiens</v>
      </c>
      <c r="E251">
        <v>0.56782396899999998</v>
      </c>
      <c r="F251">
        <v>0.11800287</v>
      </c>
      <c r="G251">
        <v>0.11770728499999999</v>
      </c>
      <c r="H251">
        <v>0.71771228799999998</v>
      </c>
      <c r="I251">
        <v>0.63883704799999996</v>
      </c>
      <c r="J251" s="3">
        <v>0</v>
      </c>
      <c r="K251" s="3">
        <v>0.46367566888116235</v>
      </c>
      <c r="L251" s="3">
        <v>7.5814231556137157</v>
      </c>
      <c r="M251" s="3">
        <f t="shared" si="39"/>
        <v>8.0450988244948789</v>
      </c>
      <c r="N251">
        <f t="shared" si="40"/>
        <v>1.22</v>
      </c>
      <c r="O251">
        <f t="shared" si="41"/>
        <v>6.5</v>
      </c>
      <c r="P251">
        <f t="shared" si="42"/>
        <v>13</v>
      </c>
      <c r="Q251" s="4">
        <f t="shared" si="43"/>
        <v>91.954901175505114</v>
      </c>
      <c r="R251" s="4">
        <f t="shared" si="44"/>
        <v>94.968793023232678</v>
      </c>
      <c r="S251" s="4">
        <f t="shared" si="45"/>
        <v>190.51340219848342</v>
      </c>
      <c r="T251">
        <f t="shared" si="46"/>
        <v>1.9635748819889955</v>
      </c>
      <c r="U251">
        <f t="shared" si="46"/>
        <v>1.9775809185063173</v>
      </c>
      <c r="V251">
        <f t="shared" si="46"/>
        <v>2.2799255327471353</v>
      </c>
      <c r="W251" s="2">
        <f t="shared" si="47"/>
        <v>1.6166889514225236</v>
      </c>
      <c r="Z251">
        <v>2</v>
      </c>
      <c r="AA251">
        <v>1</v>
      </c>
      <c r="AB251" s="7">
        <f t="shared" si="48"/>
        <v>91.954901175505114</v>
      </c>
      <c r="AC251" s="7">
        <f t="shared" si="49"/>
        <v>-8.045098824494886</v>
      </c>
      <c r="AJ251" t="s">
        <v>1107</v>
      </c>
      <c r="AK251" s="12">
        <v>1.28</v>
      </c>
      <c r="AL251" s="12">
        <v>5.75</v>
      </c>
      <c r="AM251" s="12">
        <v>10</v>
      </c>
    </row>
    <row r="252" spans="1:39">
      <c r="AB252" s="7">
        <f t="shared" si="48"/>
        <v>0</v>
      </c>
      <c r="AC252" s="7">
        <f t="shared" si="49"/>
        <v>-100</v>
      </c>
      <c r="AJ252" t="s">
        <v>1108</v>
      </c>
      <c r="AK252" s="12">
        <v>2.7</v>
      </c>
      <c r="AL252" s="12">
        <v>3</v>
      </c>
      <c r="AM252" s="12">
        <v>2.87</v>
      </c>
    </row>
    <row r="253" spans="1:39">
      <c r="AB253" s="7">
        <f t="shared" si="48"/>
        <v>0</v>
      </c>
      <c r="AC253" s="7">
        <f t="shared" si="49"/>
        <v>-100</v>
      </c>
      <c r="AJ253" t="s">
        <v>1109</v>
      </c>
      <c r="AK253" s="12">
        <v>2.5</v>
      </c>
      <c r="AL253" s="12">
        <v>3.2</v>
      </c>
      <c r="AM253" s="12">
        <v>3</v>
      </c>
    </row>
    <row r="254" spans="1:39">
      <c r="AB254" s="7">
        <f t="shared" si="48"/>
        <v>0</v>
      </c>
      <c r="AC254" s="7">
        <f t="shared" si="49"/>
        <v>-100</v>
      </c>
      <c r="AJ254" t="s">
        <v>1110</v>
      </c>
      <c r="AK254" s="12">
        <v>2.4500000000000002</v>
      </c>
      <c r="AL254" s="12">
        <v>3.1</v>
      </c>
      <c r="AM254" s="12">
        <v>3.1</v>
      </c>
    </row>
    <row r="255" spans="1:39">
      <c r="AB255" s="7">
        <f t="shared" si="48"/>
        <v>0</v>
      </c>
      <c r="AC255" s="7">
        <f t="shared" si="49"/>
        <v>-100</v>
      </c>
      <c r="AJ255" t="s">
        <v>1111</v>
      </c>
      <c r="AK255" s="12">
        <v>1.8</v>
      </c>
      <c r="AL255" s="12">
        <v>3.39</v>
      </c>
      <c r="AM255" s="12">
        <v>5</v>
      </c>
    </row>
    <row r="256" spans="1:39">
      <c r="AB256" s="7">
        <f t="shared" si="48"/>
        <v>0</v>
      </c>
      <c r="AC256" s="7">
        <f t="shared" si="49"/>
        <v>-100</v>
      </c>
      <c r="AJ256" t="s">
        <v>1112</v>
      </c>
      <c r="AK256" s="12">
        <v>1.08</v>
      </c>
      <c r="AL256" s="12">
        <v>11</v>
      </c>
      <c r="AM256" s="12">
        <v>34</v>
      </c>
    </row>
    <row r="257" spans="28:39">
      <c r="AB257" s="7">
        <f t="shared" si="48"/>
        <v>0</v>
      </c>
      <c r="AC257" s="7">
        <f t="shared" si="49"/>
        <v>-100</v>
      </c>
      <c r="AJ257" t="s">
        <v>1113</v>
      </c>
      <c r="AK257" s="12">
        <v>2.2000000000000002</v>
      </c>
      <c r="AL257" s="12">
        <v>3.2</v>
      </c>
      <c r="AM257" s="12">
        <v>3.5</v>
      </c>
    </row>
    <row r="258" spans="28:39">
      <c r="AB258" s="7">
        <f t="shared" si="48"/>
        <v>0</v>
      </c>
      <c r="AC258" s="7">
        <f t="shared" si="49"/>
        <v>-100</v>
      </c>
      <c r="AJ258" t="s">
        <v>1114</v>
      </c>
      <c r="AK258" s="12">
        <v>4</v>
      </c>
      <c r="AL258" s="12">
        <v>3.5</v>
      </c>
      <c r="AM258" s="12">
        <v>1.95</v>
      </c>
    </row>
    <row r="259" spans="28:39">
      <c r="AB259" s="7">
        <f t="shared" ref="AB259:AB322" si="50">IF(Z259=AA259,S259,IF(Z259&gt;AA259,Q259,R259))</f>
        <v>0</v>
      </c>
      <c r="AC259" s="7">
        <f t="shared" ref="AC259:AC322" si="51">AB259-100</f>
        <v>-100</v>
      </c>
      <c r="AJ259" t="s">
        <v>1115</v>
      </c>
      <c r="AK259" s="12">
        <v>1.61</v>
      </c>
      <c r="AL259" s="12">
        <v>4</v>
      </c>
      <c r="AM259" s="12">
        <v>5.5</v>
      </c>
    </row>
    <row r="260" spans="28:39">
      <c r="AB260" s="7">
        <f t="shared" si="50"/>
        <v>0</v>
      </c>
      <c r="AC260" s="7">
        <f t="shared" si="51"/>
        <v>-100</v>
      </c>
      <c r="AJ260" t="s">
        <v>1116</v>
      </c>
      <c r="AK260" s="12">
        <v>2.25</v>
      </c>
      <c r="AL260" s="12">
        <v>3.1</v>
      </c>
      <c r="AM260" s="12">
        <v>3.5</v>
      </c>
    </row>
    <row r="261" spans="28:39">
      <c r="AB261" s="7">
        <f t="shared" si="50"/>
        <v>0</v>
      </c>
      <c r="AC261" s="7">
        <f t="shared" si="51"/>
        <v>-100</v>
      </c>
      <c r="AJ261" t="s">
        <v>1117</v>
      </c>
      <c r="AK261" s="12">
        <v>2.39</v>
      </c>
      <c r="AL261" s="12">
        <v>3.29</v>
      </c>
      <c r="AM261" s="12">
        <v>3</v>
      </c>
    </row>
    <row r="262" spans="28:39">
      <c r="AB262" s="7">
        <f t="shared" si="50"/>
        <v>0</v>
      </c>
      <c r="AC262" s="7">
        <f t="shared" si="51"/>
        <v>-100</v>
      </c>
      <c r="AJ262" t="s">
        <v>1118</v>
      </c>
      <c r="AK262" s="12">
        <v>3.2</v>
      </c>
      <c r="AL262" s="12">
        <v>3</v>
      </c>
      <c r="AM262" s="12">
        <v>2.39</v>
      </c>
    </row>
    <row r="263" spans="28:39">
      <c r="AB263" s="7">
        <f t="shared" si="50"/>
        <v>0</v>
      </c>
      <c r="AC263" s="7">
        <f t="shared" si="51"/>
        <v>-100</v>
      </c>
      <c r="AJ263" t="s">
        <v>1119</v>
      </c>
      <c r="AK263" s="12">
        <v>2.2000000000000002</v>
      </c>
      <c r="AL263" s="12">
        <v>3.29</v>
      </c>
      <c r="AM263" s="12">
        <v>3.39</v>
      </c>
    </row>
    <row r="264" spans="28:39">
      <c r="AB264" s="7">
        <f t="shared" si="50"/>
        <v>0</v>
      </c>
      <c r="AC264" s="7">
        <f t="shared" si="51"/>
        <v>-100</v>
      </c>
      <c r="AJ264" t="s">
        <v>1120</v>
      </c>
      <c r="AK264" s="12">
        <v>2</v>
      </c>
      <c r="AL264" s="12">
        <v>3.5</v>
      </c>
      <c r="AM264" s="12">
        <v>3.79</v>
      </c>
    </row>
    <row r="265" spans="28:39">
      <c r="AB265" s="7">
        <f t="shared" si="50"/>
        <v>0</v>
      </c>
      <c r="AC265" s="7">
        <f t="shared" si="51"/>
        <v>-100</v>
      </c>
      <c r="AJ265" t="s">
        <v>1121</v>
      </c>
      <c r="AK265" s="12">
        <v>2.2000000000000002</v>
      </c>
      <c r="AL265" s="12">
        <v>3.2</v>
      </c>
      <c r="AM265" s="12">
        <v>3.5</v>
      </c>
    </row>
    <row r="266" spans="28:39">
      <c r="AB266" s="7">
        <f t="shared" si="50"/>
        <v>0</v>
      </c>
      <c r="AC266" s="7">
        <f t="shared" si="51"/>
        <v>-100</v>
      </c>
      <c r="AJ266" t="s">
        <v>1122</v>
      </c>
      <c r="AK266" s="12">
        <v>1.66</v>
      </c>
      <c r="AL266" s="12">
        <v>3.6</v>
      </c>
      <c r="AM266" s="12">
        <v>5.75</v>
      </c>
    </row>
    <row r="267" spans="28:39">
      <c r="AB267" s="7">
        <f t="shared" si="50"/>
        <v>0</v>
      </c>
      <c r="AC267" s="7">
        <f t="shared" si="51"/>
        <v>-100</v>
      </c>
      <c r="AJ267" t="s">
        <v>1123</v>
      </c>
      <c r="AK267" s="12">
        <v>1.72</v>
      </c>
      <c r="AL267" s="12">
        <v>3.6</v>
      </c>
      <c r="AM267" s="12">
        <v>5.25</v>
      </c>
    </row>
    <row r="268" spans="28:39">
      <c r="AB268" s="7">
        <f t="shared" si="50"/>
        <v>0</v>
      </c>
      <c r="AC268" s="7">
        <f t="shared" si="51"/>
        <v>-100</v>
      </c>
      <c r="AJ268" t="s">
        <v>1124</v>
      </c>
      <c r="AK268" s="12">
        <v>4.33</v>
      </c>
      <c r="AL268" s="12">
        <v>3.5</v>
      </c>
      <c r="AM268" s="12">
        <v>1.85</v>
      </c>
    </row>
    <row r="269" spans="28:39">
      <c r="AB269" s="7">
        <f t="shared" si="50"/>
        <v>0</v>
      </c>
      <c r="AC269" s="7">
        <f t="shared" si="51"/>
        <v>-100</v>
      </c>
      <c r="AJ269" t="s">
        <v>1125</v>
      </c>
      <c r="AK269" s="12">
        <v>2.1</v>
      </c>
      <c r="AL269" s="12">
        <v>3.29</v>
      </c>
      <c r="AM269" s="12">
        <v>3.7</v>
      </c>
    </row>
    <row r="270" spans="28:39">
      <c r="AB270" s="7">
        <f t="shared" si="50"/>
        <v>0</v>
      </c>
      <c r="AC270" s="7">
        <f t="shared" si="51"/>
        <v>-100</v>
      </c>
      <c r="AJ270" t="s">
        <v>1126</v>
      </c>
      <c r="AK270" s="12">
        <v>1.44</v>
      </c>
      <c r="AL270" s="12">
        <v>4.5</v>
      </c>
      <c r="AM270" s="12">
        <v>7</v>
      </c>
    </row>
    <row r="271" spans="28:39">
      <c r="AB271" s="7">
        <f t="shared" si="50"/>
        <v>0</v>
      </c>
      <c r="AC271" s="7">
        <f t="shared" si="51"/>
        <v>-100</v>
      </c>
      <c r="AJ271" t="s">
        <v>1127</v>
      </c>
      <c r="AK271" s="12">
        <v>1.25</v>
      </c>
      <c r="AL271" s="12">
        <v>6.5</v>
      </c>
      <c r="AM271" s="12">
        <v>10</v>
      </c>
    </row>
    <row r="272" spans="28:39">
      <c r="AB272" s="7">
        <f t="shared" si="50"/>
        <v>0</v>
      </c>
      <c r="AC272" s="7">
        <f t="shared" si="51"/>
        <v>-100</v>
      </c>
      <c r="AJ272" t="s">
        <v>1128</v>
      </c>
      <c r="AK272" s="12">
        <v>1.61</v>
      </c>
      <c r="AL272" s="12">
        <v>4</v>
      </c>
      <c r="AM272" s="12">
        <v>5.75</v>
      </c>
    </row>
    <row r="273" spans="28:39">
      <c r="AB273" s="7">
        <f t="shared" si="50"/>
        <v>0</v>
      </c>
      <c r="AC273" s="7">
        <f t="shared" si="51"/>
        <v>-100</v>
      </c>
      <c r="AJ273" t="s">
        <v>1129</v>
      </c>
      <c r="AK273" s="12">
        <v>1.72</v>
      </c>
      <c r="AL273" s="12">
        <v>3.5</v>
      </c>
      <c r="AM273" s="12">
        <v>5.5</v>
      </c>
    </row>
    <row r="274" spans="28:39">
      <c r="AB274" s="7">
        <f t="shared" si="50"/>
        <v>0</v>
      </c>
      <c r="AC274" s="7">
        <f t="shared" si="51"/>
        <v>-100</v>
      </c>
      <c r="AJ274" t="s">
        <v>1130</v>
      </c>
      <c r="AK274" s="12">
        <v>3.25</v>
      </c>
      <c r="AL274" s="12">
        <v>3.1</v>
      </c>
      <c r="AM274" s="12">
        <v>2.39</v>
      </c>
    </row>
    <row r="275" spans="28:39">
      <c r="AB275" s="7">
        <f t="shared" si="50"/>
        <v>0</v>
      </c>
      <c r="AC275" s="7">
        <f t="shared" si="51"/>
        <v>-100</v>
      </c>
      <c r="AJ275" t="s">
        <v>1131</v>
      </c>
      <c r="AK275" s="12">
        <v>2.04</v>
      </c>
      <c r="AL275" s="12">
        <v>3.2</v>
      </c>
      <c r="AM275" s="12">
        <v>4</v>
      </c>
    </row>
    <row r="276" spans="28:39">
      <c r="AB276" s="7">
        <f t="shared" si="50"/>
        <v>0</v>
      </c>
      <c r="AC276" s="7">
        <f t="shared" si="51"/>
        <v>-100</v>
      </c>
      <c r="AJ276" t="s">
        <v>1132</v>
      </c>
      <c r="AK276" s="12">
        <v>2.62</v>
      </c>
      <c r="AL276" s="12">
        <v>3.1</v>
      </c>
      <c r="AM276" s="12">
        <v>2.87</v>
      </c>
    </row>
    <row r="277" spans="28:39">
      <c r="AB277" s="7">
        <f t="shared" si="50"/>
        <v>0</v>
      </c>
      <c r="AC277" s="7">
        <f t="shared" si="51"/>
        <v>-100</v>
      </c>
      <c r="AJ277" t="s">
        <v>1133</v>
      </c>
      <c r="AK277" s="12">
        <v>1.72</v>
      </c>
      <c r="AL277" s="12">
        <v>3.6</v>
      </c>
      <c r="AM277" s="12">
        <v>5.25</v>
      </c>
    </row>
    <row r="278" spans="28:39">
      <c r="AB278" s="7">
        <f t="shared" si="50"/>
        <v>0</v>
      </c>
      <c r="AC278" s="7">
        <f t="shared" si="51"/>
        <v>-100</v>
      </c>
      <c r="AJ278" t="s">
        <v>1134</v>
      </c>
      <c r="AK278" s="12">
        <v>9.5</v>
      </c>
      <c r="AL278" s="12">
        <v>5.75</v>
      </c>
      <c r="AM278" s="12">
        <v>1.28</v>
      </c>
    </row>
    <row r="279" spans="28:39">
      <c r="AB279" s="7">
        <f t="shared" si="50"/>
        <v>0</v>
      </c>
      <c r="AC279" s="7">
        <f t="shared" si="51"/>
        <v>-100</v>
      </c>
      <c r="AJ279" t="s">
        <v>1135</v>
      </c>
      <c r="AK279" s="12">
        <v>2.14</v>
      </c>
      <c r="AL279" s="12">
        <v>3.29</v>
      </c>
      <c r="AM279" s="12">
        <v>3.6</v>
      </c>
    </row>
    <row r="280" spans="28:39">
      <c r="AB280" s="7">
        <f t="shared" si="50"/>
        <v>0</v>
      </c>
      <c r="AC280" s="7">
        <f t="shared" si="51"/>
        <v>-100</v>
      </c>
      <c r="AJ280" t="s">
        <v>1136</v>
      </c>
      <c r="AK280" s="12">
        <v>1.53</v>
      </c>
      <c r="AL280" s="12">
        <v>4</v>
      </c>
      <c r="AM280" s="12">
        <v>7</v>
      </c>
    </row>
    <row r="281" spans="28:39">
      <c r="AB281" s="7">
        <f t="shared" si="50"/>
        <v>0</v>
      </c>
      <c r="AC281" s="7">
        <f t="shared" si="51"/>
        <v>-100</v>
      </c>
      <c r="AJ281" t="s">
        <v>1137</v>
      </c>
      <c r="AK281" s="12">
        <v>2.89</v>
      </c>
      <c r="AL281" s="12">
        <v>3.2</v>
      </c>
      <c r="AM281" s="12">
        <v>2.54</v>
      </c>
    </row>
    <row r="282" spans="28:39">
      <c r="AB282" s="7">
        <f t="shared" si="50"/>
        <v>0</v>
      </c>
      <c r="AC282" s="7">
        <f t="shared" si="51"/>
        <v>-100</v>
      </c>
      <c r="AJ282" t="s">
        <v>1138</v>
      </c>
      <c r="AK282" s="12">
        <v>5.5</v>
      </c>
      <c r="AL282" s="12">
        <v>3.75</v>
      </c>
      <c r="AM282" s="12">
        <v>1.66</v>
      </c>
    </row>
    <row r="283" spans="28:39">
      <c r="AB283" s="7">
        <f t="shared" si="50"/>
        <v>0</v>
      </c>
      <c r="AC283" s="7">
        <f t="shared" si="51"/>
        <v>-100</v>
      </c>
      <c r="AJ283" t="s">
        <v>1139</v>
      </c>
      <c r="AK283" s="12">
        <v>1.85</v>
      </c>
      <c r="AL283" s="12">
        <v>3.39</v>
      </c>
      <c r="AM283" s="12">
        <v>4.75</v>
      </c>
    </row>
    <row r="284" spans="28:39">
      <c r="AB284" s="7">
        <f t="shared" si="50"/>
        <v>0</v>
      </c>
      <c r="AC284" s="7">
        <f t="shared" si="51"/>
        <v>-100</v>
      </c>
      <c r="AJ284" t="s">
        <v>1140</v>
      </c>
      <c r="AK284" s="12">
        <v>1.85</v>
      </c>
      <c r="AL284" s="12">
        <v>3.39</v>
      </c>
      <c r="AM284" s="12">
        <v>4.75</v>
      </c>
    </row>
    <row r="285" spans="28:39">
      <c r="AB285" s="7">
        <f t="shared" si="50"/>
        <v>0</v>
      </c>
      <c r="AC285" s="7">
        <f t="shared" si="51"/>
        <v>-100</v>
      </c>
      <c r="AJ285" t="s">
        <v>1141</v>
      </c>
      <c r="AK285" s="12">
        <v>3.1</v>
      </c>
      <c r="AL285" s="12">
        <v>3</v>
      </c>
      <c r="AM285" s="12">
        <v>2.54</v>
      </c>
    </row>
    <row r="286" spans="28:39">
      <c r="AB286" s="7">
        <f t="shared" si="50"/>
        <v>0</v>
      </c>
      <c r="AC286" s="7">
        <f t="shared" si="51"/>
        <v>-100</v>
      </c>
      <c r="AJ286" t="s">
        <v>1142</v>
      </c>
      <c r="AK286" s="12">
        <v>1.66</v>
      </c>
      <c r="AL286" s="12">
        <v>3.5</v>
      </c>
      <c r="AM286" s="12">
        <v>6</v>
      </c>
    </row>
    <row r="287" spans="28:39">
      <c r="AB287" s="7">
        <f t="shared" si="50"/>
        <v>0</v>
      </c>
      <c r="AC287" s="7">
        <f t="shared" si="51"/>
        <v>-100</v>
      </c>
      <c r="AJ287" t="s">
        <v>1143</v>
      </c>
      <c r="AK287" s="12">
        <v>1.08</v>
      </c>
      <c r="AL287" s="12">
        <v>12</v>
      </c>
      <c r="AM287" s="12">
        <v>23</v>
      </c>
    </row>
    <row r="288" spans="28:39">
      <c r="AB288" s="7">
        <f t="shared" si="50"/>
        <v>0</v>
      </c>
      <c r="AC288" s="7">
        <f t="shared" si="51"/>
        <v>-100</v>
      </c>
      <c r="AJ288" t="s">
        <v>1144</v>
      </c>
      <c r="AK288" s="12">
        <v>2.25</v>
      </c>
      <c r="AL288" s="12">
        <v>3.2</v>
      </c>
      <c r="AM288" s="12">
        <v>3.39</v>
      </c>
    </row>
    <row r="289" spans="28:39">
      <c r="AB289" s="7">
        <f t="shared" si="50"/>
        <v>0</v>
      </c>
      <c r="AC289" s="7">
        <f t="shared" si="51"/>
        <v>-100</v>
      </c>
      <c r="AJ289" t="s">
        <v>1145</v>
      </c>
      <c r="AK289" s="12">
        <v>2.79</v>
      </c>
      <c r="AL289" s="12">
        <v>3.1</v>
      </c>
      <c r="AM289" s="12">
        <v>2.7</v>
      </c>
    </row>
    <row r="290" spans="28:39">
      <c r="AB290" s="7">
        <f t="shared" si="50"/>
        <v>0</v>
      </c>
      <c r="AC290" s="7">
        <f t="shared" si="51"/>
        <v>-100</v>
      </c>
      <c r="AJ290" t="s">
        <v>1146</v>
      </c>
      <c r="AK290" s="12">
        <v>1.44</v>
      </c>
      <c r="AL290" s="12">
        <v>4.75</v>
      </c>
      <c r="AM290" s="12">
        <v>7</v>
      </c>
    </row>
    <row r="291" spans="28:39">
      <c r="AB291" s="7">
        <f t="shared" si="50"/>
        <v>0</v>
      </c>
      <c r="AC291" s="7">
        <f t="shared" si="51"/>
        <v>-100</v>
      </c>
      <c r="AJ291" t="s">
        <v>1147</v>
      </c>
      <c r="AK291" s="12">
        <v>4</v>
      </c>
      <c r="AL291" s="12">
        <v>3.29</v>
      </c>
      <c r="AM291" s="12">
        <v>2</v>
      </c>
    </row>
    <row r="292" spans="28:39">
      <c r="AB292" s="7">
        <f t="shared" si="50"/>
        <v>0</v>
      </c>
      <c r="AC292" s="7">
        <f t="shared" si="51"/>
        <v>-100</v>
      </c>
      <c r="AJ292" t="s">
        <v>1148</v>
      </c>
      <c r="AK292" s="12">
        <v>1.07</v>
      </c>
      <c r="AL292" s="12">
        <v>13</v>
      </c>
      <c r="AM292" s="12">
        <v>25</v>
      </c>
    </row>
    <row r="293" spans="28:39">
      <c r="AB293" s="7">
        <f t="shared" si="50"/>
        <v>0</v>
      </c>
      <c r="AC293" s="7">
        <f t="shared" si="51"/>
        <v>-100</v>
      </c>
      <c r="AJ293" t="s">
        <v>1149</v>
      </c>
      <c r="AK293" s="12">
        <v>1.28</v>
      </c>
      <c r="AL293" s="12">
        <v>5.75</v>
      </c>
      <c r="AM293" s="12">
        <v>10</v>
      </c>
    </row>
    <row r="294" spans="28:39">
      <c r="AB294" s="7">
        <f t="shared" si="50"/>
        <v>0</v>
      </c>
      <c r="AC294" s="7">
        <f t="shared" si="51"/>
        <v>-100</v>
      </c>
      <c r="AJ294" t="s">
        <v>1150</v>
      </c>
      <c r="AK294" s="12">
        <v>2.14</v>
      </c>
      <c r="AL294" s="12">
        <v>3.2</v>
      </c>
      <c r="AM294" s="12">
        <v>3.75</v>
      </c>
    </row>
    <row r="295" spans="28:39">
      <c r="AB295" s="7">
        <f t="shared" si="50"/>
        <v>0</v>
      </c>
      <c r="AC295" s="7">
        <f t="shared" si="51"/>
        <v>-100</v>
      </c>
      <c r="AJ295" t="s">
        <v>1151</v>
      </c>
      <c r="AK295" s="12">
        <v>1.85</v>
      </c>
      <c r="AL295" s="12">
        <v>3.2</v>
      </c>
      <c r="AM295" s="12">
        <v>4.75</v>
      </c>
    </row>
    <row r="296" spans="28:39">
      <c r="AB296" s="7">
        <f t="shared" si="50"/>
        <v>0</v>
      </c>
      <c r="AC296" s="7">
        <f t="shared" si="51"/>
        <v>-100</v>
      </c>
      <c r="AJ296" t="s">
        <v>1152</v>
      </c>
      <c r="AK296" s="12">
        <v>2</v>
      </c>
      <c r="AL296" s="12">
        <v>3.2</v>
      </c>
      <c r="AM296" s="12">
        <v>4.2</v>
      </c>
    </row>
    <row r="297" spans="28:39">
      <c r="AB297" s="7">
        <f t="shared" si="50"/>
        <v>0</v>
      </c>
      <c r="AC297" s="7">
        <f t="shared" si="51"/>
        <v>-100</v>
      </c>
      <c r="AJ297" t="s">
        <v>1153</v>
      </c>
      <c r="AK297" s="12">
        <v>1.61</v>
      </c>
      <c r="AL297" s="12">
        <v>3.6</v>
      </c>
      <c r="AM297" s="12">
        <v>6.5</v>
      </c>
    </row>
    <row r="298" spans="28:39">
      <c r="AB298" s="7">
        <f t="shared" si="50"/>
        <v>0</v>
      </c>
      <c r="AC298" s="7">
        <f t="shared" si="51"/>
        <v>-100</v>
      </c>
      <c r="AJ298" t="s">
        <v>1154</v>
      </c>
      <c r="AK298" s="12">
        <v>2.04</v>
      </c>
      <c r="AL298" s="12">
        <v>3.2</v>
      </c>
      <c r="AM298" s="12">
        <v>4</v>
      </c>
    </row>
    <row r="299" spans="28:39">
      <c r="AB299" s="7">
        <f t="shared" si="50"/>
        <v>0</v>
      </c>
      <c r="AC299" s="7">
        <f t="shared" si="51"/>
        <v>-100</v>
      </c>
      <c r="AJ299" t="s">
        <v>1155</v>
      </c>
      <c r="AK299" s="12">
        <v>2</v>
      </c>
      <c r="AL299" s="12">
        <v>3.6</v>
      </c>
      <c r="AM299" s="12">
        <v>3.75</v>
      </c>
    </row>
    <row r="300" spans="28:39">
      <c r="AB300" s="7">
        <f t="shared" si="50"/>
        <v>0</v>
      </c>
      <c r="AC300" s="7">
        <f t="shared" si="51"/>
        <v>-100</v>
      </c>
      <c r="AJ300" t="s">
        <v>1156</v>
      </c>
      <c r="AK300" s="12">
        <v>3.6</v>
      </c>
      <c r="AL300" s="12">
        <v>3</v>
      </c>
      <c r="AM300" s="12">
        <v>2.25</v>
      </c>
    </row>
    <row r="301" spans="28:39">
      <c r="AB301" s="7">
        <f t="shared" si="50"/>
        <v>0</v>
      </c>
      <c r="AC301" s="7">
        <f t="shared" si="51"/>
        <v>-100</v>
      </c>
      <c r="AJ301" t="s">
        <v>1157</v>
      </c>
      <c r="AK301" s="12">
        <v>10</v>
      </c>
      <c r="AL301" s="12">
        <v>5.25</v>
      </c>
      <c r="AM301" s="12">
        <v>1.33</v>
      </c>
    </row>
    <row r="302" spans="28:39">
      <c r="AB302" s="7">
        <f t="shared" si="50"/>
        <v>0</v>
      </c>
      <c r="AC302" s="7">
        <f t="shared" si="51"/>
        <v>-100</v>
      </c>
      <c r="AJ302" t="s">
        <v>1158</v>
      </c>
      <c r="AK302" s="12">
        <v>1.72</v>
      </c>
      <c r="AL302" s="12">
        <v>3.5</v>
      </c>
      <c r="AM302" s="12">
        <v>5.5</v>
      </c>
    </row>
    <row r="303" spans="28:39">
      <c r="AB303" s="7">
        <f t="shared" si="50"/>
        <v>0</v>
      </c>
      <c r="AC303" s="7">
        <f t="shared" si="51"/>
        <v>-100</v>
      </c>
      <c r="AJ303" t="s">
        <v>1159</v>
      </c>
      <c r="AK303" s="12">
        <v>4.75</v>
      </c>
      <c r="AL303" s="12">
        <v>3.79</v>
      </c>
      <c r="AM303" s="12">
        <v>1.7</v>
      </c>
    </row>
    <row r="304" spans="28:39">
      <c r="AB304" s="7">
        <f t="shared" si="50"/>
        <v>0</v>
      </c>
      <c r="AC304" s="7">
        <f t="shared" si="51"/>
        <v>-100</v>
      </c>
      <c r="AJ304" t="s">
        <v>1160</v>
      </c>
      <c r="AK304" s="12">
        <v>2.89</v>
      </c>
      <c r="AL304" s="12">
        <v>3.1</v>
      </c>
      <c r="AM304" s="12">
        <v>2.5</v>
      </c>
    </row>
    <row r="305" spans="28:39">
      <c r="AB305" s="7">
        <f t="shared" si="50"/>
        <v>0</v>
      </c>
      <c r="AC305" s="7">
        <f t="shared" si="51"/>
        <v>-100</v>
      </c>
      <c r="AJ305" t="s">
        <v>1161</v>
      </c>
      <c r="AK305" s="12">
        <v>2.87</v>
      </c>
      <c r="AL305" s="12">
        <v>3.2</v>
      </c>
      <c r="AM305" s="12">
        <v>2.5</v>
      </c>
    </row>
    <row r="306" spans="28:39">
      <c r="AB306" s="7">
        <f t="shared" si="50"/>
        <v>0</v>
      </c>
      <c r="AC306" s="7">
        <f t="shared" si="51"/>
        <v>-100</v>
      </c>
      <c r="AJ306" t="s">
        <v>1162</v>
      </c>
      <c r="AK306" s="12">
        <v>2.04</v>
      </c>
      <c r="AL306" s="12">
        <v>3.29</v>
      </c>
      <c r="AM306" s="12">
        <v>3.6</v>
      </c>
    </row>
    <row r="307" spans="28:39">
      <c r="AB307" s="7">
        <f t="shared" si="50"/>
        <v>0</v>
      </c>
      <c r="AC307" s="7">
        <f t="shared" si="51"/>
        <v>-100</v>
      </c>
      <c r="AJ307" t="s">
        <v>1163</v>
      </c>
      <c r="AK307" s="12">
        <v>1.36</v>
      </c>
      <c r="AL307" s="12">
        <v>4.59</v>
      </c>
      <c r="AM307" s="12">
        <v>9</v>
      </c>
    </row>
    <row r="308" spans="28:39">
      <c r="AB308" s="7">
        <f t="shared" si="50"/>
        <v>0</v>
      </c>
      <c r="AC308" s="7">
        <f t="shared" si="51"/>
        <v>-100</v>
      </c>
      <c r="AJ308" t="s">
        <v>1164</v>
      </c>
      <c r="AK308" s="12">
        <v>2.25</v>
      </c>
      <c r="AL308" s="12">
        <v>3.1</v>
      </c>
      <c r="AM308" s="12">
        <v>3.39</v>
      </c>
    </row>
    <row r="309" spans="28:39">
      <c r="AB309" s="7">
        <f t="shared" si="50"/>
        <v>0</v>
      </c>
      <c r="AC309" s="7">
        <f t="shared" si="51"/>
        <v>-100</v>
      </c>
      <c r="AJ309" t="s">
        <v>1165</v>
      </c>
      <c r="AK309" s="12">
        <v>1.85</v>
      </c>
      <c r="AL309" s="12">
        <v>3.5</v>
      </c>
      <c r="AM309" s="12">
        <v>4.2</v>
      </c>
    </row>
    <row r="310" spans="28:39">
      <c r="AB310" s="7">
        <f t="shared" si="50"/>
        <v>0</v>
      </c>
      <c r="AC310" s="7">
        <f t="shared" si="51"/>
        <v>-100</v>
      </c>
      <c r="AJ310" t="s">
        <v>1166</v>
      </c>
      <c r="AK310" s="12">
        <v>3.29</v>
      </c>
      <c r="AL310" s="12">
        <v>3.25</v>
      </c>
      <c r="AM310" s="12">
        <v>2.2000000000000002</v>
      </c>
    </row>
    <row r="311" spans="28:39">
      <c r="AB311" s="7">
        <f t="shared" si="50"/>
        <v>0</v>
      </c>
      <c r="AC311" s="7">
        <f t="shared" si="51"/>
        <v>-100</v>
      </c>
      <c r="AJ311" t="s">
        <v>1167</v>
      </c>
      <c r="AK311" s="12">
        <v>3.39</v>
      </c>
      <c r="AL311" s="12">
        <v>3.39</v>
      </c>
      <c r="AM311" s="12">
        <v>2.14</v>
      </c>
    </row>
    <row r="312" spans="28:39">
      <c r="AB312" s="7">
        <f t="shared" si="50"/>
        <v>0</v>
      </c>
      <c r="AC312" s="7">
        <f t="shared" si="51"/>
        <v>-100</v>
      </c>
      <c r="AJ312" t="s">
        <v>1168</v>
      </c>
      <c r="AK312" s="12">
        <v>9</v>
      </c>
      <c r="AL312" s="12">
        <v>5.5</v>
      </c>
      <c r="AM312" s="12">
        <v>1.33</v>
      </c>
    </row>
    <row r="313" spans="28:39">
      <c r="AB313" s="7">
        <f t="shared" si="50"/>
        <v>0</v>
      </c>
      <c r="AC313" s="7">
        <f t="shared" si="51"/>
        <v>-100</v>
      </c>
      <c r="AJ313" t="s">
        <v>1169</v>
      </c>
      <c r="AK313" s="12">
        <v>2.37</v>
      </c>
      <c r="AL313" s="12">
        <v>3</v>
      </c>
      <c r="AM313" s="12">
        <v>3.39</v>
      </c>
    </row>
    <row r="314" spans="28:39">
      <c r="AB314" s="7">
        <f t="shared" si="50"/>
        <v>0</v>
      </c>
      <c r="AC314" s="7">
        <f t="shared" si="51"/>
        <v>-100</v>
      </c>
      <c r="AJ314" t="s">
        <v>1170</v>
      </c>
      <c r="AK314" s="12">
        <v>1.85</v>
      </c>
      <c r="AL314" s="12">
        <v>3.6</v>
      </c>
      <c r="AM314" s="12">
        <v>4.33</v>
      </c>
    </row>
    <row r="315" spans="28:39">
      <c r="AB315" s="7">
        <f t="shared" si="50"/>
        <v>0</v>
      </c>
      <c r="AC315" s="7">
        <f t="shared" si="51"/>
        <v>-100</v>
      </c>
      <c r="AJ315" t="s">
        <v>1171</v>
      </c>
      <c r="AK315" s="12">
        <v>1.72</v>
      </c>
      <c r="AL315" s="12">
        <v>3.5</v>
      </c>
      <c r="AM315" s="12">
        <v>5.5</v>
      </c>
    </row>
    <row r="316" spans="28:39">
      <c r="AB316" s="7">
        <f t="shared" si="50"/>
        <v>0</v>
      </c>
      <c r="AC316" s="7">
        <f t="shared" si="51"/>
        <v>-100</v>
      </c>
      <c r="AJ316" t="s">
        <v>1172</v>
      </c>
      <c r="AK316" s="12">
        <v>1.85</v>
      </c>
      <c r="AL316" s="12">
        <v>3.5</v>
      </c>
      <c r="AM316" s="12">
        <v>4.5</v>
      </c>
    </row>
    <row r="317" spans="28:39">
      <c r="AB317" s="7">
        <f t="shared" si="50"/>
        <v>0</v>
      </c>
      <c r="AC317" s="7">
        <f t="shared" si="51"/>
        <v>-100</v>
      </c>
      <c r="AJ317" t="s">
        <v>1173</v>
      </c>
      <c r="AK317" s="12">
        <v>1.5</v>
      </c>
      <c r="AL317" s="12">
        <v>4.33</v>
      </c>
      <c r="AM317" s="12">
        <v>6.5</v>
      </c>
    </row>
    <row r="318" spans="28:39">
      <c r="AB318" s="7">
        <f t="shared" si="50"/>
        <v>0</v>
      </c>
      <c r="AC318" s="7">
        <f t="shared" si="51"/>
        <v>-100</v>
      </c>
      <c r="AJ318" t="s">
        <v>1174</v>
      </c>
      <c r="AK318" s="12">
        <v>1.9</v>
      </c>
      <c r="AL318" s="12">
        <v>3.39</v>
      </c>
      <c r="AM318" s="12">
        <v>4.33</v>
      </c>
    </row>
    <row r="319" spans="28:39">
      <c r="AB319" s="7">
        <f t="shared" si="50"/>
        <v>0</v>
      </c>
      <c r="AC319" s="7">
        <f t="shared" si="51"/>
        <v>-100</v>
      </c>
      <c r="AJ319" t="s">
        <v>1175</v>
      </c>
      <c r="AK319" s="12">
        <v>1.6</v>
      </c>
      <c r="AL319" s="12">
        <v>4</v>
      </c>
      <c r="AM319" s="12">
        <v>5.75</v>
      </c>
    </row>
    <row r="320" spans="28:39">
      <c r="AB320" s="7">
        <f t="shared" si="50"/>
        <v>0</v>
      </c>
      <c r="AC320" s="7">
        <f t="shared" si="51"/>
        <v>-100</v>
      </c>
      <c r="AJ320" t="s">
        <v>1176</v>
      </c>
      <c r="AK320" s="12">
        <v>6.5</v>
      </c>
      <c r="AL320" s="12">
        <v>4.33</v>
      </c>
      <c r="AM320" s="12">
        <v>1.5</v>
      </c>
    </row>
    <row r="321" spans="28:39">
      <c r="AB321" s="7">
        <f t="shared" si="50"/>
        <v>0</v>
      </c>
      <c r="AC321" s="7">
        <f t="shared" si="51"/>
        <v>-100</v>
      </c>
      <c r="AJ321" t="s">
        <v>1177</v>
      </c>
      <c r="AK321" s="12">
        <v>1.9</v>
      </c>
      <c r="AL321" s="12">
        <v>3.39</v>
      </c>
      <c r="AM321" s="12">
        <v>4.33</v>
      </c>
    </row>
    <row r="322" spans="28:39">
      <c r="AB322" s="7">
        <f t="shared" si="50"/>
        <v>0</v>
      </c>
      <c r="AC322" s="7">
        <f t="shared" si="51"/>
        <v>-100</v>
      </c>
      <c r="AJ322" t="s">
        <v>1178</v>
      </c>
      <c r="AK322" s="12">
        <v>2.39</v>
      </c>
      <c r="AL322" s="12">
        <v>3.2</v>
      </c>
      <c r="AM322" s="12">
        <v>3.1</v>
      </c>
    </row>
    <row r="323" spans="28:39">
      <c r="AB323" s="7">
        <f t="shared" ref="AB323:AB381" si="52">IF(Z323=AA323,S323,IF(Z323&gt;AA323,Q323,R323))</f>
        <v>0</v>
      </c>
      <c r="AC323" s="7">
        <f t="shared" ref="AC323:AC381" si="53">AB323-100</f>
        <v>-100</v>
      </c>
      <c r="AJ323" t="s">
        <v>1179</v>
      </c>
      <c r="AK323" s="12">
        <v>2.37</v>
      </c>
      <c r="AL323" s="12">
        <v>3.29</v>
      </c>
      <c r="AM323" s="12">
        <v>3.1</v>
      </c>
    </row>
    <row r="324" spans="28:39">
      <c r="AB324" s="7">
        <f t="shared" si="52"/>
        <v>0</v>
      </c>
      <c r="AC324" s="7">
        <f t="shared" si="53"/>
        <v>-100</v>
      </c>
      <c r="AJ324" t="s">
        <v>1180</v>
      </c>
      <c r="AK324" s="12">
        <v>1.22</v>
      </c>
      <c r="AL324" s="12">
        <v>6.5</v>
      </c>
      <c r="AM324" s="12">
        <v>13</v>
      </c>
    </row>
    <row r="325" spans="28:39">
      <c r="AB325" s="7">
        <f t="shared" si="52"/>
        <v>0</v>
      </c>
      <c r="AC325" s="7">
        <f t="shared" si="53"/>
        <v>-100</v>
      </c>
      <c r="AJ325" t="s">
        <v>1181</v>
      </c>
      <c r="AK325" s="12">
        <v>1.7</v>
      </c>
      <c r="AL325" s="12">
        <v>3.6</v>
      </c>
      <c r="AM325" s="12">
        <v>5.5</v>
      </c>
    </row>
    <row r="326" spans="28:39">
      <c r="AB326" s="7">
        <f t="shared" si="52"/>
        <v>0</v>
      </c>
      <c r="AC326" s="7">
        <f t="shared" si="53"/>
        <v>-100</v>
      </c>
      <c r="AJ326" t="s">
        <v>1182</v>
      </c>
      <c r="AK326" s="12">
        <v>1.44</v>
      </c>
      <c r="AL326" s="12">
        <v>4.5</v>
      </c>
      <c r="AM326" s="12">
        <v>7.5</v>
      </c>
    </row>
    <row r="327" spans="28:39">
      <c r="AB327" s="7">
        <f t="shared" si="52"/>
        <v>0</v>
      </c>
      <c r="AC327" s="7">
        <f t="shared" si="53"/>
        <v>-100</v>
      </c>
      <c r="AJ327" t="s">
        <v>1183</v>
      </c>
      <c r="AK327" s="12">
        <v>3.2</v>
      </c>
      <c r="AL327" s="12">
        <v>3.29</v>
      </c>
      <c r="AM327" s="12">
        <v>2.29</v>
      </c>
    </row>
    <row r="328" spans="28:39">
      <c r="AB328" s="7">
        <f t="shared" si="52"/>
        <v>0</v>
      </c>
      <c r="AC328" s="7">
        <f t="shared" si="53"/>
        <v>-100</v>
      </c>
      <c r="AJ328" t="s">
        <v>1184</v>
      </c>
      <c r="AK328" s="12">
        <v>2.04</v>
      </c>
      <c r="AL328" s="12">
        <v>3.29</v>
      </c>
      <c r="AM328" s="12">
        <v>3.79</v>
      </c>
    </row>
    <row r="329" spans="28:39">
      <c r="AB329" s="7">
        <f t="shared" si="52"/>
        <v>0</v>
      </c>
      <c r="AC329" s="7">
        <f t="shared" si="53"/>
        <v>-100</v>
      </c>
      <c r="AJ329" t="s">
        <v>1185</v>
      </c>
      <c r="AK329" s="12">
        <v>1.28</v>
      </c>
      <c r="AL329" s="12">
        <v>5.75</v>
      </c>
      <c r="AM329" s="12">
        <v>10</v>
      </c>
    </row>
    <row r="330" spans="28:39">
      <c r="AB330" s="7">
        <f t="shared" si="52"/>
        <v>0</v>
      </c>
      <c r="AC330" s="7">
        <f t="shared" si="53"/>
        <v>-100</v>
      </c>
      <c r="AJ330" t="s">
        <v>1186</v>
      </c>
      <c r="AK330" s="12">
        <v>5.5</v>
      </c>
      <c r="AL330" s="12">
        <v>4</v>
      </c>
      <c r="AM330" s="12">
        <v>1.61</v>
      </c>
    </row>
    <row r="331" spans="28:39">
      <c r="AB331" s="7">
        <f t="shared" si="52"/>
        <v>0</v>
      </c>
      <c r="AC331" s="7">
        <f t="shared" si="53"/>
        <v>-100</v>
      </c>
      <c r="AJ331" t="s">
        <v>1187</v>
      </c>
      <c r="AK331" s="12">
        <v>7.5</v>
      </c>
      <c r="AL331" s="12">
        <v>5</v>
      </c>
      <c r="AM331" s="12">
        <v>1.39</v>
      </c>
    </row>
    <row r="332" spans="28:39">
      <c r="AB332" s="7">
        <f t="shared" si="52"/>
        <v>0</v>
      </c>
      <c r="AC332" s="7">
        <f t="shared" si="53"/>
        <v>-100</v>
      </c>
      <c r="AJ332" t="s">
        <v>1188</v>
      </c>
      <c r="AK332" s="12">
        <v>2.25</v>
      </c>
      <c r="AL332" s="12">
        <v>3.2</v>
      </c>
      <c r="AM332" s="12">
        <v>3.39</v>
      </c>
    </row>
    <row r="333" spans="28:39">
      <c r="AB333" s="7">
        <f t="shared" si="52"/>
        <v>0</v>
      </c>
      <c r="AC333" s="7">
        <f t="shared" si="53"/>
        <v>-100</v>
      </c>
      <c r="AJ333" t="s">
        <v>1189</v>
      </c>
      <c r="AK333" s="12">
        <v>2.6</v>
      </c>
      <c r="AL333" s="12">
        <v>3.1</v>
      </c>
      <c r="AM333" s="12">
        <v>3</v>
      </c>
    </row>
    <row r="334" spans="28:39">
      <c r="AB334" s="7">
        <f t="shared" si="52"/>
        <v>0</v>
      </c>
      <c r="AC334" s="7">
        <f t="shared" si="53"/>
        <v>-100</v>
      </c>
      <c r="AJ334" t="s">
        <v>1190</v>
      </c>
      <c r="AK334" s="12">
        <v>4</v>
      </c>
      <c r="AL334" s="12">
        <v>3.6</v>
      </c>
      <c r="AM334" s="12">
        <v>1.85</v>
      </c>
    </row>
    <row r="335" spans="28:39">
      <c r="AB335" s="7">
        <f t="shared" si="52"/>
        <v>0</v>
      </c>
      <c r="AC335" s="7">
        <f t="shared" si="53"/>
        <v>-100</v>
      </c>
      <c r="AJ335" t="s">
        <v>1191</v>
      </c>
      <c r="AK335" s="12">
        <v>1.33</v>
      </c>
      <c r="AL335" s="12">
        <v>5</v>
      </c>
      <c r="AM335" s="12">
        <v>10</v>
      </c>
    </row>
    <row r="336" spans="28:39">
      <c r="AB336" s="7">
        <f t="shared" si="52"/>
        <v>0</v>
      </c>
      <c r="AC336" s="7">
        <f t="shared" si="53"/>
        <v>-100</v>
      </c>
      <c r="AJ336" t="s">
        <v>1192</v>
      </c>
      <c r="AK336" s="12">
        <v>2.29</v>
      </c>
      <c r="AL336" s="12">
        <v>3.2</v>
      </c>
      <c r="AM336" s="12">
        <v>3.29</v>
      </c>
    </row>
    <row r="337" spans="28:39">
      <c r="AB337" s="7">
        <f t="shared" si="52"/>
        <v>0</v>
      </c>
      <c r="AC337" s="7">
        <f t="shared" si="53"/>
        <v>-100</v>
      </c>
      <c r="AJ337" t="s">
        <v>1193</v>
      </c>
      <c r="AK337" s="12">
        <v>2.29</v>
      </c>
      <c r="AL337" s="12">
        <v>3</v>
      </c>
      <c r="AM337" s="12">
        <v>3.5</v>
      </c>
    </row>
    <row r="338" spans="28:39">
      <c r="AB338" s="7">
        <f t="shared" si="52"/>
        <v>0</v>
      </c>
      <c r="AC338" s="7">
        <f t="shared" si="53"/>
        <v>-100</v>
      </c>
      <c r="AJ338" t="s">
        <v>1194</v>
      </c>
      <c r="AK338" s="12">
        <v>6.5</v>
      </c>
      <c r="AL338" s="12">
        <v>4.33</v>
      </c>
      <c r="AM338" s="12">
        <v>1.5</v>
      </c>
    </row>
    <row r="339" spans="28:39">
      <c r="AB339" s="7">
        <f t="shared" si="52"/>
        <v>0</v>
      </c>
      <c r="AC339" s="7">
        <f t="shared" si="53"/>
        <v>-100</v>
      </c>
      <c r="AJ339" t="s">
        <v>1195</v>
      </c>
      <c r="AK339" s="12">
        <v>2.04</v>
      </c>
      <c r="AL339" s="12">
        <v>3.29</v>
      </c>
      <c r="AM339" s="12">
        <v>3.79</v>
      </c>
    </row>
    <row r="340" spans="28:39">
      <c r="AB340" s="7">
        <f t="shared" si="52"/>
        <v>0</v>
      </c>
      <c r="AC340" s="7">
        <f t="shared" si="53"/>
        <v>-100</v>
      </c>
      <c r="AJ340" t="s">
        <v>1196</v>
      </c>
      <c r="AK340" s="12">
        <v>1.5</v>
      </c>
      <c r="AL340" s="12">
        <v>4</v>
      </c>
      <c r="AM340" s="12">
        <v>7.5</v>
      </c>
    </row>
    <row r="341" spans="28:39">
      <c r="AB341" s="7">
        <f t="shared" si="52"/>
        <v>0</v>
      </c>
      <c r="AC341" s="7">
        <f t="shared" si="53"/>
        <v>-100</v>
      </c>
      <c r="AJ341" t="s">
        <v>1197</v>
      </c>
      <c r="AK341" s="12">
        <v>2.6</v>
      </c>
      <c r="AL341" s="12">
        <v>2.87</v>
      </c>
      <c r="AM341" s="12">
        <v>3.2</v>
      </c>
    </row>
    <row r="342" spans="28:39">
      <c r="AB342" s="7">
        <f t="shared" si="52"/>
        <v>0</v>
      </c>
      <c r="AC342" s="7">
        <f t="shared" si="53"/>
        <v>-100</v>
      </c>
      <c r="AJ342" t="s">
        <v>1198</v>
      </c>
      <c r="AK342" s="12">
        <v>2.39</v>
      </c>
      <c r="AL342" s="12">
        <v>3.1</v>
      </c>
      <c r="AM342" s="12">
        <v>3.1</v>
      </c>
    </row>
    <row r="343" spans="28:39">
      <c r="AB343" s="7">
        <f t="shared" si="52"/>
        <v>0</v>
      </c>
      <c r="AC343" s="7">
        <f t="shared" si="53"/>
        <v>-100</v>
      </c>
      <c r="AJ343" t="s">
        <v>1199</v>
      </c>
      <c r="AK343" s="12">
        <v>1.5</v>
      </c>
      <c r="AL343" s="12">
        <v>4.2</v>
      </c>
      <c r="AM343" s="12">
        <v>7</v>
      </c>
    </row>
    <row r="344" spans="28:39">
      <c r="AB344" s="7">
        <f t="shared" si="52"/>
        <v>0</v>
      </c>
      <c r="AC344" s="7">
        <f t="shared" si="53"/>
        <v>-100</v>
      </c>
      <c r="AJ344" t="s">
        <v>1200</v>
      </c>
      <c r="AK344" s="12">
        <v>1.83</v>
      </c>
      <c r="AL344" s="12">
        <v>3.6</v>
      </c>
      <c r="AM344" s="12">
        <v>4.5</v>
      </c>
    </row>
    <row r="345" spans="28:39">
      <c r="AB345" s="7">
        <f t="shared" si="52"/>
        <v>0</v>
      </c>
      <c r="AC345" s="7">
        <f t="shared" si="53"/>
        <v>-100</v>
      </c>
      <c r="AJ345" t="s">
        <v>1201</v>
      </c>
      <c r="AK345" s="12">
        <v>1.28</v>
      </c>
      <c r="AL345" s="12">
        <v>5.75</v>
      </c>
      <c r="AM345" s="12">
        <v>10</v>
      </c>
    </row>
    <row r="346" spans="28:39">
      <c r="AB346" s="7">
        <f t="shared" si="52"/>
        <v>0</v>
      </c>
      <c r="AC346" s="7">
        <f t="shared" si="53"/>
        <v>-100</v>
      </c>
      <c r="AJ346" t="s">
        <v>1202</v>
      </c>
      <c r="AK346" s="12">
        <v>1.18</v>
      </c>
      <c r="AL346" s="12">
        <v>7</v>
      </c>
      <c r="AM346" s="12">
        <v>17</v>
      </c>
    </row>
    <row r="347" spans="28:39">
      <c r="AB347" s="7">
        <f t="shared" si="52"/>
        <v>0</v>
      </c>
      <c r="AC347" s="7">
        <f t="shared" si="53"/>
        <v>-100</v>
      </c>
      <c r="AJ347" t="s">
        <v>1203</v>
      </c>
      <c r="AK347" s="12">
        <v>3.5</v>
      </c>
      <c r="AL347" s="12">
        <v>3.25</v>
      </c>
      <c r="AM347" s="12">
        <v>2.25</v>
      </c>
    </row>
    <row r="348" spans="28:39">
      <c r="AB348" s="7">
        <f t="shared" si="52"/>
        <v>0</v>
      </c>
      <c r="AC348" s="7">
        <f t="shared" si="53"/>
        <v>-100</v>
      </c>
      <c r="AJ348" t="s">
        <v>1204</v>
      </c>
      <c r="AK348" s="12">
        <v>2.2000000000000002</v>
      </c>
      <c r="AL348" s="12">
        <v>3.1</v>
      </c>
      <c r="AM348" s="12">
        <v>3.6</v>
      </c>
    </row>
    <row r="349" spans="28:39">
      <c r="AB349" s="7">
        <f t="shared" si="52"/>
        <v>0</v>
      </c>
      <c r="AC349" s="7">
        <f t="shared" si="53"/>
        <v>-100</v>
      </c>
      <c r="AJ349" t="s">
        <v>1205</v>
      </c>
      <c r="AK349" s="12">
        <v>4.2</v>
      </c>
      <c r="AL349" s="12">
        <v>3.6</v>
      </c>
      <c r="AM349" s="12">
        <v>1.83</v>
      </c>
    </row>
    <row r="350" spans="28:39">
      <c r="AB350" s="7">
        <f t="shared" si="52"/>
        <v>0</v>
      </c>
      <c r="AC350" s="7">
        <f t="shared" si="53"/>
        <v>-100</v>
      </c>
      <c r="AJ350" t="s">
        <v>1206</v>
      </c>
      <c r="AK350" s="12">
        <v>1.08</v>
      </c>
      <c r="AL350" s="12">
        <v>11</v>
      </c>
      <c r="AM350" s="12">
        <v>26</v>
      </c>
    </row>
    <row r="351" spans="28:39">
      <c r="AB351" s="7">
        <f t="shared" si="52"/>
        <v>0</v>
      </c>
      <c r="AC351" s="7">
        <f t="shared" si="53"/>
        <v>-100</v>
      </c>
      <c r="AJ351" t="s">
        <v>1207</v>
      </c>
      <c r="AK351" s="12">
        <v>1.9</v>
      </c>
      <c r="AL351" s="12">
        <v>3.5</v>
      </c>
      <c r="AM351" s="12">
        <v>4.2</v>
      </c>
    </row>
    <row r="352" spans="28:39">
      <c r="AB352" s="7">
        <f t="shared" si="52"/>
        <v>0</v>
      </c>
      <c r="AC352" s="7">
        <f t="shared" si="53"/>
        <v>-100</v>
      </c>
      <c r="AJ352" t="s">
        <v>1208</v>
      </c>
      <c r="AK352" s="12">
        <v>9</v>
      </c>
      <c r="AL352" s="12">
        <v>6</v>
      </c>
      <c r="AM352" s="12">
        <v>1.3</v>
      </c>
    </row>
    <row r="353" spans="28:39">
      <c r="AB353" s="7">
        <f t="shared" si="52"/>
        <v>0</v>
      </c>
      <c r="AC353" s="7">
        <f t="shared" si="53"/>
        <v>-100</v>
      </c>
      <c r="AJ353" t="s">
        <v>1209</v>
      </c>
      <c r="AK353" s="12">
        <v>4.2</v>
      </c>
      <c r="AL353" s="12">
        <v>3.75</v>
      </c>
      <c r="AM353" s="12">
        <v>1.83</v>
      </c>
    </row>
    <row r="354" spans="28:39">
      <c r="AB354" s="7">
        <f t="shared" si="52"/>
        <v>0</v>
      </c>
      <c r="AC354" s="7">
        <f t="shared" si="53"/>
        <v>-100</v>
      </c>
      <c r="AJ354" t="s">
        <v>1210</v>
      </c>
      <c r="AK354" s="12">
        <v>2.7</v>
      </c>
      <c r="AL354" s="12">
        <v>3.29</v>
      </c>
      <c r="AM354" s="12">
        <v>2.62</v>
      </c>
    </row>
    <row r="355" spans="28:39">
      <c r="AB355" s="7">
        <f t="shared" si="52"/>
        <v>0</v>
      </c>
      <c r="AC355" s="7">
        <f t="shared" si="53"/>
        <v>-100</v>
      </c>
      <c r="AJ355" t="s">
        <v>1211</v>
      </c>
      <c r="AK355" s="12">
        <v>1.1399999999999999</v>
      </c>
      <c r="AL355" s="12">
        <v>8.5</v>
      </c>
      <c r="AM355" s="12">
        <v>19</v>
      </c>
    </row>
    <row r="356" spans="28:39">
      <c r="AB356" s="7">
        <f t="shared" si="52"/>
        <v>0</v>
      </c>
      <c r="AC356" s="7">
        <f t="shared" si="53"/>
        <v>-100</v>
      </c>
      <c r="AJ356" t="s">
        <v>1212</v>
      </c>
      <c r="AK356" s="12">
        <v>1.7</v>
      </c>
      <c r="AL356" s="12">
        <v>3.79</v>
      </c>
      <c r="AM356" s="12">
        <v>5</v>
      </c>
    </row>
    <row r="357" spans="28:39">
      <c r="AB357" s="7">
        <f t="shared" si="52"/>
        <v>0</v>
      </c>
      <c r="AC357" s="7">
        <f t="shared" si="53"/>
        <v>-100</v>
      </c>
      <c r="AJ357" t="s">
        <v>1213</v>
      </c>
      <c r="AK357" s="12">
        <v>2.75</v>
      </c>
      <c r="AL357" s="12">
        <v>3.2</v>
      </c>
      <c r="AM357" s="12">
        <v>2.7</v>
      </c>
    </row>
    <row r="358" spans="28:39">
      <c r="AB358" s="7">
        <f t="shared" si="52"/>
        <v>0</v>
      </c>
      <c r="AC358" s="7">
        <f t="shared" si="53"/>
        <v>-100</v>
      </c>
      <c r="AJ358" t="s">
        <v>1214</v>
      </c>
      <c r="AK358" s="12">
        <v>2.29</v>
      </c>
      <c r="AL358" s="12">
        <v>3.2</v>
      </c>
      <c r="AM358" s="12">
        <v>3.29</v>
      </c>
    </row>
    <row r="359" spans="28:39">
      <c r="AB359" s="7">
        <f t="shared" si="52"/>
        <v>0</v>
      </c>
      <c r="AC359" s="7">
        <f t="shared" si="53"/>
        <v>-100</v>
      </c>
      <c r="AJ359" t="s">
        <v>1215</v>
      </c>
      <c r="AK359" s="12">
        <v>1.75</v>
      </c>
      <c r="AL359" s="12">
        <v>3.75</v>
      </c>
      <c r="AM359" s="12">
        <v>4.75</v>
      </c>
    </row>
    <row r="360" spans="28:39">
      <c r="AB360" s="7">
        <f t="shared" si="52"/>
        <v>0</v>
      </c>
      <c r="AC360" s="7">
        <f t="shared" si="53"/>
        <v>-100</v>
      </c>
      <c r="AJ360" t="s">
        <v>1216</v>
      </c>
      <c r="AK360" s="12">
        <v>2</v>
      </c>
      <c r="AL360" s="12">
        <v>3.29</v>
      </c>
      <c r="AM360" s="12">
        <v>4</v>
      </c>
    </row>
    <row r="361" spans="28:39">
      <c r="AB361" s="7">
        <f t="shared" si="52"/>
        <v>0</v>
      </c>
      <c r="AC361" s="7">
        <f t="shared" si="53"/>
        <v>-100</v>
      </c>
      <c r="AJ361" t="s">
        <v>1217</v>
      </c>
      <c r="AK361" s="12">
        <v>2.14</v>
      </c>
      <c r="AL361" s="12">
        <v>3.29</v>
      </c>
      <c r="AM361" s="12">
        <v>3.5</v>
      </c>
    </row>
    <row r="362" spans="28:39">
      <c r="AB362" s="7">
        <f t="shared" si="52"/>
        <v>0</v>
      </c>
      <c r="AC362" s="7">
        <f t="shared" si="53"/>
        <v>-100</v>
      </c>
      <c r="AJ362" t="s">
        <v>1218</v>
      </c>
      <c r="AK362" s="12">
        <v>5.25</v>
      </c>
      <c r="AL362" s="12">
        <v>4.33</v>
      </c>
      <c r="AM362" s="12">
        <v>1.6</v>
      </c>
    </row>
    <row r="363" spans="28:39">
      <c r="AB363" s="7">
        <f t="shared" si="52"/>
        <v>0</v>
      </c>
      <c r="AC363" s="7">
        <f t="shared" si="53"/>
        <v>-100</v>
      </c>
      <c r="AJ363" t="s">
        <v>1219</v>
      </c>
      <c r="AK363" s="12">
        <v>1.8</v>
      </c>
      <c r="AL363" s="12">
        <v>3.6</v>
      </c>
      <c r="AM363" s="12">
        <v>4.5</v>
      </c>
    </row>
    <row r="364" spans="28:39">
      <c r="AB364" s="7">
        <f t="shared" si="52"/>
        <v>0</v>
      </c>
      <c r="AC364" s="7">
        <f t="shared" si="53"/>
        <v>-100</v>
      </c>
      <c r="AJ364" t="s">
        <v>1220</v>
      </c>
      <c r="AK364" s="12">
        <v>2.29</v>
      </c>
      <c r="AL364" s="12">
        <v>3.25</v>
      </c>
      <c r="AM364" s="12">
        <v>3.25</v>
      </c>
    </row>
    <row r="365" spans="28:39">
      <c r="AB365" s="7">
        <f t="shared" si="52"/>
        <v>0</v>
      </c>
      <c r="AC365" s="7">
        <f t="shared" si="53"/>
        <v>-100</v>
      </c>
      <c r="AJ365" t="s">
        <v>1221</v>
      </c>
      <c r="AK365" s="12">
        <v>1.83</v>
      </c>
      <c r="AL365" s="12">
        <v>3.6</v>
      </c>
      <c r="AM365" s="12">
        <v>4.5</v>
      </c>
    </row>
    <row r="366" spans="28:39">
      <c r="AB366" s="7">
        <f t="shared" si="52"/>
        <v>0</v>
      </c>
      <c r="AC366" s="7">
        <f t="shared" si="53"/>
        <v>-100</v>
      </c>
      <c r="AJ366" t="s">
        <v>1222</v>
      </c>
      <c r="AK366" s="12">
        <v>1.5</v>
      </c>
      <c r="AL366" s="12">
        <v>4</v>
      </c>
      <c r="AM366" s="12">
        <v>7.5</v>
      </c>
    </row>
    <row r="367" spans="28:39">
      <c r="AB367" s="7">
        <f t="shared" si="52"/>
        <v>0</v>
      </c>
      <c r="AC367" s="7">
        <f t="shared" si="53"/>
        <v>-100</v>
      </c>
      <c r="AJ367" t="s">
        <v>1223</v>
      </c>
      <c r="AK367" s="12">
        <v>1.61</v>
      </c>
      <c r="AL367" s="12">
        <v>4.33</v>
      </c>
      <c r="AM367" s="12">
        <v>5</v>
      </c>
    </row>
    <row r="368" spans="28:39">
      <c r="AB368" s="7">
        <f t="shared" si="52"/>
        <v>0</v>
      </c>
      <c r="AC368" s="7">
        <f t="shared" si="53"/>
        <v>-100</v>
      </c>
      <c r="AJ368" t="s">
        <v>1224</v>
      </c>
      <c r="AK368" s="12">
        <v>1.75</v>
      </c>
      <c r="AL368" s="12">
        <v>3.6</v>
      </c>
      <c r="AM368" s="12">
        <v>5</v>
      </c>
    </row>
    <row r="369" spans="28:39">
      <c r="AB369" s="7">
        <f t="shared" si="52"/>
        <v>0</v>
      </c>
      <c r="AC369" s="7">
        <f t="shared" si="53"/>
        <v>-100</v>
      </c>
      <c r="AJ369" t="s">
        <v>1225</v>
      </c>
      <c r="AK369" s="12">
        <v>1.6</v>
      </c>
      <c r="AL369" s="12">
        <v>3.79</v>
      </c>
      <c r="AM369" s="12">
        <v>6</v>
      </c>
    </row>
    <row r="370" spans="28:39">
      <c r="AB370" s="7">
        <f t="shared" si="52"/>
        <v>0</v>
      </c>
      <c r="AC370" s="7">
        <f t="shared" si="53"/>
        <v>-100</v>
      </c>
      <c r="AJ370" t="s">
        <v>1226</v>
      </c>
      <c r="AK370" s="12">
        <v>1.25</v>
      </c>
      <c r="AL370" s="12">
        <v>6.5</v>
      </c>
      <c r="AM370" s="12">
        <v>10</v>
      </c>
    </row>
    <row r="371" spans="28:39">
      <c r="AB371" s="7">
        <f t="shared" si="52"/>
        <v>0</v>
      </c>
      <c r="AC371" s="7">
        <f t="shared" si="53"/>
        <v>-100</v>
      </c>
      <c r="AJ371" t="s">
        <v>1227</v>
      </c>
      <c r="AK371" s="12">
        <v>6.5</v>
      </c>
      <c r="AL371" s="12">
        <v>4.5</v>
      </c>
      <c r="AM371" s="12">
        <v>1.5</v>
      </c>
    </row>
    <row r="372" spans="28:39">
      <c r="AB372" s="7">
        <f t="shared" si="52"/>
        <v>0</v>
      </c>
      <c r="AC372" s="7">
        <f t="shared" si="53"/>
        <v>-100</v>
      </c>
      <c r="AJ372" t="s">
        <v>1228</v>
      </c>
      <c r="AK372" s="12">
        <v>5</v>
      </c>
      <c r="AL372" s="12">
        <v>3.75</v>
      </c>
      <c r="AM372" s="12">
        <v>1.72</v>
      </c>
    </row>
    <row r="373" spans="28:39">
      <c r="AB373" s="7">
        <f t="shared" si="52"/>
        <v>0</v>
      </c>
      <c r="AC373" s="7">
        <f t="shared" si="53"/>
        <v>-100</v>
      </c>
      <c r="AJ373" t="s">
        <v>1229</v>
      </c>
      <c r="AK373" s="12">
        <v>2.25</v>
      </c>
      <c r="AL373" s="12">
        <v>3.7</v>
      </c>
      <c r="AM373" s="12">
        <v>3</v>
      </c>
    </row>
    <row r="374" spans="28:39">
      <c r="AB374" s="7">
        <f t="shared" si="52"/>
        <v>0</v>
      </c>
      <c r="AC374" s="7">
        <f t="shared" si="53"/>
        <v>-100</v>
      </c>
      <c r="AJ374" t="s">
        <v>1230</v>
      </c>
      <c r="AK374" s="12">
        <v>1.44</v>
      </c>
      <c r="AL374" s="12">
        <v>4.75</v>
      </c>
      <c r="AM374" s="12">
        <v>6.5</v>
      </c>
    </row>
    <row r="375" spans="28:39">
      <c r="AB375" s="7">
        <f t="shared" si="52"/>
        <v>0</v>
      </c>
      <c r="AC375" s="7">
        <f t="shared" si="53"/>
        <v>-100</v>
      </c>
      <c r="AJ375" t="s">
        <v>1231</v>
      </c>
      <c r="AK375" s="12">
        <v>1.22</v>
      </c>
      <c r="AL375" s="12">
        <v>6.5</v>
      </c>
      <c r="AM375" s="12">
        <v>13</v>
      </c>
    </row>
    <row r="376" spans="28:39">
      <c r="AB376" s="7">
        <f t="shared" si="52"/>
        <v>0</v>
      </c>
      <c r="AC376" s="7">
        <f t="shared" si="53"/>
        <v>-100</v>
      </c>
      <c r="AJ376" t="s">
        <v>1232</v>
      </c>
      <c r="AK376" s="12">
        <v>7.5</v>
      </c>
      <c r="AL376" s="12">
        <v>4.5</v>
      </c>
      <c r="AM376" s="12">
        <v>1.44</v>
      </c>
    </row>
    <row r="377" spans="28:39">
      <c r="AB377" s="7">
        <f t="shared" si="52"/>
        <v>0</v>
      </c>
      <c r="AC377" s="7">
        <f t="shared" si="53"/>
        <v>-100</v>
      </c>
      <c r="AJ377" t="s">
        <v>1233</v>
      </c>
      <c r="AK377" s="12">
        <v>1.85</v>
      </c>
      <c r="AL377" s="12">
        <v>3.6</v>
      </c>
      <c r="AM377" s="12">
        <v>4.33</v>
      </c>
    </row>
    <row r="378" spans="28:39">
      <c r="AB378" s="7">
        <f t="shared" si="52"/>
        <v>0</v>
      </c>
      <c r="AC378" s="7">
        <f t="shared" si="53"/>
        <v>-100</v>
      </c>
      <c r="AJ378" t="s">
        <v>1234</v>
      </c>
      <c r="AK378" s="12">
        <v>1.9</v>
      </c>
      <c r="AL378" s="12">
        <v>3.5</v>
      </c>
      <c r="AM378" s="12">
        <v>4.2</v>
      </c>
    </row>
    <row r="379" spans="28:39">
      <c r="AB379" s="7">
        <f t="shared" si="52"/>
        <v>0</v>
      </c>
      <c r="AC379" s="7">
        <f t="shared" si="53"/>
        <v>-100</v>
      </c>
      <c r="AJ379" t="s">
        <v>1235</v>
      </c>
      <c r="AK379" s="12">
        <v>1.55</v>
      </c>
      <c r="AL379" s="12">
        <v>4.2</v>
      </c>
      <c r="AM379" s="12">
        <v>6</v>
      </c>
    </row>
    <row r="380" spans="28:39">
      <c r="AB380" s="7">
        <f t="shared" si="52"/>
        <v>0</v>
      </c>
      <c r="AC380" s="7">
        <f t="shared" si="53"/>
        <v>-100</v>
      </c>
      <c r="AJ380" t="s">
        <v>1236</v>
      </c>
      <c r="AK380" s="12">
        <v>1.57</v>
      </c>
      <c r="AL380" s="12">
        <v>4.2</v>
      </c>
      <c r="AM380" s="12">
        <v>5.75</v>
      </c>
    </row>
    <row r="381" spans="28:39">
      <c r="AB381" s="7">
        <f t="shared" si="52"/>
        <v>0</v>
      </c>
      <c r="AC381" s="7">
        <f t="shared" si="53"/>
        <v>-100</v>
      </c>
      <c r="AJ381" t="s">
        <v>1237</v>
      </c>
      <c r="AK381" s="12">
        <v>5.75</v>
      </c>
      <c r="AL381" s="12">
        <v>4.2</v>
      </c>
      <c r="AM381" s="12">
        <v>1.57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CA68-6A79-7940-A009-CAF472AB5404}">
  <dimension ref="A1:AO381"/>
  <sheetViews>
    <sheetView workbookViewId="0">
      <selection sqref="A1:XFD1048576"/>
    </sheetView>
  </sheetViews>
  <sheetFormatPr defaultColWidth="8.796875" defaultRowHeight="15.6"/>
  <cols>
    <col min="1" max="1" width="5.5" bestFit="1" customWidth="1"/>
    <col min="10" max="10" width="9" style="1" bestFit="1" customWidth="1"/>
    <col min="11" max="12" width="8.5" style="1" bestFit="1" customWidth="1"/>
    <col min="13" max="13" width="8.5" style="1" customWidth="1"/>
    <col min="14" max="14" width="10.69921875" bestFit="1" customWidth="1"/>
    <col min="15" max="16" width="10.19921875" bestFit="1" customWidth="1"/>
    <col min="17" max="17" width="10.296875" bestFit="1" customWidth="1"/>
    <col min="18" max="18" width="9.796875" bestFit="1" customWidth="1"/>
    <col min="23" max="23" width="11.5" style="2" bestFit="1" customWidth="1"/>
    <col min="38" max="38" width="12.69921875" bestFit="1" customWidth="1"/>
    <col min="39" max="39" width="9.69921875" bestFit="1" customWidth="1"/>
    <col min="40" max="40" width="12" bestFit="1" customWidth="1"/>
  </cols>
  <sheetData>
    <row r="1" spans="1:41">
      <c r="A1" t="s">
        <v>0</v>
      </c>
      <c r="B1" t="s">
        <v>23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8</v>
      </c>
      <c r="K1" s="8" t="s">
        <v>9</v>
      </c>
      <c r="L1" s="8" t="s">
        <v>10</v>
      </c>
      <c r="M1" s="8" t="s">
        <v>1238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Y1" s="8" t="s">
        <v>22</v>
      </c>
      <c r="AB1" t="s">
        <v>26</v>
      </c>
      <c r="AC1" s="12" t="s">
        <v>27</v>
      </c>
      <c r="AD1" s="12" t="s">
        <v>28</v>
      </c>
      <c r="AE1" s="12" t="s">
        <v>29</v>
      </c>
      <c r="AG1" s="12" t="s">
        <v>621</v>
      </c>
      <c r="AH1" s="12" t="s">
        <v>622</v>
      </c>
      <c r="AI1" s="12" t="s">
        <v>1239</v>
      </c>
      <c r="AJ1" s="12" t="s">
        <v>42</v>
      </c>
      <c r="AL1" s="12" t="s">
        <v>1240</v>
      </c>
      <c r="AM1" s="12" t="s">
        <v>43</v>
      </c>
      <c r="AN1" s="12" t="s">
        <v>1241</v>
      </c>
    </row>
    <row r="2" spans="1:41" ht="20.399999999999999">
      <c r="B2" t="s">
        <v>860</v>
      </c>
      <c r="C2" t="s">
        <v>837</v>
      </c>
      <c r="D2" t="str">
        <f t="shared" ref="D2:D65" si="0">B2&amp;C2</f>
        <v>LyonSaint-Étienne</v>
      </c>
      <c r="E2">
        <v>0.57203710100000005</v>
      </c>
      <c r="F2">
        <v>0.19969632500000001</v>
      </c>
      <c r="G2">
        <v>0.206864721</v>
      </c>
      <c r="H2">
        <v>0.606588087</v>
      </c>
      <c r="I2">
        <v>0.58249196700000005</v>
      </c>
      <c r="J2" s="3">
        <v>0</v>
      </c>
      <c r="K2" s="3">
        <v>3.6497772033056375</v>
      </c>
      <c r="L2" s="3">
        <v>0</v>
      </c>
      <c r="M2" s="3">
        <f>SUM(J2:L2)</f>
        <v>3.6497772033056375</v>
      </c>
      <c r="N2">
        <f t="shared" ref="N2:N65" si="1">VLOOKUP(D2,$AB$2:$AE$381, 2, FALSE)</f>
        <v>1.57</v>
      </c>
      <c r="O2">
        <f>VLOOKUP(D2,$AB$2:$AE$381, 4, FALSE)</f>
        <v>5.75</v>
      </c>
      <c r="P2">
        <f>VLOOKUP(D2,$AB$2:$AE$381, 3, FALSE)</f>
        <v>4.2</v>
      </c>
      <c r="Q2" s="4">
        <f t="shared" ref="Q2:Q65" si="2">100+(J2*N2-J2)-K2-L2</f>
        <v>96.350222796694368</v>
      </c>
      <c r="R2" s="4">
        <f t="shared" ref="R2:R65" si="3">100+(K2*O2-K2)-J2-L2</f>
        <v>117.33644171570178</v>
      </c>
      <c r="S2" s="4">
        <f t="shared" ref="S2:S65" si="4">100+(L2*P2-L2)-J2-K2</f>
        <v>96.350222796694368</v>
      </c>
      <c r="T2">
        <f t="shared" ref="T2:V65" si="5">LOG(Q2)</f>
        <v>1.9838527232391425</v>
      </c>
      <c r="U2">
        <f t="shared" si="5"/>
        <v>2.0694329138899672</v>
      </c>
      <c r="V2">
        <f t="shared" si="5"/>
        <v>1.9838527232391425</v>
      </c>
      <c r="W2" s="2">
        <f t="shared" ref="W2:W65" si="6">(E2*T2)+(F2*U2)+(G2*V2)</f>
        <v>1.9584846484484979</v>
      </c>
      <c r="Y2">
        <f>SUM(W250:W251)</f>
        <v>4.0294488129887647</v>
      </c>
      <c r="AB2" t="s">
        <v>925</v>
      </c>
      <c r="AC2" s="12">
        <v>1.4</v>
      </c>
      <c r="AD2" s="12">
        <v>4.5</v>
      </c>
      <c r="AE2" s="12">
        <v>8</v>
      </c>
      <c r="AG2">
        <v>1</v>
      </c>
      <c r="AH2">
        <v>0</v>
      </c>
      <c r="AI2">
        <f t="shared" ref="AI2:AI65" si="7">IF(AG2=AH2,S2,IF(AG2&gt;AH2,Q2,R2))</f>
        <v>96.350222796694368</v>
      </c>
      <c r="AJ2">
        <f t="shared" ref="AJ2:AJ65" si="8">AI2-100</f>
        <v>-3.6497772033056322</v>
      </c>
      <c r="AL2">
        <f>SUM(AJ:AJ)</f>
        <v>-438.8153386610262</v>
      </c>
      <c r="AM2" s="4">
        <f>SUM(M2:M251)</f>
        <v>5872.786556803695</v>
      </c>
      <c r="AN2" s="15">
        <f>SUMIF(W2:W251,"&gt;2",AJ2:AJ251)</f>
        <v>-184.52381520243978</v>
      </c>
      <c r="AO2">
        <f>SUMIF(W2:W251,"&gt;2",M2:M251)</f>
        <v>4070.8324314236456</v>
      </c>
    </row>
    <row r="3" spans="1:41">
      <c r="B3" t="s">
        <v>866</v>
      </c>
      <c r="C3" t="s">
        <v>847</v>
      </c>
      <c r="D3" t="str">
        <f t="shared" si="0"/>
        <v>Paris S-GToulouse</v>
      </c>
      <c r="E3">
        <v>0.53316839400000005</v>
      </c>
      <c r="F3">
        <v>7.3400620999999999E-2</v>
      </c>
      <c r="G3">
        <v>8.4705016999999994E-2</v>
      </c>
      <c r="H3">
        <v>0.63728379199999996</v>
      </c>
      <c r="I3">
        <v>0.54913367700000004</v>
      </c>
      <c r="J3" s="3">
        <v>0</v>
      </c>
      <c r="K3" s="3">
        <v>4.454627602688717</v>
      </c>
      <c r="L3" s="3">
        <v>1.8059468075843383</v>
      </c>
      <c r="M3" s="3">
        <f t="shared" ref="M3:M66" si="9">SUM(J3:L3)</f>
        <v>6.2605744102730556</v>
      </c>
      <c r="N3">
        <f t="shared" si="1"/>
        <v>1.1399999999999999</v>
      </c>
      <c r="O3">
        <f t="shared" ref="O3:O66" si="10">VLOOKUP(D3,$AB$2:$AE$381, 4, FALSE)</f>
        <v>15</v>
      </c>
      <c r="P3">
        <f t="shared" ref="P3:P66" si="11">VLOOKUP(D3,$AB$2:$AE$381, 3, FALSE)</f>
        <v>9</v>
      </c>
      <c r="Q3" s="4">
        <f t="shared" si="2"/>
        <v>93.739425589726949</v>
      </c>
      <c r="R3" s="4">
        <f t="shared" si="3"/>
        <v>160.55883963005769</v>
      </c>
      <c r="S3" s="4">
        <f t="shared" si="4"/>
        <v>109.99294685798598</v>
      </c>
      <c r="T3">
        <f t="shared" si="5"/>
        <v>1.9719222879512464</v>
      </c>
      <c r="U3">
        <f t="shared" si="5"/>
        <v>2.205634220814233</v>
      </c>
      <c r="V3">
        <f t="shared" si="5"/>
        <v>2.0413648375321847</v>
      </c>
      <c r="W3" s="2">
        <f t="shared" si="6"/>
        <v>1.3861754041327534</v>
      </c>
      <c r="AB3" t="s">
        <v>1242</v>
      </c>
      <c r="AC3" s="12">
        <v>2.2999999999999998</v>
      </c>
      <c r="AD3" s="12">
        <v>3.2</v>
      </c>
      <c r="AE3" s="12">
        <v>3.3</v>
      </c>
      <c r="AG3">
        <v>1</v>
      </c>
      <c r="AH3">
        <v>0</v>
      </c>
      <c r="AI3">
        <f t="shared" si="7"/>
        <v>93.739425589726949</v>
      </c>
      <c r="AJ3">
        <f t="shared" si="8"/>
        <v>-6.2605744102730512</v>
      </c>
    </row>
    <row r="4" spans="1:41">
      <c r="B4" t="s">
        <v>838</v>
      </c>
      <c r="C4" t="s">
        <v>1243</v>
      </c>
      <c r="D4" t="str">
        <f t="shared" si="0"/>
        <v>StrasbourgNîmes</v>
      </c>
      <c r="E4">
        <v>0.40038654400000001</v>
      </c>
      <c r="F4">
        <v>0.343990615</v>
      </c>
      <c r="G4">
        <v>0.18714117499999999</v>
      </c>
      <c r="H4">
        <v>0.78532707999999996</v>
      </c>
      <c r="I4">
        <v>0.76087296500000001</v>
      </c>
      <c r="J4" s="3">
        <v>4.0907631368412911</v>
      </c>
      <c r="K4" s="3">
        <v>14.244395731947256</v>
      </c>
      <c r="L4" s="3">
        <v>0</v>
      </c>
      <c r="M4" s="3">
        <f t="shared" si="9"/>
        <v>18.335158868788547</v>
      </c>
      <c r="N4">
        <f t="shared" si="1"/>
        <v>2.1</v>
      </c>
      <c r="O4">
        <f t="shared" si="10"/>
        <v>3.6</v>
      </c>
      <c r="P4">
        <f t="shared" si="11"/>
        <v>3.4</v>
      </c>
      <c r="Q4" s="4">
        <f t="shared" si="2"/>
        <v>90.255443718578178</v>
      </c>
      <c r="R4" s="4">
        <f t="shared" si="3"/>
        <v>132.94466576622156</v>
      </c>
      <c r="S4" s="4">
        <f t="shared" si="4"/>
        <v>81.66484113121146</v>
      </c>
      <c r="T4">
        <f t="shared" si="5"/>
        <v>1.9554734056540495</v>
      </c>
      <c r="U4">
        <f t="shared" si="5"/>
        <v>2.1236709165094783</v>
      </c>
      <c r="V4">
        <f t="shared" si="5"/>
        <v>1.9120351215366742</v>
      </c>
      <c r="W4" s="2">
        <f t="shared" si="6"/>
        <v>1.871288602687085</v>
      </c>
      <c r="AB4" t="s">
        <v>1064</v>
      </c>
      <c r="AC4" s="12">
        <v>2.5</v>
      </c>
      <c r="AD4" s="12">
        <v>3.1</v>
      </c>
      <c r="AE4" s="12">
        <v>3.1</v>
      </c>
      <c r="AG4">
        <v>0</v>
      </c>
      <c r="AH4">
        <v>1</v>
      </c>
      <c r="AI4">
        <f t="shared" si="7"/>
        <v>132.94466576622156</v>
      </c>
      <c r="AJ4">
        <f t="shared" si="8"/>
        <v>32.944665766221561</v>
      </c>
    </row>
    <row r="5" spans="1:41">
      <c r="B5" t="s">
        <v>850</v>
      </c>
      <c r="C5" t="s">
        <v>865</v>
      </c>
      <c r="D5" t="str">
        <f t="shared" si="0"/>
        <v>CaenMonaco</v>
      </c>
      <c r="E5">
        <v>0.44821233900000002</v>
      </c>
      <c r="F5">
        <v>0.244846433</v>
      </c>
      <c r="G5">
        <v>0.30548003499999998</v>
      </c>
      <c r="H5">
        <v>0.30682905900000002</v>
      </c>
      <c r="I5">
        <v>0.37142436699999998</v>
      </c>
      <c r="J5" s="3">
        <v>25.224631990693961</v>
      </c>
      <c r="K5" s="3">
        <v>0</v>
      </c>
      <c r="L5" s="3">
        <v>10.952339330236541</v>
      </c>
      <c r="M5" s="3">
        <f t="shared" si="9"/>
        <v>36.176971320930505</v>
      </c>
      <c r="N5">
        <f t="shared" si="1"/>
        <v>3.25</v>
      </c>
      <c r="O5">
        <f t="shared" si="10"/>
        <v>2.2999999999999998</v>
      </c>
      <c r="P5">
        <f t="shared" si="11"/>
        <v>3.25</v>
      </c>
      <c r="Q5" s="4">
        <f t="shared" si="2"/>
        <v>145.80308264882484</v>
      </c>
      <c r="R5" s="4">
        <f t="shared" si="3"/>
        <v>63.823028679069495</v>
      </c>
      <c r="S5" s="4">
        <f t="shared" si="4"/>
        <v>99.418131502338255</v>
      </c>
      <c r="T5">
        <f t="shared" si="5"/>
        <v>2.1637667061714043</v>
      </c>
      <c r="U5">
        <f t="shared" si="5"/>
        <v>1.8049774095001991</v>
      </c>
      <c r="V5">
        <f t="shared" si="5"/>
        <v>1.9974655966037298</v>
      </c>
      <c r="W5" s="2">
        <f>(E5*T5)+(F5*U5)+(G5*V5)</f>
        <v>2.0219550771469184</v>
      </c>
      <c r="AB5" t="s">
        <v>1153</v>
      </c>
      <c r="AC5" s="12">
        <v>1.72</v>
      </c>
      <c r="AD5" s="12">
        <v>3.5</v>
      </c>
      <c r="AE5" s="12">
        <v>5.5</v>
      </c>
      <c r="AG5">
        <v>0</v>
      </c>
      <c r="AH5">
        <v>1</v>
      </c>
      <c r="AI5">
        <f t="shared" si="7"/>
        <v>63.823028679069495</v>
      </c>
      <c r="AJ5">
        <f t="shared" si="8"/>
        <v>-36.176971320930505</v>
      </c>
      <c r="AM5" t="s">
        <v>42</v>
      </c>
      <c r="AN5" t="s">
        <v>43</v>
      </c>
      <c r="AO5" t="s">
        <v>44</v>
      </c>
    </row>
    <row r="6" spans="1:41">
      <c r="B6" t="s">
        <v>841</v>
      </c>
      <c r="C6" t="s">
        <v>857</v>
      </c>
      <c r="D6" t="str">
        <f t="shared" si="0"/>
        <v>NantesAngers</v>
      </c>
      <c r="E6">
        <v>0.41609143100000001</v>
      </c>
      <c r="F6">
        <v>0.342053673</v>
      </c>
      <c r="G6">
        <v>0.199739413</v>
      </c>
      <c r="H6">
        <v>0.75056859600000003</v>
      </c>
      <c r="I6">
        <v>0.73415850599999999</v>
      </c>
      <c r="J6" s="3">
        <v>3.6375123004941838</v>
      </c>
      <c r="K6" s="3">
        <v>16.73245491112429</v>
      </c>
      <c r="L6" s="3">
        <v>0</v>
      </c>
      <c r="M6" s="3">
        <f t="shared" si="9"/>
        <v>20.369967211618473</v>
      </c>
      <c r="N6">
        <f t="shared" si="1"/>
        <v>2</v>
      </c>
      <c r="O6">
        <f t="shared" si="10"/>
        <v>4.2</v>
      </c>
      <c r="P6">
        <f t="shared" si="11"/>
        <v>3.2</v>
      </c>
      <c r="Q6" s="4">
        <f t="shared" si="2"/>
        <v>86.905057389369887</v>
      </c>
      <c r="R6" s="4">
        <f t="shared" si="3"/>
        <v>149.90634341510352</v>
      </c>
      <c r="S6" s="4">
        <f t="shared" si="4"/>
        <v>79.630032788381527</v>
      </c>
      <c r="T6">
        <f t="shared" si="5"/>
        <v>1.9390450506993677</v>
      </c>
      <c r="U6">
        <f t="shared" si="5"/>
        <v>2.1758200107794794</v>
      </c>
      <c r="V6">
        <f t="shared" si="5"/>
        <v>1.9010768945509471</v>
      </c>
      <c r="W6" s="2">
        <f t="shared" si="6"/>
        <v>1.9307872393784571</v>
      </c>
      <c r="AB6" t="s">
        <v>1005</v>
      </c>
      <c r="AC6" s="12">
        <v>3.2</v>
      </c>
      <c r="AD6" s="12">
        <v>3.25</v>
      </c>
      <c r="AE6" s="12">
        <v>2.2999999999999998</v>
      </c>
      <c r="AG6">
        <v>1</v>
      </c>
      <c r="AH6">
        <v>1</v>
      </c>
      <c r="AI6">
        <f t="shared" si="7"/>
        <v>79.630032788381527</v>
      </c>
      <c r="AJ6">
        <f t="shared" si="8"/>
        <v>-20.369967211618473</v>
      </c>
      <c r="AL6" t="s">
        <v>49</v>
      </c>
      <c r="AM6">
        <f>SUM(AJ2:AJ251)</f>
        <v>-438.8153386610262</v>
      </c>
      <c r="AN6" s="4">
        <f>SUM(M2:M251)</f>
        <v>5872.786556803695</v>
      </c>
      <c r="AO6" s="6">
        <f>AM6/AN6</f>
        <v>-7.4720123814589048E-2</v>
      </c>
    </row>
    <row r="7" spans="1:41">
      <c r="B7" t="s">
        <v>1244</v>
      </c>
      <c r="C7" t="s">
        <v>863</v>
      </c>
      <c r="D7" t="str">
        <f t="shared" si="0"/>
        <v>ReimsGuingamp</v>
      </c>
      <c r="E7">
        <v>0.454930891</v>
      </c>
      <c r="F7">
        <v>4.8113169999999997E-2</v>
      </c>
      <c r="G7">
        <v>0.496886838</v>
      </c>
      <c r="H7">
        <v>4.2033582999999999E-2</v>
      </c>
      <c r="I7">
        <v>4.4196642000000001E-2</v>
      </c>
      <c r="J7" s="3">
        <v>32.726899479188255</v>
      </c>
      <c r="K7" s="3">
        <v>0</v>
      </c>
      <c r="L7" s="3">
        <v>41.695314123079442</v>
      </c>
      <c r="M7" s="3">
        <f t="shared" si="9"/>
        <v>74.422213602267703</v>
      </c>
      <c r="N7">
        <f t="shared" si="1"/>
        <v>2</v>
      </c>
      <c r="O7">
        <f t="shared" si="10"/>
        <v>4.2</v>
      </c>
      <c r="P7">
        <f t="shared" si="11"/>
        <v>3.2</v>
      </c>
      <c r="Q7" s="4">
        <f t="shared" si="2"/>
        <v>91.03158535610882</v>
      </c>
      <c r="R7" s="4">
        <f t="shared" si="3"/>
        <v>25.577786397732297</v>
      </c>
      <c r="S7" s="4">
        <f t="shared" si="4"/>
        <v>159.00279159158652</v>
      </c>
      <c r="T7">
        <f t="shared" si="5"/>
        <v>1.959192106231296</v>
      </c>
      <c r="U7">
        <f t="shared" si="5"/>
        <v>1.4078629562157967</v>
      </c>
      <c r="V7">
        <f t="shared" si="5"/>
        <v>2.2014047492398161</v>
      </c>
      <c r="W7" s="2">
        <f t="shared" si="6"/>
        <v>2.0528828052850385</v>
      </c>
      <c r="AB7" t="s">
        <v>1245</v>
      </c>
      <c r="AC7" s="12">
        <v>1.85</v>
      </c>
      <c r="AD7" s="12">
        <v>3.5</v>
      </c>
      <c r="AE7" s="12">
        <v>4.5</v>
      </c>
      <c r="AG7">
        <v>2</v>
      </c>
      <c r="AH7">
        <v>1</v>
      </c>
      <c r="AI7">
        <f t="shared" si="7"/>
        <v>91.03158535610882</v>
      </c>
      <c r="AJ7">
        <f t="shared" si="8"/>
        <v>-8.9684146438911796</v>
      </c>
      <c r="AL7">
        <v>2</v>
      </c>
      <c r="AM7">
        <f>SUMIF($W$2:$W$251,"&gt;2",$AJ$2:$AJ$251)</f>
        <v>-184.52381520243978</v>
      </c>
      <c r="AN7">
        <f>SUMIF($W$2:$W$251,"&gt;2",$M$2:$M$251)</f>
        <v>4070.8324314236456</v>
      </c>
      <c r="AO7" s="6">
        <f t="shared" ref="AO7:AO12" si="12">AM7/AN7</f>
        <v>-4.5328275803754557E-2</v>
      </c>
    </row>
    <row r="8" spans="1:41">
      <c r="B8" t="s">
        <v>846</v>
      </c>
      <c r="C8" t="s">
        <v>851</v>
      </c>
      <c r="D8" t="str">
        <f t="shared" si="0"/>
        <v>DijonBordeaux</v>
      </c>
      <c r="E8">
        <v>0.34031348300000003</v>
      </c>
      <c r="F8">
        <v>0.18938822699999999</v>
      </c>
      <c r="G8">
        <v>0.47025938499999997</v>
      </c>
      <c r="H8">
        <v>7.3577611000000001E-2</v>
      </c>
      <c r="I8">
        <v>0.13837711499999999</v>
      </c>
      <c r="J8" s="3">
        <v>14.861559431005428</v>
      </c>
      <c r="K8" s="3">
        <v>0</v>
      </c>
      <c r="L8" s="3">
        <v>30.063640333057993</v>
      </c>
      <c r="M8" s="3">
        <f t="shared" si="9"/>
        <v>44.925199764063422</v>
      </c>
      <c r="N8">
        <f t="shared" si="1"/>
        <v>2.87</v>
      </c>
      <c r="O8">
        <f t="shared" si="10"/>
        <v>2.54</v>
      </c>
      <c r="P8">
        <f t="shared" si="11"/>
        <v>3.25</v>
      </c>
      <c r="Q8" s="4">
        <f t="shared" si="2"/>
        <v>97.727475802922157</v>
      </c>
      <c r="R8" s="4">
        <f t="shared" si="3"/>
        <v>55.074800235936578</v>
      </c>
      <c r="S8" s="4">
        <f t="shared" si="4"/>
        <v>152.78163131837508</v>
      </c>
      <c r="T8">
        <f t="shared" si="5"/>
        <v>1.9900166815491811</v>
      </c>
      <c r="U8">
        <f t="shared" si="5"/>
        <v>1.7409529305783611</v>
      </c>
      <c r="V8">
        <f t="shared" si="5"/>
        <v>2.1840711428744477</v>
      </c>
      <c r="W8" s="2">
        <f t="shared" si="6"/>
        <v>2.0340254493831784</v>
      </c>
      <c r="AB8" t="s">
        <v>1158</v>
      </c>
      <c r="AC8" s="12">
        <v>1.8</v>
      </c>
      <c r="AD8" s="12">
        <v>3.5</v>
      </c>
      <c r="AE8" s="12">
        <v>4.75</v>
      </c>
      <c r="AG8">
        <v>0</v>
      </c>
      <c r="AH8">
        <v>0</v>
      </c>
      <c r="AI8">
        <f t="shared" si="7"/>
        <v>152.78163131837508</v>
      </c>
      <c r="AJ8">
        <f t="shared" si="8"/>
        <v>52.781631318375076</v>
      </c>
      <c r="AL8">
        <v>2.02</v>
      </c>
      <c r="AM8">
        <f>SUMIF($W$2:$W$251,"&gt;2.02",$AJ$2:$AJ$251)</f>
        <v>-359.53711245431646</v>
      </c>
      <c r="AN8">
        <f>SUMIF($W$2:$W$251,"&gt;2.02",$M$2:$M$251)</f>
        <v>2340.9943582708815</v>
      </c>
      <c r="AO8" s="6">
        <f t="shared" si="12"/>
        <v>-0.15358307515097122</v>
      </c>
    </row>
    <row r="9" spans="1:41">
      <c r="B9" t="s">
        <v>853</v>
      </c>
      <c r="C9" t="s">
        <v>840</v>
      </c>
      <c r="D9" t="str">
        <f t="shared" si="0"/>
        <v>MontpellierRennes</v>
      </c>
      <c r="E9">
        <v>0.438704013</v>
      </c>
      <c r="F9">
        <v>0.318739151</v>
      </c>
      <c r="G9">
        <v>0.22792179100000001</v>
      </c>
      <c r="H9">
        <v>0.62443347299999996</v>
      </c>
      <c r="I9">
        <v>0.63569128399999997</v>
      </c>
      <c r="J9" s="3">
        <v>9.5430291088871897</v>
      </c>
      <c r="K9" s="3">
        <v>9.9715250559936628</v>
      </c>
      <c r="L9" s="3">
        <v>0</v>
      </c>
      <c r="M9" s="3">
        <f t="shared" si="9"/>
        <v>19.514554164880852</v>
      </c>
      <c r="N9">
        <f t="shared" si="1"/>
        <v>2.2999999999999998</v>
      </c>
      <c r="O9">
        <f t="shared" si="10"/>
        <v>3.6</v>
      </c>
      <c r="P9">
        <f t="shared" si="11"/>
        <v>3</v>
      </c>
      <c r="Q9" s="4">
        <f t="shared" si="2"/>
        <v>102.43441278555967</v>
      </c>
      <c r="R9" s="4">
        <f t="shared" si="3"/>
        <v>116.38293603669632</v>
      </c>
      <c r="S9" s="4">
        <f t="shared" si="4"/>
        <v>80.485445835119137</v>
      </c>
      <c r="T9">
        <f t="shared" si="5"/>
        <v>2.0104458821492304</v>
      </c>
      <c r="U9">
        <f t="shared" si="5"/>
        <v>2.0658893091080532</v>
      </c>
      <c r="V9">
        <f t="shared" si="5"/>
        <v>1.9057173540951251</v>
      </c>
      <c r="W9" s="2">
        <f t="shared" si="6"/>
        <v>1.9748249933484119</v>
      </c>
      <c r="AB9" t="s">
        <v>1018</v>
      </c>
      <c r="AC9" s="12">
        <v>1.7</v>
      </c>
      <c r="AD9" s="12">
        <v>3.6</v>
      </c>
      <c r="AE9" s="12">
        <v>5</v>
      </c>
      <c r="AG9">
        <v>2</v>
      </c>
      <c r="AH9">
        <v>2</v>
      </c>
      <c r="AI9">
        <f t="shared" si="7"/>
        <v>80.485445835119137</v>
      </c>
      <c r="AJ9">
        <f t="shared" si="8"/>
        <v>-19.514554164880863</v>
      </c>
      <c r="AL9">
        <v>2.04</v>
      </c>
      <c r="AM9">
        <f>SUMIF($W$2:$W$251,"&gt;2.04",$AJ$2:$AJ$251)</f>
        <v>-526.81393658592401</v>
      </c>
      <c r="AN9">
        <f>SUMIF($W$2:$W$251,"&gt;2.04",$M$2:$M$251)</f>
        <v>986.48328772979471</v>
      </c>
      <c r="AO9" s="6">
        <f t="shared" si="12"/>
        <v>-0.53403229749414904</v>
      </c>
    </row>
    <row r="10" spans="1:41">
      <c r="B10" t="s">
        <v>859</v>
      </c>
      <c r="C10" t="s">
        <v>854</v>
      </c>
      <c r="D10" t="str">
        <f t="shared" si="0"/>
        <v>NiceLille</v>
      </c>
      <c r="E10">
        <v>0.24514724700000001</v>
      </c>
      <c r="F10">
        <v>0.20414872100000001</v>
      </c>
      <c r="G10">
        <v>0.55069915300000005</v>
      </c>
      <c r="H10">
        <v>3.6895979000000002E-2</v>
      </c>
      <c r="I10">
        <v>9.1329458000000002E-2</v>
      </c>
      <c r="J10" s="3">
        <v>0</v>
      </c>
      <c r="K10" s="3">
        <v>0</v>
      </c>
      <c r="L10" s="3">
        <v>33.681329055738594</v>
      </c>
      <c r="M10" s="3">
        <f t="shared" si="9"/>
        <v>33.681329055738594</v>
      </c>
      <c r="N10">
        <f t="shared" si="1"/>
        <v>2.6</v>
      </c>
      <c r="O10">
        <f t="shared" si="10"/>
        <v>3</v>
      </c>
      <c r="P10">
        <f t="shared" si="11"/>
        <v>3.1</v>
      </c>
      <c r="Q10" s="4">
        <f t="shared" si="2"/>
        <v>66.318670944261413</v>
      </c>
      <c r="R10" s="4">
        <f t="shared" si="3"/>
        <v>66.318670944261413</v>
      </c>
      <c r="S10" s="4">
        <f t="shared" si="4"/>
        <v>170.73079101705105</v>
      </c>
      <c r="T10">
        <f t="shared" si="5"/>
        <v>1.8216358141743483</v>
      </c>
      <c r="U10">
        <f t="shared" si="5"/>
        <v>1.8216358141743483</v>
      </c>
      <c r="V10">
        <f t="shared" si="5"/>
        <v>2.2323118524731553</v>
      </c>
      <c r="W10" s="2">
        <f t="shared" si="6"/>
        <v>2.0477858728617595</v>
      </c>
      <c r="AB10" t="s">
        <v>1180</v>
      </c>
      <c r="AC10" s="12">
        <v>1.2</v>
      </c>
      <c r="AD10" s="12">
        <v>7</v>
      </c>
      <c r="AE10" s="12">
        <v>13</v>
      </c>
      <c r="AG10">
        <v>2</v>
      </c>
      <c r="AH10">
        <v>0</v>
      </c>
      <c r="AI10">
        <f t="shared" si="7"/>
        <v>66.318670944261413</v>
      </c>
      <c r="AJ10">
        <f t="shared" si="8"/>
        <v>-33.681329055738587</v>
      </c>
      <c r="AL10">
        <v>2.06</v>
      </c>
      <c r="AM10">
        <f>SUMIF($W$2:$W$251,"&gt;2.06",$AJ$2:$AJ$251)</f>
        <v>-292.00865627928795</v>
      </c>
      <c r="AN10">
        <f>SUMIF($W$2:$W$251,"&gt;2.06",$M$2:$M$251)</f>
        <v>335.34138741266469</v>
      </c>
      <c r="AO10" s="6">
        <f t="shared" si="12"/>
        <v>-0.87078024735416182</v>
      </c>
    </row>
    <row r="11" spans="1:41">
      <c r="B11" t="s">
        <v>844</v>
      </c>
      <c r="C11" t="s">
        <v>862</v>
      </c>
      <c r="D11" t="str">
        <f t="shared" si="0"/>
        <v>AmiensMarseille</v>
      </c>
      <c r="E11">
        <v>0.61226257500000003</v>
      </c>
      <c r="F11">
        <v>0.14628659599999999</v>
      </c>
      <c r="G11">
        <v>0.148644531</v>
      </c>
      <c r="H11">
        <v>0.73152195399999997</v>
      </c>
      <c r="I11">
        <v>0.65282761899999997</v>
      </c>
      <c r="J11" s="3">
        <v>60.709161705274113</v>
      </c>
      <c r="K11" s="3">
        <v>0</v>
      </c>
      <c r="L11" s="3">
        <v>8.0554276954460082</v>
      </c>
      <c r="M11" s="3">
        <f t="shared" si="9"/>
        <v>68.764589400720126</v>
      </c>
      <c r="N11">
        <f t="shared" si="1"/>
        <v>4.5999999999999996</v>
      </c>
      <c r="O11">
        <f t="shared" si="10"/>
        <v>1.75</v>
      </c>
      <c r="P11">
        <f t="shared" si="11"/>
        <v>3.75</v>
      </c>
      <c r="Q11" s="4">
        <f t="shared" si="2"/>
        <v>310.49755444354076</v>
      </c>
      <c r="R11" s="4">
        <f t="shared" si="3"/>
        <v>31.235410599279881</v>
      </c>
      <c r="S11" s="4">
        <f t="shared" si="4"/>
        <v>61.443264457202417</v>
      </c>
      <c r="T11">
        <f t="shared" si="5"/>
        <v>2.4920581839140223</v>
      </c>
      <c r="U11">
        <f t="shared" si="5"/>
        <v>1.4946472192568918</v>
      </c>
      <c r="V11">
        <f t="shared" si="5"/>
        <v>1.7884742815365884</v>
      </c>
      <c r="W11" s="2">
        <f t="shared" si="6"/>
        <v>2.0102877354435473</v>
      </c>
      <c r="AB11" t="s">
        <v>1046</v>
      </c>
      <c r="AC11" s="12">
        <v>1.08</v>
      </c>
      <c r="AD11" s="12">
        <v>12</v>
      </c>
      <c r="AE11" s="12">
        <v>23</v>
      </c>
      <c r="AG11">
        <v>1</v>
      </c>
      <c r="AH11">
        <v>3</v>
      </c>
      <c r="AI11">
        <f t="shared" si="7"/>
        <v>31.235410599279881</v>
      </c>
      <c r="AJ11">
        <f t="shared" si="8"/>
        <v>-68.764589400720126</v>
      </c>
      <c r="AL11">
        <v>2.08</v>
      </c>
      <c r="AM11">
        <f>SUMIF($W$2:$W$251,"&gt;2.08",$AJ$2:$AJ$251)</f>
        <v>-129.43775196643065</v>
      </c>
      <c r="AN11">
        <f>SUMIF($W$2:$W$251,"&gt;2.08",$M$2:$M$251)</f>
        <v>129.43775196643065</v>
      </c>
      <c r="AO11" s="6">
        <f t="shared" si="12"/>
        <v>-1</v>
      </c>
    </row>
    <row r="12" spans="1:41">
      <c r="B12" t="s">
        <v>837</v>
      </c>
      <c r="C12" t="s">
        <v>841</v>
      </c>
      <c r="D12" t="str">
        <f t="shared" si="0"/>
        <v>Saint-ÉtienneNantes</v>
      </c>
      <c r="E12">
        <v>0.51734155999999998</v>
      </c>
      <c r="F12">
        <v>0.24988311499999999</v>
      </c>
      <c r="G12">
        <v>0.20537850299999999</v>
      </c>
      <c r="H12">
        <v>0.67402935799999997</v>
      </c>
      <c r="I12">
        <v>0.65689002600000002</v>
      </c>
      <c r="J12" s="3">
        <v>10.756472939281714</v>
      </c>
      <c r="K12" s="3">
        <v>2.5945759850991963</v>
      </c>
      <c r="L12" s="3">
        <v>0</v>
      </c>
      <c r="M12" s="3">
        <f t="shared" si="9"/>
        <v>13.35104892438091</v>
      </c>
      <c r="N12">
        <f t="shared" si="1"/>
        <v>2.04</v>
      </c>
      <c r="O12">
        <f t="shared" si="10"/>
        <v>3.75</v>
      </c>
      <c r="P12">
        <f t="shared" si="11"/>
        <v>3.4</v>
      </c>
      <c r="Q12" s="4">
        <f t="shared" si="2"/>
        <v>108.59215587175379</v>
      </c>
      <c r="R12" s="4">
        <f t="shared" si="3"/>
        <v>96.378611019741072</v>
      </c>
      <c r="S12" s="4">
        <f t="shared" si="4"/>
        <v>86.648951075619095</v>
      </c>
      <c r="T12">
        <f t="shared" si="5"/>
        <v>2.0357984552284321</v>
      </c>
      <c r="U12">
        <f t="shared" si="5"/>
        <v>1.9839806630856642</v>
      </c>
      <c r="V12">
        <f t="shared" si="5"/>
        <v>1.9377633097524423</v>
      </c>
      <c r="W12" s="2">
        <f t="shared" si="6"/>
        <v>1.9469413445903605</v>
      </c>
      <c r="AB12" t="s">
        <v>1246</v>
      </c>
      <c r="AC12" s="12">
        <v>4.75</v>
      </c>
      <c r="AD12" s="12">
        <v>4</v>
      </c>
      <c r="AE12" s="12">
        <v>1.7</v>
      </c>
      <c r="AG12">
        <v>3</v>
      </c>
      <c r="AH12">
        <v>0</v>
      </c>
      <c r="AI12">
        <f t="shared" si="7"/>
        <v>108.59215587175379</v>
      </c>
      <c r="AJ12">
        <f t="shared" si="8"/>
        <v>8.5921558717537891</v>
      </c>
      <c r="AL12" t="s">
        <v>65</v>
      </c>
      <c r="AM12">
        <f>SUMIF($W$2:$W$251,"&lt;2",$AJ$2:$AJ$251)</f>
        <v>-254.29152345858611</v>
      </c>
      <c r="AN12">
        <f>SUMIF($W$2:$W$251,"&lt;2",$M$2:$M$251)</f>
        <v>1801.9541253800485</v>
      </c>
      <c r="AO12" s="6">
        <f t="shared" si="12"/>
        <v>-0.14111986530453638</v>
      </c>
    </row>
    <row r="13" spans="1:41">
      <c r="B13" t="s">
        <v>854</v>
      </c>
      <c r="C13" t="s">
        <v>860</v>
      </c>
      <c r="D13" t="str">
        <f t="shared" si="0"/>
        <v>LilleLyon</v>
      </c>
      <c r="E13">
        <v>0.35850392399999997</v>
      </c>
      <c r="F13">
        <v>0.35850392399999997</v>
      </c>
      <c r="G13">
        <v>0.175318683</v>
      </c>
      <c r="H13">
        <v>0.79529575100000005</v>
      </c>
      <c r="I13">
        <v>0.767844894</v>
      </c>
      <c r="J13" s="3">
        <v>11.775974462519386</v>
      </c>
      <c r="K13" s="3">
        <v>10.127859197379397</v>
      </c>
      <c r="L13" s="3">
        <v>0</v>
      </c>
      <c r="M13" s="3">
        <f t="shared" si="9"/>
        <v>21.903833659898783</v>
      </c>
      <c r="N13">
        <f t="shared" si="1"/>
        <v>2.75</v>
      </c>
      <c r="O13">
        <f t="shared" si="10"/>
        <v>2.6</v>
      </c>
      <c r="P13">
        <f t="shared" si="11"/>
        <v>3.3</v>
      </c>
      <c r="Q13" s="4">
        <f t="shared" si="2"/>
        <v>110.48009611202953</v>
      </c>
      <c r="R13" s="4">
        <f t="shared" si="3"/>
        <v>104.42860025328766</v>
      </c>
      <c r="S13" s="4">
        <f t="shared" si="4"/>
        <v>78.09616634010122</v>
      </c>
      <c r="T13">
        <f t="shared" si="5"/>
        <v>2.0432840433847126</v>
      </c>
      <c r="U13">
        <f t="shared" si="5"/>
        <v>2.0188194568189721</v>
      </c>
      <c r="V13">
        <f t="shared" si="5"/>
        <v>1.8926297153343568</v>
      </c>
      <c r="W13" s="2">
        <f t="shared" si="6"/>
        <v>1.78809339361624</v>
      </c>
      <c r="AB13" t="s">
        <v>1061</v>
      </c>
      <c r="AC13" s="12">
        <v>3.2</v>
      </c>
      <c r="AD13" s="12">
        <v>3</v>
      </c>
      <c r="AE13" s="12">
        <v>2.5</v>
      </c>
      <c r="AG13">
        <v>2</v>
      </c>
      <c r="AH13">
        <v>2</v>
      </c>
      <c r="AI13">
        <f t="shared" si="7"/>
        <v>78.09616634010122</v>
      </c>
      <c r="AJ13">
        <f t="shared" si="8"/>
        <v>-21.90383365989878</v>
      </c>
    </row>
    <row r="14" spans="1:41">
      <c r="B14" t="s">
        <v>863</v>
      </c>
      <c r="C14" t="s">
        <v>859</v>
      </c>
      <c r="D14" t="str">
        <f t="shared" si="0"/>
        <v>GuingampNice</v>
      </c>
      <c r="E14">
        <v>0.194156998</v>
      </c>
      <c r="F14">
        <v>0.40621977500000001</v>
      </c>
      <c r="G14">
        <v>0.39943445599999999</v>
      </c>
      <c r="H14">
        <v>0.131798783</v>
      </c>
      <c r="I14">
        <v>0.20079244900000001</v>
      </c>
      <c r="J14" s="3">
        <v>0</v>
      </c>
      <c r="K14" s="3">
        <v>18.803013918599184</v>
      </c>
      <c r="L14" s="3">
        <v>21.204657901431702</v>
      </c>
      <c r="M14" s="3">
        <f t="shared" si="9"/>
        <v>40.007671820030886</v>
      </c>
      <c r="N14">
        <f t="shared" si="1"/>
        <v>2.7</v>
      </c>
      <c r="O14">
        <f t="shared" si="10"/>
        <v>2.75</v>
      </c>
      <c r="P14">
        <f t="shared" si="11"/>
        <v>3.2</v>
      </c>
      <c r="Q14" s="4">
        <f t="shared" si="2"/>
        <v>59.992328179969107</v>
      </c>
      <c r="R14" s="4">
        <f t="shared" si="3"/>
        <v>111.70061645611686</v>
      </c>
      <c r="S14" s="4">
        <f t="shared" si="4"/>
        <v>127.84723346455056</v>
      </c>
      <c r="T14">
        <f t="shared" si="5"/>
        <v>1.7780957163480824</v>
      </c>
      <c r="U14">
        <f t="shared" si="5"/>
        <v>2.0480555699173202</v>
      </c>
      <c r="V14">
        <f t="shared" si="5"/>
        <v>2.1066913345987301</v>
      </c>
      <c r="W14" s="2">
        <f t="shared" si="6"/>
        <v>2.0186755064374715</v>
      </c>
      <c r="AB14" t="s">
        <v>985</v>
      </c>
      <c r="AC14" s="12">
        <v>2.75</v>
      </c>
      <c r="AD14" s="12">
        <v>3.1</v>
      </c>
      <c r="AE14" s="12">
        <v>2.75</v>
      </c>
      <c r="AG14">
        <v>0</v>
      </c>
      <c r="AH14">
        <v>0</v>
      </c>
      <c r="AI14">
        <f t="shared" si="7"/>
        <v>127.84723346455056</v>
      </c>
      <c r="AJ14">
        <f t="shared" si="8"/>
        <v>27.847233464550555</v>
      </c>
    </row>
    <row r="15" spans="1:41">
      <c r="B15" t="s">
        <v>857</v>
      </c>
      <c r="C15" t="s">
        <v>850</v>
      </c>
      <c r="D15" t="str">
        <f t="shared" si="0"/>
        <v>AngersCaen</v>
      </c>
      <c r="E15">
        <v>0.48604174100000003</v>
      </c>
      <c r="F15">
        <v>0.16126362699999999</v>
      </c>
      <c r="G15">
        <v>0.352082226</v>
      </c>
      <c r="H15">
        <v>0.177969505</v>
      </c>
      <c r="I15">
        <v>0.22768243099999999</v>
      </c>
      <c r="J15" s="3">
        <v>0</v>
      </c>
      <c r="K15" s="3">
        <v>0</v>
      </c>
      <c r="L15" s="3">
        <v>11.649067892574543</v>
      </c>
      <c r="M15" s="3">
        <f t="shared" si="9"/>
        <v>11.649067892574543</v>
      </c>
      <c r="N15">
        <f t="shared" si="1"/>
        <v>1.72</v>
      </c>
      <c r="O15">
        <f t="shared" si="10"/>
        <v>5</v>
      </c>
      <c r="P15">
        <f t="shared" si="11"/>
        <v>3.75</v>
      </c>
      <c r="Q15" s="4">
        <f t="shared" si="2"/>
        <v>88.35093210742545</v>
      </c>
      <c r="R15" s="4">
        <f t="shared" si="3"/>
        <v>88.35093210742545</v>
      </c>
      <c r="S15" s="4">
        <f t="shared" si="4"/>
        <v>132.03493670457999</v>
      </c>
      <c r="T15">
        <f t="shared" si="5"/>
        <v>1.946211135698765</v>
      </c>
      <c r="U15">
        <f t="shared" si="5"/>
        <v>1.946211135698765</v>
      </c>
      <c r="V15">
        <f t="shared" si="5"/>
        <v>2.1206888615881159</v>
      </c>
      <c r="W15" s="2">
        <f t="shared" si="6"/>
        <v>2.0064497704405371</v>
      </c>
      <c r="AB15" t="s">
        <v>960</v>
      </c>
      <c r="AC15" s="12">
        <v>2.6</v>
      </c>
      <c r="AD15" s="12">
        <v>3.25</v>
      </c>
      <c r="AE15" s="12">
        <v>2.8</v>
      </c>
      <c r="AG15">
        <v>1</v>
      </c>
      <c r="AH15">
        <v>1</v>
      </c>
      <c r="AI15">
        <f t="shared" si="7"/>
        <v>132.03493670457999</v>
      </c>
      <c r="AJ15">
        <f t="shared" si="8"/>
        <v>32.034936704579991</v>
      </c>
    </row>
    <row r="16" spans="1:41">
      <c r="B16" t="s">
        <v>1243</v>
      </c>
      <c r="C16" t="s">
        <v>844</v>
      </c>
      <c r="D16" t="str">
        <f t="shared" si="0"/>
        <v>NîmesAmiens</v>
      </c>
      <c r="E16">
        <v>0.62052452300000005</v>
      </c>
      <c r="F16">
        <v>6.1284219000000001E-2</v>
      </c>
      <c r="G16">
        <v>0.31686546399999999</v>
      </c>
      <c r="H16">
        <v>0.15698621700000001</v>
      </c>
      <c r="I16">
        <v>0.122053465</v>
      </c>
      <c r="J16" s="3">
        <v>45.890919397707783</v>
      </c>
      <c r="K16" s="3">
        <v>0</v>
      </c>
      <c r="L16" s="3">
        <v>23.103722055777869</v>
      </c>
      <c r="M16" s="3">
        <f t="shared" si="9"/>
        <v>68.994641453485656</v>
      </c>
      <c r="N16">
        <f t="shared" si="1"/>
        <v>1.9</v>
      </c>
      <c r="O16">
        <f t="shared" si="10"/>
        <v>4.2</v>
      </c>
      <c r="P16">
        <f t="shared" si="11"/>
        <v>3.6</v>
      </c>
      <c r="Q16" s="4">
        <f t="shared" si="2"/>
        <v>118.19810540215914</v>
      </c>
      <c r="R16" s="4">
        <f t="shared" si="3"/>
        <v>31.005358546514348</v>
      </c>
      <c r="S16" s="4">
        <f t="shared" si="4"/>
        <v>114.17875794731466</v>
      </c>
      <c r="T16">
        <f t="shared" si="5"/>
        <v>2.072610515293273</v>
      </c>
      <c r="U16">
        <f t="shared" si="5"/>
        <v>1.4914367579010743</v>
      </c>
      <c r="V16">
        <f t="shared" si="5"/>
        <v>2.0575853143795326</v>
      </c>
      <c r="W16" s="2">
        <f t="shared" si="6"/>
        <v>2.0294849136234583</v>
      </c>
      <c r="AB16" t="s">
        <v>876</v>
      </c>
      <c r="AC16" s="12">
        <v>13</v>
      </c>
      <c r="AD16" s="12">
        <v>7</v>
      </c>
      <c r="AE16" s="12">
        <v>1.2</v>
      </c>
      <c r="AG16">
        <v>3</v>
      </c>
      <c r="AH16">
        <v>0</v>
      </c>
      <c r="AI16">
        <f t="shared" si="7"/>
        <v>118.19810540215914</v>
      </c>
      <c r="AJ16">
        <f t="shared" si="8"/>
        <v>18.198105402159143</v>
      </c>
    </row>
    <row r="17" spans="2:36">
      <c r="B17" t="s">
        <v>865</v>
      </c>
      <c r="C17" t="s">
        <v>853</v>
      </c>
      <c r="D17" t="str">
        <f t="shared" si="0"/>
        <v>MonacoMontpellier</v>
      </c>
      <c r="E17">
        <v>0.19422941199999999</v>
      </c>
      <c r="F17">
        <v>0.428728524</v>
      </c>
      <c r="G17">
        <v>0.37672800299999998</v>
      </c>
      <c r="H17">
        <v>0.157997949</v>
      </c>
      <c r="I17">
        <v>0.225473384</v>
      </c>
      <c r="J17" s="3">
        <v>0</v>
      </c>
      <c r="K17" s="3">
        <v>22.43152451280362</v>
      </c>
      <c r="L17" s="3">
        <v>20.336681697824414</v>
      </c>
      <c r="M17" s="3">
        <f t="shared" si="9"/>
        <v>42.768206210628037</v>
      </c>
      <c r="N17">
        <f t="shared" si="1"/>
        <v>2.54</v>
      </c>
      <c r="O17">
        <f t="shared" si="10"/>
        <v>2.8</v>
      </c>
      <c r="P17">
        <f t="shared" si="11"/>
        <v>3.3</v>
      </c>
      <c r="Q17" s="4">
        <f t="shared" si="2"/>
        <v>57.231793789371963</v>
      </c>
      <c r="R17" s="4">
        <f t="shared" si="3"/>
        <v>120.04006242522209</v>
      </c>
      <c r="S17" s="4">
        <f t="shared" si="4"/>
        <v>124.34284339219253</v>
      </c>
      <c r="T17">
        <f t="shared" si="5"/>
        <v>1.7576373580107372</v>
      </c>
      <c r="U17">
        <f t="shared" si="5"/>
        <v>2.0793262126018854</v>
      </c>
      <c r="V17">
        <f t="shared" si="5"/>
        <v>2.0946207943126574</v>
      </c>
      <c r="W17" s="2">
        <f t="shared" si="6"/>
        <v>2.0219536374826568</v>
      </c>
      <c r="AB17" t="s">
        <v>1149</v>
      </c>
      <c r="AC17" s="12">
        <v>1.5</v>
      </c>
      <c r="AD17" s="12">
        <v>4.33</v>
      </c>
      <c r="AE17" s="12">
        <v>6.5</v>
      </c>
      <c r="AG17">
        <v>1</v>
      </c>
      <c r="AH17">
        <v>2</v>
      </c>
      <c r="AI17">
        <f t="shared" si="7"/>
        <v>120.04006242522209</v>
      </c>
      <c r="AJ17">
        <f t="shared" si="8"/>
        <v>20.040062425222089</v>
      </c>
    </row>
    <row r="18" spans="2:36">
      <c r="B18" t="s">
        <v>847</v>
      </c>
      <c r="C18" t="s">
        <v>846</v>
      </c>
      <c r="D18" t="str">
        <f t="shared" si="0"/>
        <v>ToulouseDijon</v>
      </c>
      <c r="E18">
        <v>0.35469623500000003</v>
      </c>
      <c r="F18">
        <v>0.299794332</v>
      </c>
      <c r="G18">
        <v>0.34504615999999999</v>
      </c>
      <c r="H18">
        <v>0.23141023499999999</v>
      </c>
      <c r="I18">
        <v>0.31638407899999998</v>
      </c>
      <c r="J18" s="3">
        <v>0</v>
      </c>
      <c r="K18" s="3">
        <v>8.4592407392318716</v>
      </c>
      <c r="L18" s="3">
        <v>10.766590355591854</v>
      </c>
      <c r="M18" s="3">
        <f t="shared" si="9"/>
        <v>19.225831094823725</v>
      </c>
      <c r="N18">
        <f t="shared" si="1"/>
        <v>2</v>
      </c>
      <c r="O18">
        <f t="shared" si="10"/>
        <v>3.75</v>
      </c>
      <c r="P18">
        <f t="shared" si="11"/>
        <v>3.4</v>
      </c>
      <c r="Q18" s="4">
        <f t="shared" si="2"/>
        <v>80.774168905176268</v>
      </c>
      <c r="R18" s="4">
        <f t="shared" si="3"/>
        <v>112.49632167729578</v>
      </c>
      <c r="S18" s="4">
        <f t="shared" si="4"/>
        <v>117.38057611418857</v>
      </c>
      <c r="T18">
        <f t="shared" si="5"/>
        <v>1.9072724982062059</v>
      </c>
      <c r="U18">
        <f t="shared" si="5"/>
        <v>2.0511383224352091</v>
      </c>
      <c r="V18">
        <f t="shared" si="5"/>
        <v>2.0695962367382892</v>
      </c>
      <c r="W18" s="2">
        <f t="shared" si="6"/>
        <v>2.0055282516838471</v>
      </c>
      <c r="AB18" t="s">
        <v>1072</v>
      </c>
      <c r="AC18" s="12">
        <v>1.9</v>
      </c>
      <c r="AD18" s="12">
        <v>3.3</v>
      </c>
      <c r="AE18" s="12">
        <v>4.5</v>
      </c>
      <c r="AG18">
        <v>2</v>
      </c>
      <c r="AH18">
        <v>2</v>
      </c>
      <c r="AI18">
        <f t="shared" si="7"/>
        <v>117.38057611418857</v>
      </c>
      <c r="AJ18">
        <f t="shared" si="8"/>
        <v>17.380576114188571</v>
      </c>
    </row>
    <row r="19" spans="2:36">
      <c r="B19" t="s">
        <v>840</v>
      </c>
      <c r="C19" t="s">
        <v>838</v>
      </c>
      <c r="D19" t="str">
        <f t="shared" si="0"/>
        <v>RennesStrasbourg</v>
      </c>
      <c r="E19">
        <v>0.35469623500000003</v>
      </c>
      <c r="F19">
        <v>0.299794332</v>
      </c>
      <c r="G19">
        <v>0.34504615999999999</v>
      </c>
      <c r="H19">
        <v>0.23141023499999999</v>
      </c>
      <c r="I19">
        <v>0.31638407899999998</v>
      </c>
      <c r="J19" s="3">
        <v>0</v>
      </c>
      <c r="K19" s="3">
        <v>16.678725633735837</v>
      </c>
      <c r="L19" s="3">
        <v>16.757740874327062</v>
      </c>
      <c r="M19" s="3">
        <f t="shared" si="9"/>
        <v>33.4364665080629</v>
      </c>
      <c r="N19">
        <f t="shared" si="1"/>
        <v>1.7</v>
      </c>
      <c r="O19">
        <f t="shared" si="10"/>
        <v>5</v>
      </c>
      <c r="P19">
        <f t="shared" si="11"/>
        <v>3.75</v>
      </c>
      <c r="Q19" s="4">
        <f t="shared" si="2"/>
        <v>66.563533491937108</v>
      </c>
      <c r="R19" s="4">
        <f t="shared" si="3"/>
        <v>149.95716166061629</v>
      </c>
      <c r="S19" s="4">
        <f t="shared" si="4"/>
        <v>129.40506177066359</v>
      </c>
      <c r="T19">
        <f t="shared" si="5"/>
        <v>1.8232363682003105</v>
      </c>
      <c r="U19">
        <f t="shared" si="5"/>
        <v>2.1759672116454993</v>
      </c>
      <c r="V19">
        <f t="shared" si="5"/>
        <v>2.1119512644012541</v>
      </c>
      <c r="W19" s="2">
        <f t="shared" si="6"/>
        <v>2.0277583858736863</v>
      </c>
      <c r="AB19" t="s">
        <v>1247</v>
      </c>
      <c r="AC19" s="12">
        <v>4.75</v>
      </c>
      <c r="AD19" s="12">
        <v>3.8</v>
      </c>
      <c r="AE19" s="12">
        <v>1.72</v>
      </c>
      <c r="AG19">
        <v>1</v>
      </c>
      <c r="AH19">
        <v>4</v>
      </c>
      <c r="AI19">
        <f t="shared" si="7"/>
        <v>149.95716166061629</v>
      </c>
      <c r="AJ19">
        <f t="shared" si="8"/>
        <v>49.957161660616293</v>
      </c>
    </row>
    <row r="20" spans="2:36">
      <c r="B20" t="s">
        <v>862</v>
      </c>
      <c r="C20" t="s">
        <v>1244</v>
      </c>
      <c r="D20" t="str">
        <f t="shared" si="0"/>
        <v>MarseilleReims</v>
      </c>
      <c r="E20">
        <v>0.60290829800000001</v>
      </c>
      <c r="F20">
        <v>0.17560630499999999</v>
      </c>
      <c r="G20">
        <v>0.18626891000000001</v>
      </c>
      <c r="H20">
        <v>0.65380989899999997</v>
      </c>
      <c r="I20">
        <v>0.60449002399999996</v>
      </c>
      <c r="J20" s="3">
        <v>0</v>
      </c>
      <c r="K20" s="3">
        <v>5.6127989118778743</v>
      </c>
      <c r="L20" s="3">
        <v>0</v>
      </c>
      <c r="M20" s="3">
        <f t="shared" si="9"/>
        <v>5.6127989118778743</v>
      </c>
      <c r="N20">
        <f t="shared" si="1"/>
        <v>1.4</v>
      </c>
      <c r="O20">
        <f t="shared" si="10"/>
        <v>7.5</v>
      </c>
      <c r="P20">
        <f t="shared" si="11"/>
        <v>4.75</v>
      </c>
      <c r="Q20" s="4">
        <f t="shared" si="2"/>
        <v>94.387201088122126</v>
      </c>
      <c r="R20" s="4">
        <f t="shared" si="3"/>
        <v>136.48319292720618</v>
      </c>
      <c r="S20" s="4">
        <f t="shared" si="4"/>
        <v>94.387201088122126</v>
      </c>
      <c r="T20">
        <f t="shared" si="5"/>
        <v>1.9749131079246347</v>
      </c>
      <c r="U20">
        <f t="shared" si="5"/>
        <v>2.1350791739527457</v>
      </c>
      <c r="V20">
        <f t="shared" si="5"/>
        <v>1.9749131079246347</v>
      </c>
      <c r="W20" s="2">
        <f t="shared" si="6"/>
        <v>1.9334897771748598</v>
      </c>
      <c r="AB20" t="s">
        <v>1183</v>
      </c>
      <c r="AC20" s="12">
        <v>2.6</v>
      </c>
      <c r="AD20" s="12">
        <v>3.2</v>
      </c>
      <c r="AE20" s="12">
        <v>2.8</v>
      </c>
      <c r="AG20">
        <v>0</v>
      </c>
      <c r="AH20">
        <v>0</v>
      </c>
      <c r="AI20">
        <f t="shared" si="7"/>
        <v>94.387201088122126</v>
      </c>
      <c r="AJ20">
        <f t="shared" si="8"/>
        <v>-5.6127989118778743</v>
      </c>
    </row>
    <row r="21" spans="2:36">
      <c r="B21" t="s">
        <v>851</v>
      </c>
      <c r="C21" t="s">
        <v>866</v>
      </c>
      <c r="D21" t="str">
        <f t="shared" si="0"/>
        <v>BordeauxParis S-G</v>
      </c>
      <c r="E21">
        <v>5.3575761999999999E-2</v>
      </c>
      <c r="F21">
        <v>0.76477911300000001</v>
      </c>
      <c r="G21">
        <v>0.118191722</v>
      </c>
      <c r="H21">
        <v>0.59017366699999996</v>
      </c>
      <c r="I21">
        <v>0.38749053100000003</v>
      </c>
      <c r="J21" s="3">
        <v>0</v>
      </c>
      <c r="K21" s="3">
        <v>13.903972664910169</v>
      </c>
      <c r="L21" s="3">
        <v>0</v>
      </c>
      <c r="M21" s="3">
        <f t="shared" si="9"/>
        <v>13.903972664910169</v>
      </c>
      <c r="N21">
        <f t="shared" si="1"/>
        <v>10</v>
      </c>
      <c r="O21">
        <f t="shared" si="10"/>
        <v>1.28</v>
      </c>
      <c r="P21">
        <f t="shared" si="11"/>
        <v>5.5</v>
      </c>
      <c r="Q21" s="4">
        <f t="shared" si="2"/>
        <v>86.096027335089829</v>
      </c>
      <c r="R21" s="4">
        <f t="shared" si="3"/>
        <v>103.89311234617485</v>
      </c>
      <c r="S21" s="4">
        <f t="shared" si="4"/>
        <v>86.096027335089829</v>
      </c>
      <c r="T21">
        <f t="shared" si="5"/>
        <v>1.9349831125889267</v>
      </c>
      <c r="U21">
        <f t="shared" si="5"/>
        <v>2.0165867567082714</v>
      </c>
      <c r="V21">
        <f t="shared" si="5"/>
        <v>1.9349831125889267</v>
      </c>
      <c r="W21" s="2">
        <f t="shared" si="6"/>
        <v>1.8746106119147872</v>
      </c>
      <c r="AB21" t="s">
        <v>908</v>
      </c>
      <c r="AC21" s="12">
        <v>2.6</v>
      </c>
      <c r="AD21" s="12">
        <v>3.1</v>
      </c>
      <c r="AE21" s="12">
        <v>2.9</v>
      </c>
      <c r="AG21">
        <v>2</v>
      </c>
      <c r="AH21">
        <v>2</v>
      </c>
      <c r="AI21">
        <f t="shared" si="7"/>
        <v>86.096027335089829</v>
      </c>
      <c r="AJ21">
        <f t="shared" si="8"/>
        <v>-13.903972664910171</v>
      </c>
    </row>
    <row r="22" spans="2:36">
      <c r="B22" t="s">
        <v>859</v>
      </c>
      <c r="C22" t="s">
        <v>857</v>
      </c>
      <c r="D22" t="str">
        <f t="shared" si="0"/>
        <v>NiceAngers</v>
      </c>
      <c r="E22">
        <v>0.33396621999999998</v>
      </c>
      <c r="F22">
        <v>0.29283204800000001</v>
      </c>
      <c r="G22">
        <v>0.37296916099999999</v>
      </c>
      <c r="H22">
        <v>0.18120598299999999</v>
      </c>
      <c r="I22">
        <v>0.26797527300000001</v>
      </c>
      <c r="J22" s="3">
        <v>0</v>
      </c>
      <c r="K22" s="3">
        <v>11.590668770629762</v>
      </c>
      <c r="L22" s="3">
        <v>14.076230514876777</v>
      </c>
      <c r="M22" s="3">
        <f t="shared" si="9"/>
        <v>25.666899285506538</v>
      </c>
      <c r="N22">
        <f t="shared" si="1"/>
        <v>2</v>
      </c>
      <c r="O22">
        <f t="shared" si="10"/>
        <v>4.2</v>
      </c>
      <c r="P22">
        <f t="shared" si="11"/>
        <v>3.2</v>
      </c>
      <c r="Q22" s="4">
        <f t="shared" si="2"/>
        <v>74.333100714493469</v>
      </c>
      <c r="R22" s="4">
        <f t="shared" si="3"/>
        <v>123.01390955113845</v>
      </c>
      <c r="S22" s="4">
        <f t="shared" si="4"/>
        <v>119.37703836209916</v>
      </c>
      <c r="T22">
        <f t="shared" si="5"/>
        <v>1.8711822492445975</v>
      </c>
      <c r="U22">
        <f t="shared" si="5"/>
        <v>2.0899542211935791</v>
      </c>
      <c r="V22">
        <f t="shared" si="5"/>
        <v>2.0769208002303698</v>
      </c>
      <c r="W22" s="2">
        <f t="shared" si="6"/>
        <v>2.0115446458550466</v>
      </c>
      <c r="AB22" t="s">
        <v>842</v>
      </c>
      <c r="AC22" s="12">
        <v>1.28</v>
      </c>
      <c r="AD22" s="12">
        <v>5.75</v>
      </c>
      <c r="AE22" s="12">
        <v>11</v>
      </c>
      <c r="AG22">
        <v>0</v>
      </c>
      <c r="AH22">
        <v>0</v>
      </c>
      <c r="AI22">
        <f t="shared" si="7"/>
        <v>119.37703836209916</v>
      </c>
      <c r="AJ22">
        <f t="shared" si="8"/>
        <v>19.377038362099157</v>
      </c>
    </row>
    <row r="23" spans="2:36">
      <c r="B23" t="s">
        <v>844</v>
      </c>
      <c r="C23" t="s">
        <v>865</v>
      </c>
      <c r="D23" t="str">
        <f t="shared" si="0"/>
        <v>AmiensMonaco</v>
      </c>
      <c r="E23">
        <v>0.44468798999999998</v>
      </c>
      <c r="F23">
        <v>0.29396097199999999</v>
      </c>
      <c r="G23">
        <v>0.25554658600000002</v>
      </c>
      <c r="H23">
        <v>0.49359214000000001</v>
      </c>
      <c r="I23">
        <v>0.531785544</v>
      </c>
      <c r="J23" s="3">
        <v>15.63860255299031</v>
      </c>
      <c r="K23" s="3">
        <v>0</v>
      </c>
      <c r="L23" s="3">
        <v>0.20443064313004053</v>
      </c>
      <c r="M23" s="3">
        <f t="shared" si="9"/>
        <v>15.84303319612035</v>
      </c>
      <c r="N23">
        <f t="shared" si="1"/>
        <v>2.9</v>
      </c>
      <c r="O23">
        <f t="shared" si="10"/>
        <v>2.4500000000000002</v>
      </c>
      <c r="P23">
        <f t="shared" si="11"/>
        <v>3.3</v>
      </c>
      <c r="Q23" s="4">
        <f t="shared" si="2"/>
        <v>129.50891420755153</v>
      </c>
      <c r="R23" s="4">
        <f t="shared" si="3"/>
        <v>84.156966803879655</v>
      </c>
      <c r="S23" s="4">
        <f t="shared" si="4"/>
        <v>84.831587926208783</v>
      </c>
      <c r="T23">
        <f t="shared" si="5"/>
        <v>2.1122996623007575</v>
      </c>
      <c r="U23">
        <f t="shared" si="5"/>
        <v>1.9250900741946868</v>
      </c>
      <c r="V23">
        <f t="shared" si="5"/>
        <v>1.9285575964503929</v>
      </c>
      <c r="W23" s="2">
        <f t="shared" si="6"/>
        <v>1.9980519501812883</v>
      </c>
      <c r="AB23" t="s">
        <v>1248</v>
      </c>
      <c r="AC23" s="12">
        <v>2.6</v>
      </c>
      <c r="AD23" s="12">
        <v>3.25</v>
      </c>
      <c r="AE23" s="12">
        <v>2.8</v>
      </c>
      <c r="AG23">
        <v>0</v>
      </c>
      <c r="AH23">
        <v>2</v>
      </c>
      <c r="AI23">
        <f t="shared" si="7"/>
        <v>84.156966803879655</v>
      </c>
      <c r="AJ23">
        <f t="shared" si="8"/>
        <v>-15.843033196120345</v>
      </c>
    </row>
    <row r="24" spans="2:36">
      <c r="B24" t="s">
        <v>853</v>
      </c>
      <c r="C24" t="s">
        <v>854</v>
      </c>
      <c r="D24" t="str">
        <f t="shared" si="0"/>
        <v>MontpellierLille</v>
      </c>
      <c r="E24">
        <v>0.476771475</v>
      </c>
      <c r="F24">
        <v>0.25070557999999998</v>
      </c>
      <c r="G24">
        <v>0.26858907900000001</v>
      </c>
      <c r="H24">
        <v>0.41959936199999998</v>
      </c>
      <c r="I24">
        <v>0.46311991499999999</v>
      </c>
      <c r="J24" s="3">
        <v>0.48383520299361987</v>
      </c>
      <c r="K24" s="3">
        <v>0</v>
      </c>
      <c r="L24" s="3">
        <v>0</v>
      </c>
      <c r="M24" s="3">
        <f t="shared" si="9"/>
        <v>0.48383520299361987</v>
      </c>
      <c r="N24">
        <f t="shared" si="1"/>
        <v>2.1</v>
      </c>
      <c r="O24">
        <f t="shared" si="10"/>
        <v>3.75</v>
      </c>
      <c r="P24">
        <f t="shared" si="11"/>
        <v>3.2</v>
      </c>
      <c r="Q24" s="4">
        <f t="shared" si="2"/>
        <v>100.53221872329298</v>
      </c>
      <c r="R24" s="4">
        <f t="shared" si="3"/>
        <v>99.516164797006383</v>
      </c>
      <c r="S24" s="4">
        <f t="shared" si="4"/>
        <v>99.516164797006383</v>
      </c>
      <c r="T24">
        <f t="shared" si="5"/>
        <v>2.0023052674415345</v>
      </c>
      <c r="U24">
        <f t="shared" si="5"/>
        <v>1.9978936306145119</v>
      </c>
      <c r="V24">
        <f t="shared" si="5"/>
        <v>1.9978936306145119</v>
      </c>
      <c r="W24" s="2">
        <f t="shared" si="6"/>
        <v>1.9921375273866049</v>
      </c>
      <c r="AB24" t="s">
        <v>1198</v>
      </c>
      <c r="AC24" s="12">
        <v>2.4</v>
      </c>
      <c r="AD24" s="12">
        <v>3.1</v>
      </c>
      <c r="AE24" s="12">
        <v>3.2</v>
      </c>
      <c r="AG24">
        <v>0</v>
      </c>
      <c r="AH24">
        <v>1</v>
      </c>
      <c r="AI24">
        <f t="shared" si="7"/>
        <v>99.516164797006383</v>
      </c>
      <c r="AJ24">
        <f t="shared" si="8"/>
        <v>-0.48383520299361749</v>
      </c>
    </row>
    <row r="25" spans="2:36">
      <c r="B25" t="s">
        <v>850</v>
      </c>
      <c r="C25" t="s">
        <v>1243</v>
      </c>
      <c r="D25" t="str">
        <f t="shared" si="0"/>
        <v>CaenNîmes</v>
      </c>
      <c r="E25">
        <v>0.35396464</v>
      </c>
      <c r="F25">
        <v>0.35396464</v>
      </c>
      <c r="G25">
        <v>0.290063929</v>
      </c>
      <c r="H25">
        <v>0.37954222399999998</v>
      </c>
      <c r="I25">
        <v>0.44724308400000001</v>
      </c>
      <c r="J25" s="3">
        <v>0</v>
      </c>
      <c r="K25" s="3">
        <v>0</v>
      </c>
      <c r="L25" s="3">
        <v>0</v>
      </c>
      <c r="M25" s="3">
        <f t="shared" si="9"/>
        <v>0</v>
      </c>
      <c r="N25">
        <f t="shared" si="1"/>
        <v>2.8</v>
      </c>
      <c r="O25">
        <f t="shared" si="10"/>
        <v>2.75</v>
      </c>
      <c r="P25">
        <f t="shared" si="11"/>
        <v>3.1</v>
      </c>
      <c r="Q25" s="4">
        <f t="shared" si="2"/>
        <v>100</v>
      </c>
      <c r="R25" s="4">
        <f t="shared" si="3"/>
        <v>100</v>
      </c>
      <c r="S25" s="4">
        <f t="shared" si="4"/>
        <v>100</v>
      </c>
      <c r="T25">
        <f t="shared" si="5"/>
        <v>2</v>
      </c>
      <c r="U25">
        <f t="shared" si="5"/>
        <v>2</v>
      </c>
      <c r="V25">
        <f t="shared" si="5"/>
        <v>2</v>
      </c>
      <c r="W25" s="2">
        <f t="shared" si="6"/>
        <v>1.995986418</v>
      </c>
      <c r="AB25" t="s">
        <v>912</v>
      </c>
      <c r="AC25" s="12">
        <v>1.95</v>
      </c>
      <c r="AD25" s="12">
        <v>3.25</v>
      </c>
      <c r="AE25" s="12">
        <v>4.33</v>
      </c>
      <c r="AG25">
        <v>1</v>
      </c>
      <c r="AH25">
        <v>2</v>
      </c>
      <c r="AI25">
        <f t="shared" si="7"/>
        <v>100</v>
      </c>
      <c r="AJ25">
        <f t="shared" si="8"/>
        <v>0</v>
      </c>
    </row>
    <row r="26" spans="2:36">
      <c r="B26" t="s">
        <v>841</v>
      </c>
      <c r="C26" t="s">
        <v>862</v>
      </c>
      <c r="D26" t="str">
        <f t="shared" si="0"/>
        <v>NantesMarseille</v>
      </c>
      <c r="E26">
        <v>0.52991567699999997</v>
      </c>
      <c r="F26">
        <v>0.21751420699999999</v>
      </c>
      <c r="G26">
        <v>0.16910581</v>
      </c>
      <c r="H26">
        <v>0.76455183299999996</v>
      </c>
      <c r="I26">
        <v>0.71907932900000004</v>
      </c>
      <c r="J26" s="3">
        <v>37.706006382032491</v>
      </c>
      <c r="K26" s="3">
        <v>0</v>
      </c>
      <c r="L26" s="3">
        <v>0</v>
      </c>
      <c r="M26" s="3">
        <f t="shared" si="9"/>
        <v>37.706006382032491</v>
      </c>
      <c r="N26">
        <f t="shared" si="1"/>
        <v>3.1</v>
      </c>
      <c r="O26">
        <f t="shared" si="10"/>
        <v>2.35</v>
      </c>
      <c r="P26">
        <f t="shared" si="11"/>
        <v>3.3</v>
      </c>
      <c r="Q26" s="4">
        <f t="shared" si="2"/>
        <v>179.18261340226823</v>
      </c>
      <c r="R26" s="4">
        <f t="shared" si="3"/>
        <v>62.293993617967509</v>
      </c>
      <c r="S26" s="4">
        <f t="shared" si="4"/>
        <v>62.293993617967509</v>
      </c>
      <c r="T26">
        <f t="shared" si="5"/>
        <v>2.2532958665438243</v>
      </c>
      <c r="U26">
        <f t="shared" si="5"/>
        <v>1.7944461740375579</v>
      </c>
      <c r="V26">
        <f t="shared" si="5"/>
        <v>1.7944461740375579</v>
      </c>
      <c r="W26" s="2">
        <f t="shared" si="6"/>
        <v>1.8878256149128578</v>
      </c>
      <c r="AB26" t="s">
        <v>975</v>
      </c>
      <c r="AC26" s="12">
        <v>1.9</v>
      </c>
      <c r="AD26" s="12">
        <v>3.4</v>
      </c>
      <c r="AE26" s="12">
        <v>4.33</v>
      </c>
      <c r="AG26">
        <v>3</v>
      </c>
      <c r="AH26">
        <v>2</v>
      </c>
      <c r="AI26">
        <f t="shared" si="7"/>
        <v>179.18261340226823</v>
      </c>
      <c r="AJ26">
        <f t="shared" si="8"/>
        <v>79.182613402268231</v>
      </c>
    </row>
    <row r="27" spans="2:36">
      <c r="B27" t="s">
        <v>846</v>
      </c>
      <c r="C27" t="s">
        <v>863</v>
      </c>
      <c r="D27" t="str">
        <f t="shared" si="0"/>
        <v>DijonGuingamp</v>
      </c>
      <c r="E27">
        <v>0.49111738199999999</v>
      </c>
      <c r="F27">
        <v>6.5889549000000006E-2</v>
      </c>
      <c r="G27">
        <v>0.442832856</v>
      </c>
      <c r="H27">
        <v>6.6930795000000001E-2</v>
      </c>
      <c r="I27">
        <v>7.3549638000000001E-2</v>
      </c>
      <c r="J27" s="3">
        <v>37.399174803335434</v>
      </c>
      <c r="K27" s="3">
        <v>0</v>
      </c>
      <c r="L27" s="3">
        <v>36.093711641560411</v>
      </c>
      <c r="M27" s="3">
        <f t="shared" si="9"/>
        <v>73.492886444895845</v>
      </c>
      <c r="N27">
        <f t="shared" si="1"/>
        <v>2.25</v>
      </c>
      <c r="O27">
        <f t="shared" si="10"/>
        <v>3.4</v>
      </c>
      <c r="P27">
        <f t="shared" si="11"/>
        <v>3.25</v>
      </c>
      <c r="Q27" s="4">
        <f t="shared" si="2"/>
        <v>110.65525686260887</v>
      </c>
      <c r="R27" s="4">
        <f t="shared" si="3"/>
        <v>26.507113555104155</v>
      </c>
      <c r="S27" s="4">
        <f t="shared" si="4"/>
        <v>143.81167639017551</v>
      </c>
      <c r="T27">
        <f t="shared" si="5"/>
        <v>2.0439720506373646</v>
      </c>
      <c r="U27">
        <f t="shared" si="5"/>
        <v>1.4233624385840711</v>
      </c>
      <c r="V27">
        <f t="shared" si="5"/>
        <v>2.1577941488142742</v>
      </c>
      <c r="W27" s="2">
        <f t="shared" si="6"/>
        <v>2.0531570571115525</v>
      </c>
      <c r="AB27" t="s">
        <v>1148</v>
      </c>
      <c r="AC27" s="12">
        <v>1.07</v>
      </c>
      <c r="AD27" s="12">
        <v>13</v>
      </c>
      <c r="AE27" s="12">
        <v>26</v>
      </c>
      <c r="AG27">
        <v>2</v>
      </c>
      <c r="AH27">
        <v>1</v>
      </c>
      <c r="AI27">
        <f t="shared" si="7"/>
        <v>110.65525686260887</v>
      </c>
      <c r="AJ27">
        <f t="shared" si="8"/>
        <v>10.655256862608866</v>
      </c>
    </row>
    <row r="28" spans="2:36">
      <c r="B28" t="s">
        <v>1244</v>
      </c>
      <c r="C28" t="s">
        <v>847</v>
      </c>
      <c r="D28" t="str">
        <f t="shared" si="0"/>
        <v>ReimsToulouse</v>
      </c>
      <c r="E28">
        <v>0.47283615699999998</v>
      </c>
      <c r="F28">
        <v>0.117539792</v>
      </c>
      <c r="G28">
        <v>0.40939231100000001</v>
      </c>
      <c r="H28">
        <v>0.102018977</v>
      </c>
      <c r="I28">
        <v>0.137456948</v>
      </c>
      <c r="J28" s="3">
        <v>12.172299061610499</v>
      </c>
      <c r="K28" s="3">
        <v>0</v>
      </c>
      <c r="L28" s="3">
        <v>19.590249435483969</v>
      </c>
      <c r="M28" s="3">
        <f t="shared" si="9"/>
        <v>31.762548497094468</v>
      </c>
      <c r="N28">
        <f t="shared" si="1"/>
        <v>1.95</v>
      </c>
      <c r="O28">
        <f t="shared" si="10"/>
        <v>4.5</v>
      </c>
      <c r="P28">
        <f t="shared" si="11"/>
        <v>3.2</v>
      </c>
      <c r="Q28" s="4">
        <f t="shared" si="2"/>
        <v>91.973434673046</v>
      </c>
      <c r="R28" s="4">
        <f t="shared" si="3"/>
        <v>68.237451502905529</v>
      </c>
      <c r="S28" s="4">
        <f t="shared" si="4"/>
        <v>130.92624969645425</v>
      </c>
      <c r="T28">
        <f t="shared" si="5"/>
        <v>1.963662405161567</v>
      </c>
      <c r="U28">
        <f t="shared" si="5"/>
        <v>1.834022798656344</v>
      </c>
      <c r="V28">
        <f t="shared" si="5"/>
        <v>2.1170267279520525</v>
      </c>
      <c r="W28" s="2">
        <f t="shared" si="6"/>
        <v>2.0107557081843557</v>
      </c>
      <c r="AB28" t="s">
        <v>1249</v>
      </c>
      <c r="AC28" s="12">
        <v>2.2999999999999998</v>
      </c>
      <c r="AD28" s="12">
        <v>3.2</v>
      </c>
      <c r="AE28" s="12">
        <v>3.3</v>
      </c>
      <c r="AG28">
        <v>0</v>
      </c>
      <c r="AH28">
        <v>1</v>
      </c>
      <c r="AI28">
        <f t="shared" si="7"/>
        <v>68.237451502905529</v>
      </c>
      <c r="AJ28">
        <f t="shared" si="8"/>
        <v>-31.762548497094471</v>
      </c>
    </row>
    <row r="29" spans="2:36">
      <c r="B29" t="s">
        <v>851</v>
      </c>
      <c r="C29" t="s">
        <v>837</v>
      </c>
      <c r="D29" t="str">
        <f t="shared" si="0"/>
        <v>BordeauxSaint-Étienne</v>
      </c>
      <c r="E29">
        <v>0.55842805900000003</v>
      </c>
      <c r="F29">
        <v>0.18630761500000001</v>
      </c>
      <c r="G29">
        <v>0.24890946</v>
      </c>
      <c r="H29">
        <v>0.426733168</v>
      </c>
      <c r="I29">
        <v>0.43800877100000002</v>
      </c>
      <c r="J29" s="3">
        <v>29.184467688662572</v>
      </c>
      <c r="K29" s="3">
        <v>0</v>
      </c>
      <c r="L29" s="3">
        <v>3.2386396299711877</v>
      </c>
      <c r="M29" s="3">
        <f t="shared" si="9"/>
        <v>32.423107318633761</v>
      </c>
      <c r="N29">
        <f t="shared" si="1"/>
        <v>2.5</v>
      </c>
      <c r="O29">
        <f t="shared" si="10"/>
        <v>3.1</v>
      </c>
      <c r="P29">
        <f t="shared" si="11"/>
        <v>3.1</v>
      </c>
      <c r="Q29" s="4">
        <f t="shared" si="2"/>
        <v>140.53806190302268</v>
      </c>
      <c r="R29" s="4">
        <f t="shared" si="3"/>
        <v>67.576892681366232</v>
      </c>
      <c r="S29" s="4">
        <f t="shared" si="4"/>
        <v>77.616675534276908</v>
      </c>
      <c r="T29">
        <f t="shared" si="5"/>
        <v>2.1477939600833231</v>
      </c>
      <c r="U29">
        <f t="shared" si="5"/>
        <v>1.8297982181822658</v>
      </c>
      <c r="V29">
        <f t="shared" si="5"/>
        <v>1.8899550371667038</v>
      </c>
      <c r="W29" s="2">
        <f t="shared" si="6"/>
        <v>2.0107214419474855</v>
      </c>
      <c r="AB29" t="s">
        <v>958</v>
      </c>
      <c r="AC29" s="12">
        <v>3.1</v>
      </c>
      <c r="AD29" s="12">
        <v>3.3</v>
      </c>
      <c r="AE29" s="12">
        <v>2.37</v>
      </c>
      <c r="AG29">
        <v>3</v>
      </c>
      <c r="AH29">
        <v>2</v>
      </c>
      <c r="AI29">
        <f t="shared" si="7"/>
        <v>140.53806190302268</v>
      </c>
      <c r="AJ29">
        <f t="shared" si="8"/>
        <v>40.53806190302268</v>
      </c>
    </row>
    <row r="30" spans="2:36">
      <c r="B30" t="s">
        <v>860</v>
      </c>
      <c r="C30" t="s">
        <v>840</v>
      </c>
      <c r="D30" t="str">
        <f t="shared" si="0"/>
        <v>LyonRennes</v>
      </c>
      <c r="E30">
        <v>0.43287808999999999</v>
      </c>
      <c r="F30">
        <v>0.32827678300000002</v>
      </c>
      <c r="G30">
        <v>0.21728388200000001</v>
      </c>
      <c r="H30">
        <v>0.675842783</v>
      </c>
      <c r="I30">
        <v>0.67588863200000004</v>
      </c>
      <c r="J30" s="3">
        <v>0</v>
      </c>
      <c r="K30" s="3">
        <v>22.367069872226256</v>
      </c>
      <c r="L30" s="3">
        <v>4.7383759865692863</v>
      </c>
      <c r="M30" s="3">
        <f t="shared" si="9"/>
        <v>27.105445858795541</v>
      </c>
      <c r="N30">
        <f t="shared" si="1"/>
        <v>1.53</v>
      </c>
      <c r="O30">
        <f t="shared" si="10"/>
        <v>6.5</v>
      </c>
      <c r="P30">
        <f t="shared" si="11"/>
        <v>4.2</v>
      </c>
      <c r="Q30" s="4">
        <f t="shared" si="2"/>
        <v>72.894554141204466</v>
      </c>
      <c r="R30" s="4">
        <f t="shared" si="3"/>
        <v>218.28050831067515</v>
      </c>
      <c r="S30" s="4">
        <f t="shared" si="4"/>
        <v>92.79573328479546</v>
      </c>
      <c r="T30">
        <f t="shared" si="5"/>
        <v>1.8626950839452865</v>
      </c>
      <c r="U30">
        <f t="shared" si="5"/>
        <v>2.3390149564555478</v>
      </c>
      <c r="V30">
        <f t="shared" si="5"/>
        <v>1.9675280079702746</v>
      </c>
      <c r="W30" s="2">
        <f t="shared" si="6"/>
        <v>2.001676319000246</v>
      </c>
      <c r="AB30" t="s">
        <v>1179</v>
      </c>
      <c r="AC30" s="12">
        <v>2</v>
      </c>
      <c r="AD30" s="12">
        <v>3.4</v>
      </c>
      <c r="AE30" s="12">
        <v>3.9</v>
      </c>
      <c r="AG30">
        <v>0</v>
      </c>
      <c r="AH30">
        <v>2</v>
      </c>
      <c r="AI30">
        <f t="shared" si="7"/>
        <v>218.28050831067515</v>
      </c>
      <c r="AJ30">
        <f t="shared" si="8"/>
        <v>118.28050831067515</v>
      </c>
    </row>
    <row r="31" spans="2:36">
      <c r="B31" t="s">
        <v>838</v>
      </c>
      <c r="C31" t="s">
        <v>866</v>
      </c>
      <c r="D31" t="str">
        <f t="shared" si="0"/>
        <v>StrasbourgParis S-G</v>
      </c>
      <c r="E31">
        <v>6.6110532999999999E-2</v>
      </c>
      <c r="F31">
        <v>0.68983247599999997</v>
      </c>
      <c r="G31">
        <v>0.100297152</v>
      </c>
      <c r="H31">
        <v>0.683598975</v>
      </c>
      <c r="I31">
        <v>0.522674847</v>
      </c>
      <c r="J31" s="3">
        <v>0</v>
      </c>
      <c r="K31" s="3">
        <v>18.856699706117993</v>
      </c>
      <c r="L31" s="3">
        <v>0</v>
      </c>
      <c r="M31" s="3">
        <f t="shared" si="9"/>
        <v>18.856699706117993</v>
      </c>
      <c r="N31">
        <f t="shared" si="1"/>
        <v>8</v>
      </c>
      <c r="O31">
        <f t="shared" si="10"/>
        <v>1.33</v>
      </c>
      <c r="P31">
        <f t="shared" si="11"/>
        <v>5.75</v>
      </c>
      <c r="Q31" s="4">
        <f t="shared" si="2"/>
        <v>81.143300293882007</v>
      </c>
      <c r="R31" s="4">
        <f t="shared" si="3"/>
        <v>106.22271090301894</v>
      </c>
      <c r="S31" s="4">
        <f t="shared" si="4"/>
        <v>81.143300293882007</v>
      </c>
      <c r="T31">
        <f t="shared" si="5"/>
        <v>1.909252667532386</v>
      </c>
      <c r="U31">
        <f t="shared" si="5"/>
        <v>2.0262173808262807</v>
      </c>
      <c r="V31">
        <f t="shared" si="5"/>
        <v>1.909252667532386</v>
      </c>
      <c r="W31" s="2">
        <f t="shared" si="6"/>
        <v>1.7154648692137671</v>
      </c>
      <c r="AB31" t="s">
        <v>906</v>
      </c>
      <c r="AC31" s="12">
        <v>1.5</v>
      </c>
      <c r="AD31" s="12">
        <v>4.33</v>
      </c>
      <c r="AE31" s="12">
        <v>6.5</v>
      </c>
      <c r="AG31">
        <v>1</v>
      </c>
      <c r="AH31">
        <v>1</v>
      </c>
      <c r="AI31">
        <f t="shared" si="7"/>
        <v>81.143300293882007</v>
      </c>
      <c r="AJ31">
        <f t="shared" si="8"/>
        <v>-18.856699706117993</v>
      </c>
    </row>
    <row r="32" spans="2:36">
      <c r="B32" t="s">
        <v>863</v>
      </c>
      <c r="C32" t="s">
        <v>844</v>
      </c>
      <c r="D32" t="str">
        <f t="shared" si="0"/>
        <v>GuingampAmiens</v>
      </c>
      <c r="E32">
        <v>0.66669494299999998</v>
      </c>
      <c r="F32">
        <v>4.8267154999999999E-2</v>
      </c>
      <c r="G32">
        <v>0.28277037399999999</v>
      </c>
      <c r="H32">
        <v>0.18344876099999999</v>
      </c>
      <c r="I32">
        <v>0.115952526</v>
      </c>
      <c r="J32" s="3">
        <v>54.299789202824577</v>
      </c>
      <c r="K32" s="3">
        <v>0</v>
      </c>
      <c r="L32" s="3">
        <v>20.393214917688098</v>
      </c>
      <c r="M32" s="3">
        <f t="shared" si="9"/>
        <v>74.693004120512683</v>
      </c>
      <c r="N32">
        <f t="shared" si="1"/>
        <v>2</v>
      </c>
      <c r="O32">
        <f t="shared" si="10"/>
        <v>4.2</v>
      </c>
      <c r="P32">
        <f t="shared" si="11"/>
        <v>3.2</v>
      </c>
      <c r="Q32" s="4">
        <f t="shared" si="2"/>
        <v>133.90657428513646</v>
      </c>
      <c r="R32" s="4">
        <f t="shared" si="3"/>
        <v>25.306995879487324</v>
      </c>
      <c r="S32" s="4">
        <f t="shared" si="4"/>
        <v>90.565283616089232</v>
      </c>
      <c r="T32">
        <f t="shared" si="5"/>
        <v>2.1268018996831599</v>
      </c>
      <c r="U32">
        <f t="shared" si="5"/>
        <v>1.4032405943721797</v>
      </c>
      <c r="V32">
        <f t="shared" si="5"/>
        <v>1.9569617515029358</v>
      </c>
      <c r="W32" s="2">
        <f t="shared" si="6"/>
        <v>2.0390293089285905</v>
      </c>
      <c r="AB32" t="s">
        <v>1230</v>
      </c>
      <c r="AC32" s="12">
        <v>1.33</v>
      </c>
      <c r="AD32" s="12">
        <v>5.25</v>
      </c>
      <c r="AE32" s="12">
        <v>9.5</v>
      </c>
      <c r="AG32">
        <v>1</v>
      </c>
      <c r="AH32">
        <v>2</v>
      </c>
      <c r="AI32">
        <f t="shared" si="7"/>
        <v>25.306995879487324</v>
      </c>
      <c r="AJ32">
        <f t="shared" si="8"/>
        <v>-74.693004120512683</v>
      </c>
    </row>
    <row r="33" spans="2:36">
      <c r="B33" t="s">
        <v>840</v>
      </c>
      <c r="C33" t="s">
        <v>846</v>
      </c>
      <c r="D33" t="str">
        <f t="shared" si="0"/>
        <v>RennesDijon</v>
      </c>
      <c r="E33">
        <v>0.36036966599999998</v>
      </c>
      <c r="F33">
        <v>0.31331529600000002</v>
      </c>
      <c r="G33">
        <v>0.32555645100000002</v>
      </c>
      <c r="H33">
        <v>0.27561564900000002</v>
      </c>
      <c r="I33">
        <v>0.35723116700000002</v>
      </c>
      <c r="J33" s="3">
        <v>0</v>
      </c>
      <c r="K33" s="3">
        <v>21.774075827154643</v>
      </c>
      <c r="L33" s="3">
        <v>16.306845298789625</v>
      </c>
      <c r="M33" s="3">
        <f t="shared" si="9"/>
        <v>38.080921125944272</v>
      </c>
      <c r="N33">
        <f t="shared" si="1"/>
        <v>1.57</v>
      </c>
      <c r="O33">
        <f t="shared" si="10"/>
        <v>6.5</v>
      </c>
      <c r="P33">
        <f t="shared" si="11"/>
        <v>3.8</v>
      </c>
      <c r="Q33" s="4">
        <f t="shared" si="2"/>
        <v>61.919078874055728</v>
      </c>
      <c r="R33" s="4">
        <f t="shared" si="3"/>
        <v>203.4505717505609</v>
      </c>
      <c r="S33" s="4">
        <f t="shared" si="4"/>
        <v>123.8850910094563</v>
      </c>
      <c r="T33">
        <f t="shared" si="5"/>
        <v>1.7918244870338433</v>
      </c>
      <c r="U33">
        <f t="shared" si="5"/>
        <v>2.3084589146747536</v>
      </c>
      <c r="V33">
        <f t="shared" si="5"/>
        <v>2.0930190442136767</v>
      </c>
      <c r="W33" s="2">
        <f t="shared" si="6"/>
        <v>2.0503905319877833</v>
      </c>
      <c r="AB33" t="s">
        <v>895</v>
      </c>
      <c r="AC33" s="12">
        <v>2.4500000000000002</v>
      </c>
      <c r="AD33" s="12">
        <v>3.25</v>
      </c>
      <c r="AE33" s="12">
        <v>3</v>
      </c>
      <c r="AG33">
        <v>2</v>
      </c>
      <c r="AH33">
        <v>0</v>
      </c>
      <c r="AI33">
        <f t="shared" si="7"/>
        <v>61.919078874055728</v>
      </c>
      <c r="AJ33">
        <f t="shared" si="8"/>
        <v>-38.080921125944272</v>
      </c>
    </row>
    <row r="34" spans="2:36">
      <c r="B34" t="s">
        <v>838</v>
      </c>
      <c r="C34" t="s">
        <v>850</v>
      </c>
      <c r="D34" t="str">
        <f t="shared" si="0"/>
        <v>StrasbourgCaen</v>
      </c>
      <c r="E34">
        <v>0.53633715999999998</v>
      </c>
      <c r="F34">
        <v>0.18679549600000001</v>
      </c>
      <c r="G34">
        <v>0.27342526499999997</v>
      </c>
      <c r="H34">
        <v>0.35220688700000002</v>
      </c>
      <c r="I34">
        <v>0.38155781</v>
      </c>
      <c r="J34" s="3">
        <v>0</v>
      </c>
      <c r="K34" s="3">
        <v>0</v>
      </c>
      <c r="L34" s="3">
        <v>0</v>
      </c>
      <c r="M34" s="3">
        <f t="shared" si="9"/>
        <v>0</v>
      </c>
      <c r="N34">
        <f t="shared" si="1"/>
        <v>1.75</v>
      </c>
      <c r="O34">
        <f t="shared" si="10"/>
        <v>5.25</v>
      </c>
      <c r="P34">
        <f t="shared" si="11"/>
        <v>3.5</v>
      </c>
      <c r="Q34" s="4">
        <f t="shared" si="2"/>
        <v>100</v>
      </c>
      <c r="R34" s="4">
        <f t="shared" si="3"/>
        <v>100</v>
      </c>
      <c r="S34" s="4">
        <f t="shared" si="4"/>
        <v>100</v>
      </c>
      <c r="T34">
        <f t="shared" si="5"/>
        <v>2</v>
      </c>
      <c r="U34">
        <f t="shared" si="5"/>
        <v>2</v>
      </c>
      <c r="V34">
        <f t="shared" si="5"/>
        <v>2</v>
      </c>
      <c r="W34" s="2">
        <f t="shared" si="6"/>
        <v>1.9931158419999999</v>
      </c>
      <c r="AB34" t="s">
        <v>1119</v>
      </c>
      <c r="AC34" s="12">
        <v>1.9</v>
      </c>
      <c r="AD34" s="12">
        <v>3.4</v>
      </c>
      <c r="AE34" s="12">
        <v>4.33</v>
      </c>
      <c r="AG34">
        <v>2</v>
      </c>
      <c r="AH34">
        <v>2</v>
      </c>
      <c r="AI34">
        <f t="shared" si="7"/>
        <v>100</v>
      </c>
      <c r="AJ34">
        <f t="shared" si="8"/>
        <v>0</v>
      </c>
    </row>
    <row r="35" spans="2:36">
      <c r="B35" t="s">
        <v>854</v>
      </c>
      <c r="C35" t="s">
        <v>1244</v>
      </c>
      <c r="D35" t="str">
        <f t="shared" si="0"/>
        <v>LilleReims</v>
      </c>
      <c r="E35">
        <v>0.57931261199999995</v>
      </c>
      <c r="F35">
        <v>0.184064065</v>
      </c>
      <c r="G35">
        <v>0.22455734799999999</v>
      </c>
      <c r="H35">
        <v>0.51171660399999996</v>
      </c>
      <c r="I35">
        <v>0.50064237099999997</v>
      </c>
      <c r="J35" s="3">
        <v>7.0610633496532946</v>
      </c>
      <c r="K35" s="3">
        <v>5.2337642194732241E-2</v>
      </c>
      <c r="L35" s="3">
        <v>0</v>
      </c>
      <c r="M35" s="3">
        <f t="shared" si="9"/>
        <v>7.1134009918480272</v>
      </c>
      <c r="N35">
        <f t="shared" si="1"/>
        <v>1.8</v>
      </c>
      <c r="O35">
        <f t="shared" si="10"/>
        <v>5</v>
      </c>
      <c r="P35">
        <f t="shared" si="11"/>
        <v>3.4</v>
      </c>
      <c r="Q35" s="4">
        <f t="shared" si="2"/>
        <v>105.59651303752791</v>
      </c>
      <c r="R35" s="4">
        <f t="shared" si="3"/>
        <v>93.148287219125635</v>
      </c>
      <c r="S35" s="4">
        <f t="shared" si="4"/>
        <v>92.886599008151975</v>
      </c>
      <c r="T35">
        <f t="shared" si="5"/>
        <v>2.0236495773496554</v>
      </c>
      <c r="U35">
        <f t="shared" si="5"/>
        <v>1.9691748736378303</v>
      </c>
      <c r="V35">
        <f t="shared" si="5"/>
        <v>1.9679530617156755</v>
      </c>
      <c r="W35" s="2">
        <f t="shared" si="6"/>
        <v>1.9766983748921176</v>
      </c>
      <c r="AB35" t="s">
        <v>930</v>
      </c>
      <c r="AC35" s="12">
        <v>2.04</v>
      </c>
      <c r="AD35" s="12">
        <v>3.4</v>
      </c>
      <c r="AE35" s="12">
        <v>3.75</v>
      </c>
      <c r="AG35">
        <v>1</v>
      </c>
      <c r="AH35">
        <v>1</v>
      </c>
      <c r="AI35">
        <f t="shared" si="7"/>
        <v>92.886599008151975</v>
      </c>
      <c r="AJ35">
        <f t="shared" si="8"/>
        <v>-7.1134009918480245</v>
      </c>
    </row>
    <row r="36" spans="2:36">
      <c r="B36" t="s">
        <v>1244</v>
      </c>
      <c r="C36" t="s">
        <v>838</v>
      </c>
      <c r="D36" t="str">
        <f t="shared" si="0"/>
        <v>ReimsStrasbourg</v>
      </c>
      <c r="E36">
        <v>0.25564110699999998</v>
      </c>
      <c r="F36">
        <v>0.32466381100000002</v>
      </c>
      <c r="G36">
        <v>0.41961125799999999</v>
      </c>
      <c r="H36">
        <v>0.119487578</v>
      </c>
      <c r="I36">
        <v>0.20083316100000001</v>
      </c>
      <c r="J36" s="3">
        <v>0</v>
      </c>
      <c r="K36" s="3">
        <v>13.816620503834084</v>
      </c>
      <c r="L36" s="3">
        <v>20.907022906451129</v>
      </c>
      <c r="M36" s="3">
        <f t="shared" si="9"/>
        <v>34.723643410285213</v>
      </c>
      <c r="N36">
        <f t="shared" si="1"/>
        <v>2.25</v>
      </c>
      <c r="O36">
        <f t="shared" si="10"/>
        <v>3.5</v>
      </c>
      <c r="P36">
        <f t="shared" si="11"/>
        <v>3.1</v>
      </c>
      <c r="Q36" s="4">
        <f t="shared" si="2"/>
        <v>65.27635658971478</v>
      </c>
      <c r="R36" s="4">
        <f t="shared" si="3"/>
        <v>113.63452835313409</v>
      </c>
      <c r="S36" s="4">
        <f t="shared" si="4"/>
        <v>130.08812759971329</v>
      </c>
      <c r="T36">
        <f t="shared" si="5"/>
        <v>1.8147559062062844</v>
      </c>
      <c r="U36">
        <f t="shared" si="5"/>
        <v>2.0555103137234525</v>
      </c>
      <c r="V36">
        <f t="shared" si="5"/>
        <v>2.1142376627936459</v>
      </c>
      <c r="W36" s="2">
        <f t="shared" si="6"/>
        <v>2.018433946196446</v>
      </c>
      <c r="AB36" t="s">
        <v>1250</v>
      </c>
      <c r="AC36" s="12">
        <v>11</v>
      </c>
      <c r="AD36" s="12">
        <v>7</v>
      </c>
      <c r="AE36" s="12">
        <v>1.22</v>
      </c>
      <c r="AG36">
        <v>2</v>
      </c>
      <c r="AH36">
        <v>1</v>
      </c>
      <c r="AI36">
        <f t="shared" si="7"/>
        <v>65.27635658971478</v>
      </c>
      <c r="AJ36">
        <f t="shared" si="8"/>
        <v>-34.72364341028522</v>
      </c>
    </row>
    <row r="37" spans="2:36">
      <c r="B37" t="s">
        <v>1243</v>
      </c>
      <c r="C37" t="s">
        <v>854</v>
      </c>
      <c r="D37" t="str">
        <f t="shared" si="0"/>
        <v>NîmesLille</v>
      </c>
      <c r="E37">
        <v>0.39694783500000003</v>
      </c>
      <c r="F37">
        <v>0.27518981100000001</v>
      </c>
      <c r="G37">
        <v>0.327085034</v>
      </c>
      <c r="H37">
        <v>0.26560962999999999</v>
      </c>
      <c r="I37">
        <v>0.34390714</v>
      </c>
      <c r="J37" s="3">
        <v>0</v>
      </c>
      <c r="K37" s="3">
        <v>0</v>
      </c>
      <c r="L37" s="3">
        <v>0</v>
      </c>
      <c r="M37" s="3">
        <f t="shared" si="9"/>
        <v>0</v>
      </c>
      <c r="N37">
        <f t="shared" si="1"/>
        <v>2.5</v>
      </c>
      <c r="O37">
        <f t="shared" si="10"/>
        <v>3.2</v>
      </c>
      <c r="P37">
        <f t="shared" si="11"/>
        <v>3</v>
      </c>
      <c r="Q37" s="4">
        <f t="shared" si="2"/>
        <v>100</v>
      </c>
      <c r="R37" s="4">
        <f t="shared" si="3"/>
        <v>100</v>
      </c>
      <c r="S37" s="4">
        <f t="shared" si="4"/>
        <v>100</v>
      </c>
      <c r="T37">
        <f t="shared" si="5"/>
        <v>2</v>
      </c>
      <c r="U37">
        <f t="shared" si="5"/>
        <v>2</v>
      </c>
      <c r="V37">
        <f t="shared" si="5"/>
        <v>2</v>
      </c>
      <c r="W37" s="2">
        <f t="shared" si="6"/>
        <v>1.9984453600000001</v>
      </c>
      <c r="AB37" t="s">
        <v>1251</v>
      </c>
      <c r="AC37" s="12">
        <v>2.6</v>
      </c>
      <c r="AD37" s="12">
        <v>3.1</v>
      </c>
      <c r="AE37" s="12">
        <v>2.9</v>
      </c>
      <c r="AG37">
        <v>2</v>
      </c>
      <c r="AH37">
        <v>3</v>
      </c>
      <c r="AI37">
        <f t="shared" si="7"/>
        <v>100</v>
      </c>
      <c r="AJ37">
        <f t="shared" si="8"/>
        <v>0</v>
      </c>
    </row>
    <row r="38" spans="2:36">
      <c r="B38" t="s">
        <v>859</v>
      </c>
      <c r="C38" t="s">
        <v>837</v>
      </c>
      <c r="D38" t="str">
        <f t="shared" si="0"/>
        <v>NiceSaint-Étienne</v>
      </c>
      <c r="E38">
        <v>0.419185262</v>
      </c>
      <c r="F38">
        <v>0.18318957</v>
      </c>
      <c r="G38">
        <v>0.39741492299999998</v>
      </c>
      <c r="H38">
        <v>0.131322089</v>
      </c>
      <c r="I38">
        <v>0.19648083599999999</v>
      </c>
      <c r="J38" s="3">
        <v>6.9794615744720598</v>
      </c>
      <c r="K38" s="3">
        <v>0</v>
      </c>
      <c r="L38" s="3">
        <v>14.319171059208784</v>
      </c>
      <c r="M38" s="3">
        <f t="shared" si="9"/>
        <v>21.298632633680846</v>
      </c>
      <c r="N38">
        <f t="shared" si="1"/>
        <v>2.25</v>
      </c>
      <c r="O38">
        <f t="shared" si="10"/>
        <v>3.5</v>
      </c>
      <c r="P38">
        <f t="shared" si="11"/>
        <v>3.1</v>
      </c>
      <c r="Q38" s="4">
        <f t="shared" si="2"/>
        <v>94.405155908881298</v>
      </c>
      <c r="R38" s="4">
        <f t="shared" si="3"/>
        <v>78.701367366319161</v>
      </c>
      <c r="S38" s="4">
        <f t="shared" si="4"/>
        <v>123.0907976498664</v>
      </c>
      <c r="T38">
        <f t="shared" si="5"/>
        <v>1.9749957138068517</v>
      </c>
      <c r="U38">
        <f t="shared" si="5"/>
        <v>1.8959822779052959</v>
      </c>
      <c r="V38">
        <f t="shared" si="5"/>
        <v>2.0902255859997854</v>
      </c>
      <c r="W38" s="2">
        <f t="shared" si="6"/>
        <v>2.0059001142708284</v>
      </c>
      <c r="AB38" t="s">
        <v>927</v>
      </c>
      <c r="AC38" s="12">
        <v>2.2999999999999998</v>
      </c>
      <c r="AD38" s="12">
        <v>3.1</v>
      </c>
      <c r="AE38" s="12">
        <v>3.4</v>
      </c>
      <c r="AG38">
        <v>1</v>
      </c>
      <c r="AH38">
        <v>1</v>
      </c>
      <c r="AI38">
        <f t="shared" si="7"/>
        <v>123.0907976498664</v>
      </c>
      <c r="AJ38">
        <f t="shared" si="8"/>
        <v>23.090797649866403</v>
      </c>
    </row>
    <row r="39" spans="2:36">
      <c r="B39" t="s">
        <v>860</v>
      </c>
      <c r="C39" t="s">
        <v>865</v>
      </c>
      <c r="D39" t="str">
        <f t="shared" si="0"/>
        <v>LyonMonaco</v>
      </c>
      <c r="E39">
        <v>0.35558625100000002</v>
      </c>
      <c r="F39">
        <v>0.35558625100000002</v>
      </c>
      <c r="G39">
        <v>0.28660605700000003</v>
      </c>
      <c r="H39">
        <v>0.39133742999999999</v>
      </c>
      <c r="I39">
        <v>0.45697035499999999</v>
      </c>
      <c r="J39" s="3">
        <v>0</v>
      </c>
      <c r="K39" s="3">
        <v>27.680602320409875</v>
      </c>
      <c r="L39" s="3">
        <v>17.203453119371101</v>
      </c>
      <c r="M39" s="3">
        <f t="shared" si="9"/>
        <v>44.88405543978098</v>
      </c>
      <c r="N39">
        <f t="shared" si="1"/>
        <v>1.44</v>
      </c>
      <c r="O39">
        <f t="shared" si="10"/>
        <v>7</v>
      </c>
      <c r="P39">
        <f t="shared" si="11"/>
        <v>4.75</v>
      </c>
      <c r="Q39" s="4">
        <f t="shared" si="2"/>
        <v>55.11594456021902</v>
      </c>
      <c r="R39" s="4">
        <f t="shared" si="3"/>
        <v>248.88016080308813</v>
      </c>
      <c r="S39" s="4">
        <f t="shared" si="4"/>
        <v>136.83234687723177</v>
      </c>
      <c r="T39">
        <f t="shared" si="5"/>
        <v>1.7412772546195676</v>
      </c>
      <c r="U39">
        <f t="shared" si="5"/>
        <v>2.3959902787012228</v>
      </c>
      <c r="V39">
        <f t="shared" si="5"/>
        <v>2.1361887758175087</v>
      </c>
      <c r="W39" s="2">
        <f t="shared" si="6"/>
        <v>2.083400093602271</v>
      </c>
      <c r="AB39" t="s">
        <v>897</v>
      </c>
      <c r="AC39" s="12">
        <v>2.8</v>
      </c>
      <c r="AD39" s="12">
        <v>3.3</v>
      </c>
      <c r="AE39" s="12">
        <v>2.54</v>
      </c>
      <c r="AG39">
        <v>3</v>
      </c>
      <c r="AH39">
        <v>0</v>
      </c>
      <c r="AI39">
        <f t="shared" si="7"/>
        <v>55.11594456021902</v>
      </c>
      <c r="AJ39">
        <f t="shared" si="8"/>
        <v>-44.88405543978098</v>
      </c>
    </row>
    <row r="40" spans="2:36">
      <c r="B40" t="s">
        <v>850</v>
      </c>
      <c r="C40" t="s">
        <v>847</v>
      </c>
      <c r="D40" t="str">
        <f t="shared" si="0"/>
        <v>CaenToulouse</v>
      </c>
      <c r="E40">
        <v>0.50312247099999996</v>
      </c>
      <c r="F40">
        <v>0.15229904699999999</v>
      </c>
      <c r="G40">
        <v>0.34383248100000002</v>
      </c>
      <c r="H40">
        <v>0.18497028700000001</v>
      </c>
      <c r="I40">
        <v>0.22813617899999999</v>
      </c>
      <c r="J40" s="3">
        <v>28.354524047774078</v>
      </c>
      <c r="K40" s="3">
        <v>0</v>
      </c>
      <c r="L40" s="3">
        <v>16.736696843604644</v>
      </c>
      <c r="M40" s="3">
        <f t="shared" si="9"/>
        <v>45.091220891378725</v>
      </c>
      <c r="N40">
        <f t="shared" si="1"/>
        <v>2.5</v>
      </c>
      <c r="O40">
        <f t="shared" si="10"/>
        <v>3.1</v>
      </c>
      <c r="P40">
        <f t="shared" si="11"/>
        <v>3.1</v>
      </c>
      <c r="Q40" s="4">
        <f t="shared" si="2"/>
        <v>125.79508922805647</v>
      </c>
      <c r="R40" s="4">
        <f t="shared" si="3"/>
        <v>54.908779108621275</v>
      </c>
      <c r="S40" s="4">
        <f t="shared" si="4"/>
        <v>106.79253932379567</v>
      </c>
      <c r="T40">
        <f t="shared" si="5"/>
        <v>2.0996636875100063</v>
      </c>
      <c r="U40">
        <f t="shared" si="5"/>
        <v>1.7396417873210412</v>
      </c>
      <c r="V40">
        <f t="shared" si="5"/>
        <v>2.0285409133321988</v>
      </c>
      <c r="W40" s="2">
        <f t="shared" si="6"/>
        <v>2.0188120241003933</v>
      </c>
      <c r="AB40" t="s">
        <v>967</v>
      </c>
      <c r="AC40" s="12">
        <v>2.1</v>
      </c>
      <c r="AD40" s="12">
        <v>3.3</v>
      </c>
      <c r="AE40" s="12">
        <v>3.75</v>
      </c>
      <c r="AG40">
        <v>2</v>
      </c>
      <c r="AH40">
        <v>1</v>
      </c>
      <c r="AI40">
        <f t="shared" si="7"/>
        <v>125.79508922805647</v>
      </c>
      <c r="AJ40">
        <f t="shared" si="8"/>
        <v>25.795089228056469</v>
      </c>
    </row>
    <row r="41" spans="2:36">
      <c r="B41" t="s">
        <v>866</v>
      </c>
      <c r="C41" t="s">
        <v>841</v>
      </c>
      <c r="D41" t="str">
        <f t="shared" si="0"/>
        <v>Paris S-GNantes</v>
      </c>
      <c r="E41">
        <v>0.44979380899999999</v>
      </c>
      <c r="F41">
        <v>0.13304142899999999</v>
      </c>
      <c r="G41">
        <v>0.113237771</v>
      </c>
      <c r="H41">
        <v>0.66032459099999996</v>
      </c>
      <c r="I41">
        <v>0.61662111500000005</v>
      </c>
      <c r="J41" s="3">
        <v>0</v>
      </c>
      <c r="K41" s="3">
        <v>13.869577234424611</v>
      </c>
      <c r="L41" s="3">
        <v>7.4912697344532786</v>
      </c>
      <c r="M41" s="3">
        <f t="shared" si="9"/>
        <v>21.36084696887789</v>
      </c>
      <c r="N41">
        <f t="shared" si="1"/>
        <v>1.1399999999999999</v>
      </c>
      <c r="O41">
        <f t="shared" si="10"/>
        <v>15</v>
      </c>
      <c r="P41">
        <f t="shared" si="11"/>
        <v>9</v>
      </c>
      <c r="Q41" s="4">
        <f t="shared" si="2"/>
        <v>78.639153031122106</v>
      </c>
      <c r="R41" s="4">
        <f t="shared" si="3"/>
        <v>286.68281154749127</v>
      </c>
      <c r="S41" s="4">
        <f t="shared" si="4"/>
        <v>146.06058064120162</v>
      </c>
      <c r="T41">
        <f t="shared" si="5"/>
        <v>1.8956388273585292</v>
      </c>
      <c r="U41">
        <f t="shared" si="5"/>
        <v>2.4574016550188422</v>
      </c>
      <c r="V41">
        <f t="shared" si="5"/>
        <v>2.1645330227792678</v>
      </c>
      <c r="W41" s="2">
        <f t="shared" si="6"/>
        <v>1.4246897312119746</v>
      </c>
      <c r="AB41" t="s">
        <v>883</v>
      </c>
      <c r="AC41" s="12">
        <v>1.61</v>
      </c>
      <c r="AD41" s="12">
        <v>3.75</v>
      </c>
      <c r="AE41" s="12">
        <v>6</v>
      </c>
      <c r="AG41">
        <v>1</v>
      </c>
      <c r="AH41">
        <v>0</v>
      </c>
      <c r="AI41">
        <f t="shared" si="7"/>
        <v>78.639153031122106</v>
      </c>
      <c r="AJ41">
        <f t="shared" si="8"/>
        <v>-21.360846968877894</v>
      </c>
    </row>
    <row r="42" spans="2:36">
      <c r="B42" t="s">
        <v>857</v>
      </c>
      <c r="C42" t="s">
        <v>862</v>
      </c>
      <c r="D42" t="str">
        <f t="shared" si="0"/>
        <v>AngersMarseille</v>
      </c>
      <c r="E42">
        <v>0.52080860600000001</v>
      </c>
      <c r="F42">
        <v>0.23826350499999999</v>
      </c>
      <c r="G42">
        <v>0.22824159799999999</v>
      </c>
      <c r="H42">
        <v>0.56420865799999997</v>
      </c>
      <c r="I42">
        <v>0.56884004899999996</v>
      </c>
      <c r="J42" s="3">
        <v>38.119498806101078</v>
      </c>
      <c r="K42" s="3">
        <v>0</v>
      </c>
      <c r="L42" s="3">
        <v>6.942031390309781</v>
      </c>
      <c r="M42" s="3">
        <f t="shared" si="9"/>
        <v>45.061530196410857</v>
      </c>
      <c r="N42">
        <f t="shared" si="1"/>
        <v>3.75</v>
      </c>
      <c r="O42">
        <f t="shared" si="10"/>
        <v>2.04</v>
      </c>
      <c r="P42">
        <f t="shared" si="11"/>
        <v>3.4</v>
      </c>
      <c r="Q42" s="4">
        <f t="shared" si="2"/>
        <v>197.88659032646817</v>
      </c>
      <c r="R42" s="4">
        <f t="shared" si="3"/>
        <v>54.938469803589143</v>
      </c>
      <c r="S42" s="4">
        <f t="shared" si="4"/>
        <v>78.541376530642395</v>
      </c>
      <c r="T42">
        <f t="shared" si="5"/>
        <v>2.296416365482111</v>
      </c>
      <c r="U42">
        <f t="shared" si="5"/>
        <v>1.7398765588866494</v>
      </c>
      <c r="V42">
        <f t="shared" si="5"/>
        <v>1.8950985085262428</v>
      </c>
      <c r="W42" s="2">
        <f t="shared" si="6"/>
        <v>2.0430828052434431</v>
      </c>
      <c r="AB42" t="s">
        <v>1177</v>
      </c>
      <c r="AC42" s="12">
        <v>2.5</v>
      </c>
      <c r="AD42" s="12">
        <v>3.25</v>
      </c>
      <c r="AE42" s="12">
        <v>2.8</v>
      </c>
      <c r="AG42">
        <v>1</v>
      </c>
      <c r="AH42">
        <v>1</v>
      </c>
      <c r="AI42">
        <f t="shared" si="7"/>
        <v>78.541376530642395</v>
      </c>
      <c r="AJ42">
        <f t="shared" si="8"/>
        <v>-21.458623469357605</v>
      </c>
    </row>
    <row r="43" spans="2:36">
      <c r="B43" t="s">
        <v>837</v>
      </c>
      <c r="C43" t="s">
        <v>846</v>
      </c>
      <c r="D43" t="str">
        <f t="shared" si="0"/>
        <v>Saint-ÉtienneDijon</v>
      </c>
      <c r="E43">
        <v>0.46880242999999999</v>
      </c>
      <c r="F43">
        <v>0.293663438</v>
      </c>
      <c r="G43">
        <v>0.216581306</v>
      </c>
      <c r="H43">
        <v>0.661473961</v>
      </c>
      <c r="I43">
        <v>0.65930065100000002</v>
      </c>
      <c r="J43" s="3">
        <v>0</v>
      </c>
      <c r="K43" s="3">
        <v>16.765445000784013</v>
      </c>
      <c r="L43" s="3">
        <v>3.762786192249219</v>
      </c>
      <c r="M43" s="3">
        <f t="shared" si="9"/>
        <v>20.528231193033232</v>
      </c>
      <c r="N43">
        <f t="shared" si="1"/>
        <v>1.53</v>
      </c>
      <c r="O43">
        <f t="shared" si="10"/>
        <v>6</v>
      </c>
      <c r="P43">
        <f t="shared" si="11"/>
        <v>4.33</v>
      </c>
      <c r="Q43" s="4">
        <f t="shared" si="2"/>
        <v>79.471768806966764</v>
      </c>
      <c r="R43" s="4">
        <f t="shared" si="3"/>
        <v>180.06443881167084</v>
      </c>
      <c r="S43" s="4">
        <f t="shared" si="4"/>
        <v>95.764633019405892</v>
      </c>
      <c r="T43">
        <f t="shared" si="5"/>
        <v>1.9002128792375605</v>
      </c>
      <c r="U43">
        <f t="shared" si="5"/>
        <v>2.255427951837897</v>
      </c>
      <c r="V43">
        <f t="shared" si="5"/>
        <v>1.9812051487401456</v>
      </c>
      <c r="W43" s="2">
        <f t="shared" si="6"/>
        <v>1.9822531403699453</v>
      </c>
      <c r="AB43" t="s">
        <v>888</v>
      </c>
      <c r="AC43" s="12">
        <v>1.25</v>
      </c>
      <c r="AD43" s="12">
        <v>6</v>
      </c>
      <c r="AE43" s="12">
        <v>11</v>
      </c>
      <c r="AG43">
        <v>3</v>
      </c>
      <c r="AH43">
        <v>0</v>
      </c>
      <c r="AI43">
        <f t="shared" si="7"/>
        <v>79.471768806966764</v>
      </c>
      <c r="AJ43">
        <f t="shared" si="8"/>
        <v>-20.528231193033236</v>
      </c>
    </row>
    <row r="44" spans="2:36">
      <c r="B44" t="s">
        <v>840</v>
      </c>
      <c r="C44" t="s">
        <v>1243</v>
      </c>
      <c r="D44" t="str">
        <f t="shared" si="0"/>
        <v>RennesNîmes</v>
      </c>
      <c r="E44">
        <v>0.34292948400000001</v>
      </c>
      <c r="F44">
        <v>0.38333471499999999</v>
      </c>
      <c r="G44">
        <v>0.27005939600000001</v>
      </c>
      <c r="H44">
        <v>0.45121166699999998</v>
      </c>
      <c r="I44">
        <v>0.50489773299999996</v>
      </c>
      <c r="J44" s="3">
        <v>0</v>
      </c>
      <c r="K44" s="3">
        <v>22.954265365686915</v>
      </c>
      <c r="L44" s="3">
        <v>7.1255260589496672</v>
      </c>
      <c r="M44" s="3">
        <f t="shared" si="9"/>
        <v>30.079791424636582</v>
      </c>
      <c r="N44">
        <f t="shared" si="1"/>
        <v>1.83</v>
      </c>
      <c r="O44">
        <f t="shared" si="10"/>
        <v>4.5</v>
      </c>
      <c r="P44">
        <f t="shared" si="11"/>
        <v>3.5</v>
      </c>
      <c r="Q44" s="4">
        <f t="shared" si="2"/>
        <v>69.920208575363404</v>
      </c>
      <c r="R44" s="4">
        <f t="shared" si="3"/>
        <v>173.21440272095452</v>
      </c>
      <c r="S44" s="4">
        <f t="shared" si="4"/>
        <v>94.859549781687264</v>
      </c>
      <c r="T44">
        <f t="shared" si="5"/>
        <v>1.8446027151497202</v>
      </c>
      <c r="U44">
        <f t="shared" si="5"/>
        <v>2.238584000626918</v>
      </c>
      <c r="V44">
        <f t="shared" si="5"/>
        <v>1.9770810590909647</v>
      </c>
      <c r="W44" s="2">
        <f t="shared" si="6"/>
        <v>2.0246249338363183</v>
      </c>
      <c r="AB44" t="s">
        <v>987</v>
      </c>
      <c r="AC44" s="12">
        <v>3.4</v>
      </c>
      <c r="AD44" s="12">
        <v>3.1</v>
      </c>
      <c r="AE44" s="12">
        <v>2.2999999999999998</v>
      </c>
      <c r="AG44">
        <v>4</v>
      </c>
      <c r="AH44">
        <v>0</v>
      </c>
      <c r="AI44">
        <f t="shared" si="7"/>
        <v>69.920208575363404</v>
      </c>
      <c r="AJ44">
        <f t="shared" si="8"/>
        <v>-30.079791424636596</v>
      </c>
    </row>
    <row r="45" spans="2:36">
      <c r="B45" t="s">
        <v>854</v>
      </c>
      <c r="C45" t="s">
        <v>847</v>
      </c>
      <c r="D45" t="str">
        <f t="shared" si="0"/>
        <v>LilleToulouse</v>
      </c>
      <c r="E45">
        <v>0.63189231000000001</v>
      </c>
      <c r="F45">
        <v>0.149836994</v>
      </c>
      <c r="G45">
        <v>0.19568120999999999</v>
      </c>
      <c r="H45">
        <v>0.56729259399999998</v>
      </c>
      <c r="I45">
        <v>0.516314893</v>
      </c>
      <c r="J45" s="3">
        <v>15.540959749618821</v>
      </c>
      <c r="K45" s="3">
        <v>0</v>
      </c>
      <c r="L45" s="3">
        <v>0</v>
      </c>
      <c r="M45" s="3">
        <f t="shared" si="9"/>
        <v>15.540959749618821</v>
      </c>
      <c r="N45">
        <f t="shared" si="1"/>
        <v>1.72</v>
      </c>
      <c r="O45">
        <f t="shared" si="10"/>
        <v>5.5</v>
      </c>
      <c r="P45">
        <f t="shared" si="11"/>
        <v>3.5</v>
      </c>
      <c r="Q45" s="4">
        <f t="shared" si="2"/>
        <v>111.18949101972555</v>
      </c>
      <c r="R45" s="4">
        <f t="shared" si="3"/>
        <v>84.459040250381179</v>
      </c>
      <c r="S45" s="4">
        <f t="shared" si="4"/>
        <v>84.459040250381179</v>
      </c>
      <c r="T45">
        <f t="shared" si="5"/>
        <v>2.0460637422117065</v>
      </c>
      <c r="U45">
        <f t="shared" si="5"/>
        <v>1.9266461420151062</v>
      </c>
      <c r="V45">
        <f t="shared" si="5"/>
        <v>1.9266461420151062</v>
      </c>
      <c r="W45" s="2">
        <f t="shared" si="6"/>
        <v>1.9585832592059882</v>
      </c>
      <c r="AB45" t="s">
        <v>1015</v>
      </c>
      <c r="AC45" s="12">
        <v>5.5</v>
      </c>
      <c r="AD45" s="12">
        <v>3.75</v>
      </c>
      <c r="AE45" s="12">
        <v>1.64</v>
      </c>
      <c r="AG45">
        <v>1</v>
      </c>
      <c r="AH45">
        <v>2</v>
      </c>
      <c r="AI45">
        <f t="shared" si="7"/>
        <v>84.459040250381179</v>
      </c>
      <c r="AJ45">
        <f t="shared" si="8"/>
        <v>-15.540959749618821</v>
      </c>
    </row>
    <row r="46" spans="2:36">
      <c r="B46" t="s">
        <v>853</v>
      </c>
      <c r="C46" t="s">
        <v>860</v>
      </c>
      <c r="D46" t="str">
        <f t="shared" si="0"/>
        <v>MontpellierLyon</v>
      </c>
      <c r="E46">
        <v>0.38033049000000002</v>
      </c>
      <c r="F46">
        <v>0.38033049000000002</v>
      </c>
      <c r="G46">
        <v>0.216208437</v>
      </c>
      <c r="H46">
        <v>0.690175867</v>
      </c>
      <c r="I46">
        <v>0.68980373900000003</v>
      </c>
      <c r="J46" s="3">
        <v>12.349938870857265</v>
      </c>
      <c r="K46" s="3">
        <v>0</v>
      </c>
      <c r="L46" s="3">
        <v>0</v>
      </c>
      <c r="M46" s="3">
        <f t="shared" si="9"/>
        <v>12.349938870857265</v>
      </c>
      <c r="N46">
        <f t="shared" si="1"/>
        <v>3.3</v>
      </c>
      <c r="O46">
        <f t="shared" si="10"/>
        <v>2.25</v>
      </c>
      <c r="P46">
        <f t="shared" si="11"/>
        <v>3.3</v>
      </c>
      <c r="Q46" s="4">
        <f t="shared" si="2"/>
        <v>128.40485940297171</v>
      </c>
      <c r="R46" s="4">
        <f t="shared" si="3"/>
        <v>87.650061129142728</v>
      </c>
      <c r="S46" s="4">
        <f t="shared" si="4"/>
        <v>87.650061129142728</v>
      </c>
      <c r="T46">
        <f t="shared" si="5"/>
        <v>2.1085814596515404</v>
      </c>
      <c r="U46">
        <f t="shared" si="5"/>
        <v>1.9427522233167518</v>
      </c>
      <c r="V46">
        <f t="shared" si="5"/>
        <v>1.9427522233167518</v>
      </c>
      <c r="W46" s="2">
        <f t="shared" si="6"/>
        <v>1.9608851464784254</v>
      </c>
      <c r="AB46" t="s">
        <v>1229</v>
      </c>
      <c r="AC46" s="12">
        <v>2.14</v>
      </c>
      <c r="AD46" s="12">
        <v>3.4</v>
      </c>
      <c r="AE46" s="12">
        <v>3.4</v>
      </c>
      <c r="AG46">
        <v>1</v>
      </c>
      <c r="AH46">
        <v>1</v>
      </c>
      <c r="AI46">
        <f t="shared" si="7"/>
        <v>87.650061129142728</v>
      </c>
      <c r="AJ46">
        <f t="shared" si="8"/>
        <v>-12.349938870857272</v>
      </c>
    </row>
    <row r="47" spans="2:36">
      <c r="B47" t="s">
        <v>865</v>
      </c>
      <c r="C47" t="s">
        <v>863</v>
      </c>
      <c r="D47" t="str">
        <f t="shared" si="0"/>
        <v>MonacoGuingamp</v>
      </c>
      <c r="E47">
        <v>0.60704036699999997</v>
      </c>
      <c r="F47">
        <v>8.1843759000000002E-2</v>
      </c>
      <c r="G47">
        <v>0.30958723300000002</v>
      </c>
      <c r="H47">
        <v>0.18265673199999999</v>
      </c>
      <c r="I47">
        <v>0.16405519700000001</v>
      </c>
      <c r="J47" s="3">
        <v>37.619648817577954</v>
      </c>
      <c r="K47" s="3">
        <v>0</v>
      </c>
      <c r="L47" s="3">
        <v>18.434063843419807</v>
      </c>
      <c r="M47" s="3">
        <f t="shared" si="9"/>
        <v>56.053712660997761</v>
      </c>
      <c r="N47">
        <f t="shared" si="1"/>
        <v>1.9</v>
      </c>
      <c r="O47">
        <f t="shared" si="10"/>
        <v>4.33</v>
      </c>
      <c r="P47">
        <f t="shared" si="11"/>
        <v>3.5</v>
      </c>
      <c r="Q47" s="4">
        <f t="shared" si="2"/>
        <v>115.42362009240034</v>
      </c>
      <c r="R47" s="4">
        <f t="shared" si="3"/>
        <v>43.946287339002239</v>
      </c>
      <c r="S47" s="4">
        <f t="shared" si="4"/>
        <v>108.46551079097158</v>
      </c>
      <c r="T47">
        <f t="shared" si="5"/>
        <v>2.062294691195123</v>
      </c>
      <c r="U47">
        <f t="shared" si="5"/>
        <v>1.6429221909845051</v>
      </c>
      <c r="V47">
        <f t="shared" si="5"/>
        <v>2.035291665794722</v>
      </c>
      <c r="W47" s="2">
        <f t="shared" si="6"/>
        <v>2.0164593692212756</v>
      </c>
      <c r="AB47" t="s">
        <v>880</v>
      </c>
      <c r="AC47" s="12">
        <v>1.95</v>
      </c>
      <c r="AD47" s="12">
        <v>3.4</v>
      </c>
      <c r="AE47" s="12">
        <v>4.2</v>
      </c>
      <c r="AG47">
        <v>0</v>
      </c>
      <c r="AH47">
        <v>2</v>
      </c>
      <c r="AI47">
        <f t="shared" si="7"/>
        <v>43.946287339002239</v>
      </c>
      <c r="AJ47">
        <f t="shared" si="8"/>
        <v>-56.053712660997761</v>
      </c>
    </row>
    <row r="48" spans="2:36">
      <c r="B48" t="s">
        <v>838</v>
      </c>
      <c r="C48" t="s">
        <v>859</v>
      </c>
      <c r="D48" t="str">
        <f t="shared" si="0"/>
        <v>StrasbourgNice</v>
      </c>
      <c r="E48">
        <v>0.20559787400000001</v>
      </c>
      <c r="F48">
        <v>0.45007849</v>
      </c>
      <c r="G48">
        <v>0.34368768900000002</v>
      </c>
      <c r="H48">
        <v>0.210146108</v>
      </c>
      <c r="I48">
        <v>0.27621811099999999</v>
      </c>
      <c r="J48" s="3">
        <v>0</v>
      </c>
      <c r="K48" s="3">
        <v>26.809062695352718</v>
      </c>
      <c r="L48" s="3">
        <v>16.748593531985883</v>
      </c>
      <c r="M48" s="3">
        <f t="shared" si="9"/>
        <v>43.557656227338597</v>
      </c>
      <c r="N48">
        <f t="shared" si="1"/>
        <v>2.37</v>
      </c>
      <c r="O48">
        <f t="shared" si="10"/>
        <v>3.1</v>
      </c>
      <c r="P48">
        <f t="shared" si="11"/>
        <v>3.2</v>
      </c>
      <c r="Q48" s="4">
        <f t="shared" si="2"/>
        <v>56.442343772661395</v>
      </c>
      <c r="R48" s="4">
        <f t="shared" si="3"/>
        <v>139.55043812825483</v>
      </c>
      <c r="S48" s="4">
        <f t="shared" si="4"/>
        <v>110.03784307501623</v>
      </c>
      <c r="T48">
        <f t="shared" si="5"/>
        <v>1.7516050395684806</v>
      </c>
      <c r="U48">
        <f t="shared" si="5"/>
        <v>2.1447312043243612</v>
      </c>
      <c r="V48">
        <f t="shared" si="5"/>
        <v>2.0415420689059491</v>
      </c>
      <c r="W48" s="2">
        <f t="shared" si="6"/>
        <v>2.0270765297797197</v>
      </c>
      <c r="AB48" t="s">
        <v>1124</v>
      </c>
      <c r="AC48" s="12">
        <v>3</v>
      </c>
      <c r="AD48" s="12">
        <v>3.3</v>
      </c>
      <c r="AE48" s="12">
        <v>2.4</v>
      </c>
      <c r="AG48">
        <v>2</v>
      </c>
      <c r="AH48">
        <v>0</v>
      </c>
      <c r="AI48">
        <f t="shared" si="7"/>
        <v>56.442343772661395</v>
      </c>
      <c r="AJ48">
        <f t="shared" si="8"/>
        <v>-43.557656227338605</v>
      </c>
    </row>
    <row r="49" spans="2:36">
      <c r="B49" t="s">
        <v>1244</v>
      </c>
      <c r="C49" t="s">
        <v>850</v>
      </c>
      <c r="D49" t="str">
        <f t="shared" si="0"/>
        <v>ReimsCaen</v>
      </c>
      <c r="E49">
        <v>0.38253937500000001</v>
      </c>
      <c r="F49">
        <v>0.19099827</v>
      </c>
      <c r="G49">
        <v>0.42635728299999998</v>
      </c>
      <c r="H49">
        <v>0.105615055</v>
      </c>
      <c r="I49">
        <v>0.173712375</v>
      </c>
      <c r="J49" s="3">
        <v>0</v>
      </c>
      <c r="K49" s="3">
        <v>3.1183601141604691</v>
      </c>
      <c r="L49" s="3">
        <v>20.929795510589834</v>
      </c>
      <c r="M49" s="3">
        <f t="shared" si="9"/>
        <v>24.048155624750304</v>
      </c>
      <c r="N49">
        <f t="shared" si="1"/>
        <v>1.8</v>
      </c>
      <c r="O49">
        <f t="shared" si="10"/>
        <v>4.75</v>
      </c>
      <c r="P49">
        <f t="shared" si="11"/>
        <v>3.5</v>
      </c>
      <c r="Q49" s="4">
        <f t="shared" si="2"/>
        <v>75.951844375249692</v>
      </c>
      <c r="R49" s="4">
        <f t="shared" si="3"/>
        <v>90.764054917511913</v>
      </c>
      <c r="S49" s="4">
        <f t="shared" si="4"/>
        <v>149.20612866231411</v>
      </c>
      <c r="T49">
        <f t="shared" si="5"/>
        <v>1.8805383245091127</v>
      </c>
      <c r="U49">
        <f t="shared" si="5"/>
        <v>1.957913889911908</v>
      </c>
      <c r="V49">
        <f t="shared" si="5"/>
        <v>2.173786662208768</v>
      </c>
      <c r="W49" s="2">
        <f t="shared" si="6"/>
        <v>2.0201478962243771</v>
      </c>
      <c r="AB49" t="s">
        <v>1252</v>
      </c>
      <c r="AC49" s="12">
        <v>1.83</v>
      </c>
      <c r="AD49" s="12">
        <v>3.4</v>
      </c>
      <c r="AE49" s="12">
        <v>4.5</v>
      </c>
      <c r="AG49">
        <v>2</v>
      </c>
      <c r="AH49">
        <v>2</v>
      </c>
      <c r="AI49">
        <f t="shared" si="7"/>
        <v>149.20612866231411</v>
      </c>
      <c r="AJ49">
        <f t="shared" si="8"/>
        <v>49.206128662314114</v>
      </c>
    </row>
    <row r="50" spans="2:36">
      <c r="B50" t="s">
        <v>851</v>
      </c>
      <c r="C50" t="s">
        <v>844</v>
      </c>
      <c r="D50" t="str">
        <f t="shared" si="0"/>
        <v>BordeauxAmiens</v>
      </c>
      <c r="E50">
        <v>0.705488589</v>
      </c>
      <c r="F50">
        <v>8.3643006000000006E-2</v>
      </c>
      <c r="G50">
        <v>0.197535461</v>
      </c>
      <c r="H50">
        <v>0.411506072</v>
      </c>
      <c r="I50">
        <v>0.31713662999999997</v>
      </c>
      <c r="J50" s="3">
        <v>24.567655060396678</v>
      </c>
      <c r="K50" s="3">
        <v>0</v>
      </c>
      <c r="L50" s="3">
        <v>0</v>
      </c>
      <c r="M50" s="3">
        <f t="shared" si="9"/>
        <v>24.567655060396678</v>
      </c>
      <c r="N50">
        <f t="shared" si="1"/>
        <v>1.61</v>
      </c>
      <c r="O50">
        <f t="shared" si="10"/>
        <v>6</v>
      </c>
      <c r="P50">
        <f t="shared" si="11"/>
        <v>3.75</v>
      </c>
      <c r="Q50" s="4">
        <f t="shared" si="2"/>
        <v>114.98626958684197</v>
      </c>
      <c r="R50" s="4">
        <f t="shared" si="3"/>
        <v>75.432344939603325</v>
      </c>
      <c r="S50" s="4">
        <f t="shared" si="4"/>
        <v>75.432344939603325</v>
      </c>
      <c r="T50">
        <f t="shared" si="5"/>
        <v>2.0606459847129548</v>
      </c>
      <c r="U50">
        <f t="shared" si="5"/>
        <v>1.8775576086903669</v>
      </c>
      <c r="V50">
        <f t="shared" si="5"/>
        <v>1.8775576086903669</v>
      </c>
      <c r="W50" s="2">
        <f t="shared" si="6"/>
        <v>1.9816909982994011</v>
      </c>
      <c r="AB50" t="s">
        <v>995</v>
      </c>
      <c r="AC50" s="12">
        <v>1.28</v>
      </c>
      <c r="AD50" s="12">
        <v>5.75</v>
      </c>
      <c r="AE50" s="12">
        <v>10</v>
      </c>
      <c r="AG50">
        <v>1</v>
      </c>
      <c r="AH50">
        <v>1</v>
      </c>
      <c r="AI50">
        <f t="shared" si="7"/>
        <v>75.432344939603325</v>
      </c>
      <c r="AJ50">
        <f t="shared" si="8"/>
        <v>-24.567655060396675</v>
      </c>
    </row>
    <row r="51" spans="2:36">
      <c r="B51" t="s">
        <v>841</v>
      </c>
      <c r="C51" t="s">
        <v>853</v>
      </c>
      <c r="D51" t="str">
        <f t="shared" si="0"/>
        <v>NantesMontpellier</v>
      </c>
      <c r="E51">
        <v>0.19866307599999999</v>
      </c>
      <c r="F51">
        <v>0.57457255600000001</v>
      </c>
      <c r="G51">
        <v>0.20222306700000001</v>
      </c>
      <c r="H51">
        <v>0.62458929699999999</v>
      </c>
      <c r="I51">
        <v>0.59579112300000003</v>
      </c>
      <c r="J51" s="3">
        <v>0</v>
      </c>
      <c r="K51" s="3">
        <v>37.859254053595848</v>
      </c>
      <c r="L51" s="3">
        <v>1.0406895596846946</v>
      </c>
      <c r="M51" s="3">
        <f t="shared" si="9"/>
        <v>38.899943613280541</v>
      </c>
      <c r="N51">
        <f t="shared" si="1"/>
        <v>2.6</v>
      </c>
      <c r="O51">
        <f t="shared" si="10"/>
        <v>2.9</v>
      </c>
      <c r="P51">
        <f t="shared" si="11"/>
        <v>3.1</v>
      </c>
      <c r="Q51" s="4">
        <f t="shared" si="2"/>
        <v>61.100056386719459</v>
      </c>
      <c r="R51" s="4">
        <f t="shared" si="3"/>
        <v>170.89189314214741</v>
      </c>
      <c r="S51" s="4">
        <f t="shared" si="4"/>
        <v>64.326194021742012</v>
      </c>
      <c r="T51">
        <f t="shared" si="5"/>
        <v>1.7860416110351862</v>
      </c>
      <c r="U51">
        <f t="shared" si="5"/>
        <v>2.2327214609235484</v>
      </c>
      <c r="V51">
        <f t="shared" si="5"/>
        <v>1.808387856324142</v>
      </c>
      <c r="W51" s="2">
        <f t="shared" si="6"/>
        <v>2.0033787355825665</v>
      </c>
      <c r="AB51" t="s">
        <v>1253</v>
      </c>
      <c r="AC51" s="12">
        <v>1.9</v>
      </c>
      <c r="AD51" s="12">
        <v>3.25</v>
      </c>
      <c r="AE51" s="12">
        <v>4.33</v>
      </c>
      <c r="AG51">
        <v>2</v>
      </c>
      <c r="AH51">
        <v>0</v>
      </c>
      <c r="AI51">
        <f t="shared" si="7"/>
        <v>61.100056386719459</v>
      </c>
      <c r="AJ51">
        <f t="shared" si="8"/>
        <v>-38.899943613280541</v>
      </c>
    </row>
    <row r="52" spans="2:36">
      <c r="B52" t="s">
        <v>844</v>
      </c>
      <c r="C52" t="s">
        <v>857</v>
      </c>
      <c r="D52" t="str">
        <f t="shared" si="0"/>
        <v>AmiensAngers</v>
      </c>
      <c r="E52">
        <v>0.397039113</v>
      </c>
      <c r="F52">
        <v>0.339229271</v>
      </c>
      <c r="G52">
        <v>0.25841349000000002</v>
      </c>
      <c r="H52">
        <v>0.49729196799999997</v>
      </c>
      <c r="I52">
        <v>0.54080002199999999</v>
      </c>
      <c r="J52" s="3">
        <v>12.592725319734841</v>
      </c>
      <c r="K52" s="3">
        <v>0</v>
      </c>
      <c r="L52" s="3">
        <v>0</v>
      </c>
      <c r="M52" s="3">
        <f t="shared" si="9"/>
        <v>12.592725319734841</v>
      </c>
      <c r="N52">
        <f t="shared" si="1"/>
        <v>3.2</v>
      </c>
      <c r="O52">
        <f t="shared" si="10"/>
        <v>2.4</v>
      </c>
      <c r="P52">
        <f t="shared" si="11"/>
        <v>3</v>
      </c>
      <c r="Q52" s="4">
        <f t="shared" si="2"/>
        <v>127.70399570341665</v>
      </c>
      <c r="R52" s="4">
        <f t="shared" si="3"/>
        <v>87.407274680265161</v>
      </c>
      <c r="S52" s="4">
        <f t="shared" si="4"/>
        <v>87.407274680265161</v>
      </c>
      <c r="T52">
        <f t="shared" si="5"/>
        <v>2.1062044860245508</v>
      </c>
      <c r="U52">
        <f t="shared" si="5"/>
        <v>1.9415475793394457</v>
      </c>
      <c r="V52">
        <f t="shared" si="5"/>
        <v>1.9415475793394457</v>
      </c>
      <c r="W52" s="2">
        <f t="shared" si="6"/>
        <v>1.9965974168571012</v>
      </c>
      <c r="AB52" t="s">
        <v>1254</v>
      </c>
      <c r="AC52" s="12">
        <v>1.75</v>
      </c>
      <c r="AD52" s="12">
        <v>4</v>
      </c>
      <c r="AE52" s="12">
        <v>4.33</v>
      </c>
      <c r="AG52">
        <v>0</v>
      </c>
      <c r="AH52">
        <v>0</v>
      </c>
      <c r="AI52">
        <f t="shared" si="7"/>
        <v>87.407274680265161</v>
      </c>
      <c r="AJ52">
        <f t="shared" si="8"/>
        <v>-12.592725319734839</v>
      </c>
    </row>
    <row r="53" spans="2:36">
      <c r="B53" t="s">
        <v>850</v>
      </c>
      <c r="C53" t="s">
        <v>854</v>
      </c>
      <c r="D53" t="str">
        <f t="shared" si="0"/>
        <v>CaenLille</v>
      </c>
      <c r="E53">
        <v>0.35672346300000002</v>
      </c>
      <c r="F53">
        <v>0.31055529199999998</v>
      </c>
      <c r="G53">
        <v>0.332081346</v>
      </c>
      <c r="H53">
        <v>0.26009982500000001</v>
      </c>
      <c r="I53">
        <v>0.343236922</v>
      </c>
      <c r="J53" s="3">
        <v>16.644926604467408</v>
      </c>
      <c r="K53" s="3">
        <v>0</v>
      </c>
      <c r="L53" s="3">
        <v>10.957024680088169</v>
      </c>
      <c r="M53" s="3">
        <f t="shared" si="9"/>
        <v>27.601951284555575</v>
      </c>
      <c r="N53">
        <f t="shared" si="1"/>
        <v>3.8</v>
      </c>
      <c r="O53">
        <f t="shared" si="10"/>
        <v>2.1</v>
      </c>
      <c r="P53">
        <f t="shared" si="11"/>
        <v>3.25</v>
      </c>
      <c r="Q53" s="4">
        <f t="shared" si="2"/>
        <v>135.64876981242054</v>
      </c>
      <c r="R53" s="4">
        <f t="shared" si="3"/>
        <v>72.398048715444432</v>
      </c>
      <c r="S53" s="4">
        <f t="shared" si="4"/>
        <v>108.00837892573097</v>
      </c>
      <c r="T53">
        <f t="shared" si="5"/>
        <v>2.1324158595344005</v>
      </c>
      <c r="U53">
        <f t="shared" si="5"/>
        <v>1.8597268611759443</v>
      </c>
      <c r="V53">
        <f t="shared" si="5"/>
        <v>2.0334574478948939</v>
      </c>
      <c r="W53" s="2">
        <f t="shared" si="6"/>
        <v>2.0135040747126327</v>
      </c>
      <c r="AB53" t="s">
        <v>949</v>
      </c>
      <c r="AC53" s="12">
        <v>2.14</v>
      </c>
      <c r="AD53" s="12">
        <v>3.2</v>
      </c>
      <c r="AE53" s="12">
        <v>3.6</v>
      </c>
      <c r="AG53">
        <v>1</v>
      </c>
      <c r="AH53">
        <v>3</v>
      </c>
      <c r="AI53">
        <f t="shared" si="7"/>
        <v>72.398048715444432</v>
      </c>
      <c r="AJ53">
        <f t="shared" si="8"/>
        <v>-27.601951284555568</v>
      </c>
    </row>
    <row r="54" spans="2:36">
      <c r="B54" t="s">
        <v>860</v>
      </c>
      <c r="C54" t="s">
        <v>1244</v>
      </c>
      <c r="D54" t="str">
        <f t="shared" si="0"/>
        <v>LyonReims</v>
      </c>
      <c r="E54">
        <v>0.50936407699999997</v>
      </c>
      <c r="F54">
        <v>0.203733845</v>
      </c>
      <c r="G54">
        <v>0.28426642000000002</v>
      </c>
      <c r="H54">
        <v>0.33708725699999997</v>
      </c>
      <c r="I54">
        <v>0.37916832099999997</v>
      </c>
      <c r="J54" s="3">
        <v>0</v>
      </c>
      <c r="K54" s="3">
        <v>9.874872229630391</v>
      </c>
      <c r="L54" s="3">
        <v>10.958933544851154</v>
      </c>
      <c r="M54" s="3">
        <f t="shared" si="9"/>
        <v>20.833805774481547</v>
      </c>
      <c r="N54">
        <f t="shared" si="1"/>
        <v>1.45</v>
      </c>
      <c r="O54">
        <f t="shared" si="10"/>
        <v>7.5</v>
      </c>
      <c r="P54">
        <f t="shared" si="11"/>
        <v>4.5</v>
      </c>
      <c r="Q54" s="4">
        <f t="shared" si="2"/>
        <v>79.166194225518453</v>
      </c>
      <c r="R54" s="4">
        <f t="shared" si="3"/>
        <v>153.22773594774637</v>
      </c>
      <c r="S54" s="4">
        <f t="shared" si="4"/>
        <v>128.48139517734865</v>
      </c>
      <c r="T54">
        <f t="shared" si="5"/>
        <v>1.8985397675040114</v>
      </c>
      <c r="U54">
        <f t="shared" si="5"/>
        <v>2.1853373846098938</v>
      </c>
      <c r="V54">
        <f t="shared" si="5"/>
        <v>2.108840243956819</v>
      </c>
      <c r="W54" s="2">
        <f t="shared" si="6"/>
        <v>2.0117476108128245</v>
      </c>
      <c r="AB54" t="s">
        <v>864</v>
      </c>
      <c r="AC54" s="12">
        <v>1.85</v>
      </c>
      <c r="AD54" s="12">
        <v>3.5</v>
      </c>
      <c r="AE54" s="12">
        <v>4.5</v>
      </c>
      <c r="AG54">
        <v>1</v>
      </c>
      <c r="AH54">
        <v>1</v>
      </c>
      <c r="AI54">
        <f t="shared" si="7"/>
        <v>128.48139517734865</v>
      </c>
      <c r="AJ54">
        <f t="shared" si="8"/>
        <v>28.481395177348645</v>
      </c>
    </row>
    <row r="55" spans="2:36">
      <c r="B55" t="s">
        <v>844</v>
      </c>
      <c r="C55" t="s">
        <v>866</v>
      </c>
      <c r="D55" t="str">
        <f t="shared" si="0"/>
        <v>AmiensParis S-G</v>
      </c>
      <c r="E55">
        <v>9.1373447999999996E-2</v>
      </c>
      <c r="F55">
        <v>0.704183852</v>
      </c>
      <c r="G55">
        <v>0.13792555200000001</v>
      </c>
      <c r="H55">
        <v>0.64929763200000001</v>
      </c>
      <c r="I55">
        <v>0.51639103600000003</v>
      </c>
      <c r="J55" s="3">
        <v>4.2086188102168443</v>
      </c>
      <c r="K55" s="3">
        <v>0</v>
      </c>
      <c r="L55" s="3">
        <v>2.3341352994833233</v>
      </c>
      <c r="M55" s="3">
        <f t="shared" si="9"/>
        <v>6.5427541097001676</v>
      </c>
      <c r="N55">
        <f t="shared" si="1"/>
        <v>17</v>
      </c>
      <c r="O55">
        <f t="shared" si="10"/>
        <v>1.1599999999999999</v>
      </c>
      <c r="P55">
        <f t="shared" si="11"/>
        <v>7.5</v>
      </c>
      <c r="Q55" s="4">
        <f t="shared" si="2"/>
        <v>165.00376566398617</v>
      </c>
      <c r="R55" s="4">
        <f t="shared" si="3"/>
        <v>93.457245890299831</v>
      </c>
      <c r="S55" s="4">
        <f t="shared" si="4"/>
        <v>110.96326063642475</v>
      </c>
      <c r="T55">
        <f t="shared" si="5"/>
        <v>2.217493855658927</v>
      </c>
      <c r="U55">
        <f t="shared" si="5"/>
        <v>1.9706129785685733</v>
      </c>
      <c r="V55">
        <f t="shared" si="5"/>
        <v>2.0451792099217623</v>
      </c>
      <c r="W55" s="2">
        <f t="shared" si="6"/>
        <v>1.8723763690273647</v>
      </c>
      <c r="AB55" t="s">
        <v>945</v>
      </c>
      <c r="AC55" s="12">
        <v>2.2000000000000002</v>
      </c>
      <c r="AD55" s="12">
        <v>3</v>
      </c>
      <c r="AE55" s="12">
        <v>3.75</v>
      </c>
      <c r="AG55">
        <v>0</v>
      </c>
      <c r="AH55">
        <v>3</v>
      </c>
      <c r="AI55">
        <f t="shared" si="7"/>
        <v>93.457245890299831</v>
      </c>
      <c r="AJ55">
        <f t="shared" si="8"/>
        <v>-6.5427541097001694</v>
      </c>
    </row>
    <row r="56" spans="2:36">
      <c r="B56" t="s">
        <v>859</v>
      </c>
      <c r="C56" t="s">
        <v>851</v>
      </c>
      <c r="D56" t="str">
        <f t="shared" si="0"/>
        <v>NiceBordeaux</v>
      </c>
      <c r="E56">
        <v>0.316005808</v>
      </c>
      <c r="F56">
        <v>0.17842851000000001</v>
      </c>
      <c r="G56">
        <v>0.50554692599999995</v>
      </c>
      <c r="H56">
        <v>5.3961189E-2</v>
      </c>
      <c r="I56">
        <v>0.11232331800000001</v>
      </c>
      <c r="J56" s="3">
        <v>0</v>
      </c>
      <c r="K56" s="3">
        <v>0</v>
      </c>
      <c r="L56" s="3">
        <v>28.054431669220175</v>
      </c>
      <c r="M56" s="3">
        <f t="shared" si="9"/>
        <v>28.054431669220175</v>
      </c>
      <c r="N56">
        <f t="shared" si="1"/>
        <v>2.2000000000000002</v>
      </c>
      <c r="O56">
        <f t="shared" si="10"/>
        <v>3.6</v>
      </c>
      <c r="P56">
        <f t="shared" si="11"/>
        <v>3.2</v>
      </c>
      <c r="Q56" s="4">
        <f t="shared" si="2"/>
        <v>71.945568330779821</v>
      </c>
      <c r="R56" s="4">
        <f t="shared" si="3"/>
        <v>71.945568330779821</v>
      </c>
      <c r="S56" s="4">
        <f t="shared" si="4"/>
        <v>161.71974967228439</v>
      </c>
      <c r="T56">
        <f t="shared" si="5"/>
        <v>1.8570040476296281</v>
      </c>
      <c r="U56">
        <f t="shared" si="5"/>
        <v>1.8570040476296281</v>
      </c>
      <c r="V56">
        <f t="shared" si="5"/>
        <v>2.2087630604131228</v>
      </c>
      <c r="W56" s="2">
        <f t="shared" si="6"/>
        <v>2.0347999052672012</v>
      </c>
      <c r="AB56" t="s">
        <v>1255</v>
      </c>
      <c r="AC56" s="12">
        <v>2.04</v>
      </c>
      <c r="AD56" s="12">
        <v>3.3</v>
      </c>
      <c r="AE56" s="12">
        <v>3.8</v>
      </c>
      <c r="AG56">
        <v>1</v>
      </c>
      <c r="AH56">
        <v>0</v>
      </c>
      <c r="AI56">
        <f t="shared" si="7"/>
        <v>71.945568330779821</v>
      </c>
      <c r="AJ56">
        <f t="shared" si="8"/>
        <v>-28.054431669220179</v>
      </c>
    </row>
    <row r="57" spans="2:36">
      <c r="B57" t="s">
        <v>863</v>
      </c>
      <c r="C57" t="s">
        <v>837</v>
      </c>
      <c r="D57" t="str">
        <f t="shared" si="0"/>
        <v>GuingampSaint-Étienne</v>
      </c>
      <c r="E57">
        <v>0.48691825500000002</v>
      </c>
      <c r="F57">
        <v>0.20840673200000001</v>
      </c>
      <c r="G57">
        <v>0.30301967400000002</v>
      </c>
      <c r="H57">
        <v>0.29298838399999999</v>
      </c>
      <c r="I57">
        <v>0.34638130499999997</v>
      </c>
      <c r="J57" s="3">
        <v>27.37043814268371</v>
      </c>
      <c r="K57" s="3">
        <v>0</v>
      </c>
      <c r="L57" s="3">
        <v>11.151326925235814</v>
      </c>
      <c r="M57" s="3">
        <f t="shared" si="9"/>
        <v>38.521765067919524</v>
      </c>
      <c r="N57">
        <f t="shared" si="1"/>
        <v>2.87</v>
      </c>
      <c r="O57">
        <f t="shared" si="10"/>
        <v>2.5</v>
      </c>
      <c r="P57">
        <f t="shared" si="11"/>
        <v>3.2</v>
      </c>
      <c r="Q57" s="4">
        <f t="shared" si="2"/>
        <v>140.03139240158271</v>
      </c>
      <c r="R57" s="4">
        <f t="shared" si="3"/>
        <v>61.478234932080476</v>
      </c>
      <c r="S57" s="4">
        <f t="shared" si="4"/>
        <v>97.16248109283508</v>
      </c>
      <c r="T57">
        <f t="shared" si="5"/>
        <v>2.146225407238771</v>
      </c>
      <c r="U57">
        <f t="shared" si="5"/>
        <v>1.7887213902157741</v>
      </c>
      <c r="V57">
        <f t="shared" si="5"/>
        <v>1.9874985962027685</v>
      </c>
      <c r="W57" s="2">
        <f t="shared" si="6"/>
        <v>2.0200690862195536</v>
      </c>
      <c r="AB57" t="s">
        <v>1083</v>
      </c>
      <c r="AC57" s="12">
        <v>1.64</v>
      </c>
      <c r="AD57" s="12">
        <v>3.5</v>
      </c>
      <c r="AE57" s="12">
        <v>6.5</v>
      </c>
      <c r="AG57">
        <v>0</v>
      </c>
      <c r="AH57">
        <v>1</v>
      </c>
      <c r="AI57">
        <f t="shared" si="7"/>
        <v>61.478234932080476</v>
      </c>
      <c r="AJ57">
        <f t="shared" si="8"/>
        <v>-38.521765067919524</v>
      </c>
    </row>
    <row r="58" spans="2:36">
      <c r="B58" t="s">
        <v>841</v>
      </c>
      <c r="C58" t="s">
        <v>840</v>
      </c>
      <c r="D58" t="str">
        <f t="shared" si="0"/>
        <v>NantesRennes</v>
      </c>
      <c r="E58">
        <v>0.37876726700000002</v>
      </c>
      <c r="F58">
        <v>0.37876726700000002</v>
      </c>
      <c r="G58">
        <v>0.20022884799999999</v>
      </c>
      <c r="H58">
        <v>0.75307439499999995</v>
      </c>
      <c r="I58">
        <v>0.73748185700000002</v>
      </c>
      <c r="J58" s="3">
        <v>6.7288877911545883</v>
      </c>
      <c r="K58" s="3">
        <v>9.6467790002844875</v>
      </c>
      <c r="L58" s="3">
        <v>0</v>
      </c>
      <c r="M58" s="3">
        <f t="shared" si="9"/>
        <v>16.375666791439077</v>
      </c>
      <c r="N58">
        <f t="shared" si="1"/>
        <v>2.5499999999999998</v>
      </c>
      <c r="O58">
        <f t="shared" si="10"/>
        <v>2.8</v>
      </c>
      <c r="P58">
        <f t="shared" si="11"/>
        <v>3.3</v>
      </c>
      <c r="Q58" s="4">
        <f t="shared" si="2"/>
        <v>100.78299707600513</v>
      </c>
      <c r="R58" s="4">
        <f t="shared" si="3"/>
        <v>110.63531440935748</v>
      </c>
      <c r="S58" s="4">
        <f t="shared" si="4"/>
        <v>83.624333208560927</v>
      </c>
      <c r="T58">
        <f t="shared" si="5"/>
        <v>2.0033872692233325</v>
      </c>
      <c r="U58">
        <f t="shared" si="5"/>
        <v>2.0438937743929104</v>
      </c>
      <c r="V58">
        <f t="shared" si="5"/>
        <v>1.9223326678760639</v>
      </c>
      <c r="W58" s="2">
        <f t="shared" si="6"/>
        <v>1.9178840352330231</v>
      </c>
      <c r="AB58" t="s">
        <v>903</v>
      </c>
      <c r="AC58" s="12">
        <v>1.8</v>
      </c>
      <c r="AD58" s="12">
        <v>3.3</v>
      </c>
      <c r="AE58" s="12">
        <v>5.25</v>
      </c>
      <c r="AG58">
        <v>0</v>
      </c>
      <c r="AH58">
        <v>1</v>
      </c>
      <c r="AI58">
        <f t="shared" si="7"/>
        <v>110.63531440935748</v>
      </c>
      <c r="AJ58">
        <f t="shared" si="8"/>
        <v>10.635314409357477</v>
      </c>
    </row>
    <row r="59" spans="2:36">
      <c r="B59" t="s">
        <v>847</v>
      </c>
      <c r="C59" t="s">
        <v>838</v>
      </c>
      <c r="D59" t="str">
        <f t="shared" si="0"/>
        <v>ToulouseStrasbourg</v>
      </c>
      <c r="E59">
        <v>0.32929930499999999</v>
      </c>
      <c r="F59">
        <v>0.37243162699999999</v>
      </c>
      <c r="G59">
        <v>0.29659874600000002</v>
      </c>
      <c r="H59">
        <v>0.35697628799999997</v>
      </c>
      <c r="I59">
        <v>0.427820698</v>
      </c>
      <c r="J59" s="3">
        <v>0</v>
      </c>
      <c r="K59" s="3">
        <v>5.9544229235399593</v>
      </c>
      <c r="L59" s="3">
        <v>0.24674114466867281</v>
      </c>
      <c r="M59" s="3">
        <f t="shared" si="9"/>
        <v>6.201164068208632</v>
      </c>
      <c r="N59">
        <f t="shared" si="1"/>
        <v>2.5</v>
      </c>
      <c r="O59">
        <f t="shared" si="10"/>
        <v>3</v>
      </c>
      <c r="P59">
        <f t="shared" si="11"/>
        <v>3.2</v>
      </c>
      <c r="Q59" s="4">
        <f t="shared" si="2"/>
        <v>93.798835931791359</v>
      </c>
      <c r="R59" s="4">
        <f t="shared" si="3"/>
        <v>111.66210470241124</v>
      </c>
      <c r="S59" s="4">
        <f t="shared" si="4"/>
        <v>94.588407594731109</v>
      </c>
      <c r="T59">
        <f t="shared" si="5"/>
        <v>1.9721974487038347</v>
      </c>
      <c r="U59">
        <f t="shared" si="5"/>
        <v>2.0479058095436842</v>
      </c>
      <c r="V59">
        <f t="shared" si="5"/>
        <v>1.9758379141382241</v>
      </c>
      <c r="W59" s="2">
        <f t="shared" si="6"/>
        <v>1.9981791894047052</v>
      </c>
      <c r="AB59" t="s">
        <v>1161</v>
      </c>
      <c r="AC59" s="12">
        <v>2.25</v>
      </c>
      <c r="AD59" s="12">
        <v>3.1</v>
      </c>
      <c r="AE59" s="12">
        <v>3.5</v>
      </c>
      <c r="AG59">
        <v>1</v>
      </c>
      <c r="AH59">
        <v>2</v>
      </c>
      <c r="AI59">
        <f t="shared" si="7"/>
        <v>111.66210470241124</v>
      </c>
      <c r="AJ59">
        <f t="shared" si="8"/>
        <v>11.662104702411241</v>
      </c>
    </row>
    <row r="60" spans="2:36">
      <c r="B60" t="s">
        <v>846</v>
      </c>
      <c r="C60" t="s">
        <v>853</v>
      </c>
      <c r="D60" t="str">
        <f t="shared" si="0"/>
        <v>DijonMontpellier</v>
      </c>
      <c r="E60">
        <v>0.232685109</v>
      </c>
      <c r="F60">
        <v>0.35362096100000001</v>
      </c>
      <c r="G60">
        <v>0.413585657</v>
      </c>
      <c r="H60">
        <v>0.123561702</v>
      </c>
      <c r="I60">
        <v>0.20210358</v>
      </c>
      <c r="J60" s="3">
        <v>0</v>
      </c>
      <c r="K60" s="3">
        <v>0</v>
      </c>
      <c r="L60" s="3">
        <v>15.851504761107069</v>
      </c>
      <c r="M60" s="3">
        <f t="shared" si="9"/>
        <v>15.851504761107069</v>
      </c>
      <c r="N60">
        <f t="shared" si="1"/>
        <v>3.25</v>
      </c>
      <c r="O60">
        <f t="shared" si="10"/>
        <v>2.2999999999999998</v>
      </c>
      <c r="P60">
        <f t="shared" si="11"/>
        <v>3.3</v>
      </c>
      <c r="Q60" s="4">
        <f t="shared" si="2"/>
        <v>84.148495238892934</v>
      </c>
      <c r="R60" s="4">
        <f t="shared" si="3"/>
        <v>84.148495238892934</v>
      </c>
      <c r="S60" s="4">
        <f t="shared" si="4"/>
        <v>136.45846095054625</v>
      </c>
      <c r="T60">
        <f t="shared" si="5"/>
        <v>1.9250463542359253</v>
      </c>
      <c r="U60">
        <f t="shared" si="5"/>
        <v>1.9250463542359253</v>
      </c>
      <c r="V60">
        <f t="shared" si="5"/>
        <v>2.1350004687725961</v>
      </c>
      <c r="W60" s="2">
        <f t="shared" si="6"/>
        <v>2.0116719340925151</v>
      </c>
      <c r="AB60" t="s">
        <v>1035</v>
      </c>
      <c r="AC60" s="12">
        <v>1.95</v>
      </c>
      <c r="AD60" s="12">
        <v>3.5</v>
      </c>
      <c r="AE60" s="12">
        <v>3.8</v>
      </c>
      <c r="AG60">
        <v>1</v>
      </c>
      <c r="AH60">
        <v>1</v>
      </c>
      <c r="AI60">
        <f t="shared" si="7"/>
        <v>136.45846095054625</v>
      </c>
      <c r="AJ60">
        <f t="shared" si="8"/>
        <v>36.458460950546254</v>
      </c>
    </row>
    <row r="61" spans="2:36">
      <c r="B61" t="s">
        <v>862</v>
      </c>
      <c r="C61" t="s">
        <v>865</v>
      </c>
      <c r="D61" t="str">
        <f t="shared" si="0"/>
        <v>MarseilleMonaco</v>
      </c>
      <c r="E61">
        <v>0.475266615</v>
      </c>
      <c r="F61">
        <v>0.28613617899999999</v>
      </c>
      <c r="G61">
        <v>0.220648069</v>
      </c>
      <c r="H61">
        <v>0.63856972599999995</v>
      </c>
      <c r="I61">
        <v>0.64024165899999996</v>
      </c>
      <c r="J61" s="3">
        <v>0</v>
      </c>
      <c r="K61" s="3">
        <v>15.31094767186832</v>
      </c>
      <c r="L61" s="3">
        <v>1.728918815986052</v>
      </c>
      <c r="M61" s="3">
        <f t="shared" si="9"/>
        <v>17.039866487854372</v>
      </c>
      <c r="N61">
        <f t="shared" si="1"/>
        <v>1.57</v>
      </c>
      <c r="O61">
        <f t="shared" si="10"/>
        <v>6</v>
      </c>
      <c r="P61">
        <f t="shared" si="11"/>
        <v>4</v>
      </c>
      <c r="Q61" s="4">
        <f t="shared" si="2"/>
        <v>82.960133512145632</v>
      </c>
      <c r="R61" s="4">
        <f t="shared" si="3"/>
        <v>174.82581954335555</v>
      </c>
      <c r="S61" s="4">
        <f t="shared" si="4"/>
        <v>89.875808776089841</v>
      </c>
      <c r="T61">
        <f t="shared" si="5"/>
        <v>1.918869442314705</v>
      </c>
      <c r="U61">
        <f t="shared" si="5"/>
        <v>2.2426055727899987</v>
      </c>
      <c r="V61">
        <f t="shared" si="5"/>
        <v>1.9536428115457374</v>
      </c>
      <c r="W61" s="2">
        <f t="shared" si="6"/>
        <v>1.984732687961382</v>
      </c>
      <c r="AB61" t="s">
        <v>1032</v>
      </c>
      <c r="AC61" s="12">
        <v>7.5</v>
      </c>
      <c r="AD61" s="12">
        <v>4.5</v>
      </c>
      <c r="AE61" s="12">
        <v>1.4</v>
      </c>
      <c r="AG61">
        <v>1</v>
      </c>
      <c r="AH61">
        <v>1</v>
      </c>
      <c r="AI61">
        <f t="shared" si="7"/>
        <v>89.875808776089841</v>
      </c>
      <c r="AJ61">
        <f t="shared" si="8"/>
        <v>-10.124191223910159</v>
      </c>
    </row>
    <row r="62" spans="2:36">
      <c r="B62" t="s">
        <v>857</v>
      </c>
      <c r="C62" t="s">
        <v>851</v>
      </c>
      <c r="D62" t="str">
        <f t="shared" si="0"/>
        <v>AngersBordeaux</v>
      </c>
      <c r="E62">
        <v>0.42907882400000003</v>
      </c>
      <c r="F62">
        <v>0.194317922</v>
      </c>
      <c r="G62">
        <v>0.37628620000000002</v>
      </c>
      <c r="H62">
        <v>0.158580581</v>
      </c>
      <c r="I62">
        <v>0.22604078699999999</v>
      </c>
      <c r="J62" s="3">
        <v>13.765397373132734</v>
      </c>
      <c r="K62" s="3">
        <v>0</v>
      </c>
      <c r="L62" s="3">
        <v>13.346143599747718</v>
      </c>
      <c r="M62" s="3">
        <f t="shared" si="9"/>
        <v>27.111540972880452</v>
      </c>
      <c r="N62">
        <f t="shared" si="1"/>
        <v>2.5</v>
      </c>
      <c r="O62">
        <f t="shared" si="10"/>
        <v>3</v>
      </c>
      <c r="P62">
        <f t="shared" si="11"/>
        <v>3</v>
      </c>
      <c r="Q62" s="4">
        <f t="shared" si="2"/>
        <v>107.30195245995138</v>
      </c>
      <c r="R62" s="4">
        <f t="shared" si="3"/>
        <v>72.888459027119552</v>
      </c>
      <c r="S62" s="4">
        <f t="shared" si="4"/>
        <v>112.92688982636271</v>
      </c>
      <c r="T62">
        <f t="shared" si="5"/>
        <v>2.030607624434436</v>
      </c>
      <c r="U62">
        <f t="shared" si="5"/>
        <v>1.8626587686797742</v>
      </c>
      <c r="V62">
        <f t="shared" si="5"/>
        <v>2.0527973671926394</v>
      </c>
      <c r="W62" s="2">
        <f t="shared" si="6"/>
        <v>2.0056780334936168</v>
      </c>
      <c r="AB62" t="s">
        <v>1010</v>
      </c>
      <c r="AC62" s="12">
        <v>1.75</v>
      </c>
      <c r="AD62" s="12">
        <v>3.8</v>
      </c>
      <c r="AE62" s="12">
        <v>4.75</v>
      </c>
      <c r="AG62">
        <v>1</v>
      </c>
      <c r="AH62">
        <v>2</v>
      </c>
      <c r="AI62">
        <f t="shared" si="7"/>
        <v>72.888459027119552</v>
      </c>
      <c r="AJ62">
        <f t="shared" si="8"/>
        <v>-27.111540972880448</v>
      </c>
    </row>
    <row r="63" spans="2:36">
      <c r="B63" t="s">
        <v>847</v>
      </c>
      <c r="C63" t="s">
        <v>860</v>
      </c>
      <c r="D63" t="str">
        <f t="shared" si="0"/>
        <v>ToulouseLyon</v>
      </c>
      <c r="E63">
        <v>0.36905599700000002</v>
      </c>
      <c r="F63">
        <v>0.36905599700000002</v>
      </c>
      <c r="G63">
        <v>0.25616628000000002</v>
      </c>
      <c r="H63">
        <v>0.50958271300000002</v>
      </c>
      <c r="I63">
        <v>0.55145323199999996</v>
      </c>
      <c r="J63" s="3">
        <v>24.086587103645428</v>
      </c>
      <c r="K63" s="3">
        <v>0</v>
      </c>
      <c r="L63" s="3">
        <v>7.5247975846182271</v>
      </c>
      <c r="M63" s="3">
        <f t="shared" si="9"/>
        <v>31.611384688263655</v>
      </c>
      <c r="N63">
        <f t="shared" si="1"/>
        <v>5.25</v>
      </c>
      <c r="O63">
        <f t="shared" si="10"/>
        <v>1.66</v>
      </c>
      <c r="P63">
        <f t="shared" si="11"/>
        <v>3.75</v>
      </c>
      <c r="Q63" s="4">
        <f t="shared" si="2"/>
        <v>194.84319760587485</v>
      </c>
      <c r="R63" s="4">
        <f t="shared" si="3"/>
        <v>68.388615311736345</v>
      </c>
      <c r="S63" s="4">
        <f t="shared" si="4"/>
        <v>96.606606254054697</v>
      </c>
      <c r="T63">
        <f t="shared" si="5"/>
        <v>2.2896852482410974</v>
      </c>
      <c r="U63">
        <f t="shared" si="5"/>
        <v>1.8349838105094589</v>
      </c>
      <c r="V63">
        <f t="shared" si="5"/>
        <v>1.9850068258107547</v>
      </c>
      <c r="W63" s="2">
        <f t="shared" si="6"/>
        <v>2.0307256661147872</v>
      </c>
      <c r="AB63" t="s">
        <v>1027</v>
      </c>
      <c r="AC63" s="12">
        <v>2.4</v>
      </c>
      <c r="AD63" s="12">
        <v>3.2</v>
      </c>
      <c r="AE63" s="12">
        <v>3.1</v>
      </c>
      <c r="AG63">
        <v>2</v>
      </c>
      <c r="AH63">
        <v>2</v>
      </c>
      <c r="AI63">
        <f t="shared" si="7"/>
        <v>96.606606254054697</v>
      </c>
      <c r="AJ63">
        <f t="shared" si="8"/>
        <v>-3.3933937459453034</v>
      </c>
    </row>
    <row r="64" spans="2:36">
      <c r="B64" t="s">
        <v>865</v>
      </c>
      <c r="C64" t="s">
        <v>859</v>
      </c>
      <c r="D64" t="str">
        <f t="shared" si="0"/>
        <v>MonacoNice</v>
      </c>
      <c r="E64">
        <v>0.21467146100000001</v>
      </c>
      <c r="F64">
        <v>0.25850072600000001</v>
      </c>
      <c r="G64">
        <v>0.52681966599999996</v>
      </c>
      <c r="H64">
        <v>4.6069679000000002E-2</v>
      </c>
      <c r="I64">
        <v>0.105987067</v>
      </c>
      <c r="J64" s="3">
        <v>0</v>
      </c>
      <c r="K64" s="3">
        <v>8.9258019353121689</v>
      </c>
      <c r="L64" s="3">
        <v>35.237997473838085</v>
      </c>
      <c r="M64" s="3">
        <f t="shared" si="9"/>
        <v>44.163799409150258</v>
      </c>
      <c r="N64">
        <f t="shared" si="1"/>
        <v>2.2999999999999998</v>
      </c>
      <c r="O64">
        <f t="shared" si="10"/>
        <v>3.3</v>
      </c>
      <c r="P64">
        <f t="shared" si="11"/>
        <v>3.2</v>
      </c>
      <c r="Q64" s="4">
        <f t="shared" si="2"/>
        <v>55.836200590849749</v>
      </c>
      <c r="R64" s="4">
        <f t="shared" si="3"/>
        <v>85.291346977379902</v>
      </c>
      <c r="S64" s="4">
        <f t="shared" si="4"/>
        <v>168.59779250713163</v>
      </c>
      <c r="T64">
        <f t="shared" si="5"/>
        <v>1.7469158587811695</v>
      </c>
      <c r="U64">
        <f t="shared" si="5"/>
        <v>1.9309049731300492</v>
      </c>
      <c r="V64">
        <f t="shared" si="5"/>
        <v>2.2268518840001836</v>
      </c>
      <c r="W64" s="2">
        <f t="shared" si="6"/>
        <v>2.0473026828001988</v>
      </c>
      <c r="AB64" t="s">
        <v>966</v>
      </c>
      <c r="AC64" s="12">
        <v>2.6</v>
      </c>
      <c r="AD64" s="12">
        <v>3</v>
      </c>
      <c r="AE64" s="12">
        <v>3</v>
      </c>
      <c r="AG64">
        <v>1</v>
      </c>
      <c r="AH64">
        <v>1</v>
      </c>
      <c r="AI64">
        <f t="shared" si="7"/>
        <v>168.59779250713163</v>
      </c>
      <c r="AJ64">
        <f t="shared" si="8"/>
        <v>68.597792507131629</v>
      </c>
    </row>
    <row r="65" spans="2:36">
      <c r="B65" t="s">
        <v>1243</v>
      </c>
      <c r="C65" t="s">
        <v>841</v>
      </c>
      <c r="D65" t="str">
        <f t="shared" si="0"/>
        <v>NîmesNantes</v>
      </c>
      <c r="E65">
        <v>0.56907970100000005</v>
      </c>
      <c r="F65">
        <v>0.18543746699999999</v>
      </c>
      <c r="G65">
        <v>0.23677063600000001</v>
      </c>
      <c r="H65">
        <v>0.467888097</v>
      </c>
      <c r="I65">
        <v>0.46850045600000001</v>
      </c>
      <c r="J65" s="3">
        <v>28.188683050652692</v>
      </c>
      <c r="K65" s="3">
        <v>0</v>
      </c>
      <c r="L65" s="3">
        <v>2.5838432982231021</v>
      </c>
      <c r="M65" s="3">
        <f t="shared" si="9"/>
        <v>30.772526348875793</v>
      </c>
      <c r="N65">
        <f t="shared" si="1"/>
        <v>2.37</v>
      </c>
      <c r="O65">
        <f t="shared" si="10"/>
        <v>3.1</v>
      </c>
      <c r="P65">
        <f t="shared" si="11"/>
        <v>3.25</v>
      </c>
      <c r="Q65" s="4">
        <f t="shared" si="2"/>
        <v>136.03465248117107</v>
      </c>
      <c r="R65" s="4">
        <f t="shared" si="3"/>
        <v>69.227473651124214</v>
      </c>
      <c r="S65" s="4">
        <f t="shared" si="4"/>
        <v>77.624964370349289</v>
      </c>
      <c r="T65">
        <f t="shared" si="5"/>
        <v>2.1336495514908713</v>
      </c>
      <c r="U65">
        <f t="shared" si="5"/>
        <v>1.8402784829996235</v>
      </c>
      <c r="V65">
        <f t="shared" si="5"/>
        <v>1.8900014138446786</v>
      </c>
      <c r="W65" s="2">
        <f t="shared" si="6"/>
        <v>2.0029700660601657</v>
      </c>
      <c r="AB65" t="s">
        <v>1130</v>
      </c>
      <c r="AC65" s="12">
        <v>3.25</v>
      </c>
      <c r="AD65" s="12">
        <v>3.1</v>
      </c>
      <c r="AE65" s="12">
        <v>2.4</v>
      </c>
      <c r="AG65">
        <v>1</v>
      </c>
      <c r="AH65">
        <v>0</v>
      </c>
      <c r="AI65">
        <f t="shared" si="7"/>
        <v>136.03465248117107</v>
      </c>
      <c r="AJ65">
        <f t="shared" si="8"/>
        <v>36.034652481171065</v>
      </c>
    </row>
    <row r="66" spans="2:36">
      <c r="B66" t="s">
        <v>863</v>
      </c>
      <c r="C66" t="s">
        <v>840</v>
      </c>
      <c r="D66" t="str">
        <f t="shared" ref="D66:D129" si="13">B66&amp;C66</f>
        <v>GuingampRennes</v>
      </c>
      <c r="E66">
        <v>0.31911742500000001</v>
      </c>
      <c r="F66">
        <v>0.35306617499999998</v>
      </c>
      <c r="G66">
        <v>0.32709197699999998</v>
      </c>
      <c r="H66">
        <v>0.27240410399999998</v>
      </c>
      <c r="I66">
        <v>0.35470655299999998</v>
      </c>
      <c r="J66" s="3">
        <v>0</v>
      </c>
      <c r="K66" s="3">
        <v>0</v>
      </c>
      <c r="L66" s="3">
        <v>2.0940487700105805</v>
      </c>
      <c r="M66" s="3">
        <f t="shared" si="9"/>
        <v>2.0940487700105805</v>
      </c>
      <c r="N66">
        <f t="shared" ref="N66:N129" si="14">VLOOKUP(D66,$AB$2:$AE$381, 2, FALSE)</f>
        <v>2.87</v>
      </c>
      <c r="O66">
        <f t="shared" si="10"/>
        <v>2.5499999999999998</v>
      </c>
      <c r="P66">
        <f t="shared" si="11"/>
        <v>3.2</v>
      </c>
      <c r="Q66" s="4">
        <f t="shared" ref="Q66:Q129" si="15">100+(J66*N66-J66)-K66-L66</f>
        <v>97.905951229989427</v>
      </c>
      <c r="R66" s="4">
        <f t="shared" ref="R66:R129" si="16">100+(K66*O66-K66)-J66-L66</f>
        <v>97.905951229989427</v>
      </c>
      <c r="S66" s="4">
        <f t="shared" ref="S66:S129" si="17">100+(L66*P66-L66)-J66-K66</f>
        <v>104.60690729402327</v>
      </c>
      <c r="T66">
        <f t="shared" ref="T66:V129" si="18">LOG(Q66)</f>
        <v>1.9908090912698497</v>
      </c>
      <c r="U66">
        <f t="shared" si="18"/>
        <v>1.9908090912698497</v>
      </c>
      <c r="V66">
        <f t="shared" si="18"/>
        <v>2.0195603623576148</v>
      </c>
      <c r="W66" s="2">
        <f t="shared" ref="W66:W129" si="19">(E66*T66)+(F66*U66)+(G66*V66)</f>
        <v>1.9987712134768847</v>
      </c>
      <c r="AB66" t="s">
        <v>1171</v>
      </c>
      <c r="AC66" s="12">
        <v>2.4500000000000002</v>
      </c>
      <c r="AD66" s="12">
        <v>3.2</v>
      </c>
      <c r="AE66" s="12">
        <v>3</v>
      </c>
      <c r="AG66">
        <v>2</v>
      </c>
      <c r="AH66">
        <v>1</v>
      </c>
      <c r="AI66">
        <f t="shared" ref="AI66:AI129" si="20">IF(AG66=AH66,S66,IF(AG66&gt;AH66,Q66,R66))</f>
        <v>97.905951229989427</v>
      </c>
      <c r="AJ66">
        <f t="shared" ref="AJ66:AJ129" si="21">AI66-100</f>
        <v>-2.0940487700105734</v>
      </c>
    </row>
    <row r="67" spans="2:36">
      <c r="B67" t="s">
        <v>837</v>
      </c>
      <c r="C67" t="s">
        <v>862</v>
      </c>
      <c r="D67" t="str">
        <f t="shared" si="13"/>
        <v>Saint-ÉtienneMarseille</v>
      </c>
      <c r="E67">
        <v>0.49246760000000001</v>
      </c>
      <c r="F67">
        <v>0.21484705600000001</v>
      </c>
      <c r="G67">
        <v>0.15561074999999999</v>
      </c>
      <c r="H67">
        <v>0.77122916100000005</v>
      </c>
      <c r="I67">
        <v>0.72797645099999997</v>
      </c>
      <c r="J67" s="3">
        <v>22.588240239249203</v>
      </c>
      <c r="K67" s="3">
        <v>0</v>
      </c>
      <c r="L67" s="3">
        <v>0</v>
      </c>
      <c r="M67" s="3">
        <f t="shared" ref="M67:M130" si="22">SUM(J67:L67)</f>
        <v>22.588240239249203</v>
      </c>
      <c r="N67">
        <f t="shared" si="14"/>
        <v>2.25</v>
      </c>
      <c r="O67">
        <f t="shared" ref="O67:O130" si="23">VLOOKUP(D67,$AB$2:$AE$381, 4, FALSE)</f>
        <v>3.1</v>
      </c>
      <c r="P67">
        <f t="shared" ref="P67:P130" si="24">VLOOKUP(D67,$AB$2:$AE$381, 3, FALSE)</f>
        <v>3.5</v>
      </c>
      <c r="Q67" s="4">
        <f t="shared" si="15"/>
        <v>128.23530029906152</v>
      </c>
      <c r="R67" s="4">
        <f t="shared" si="16"/>
        <v>77.411759760750797</v>
      </c>
      <c r="S67" s="4">
        <f t="shared" si="17"/>
        <v>77.411759760750797</v>
      </c>
      <c r="T67">
        <f t="shared" si="18"/>
        <v>2.1080075931609272</v>
      </c>
      <c r="U67">
        <f t="shared" si="18"/>
        <v>1.8888069401565488</v>
      </c>
      <c r="V67">
        <f t="shared" si="18"/>
        <v>1.8888069401565488</v>
      </c>
      <c r="W67" s="2">
        <f t="shared" si="19"/>
        <v>1.7378487151937065</v>
      </c>
      <c r="AB67" t="s">
        <v>1160</v>
      </c>
      <c r="AC67" s="12">
        <v>3</v>
      </c>
      <c r="AD67" s="12">
        <v>3</v>
      </c>
      <c r="AE67" s="12">
        <v>2.6</v>
      </c>
      <c r="AG67">
        <v>2</v>
      </c>
      <c r="AH67">
        <v>1</v>
      </c>
      <c r="AI67">
        <f t="shared" si="20"/>
        <v>128.23530029906152</v>
      </c>
      <c r="AJ67">
        <f t="shared" si="21"/>
        <v>28.235300299061521</v>
      </c>
    </row>
    <row r="68" spans="2:36">
      <c r="B68" t="s">
        <v>854</v>
      </c>
      <c r="C68" t="s">
        <v>844</v>
      </c>
      <c r="D68" t="str">
        <f t="shared" si="13"/>
        <v>LilleAmiens</v>
      </c>
      <c r="E68">
        <v>0.70900793699999998</v>
      </c>
      <c r="F68">
        <v>9.3246677E-2</v>
      </c>
      <c r="G68">
        <v>0.16913246700000001</v>
      </c>
      <c r="H68">
        <v>0.53495940399999997</v>
      </c>
      <c r="I68">
        <v>0.42333628400000001</v>
      </c>
      <c r="J68" s="3">
        <v>31.802327576049944</v>
      </c>
      <c r="K68" s="3">
        <v>0</v>
      </c>
      <c r="L68" s="3">
        <v>0</v>
      </c>
      <c r="M68" s="3">
        <f t="shared" si="22"/>
        <v>31.802327576049944</v>
      </c>
      <c r="N68">
        <f t="shared" si="14"/>
        <v>1.65</v>
      </c>
      <c r="O68">
        <f t="shared" si="23"/>
        <v>5.75</v>
      </c>
      <c r="P68">
        <f t="shared" si="24"/>
        <v>3.6</v>
      </c>
      <c r="Q68" s="4">
        <f t="shared" si="15"/>
        <v>120.67151292443246</v>
      </c>
      <c r="R68" s="4">
        <f t="shared" si="16"/>
        <v>68.197672423950053</v>
      </c>
      <c r="S68" s="4">
        <f t="shared" si="17"/>
        <v>68.197672423950053</v>
      </c>
      <c r="T68">
        <f t="shared" si="18"/>
        <v>2.0816047577533521</v>
      </c>
      <c r="U68">
        <f t="shared" si="18"/>
        <v>1.8337695525056776</v>
      </c>
      <c r="V68">
        <f t="shared" si="18"/>
        <v>1.8337695525056776</v>
      </c>
      <c r="W68" s="2">
        <f t="shared" si="19"/>
        <v>1.9570171804237915</v>
      </c>
      <c r="AB68" t="s">
        <v>1187</v>
      </c>
      <c r="AC68" s="12">
        <v>5.75</v>
      </c>
      <c r="AD68" s="12">
        <v>4.2</v>
      </c>
      <c r="AE68" s="12">
        <v>1.57</v>
      </c>
      <c r="AG68">
        <v>2</v>
      </c>
      <c r="AH68">
        <v>1</v>
      </c>
      <c r="AI68">
        <f t="shared" si="20"/>
        <v>120.67151292443246</v>
      </c>
      <c r="AJ68">
        <f t="shared" si="21"/>
        <v>20.671512924432463</v>
      </c>
    </row>
    <row r="69" spans="2:36">
      <c r="B69" t="s">
        <v>866</v>
      </c>
      <c r="C69" t="s">
        <v>863</v>
      </c>
      <c r="D69" t="str">
        <f t="shared" si="13"/>
        <v>Paris S-GGuingamp</v>
      </c>
      <c r="E69">
        <v>0.62252079299999996</v>
      </c>
      <c r="F69">
        <v>7.4670612999999997E-2</v>
      </c>
      <c r="G69">
        <v>9.5266305999999995E-2</v>
      </c>
      <c r="H69">
        <v>0.68765542400000002</v>
      </c>
      <c r="I69">
        <v>0.56473629199999997</v>
      </c>
      <c r="J69" s="3">
        <v>0</v>
      </c>
      <c r="K69" s="3">
        <v>5.8263299259618844</v>
      </c>
      <c r="L69" s="3">
        <v>2.9097904867271183</v>
      </c>
      <c r="M69" s="3">
        <f t="shared" si="22"/>
        <v>8.7361204126890026</v>
      </c>
      <c r="N69">
        <f t="shared" si="14"/>
        <v>1.1000000000000001</v>
      </c>
      <c r="O69">
        <f t="shared" si="23"/>
        <v>26</v>
      </c>
      <c r="P69">
        <f t="shared" si="24"/>
        <v>10</v>
      </c>
      <c r="Q69" s="4">
        <f t="shared" si="15"/>
        <v>91.263879587310996</v>
      </c>
      <c r="R69" s="4">
        <f t="shared" si="16"/>
        <v>242.74845766231999</v>
      </c>
      <c r="S69" s="4">
        <f t="shared" si="17"/>
        <v>120.36178445458218</v>
      </c>
      <c r="T69">
        <f t="shared" si="18"/>
        <v>1.9602989264961304</v>
      </c>
      <c r="U69">
        <f t="shared" si="18"/>
        <v>2.3851564792355662</v>
      </c>
      <c r="V69">
        <f t="shared" si="18"/>
        <v>2.0804886178602779</v>
      </c>
      <c r="W69" s="2">
        <f t="shared" si="19"/>
        <v>1.5966284039434555</v>
      </c>
      <c r="AB69" t="s">
        <v>1059</v>
      </c>
      <c r="AC69" s="12">
        <v>1.44</v>
      </c>
      <c r="AD69" s="12">
        <v>4.5</v>
      </c>
      <c r="AE69" s="12">
        <v>7.5</v>
      </c>
      <c r="AG69">
        <v>9</v>
      </c>
      <c r="AH69">
        <v>0</v>
      </c>
      <c r="AI69">
        <f t="shared" si="20"/>
        <v>91.263879587310996</v>
      </c>
      <c r="AJ69">
        <f t="shared" si="21"/>
        <v>-8.7361204126890044</v>
      </c>
    </row>
    <row r="70" spans="2:36">
      <c r="B70" t="s">
        <v>1243</v>
      </c>
      <c r="C70" t="s">
        <v>847</v>
      </c>
      <c r="D70" t="str">
        <f t="shared" si="13"/>
        <v>NîmesToulouse</v>
      </c>
      <c r="E70">
        <v>0.52826768300000004</v>
      </c>
      <c r="F70">
        <v>0.199745226</v>
      </c>
      <c r="G70">
        <v>0.26802540200000002</v>
      </c>
      <c r="H70">
        <v>0.38014409300000002</v>
      </c>
      <c r="I70">
        <v>0.41047247599999998</v>
      </c>
      <c r="J70" s="3">
        <v>3.6803992915575594</v>
      </c>
      <c r="K70" s="3">
        <v>0</v>
      </c>
      <c r="L70" s="3">
        <v>0.15098571940857405</v>
      </c>
      <c r="M70" s="3">
        <f t="shared" si="22"/>
        <v>3.8313850109661334</v>
      </c>
      <c r="N70">
        <f t="shared" si="14"/>
        <v>1.95</v>
      </c>
      <c r="O70">
        <f t="shared" si="23"/>
        <v>3.8</v>
      </c>
      <c r="P70">
        <f t="shared" si="24"/>
        <v>3.6</v>
      </c>
      <c r="Q70" s="4">
        <f t="shared" si="15"/>
        <v>103.3453936075711</v>
      </c>
      <c r="R70" s="4">
        <f t="shared" si="16"/>
        <v>96.168614989033856</v>
      </c>
      <c r="S70" s="4">
        <f t="shared" si="17"/>
        <v>96.712163578904736</v>
      </c>
      <c r="T70">
        <f t="shared" si="18"/>
        <v>2.0142911236783791</v>
      </c>
      <c r="U70">
        <f t="shared" si="18"/>
        <v>1.9830333614245845</v>
      </c>
      <c r="V70">
        <f t="shared" si="18"/>
        <v>1.9854810991397482</v>
      </c>
      <c r="W70" s="2">
        <f t="shared" si="19"/>
        <v>1.9923457214966702</v>
      </c>
      <c r="AB70" t="s">
        <v>1256</v>
      </c>
      <c r="AC70" s="12">
        <v>1.95</v>
      </c>
      <c r="AD70" s="12">
        <v>3.6</v>
      </c>
      <c r="AE70" s="12">
        <v>3.8</v>
      </c>
      <c r="AG70">
        <v>0</v>
      </c>
      <c r="AH70">
        <v>1</v>
      </c>
      <c r="AI70">
        <f t="shared" si="20"/>
        <v>96.168614989033856</v>
      </c>
      <c r="AJ70">
        <f t="shared" si="21"/>
        <v>-3.8313850109661445</v>
      </c>
    </row>
    <row r="71" spans="2:36">
      <c r="B71" t="s">
        <v>1244</v>
      </c>
      <c r="C71" t="s">
        <v>859</v>
      </c>
      <c r="D71" t="str">
        <f t="shared" si="13"/>
        <v>ReimsNice</v>
      </c>
      <c r="E71">
        <v>0.23148492100000001</v>
      </c>
      <c r="F71">
        <v>0.28015593500000002</v>
      </c>
      <c r="G71">
        <v>0.488340624</v>
      </c>
      <c r="H71">
        <v>6.5299830000000003E-2</v>
      </c>
      <c r="I71">
        <v>0.13395568199999999</v>
      </c>
      <c r="J71" s="3">
        <v>0</v>
      </c>
      <c r="K71" s="3">
        <v>12.225479953175386</v>
      </c>
      <c r="L71" s="3">
        <v>29.369953248178611</v>
      </c>
      <c r="M71" s="3">
        <f t="shared" si="22"/>
        <v>41.595433201353998</v>
      </c>
      <c r="N71">
        <f t="shared" si="14"/>
        <v>2.25</v>
      </c>
      <c r="O71">
        <f t="shared" si="23"/>
        <v>3.7</v>
      </c>
      <c r="P71">
        <f t="shared" si="24"/>
        <v>3</v>
      </c>
      <c r="Q71" s="4">
        <f t="shared" si="15"/>
        <v>58.404566798646009</v>
      </c>
      <c r="R71" s="4">
        <f t="shared" si="16"/>
        <v>103.63884262539494</v>
      </c>
      <c r="S71" s="4">
        <f t="shared" si="17"/>
        <v>146.51442654318186</v>
      </c>
      <c r="T71">
        <f t="shared" si="18"/>
        <v>1.7664468070081003</v>
      </c>
      <c r="U71">
        <f t="shared" si="18"/>
        <v>2.0155225544082387</v>
      </c>
      <c r="V71">
        <f t="shared" si="18"/>
        <v>2.1658803896022576</v>
      </c>
      <c r="W71" s="2">
        <f t="shared" si="19"/>
        <v>2.0312537862825302</v>
      </c>
      <c r="AB71" t="s">
        <v>1257</v>
      </c>
      <c r="AC71" s="12">
        <v>1.1200000000000001</v>
      </c>
      <c r="AD71" s="12">
        <v>9</v>
      </c>
      <c r="AE71" s="12">
        <v>21</v>
      </c>
      <c r="AG71">
        <v>1</v>
      </c>
      <c r="AH71">
        <v>1</v>
      </c>
      <c r="AI71">
        <f t="shared" si="20"/>
        <v>146.51442654318186</v>
      </c>
      <c r="AJ71">
        <f t="shared" si="21"/>
        <v>46.514426543181855</v>
      </c>
    </row>
    <row r="72" spans="2:36">
      <c r="B72" t="s">
        <v>865</v>
      </c>
      <c r="C72" t="s">
        <v>838</v>
      </c>
      <c r="D72" t="str">
        <f t="shared" si="13"/>
        <v>MonacoStrasbourg</v>
      </c>
      <c r="E72">
        <v>0.28757533299999999</v>
      </c>
      <c r="F72">
        <v>0.35128217</v>
      </c>
      <c r="G72">
        <v>0.360825004</v>
      </c>
      <c r="H72">
        <v>0.200819106</v>
      </c>
      <c r="I72">
        <v>0.28666764900000002</v>
      </c>
      <c r="J72" s="3">
        <v>0</v>
      </c>
      <c r="K72" s="3">
        <v>19.62013021678527</v>
      </c>
      <c r="L72" s="3">
        <v>18.357829663619505</v>
      </c>
      <c r="M72" s="3">
        <f t="shared" si="22"/>
        <v>37.977959880404775</v>
      </c>
      <c r="N72">
        <f t="shared" si="14"/>
        <v>1.9</v>
      </c>
      <c r="O72">
        <f t="shared" si="23"/>
        <v>4</v>
      </c>
      <c r="P72">
        <f t="shared" si="24"/>
        <v>3.5</v>
      </c>
      <c r="Q72" s="4">
        <f t="shared" si="15"/>
        <v>62.022040119595225</v>
      </c>
      <c r="R72" s="4">
        <f t="shared" si="16"/>
        <v>140.50256098673631</v>
      </c>
      <c r="S72" s="4">
        <f t="shared" si="17"/>
        <v>126.2744439422635</v>
      </c>
      <c r="T72">
        <f t="shared" si="18"/>
        <v>1.7925460475851267</v>
      </c>
      <c r="U72">
        <f t="shared" si="18"/>
        <v>2.1476842403426741</v>
      </c>
      <c r="V72">
        <f t="shared" si="18"/>
        <v>2.1013154647445669</v>
      </c>
      <c r="W72" s="2">
        <f t="shared" si="19"/>
        <v>2.0281423679462227</v>
      </c>
      <c r="AB72" t="s">
        <v>1028</v>
      </c>
      <c r="AC72" s="12">
        <v>1.95</v>
      </c>
      <c r="AD72" s="12">
        <v>3.4</v>
      </c>
      <c r="AE72" s="12">
        <v>4</v>
      </c>
      <c r="AG72">
        <v>1</v>
      </c>
      <c r="AH72">
        <v>5</v>
      </c>
      <c r="AI72">
        <f t="shared" si="20"/>
        <v>140.50256098673631</v>
      </c>
      <c r="AJ72">
        <f t="shared" si="21"/>
        <v>40.502560986736313</v>
      </c>
    </row>
    <row r="73" spans="2:36">
      <c r="B73" t="s">
        <v>840</v>
      </c>
      <c r="C73" t="s">
        <v>853</v>
      </c>
      <c r="D73" t="str">
        <f t="shared" si="13"/>
        <v>RennesMontpellier</v>
      </c>
      <c r="E73">
        <v>0.279561595</v>
      </c>
      <c r="F73">
        <v>0.43987106300000001</v>
      </c>
      <c r="G73">
        <v>0.27755953799999999</v>
      </c>
      <c r="H73">
        <v>0.405299199</v>
      </c>
      <c r="I73">
        <v>0.45995772400000001</v>
      </c>
      <c r="J73" s="3">
        <v>0</v>
      </c>
      <c r="K73" s="3">
        <v>27.362213912137239</v>
      </c>
      <c r="L73" s="3">
        <v>9.1556056198735902</v>
      </c>
      <c r="M73" s="3">
        <f t="shared" si="22"/>
        <v>36.517819532010833</v>
      </c>
      <c r="N73">
        <f t="shared" si="14"/>
        <v>2.0499999999999998</v>
      </c>
      <c r="O73">
        <f t="shared" si="23"/>
        <v>3.8</v>
      </c>
      <c r="P73">
        <f t="shared" si="24"/>
        <v>3.4</v>
      </c>
      <c r="Q73" s="4">
        <f t="shared" si="15"/>
        <v>63.482180467989174</v>
      </c>
      <c r="R73" s="4">
        <f t="shared" si="16"/>
        <v>167.45859333411067</v>
      </c>
      <c r="S73" s="4">
        <f t="shared" si="17"/>
        <v>94.611239575559381</v>
      </c>
      <c r="T73">
        <f t="shared" si="18"/>
        <v>1.8026518353630947</v>
      </c>
      <c r="U73">
        <f t="shared" si="18"/>
        <v>2.2239074387784048</v>
      </c>
      <c r="V73">
        <f t="shared" si="18"/>
        <v>1.9759427325507433</v>
      </c>
      <c r="W73" s="2">
        <f t="shared" si="19"/>
        <v>2.0306265033940907</v>
      </c>
      <c r="AB73" t="s">
        <v>1131</v>
      </c>
      <c r="AC73" s="12">
        <v>2.14</v>
      </c>
      <c r="AD73" s="12">
        <v>3.2</v>
      </c>
      <c r="AE73" s="12">
        <v>3.7</v>
      </c>
      <c r="AG73">
        <v>0</v>
      </c>
      <c r="AH73">
        <v>0</v>
      </c>
      <c r="AI73">
        <f t="shared" si="20"/>
        <v>94.611239575559381</v>
      </c>
      <c r="AJ73">
        <f t="shared" si="21"/>
        <v>-5.3887604244406191</v>
      </c>
    </row>
    <row r="74" spans="2:36">
      <c r="B74" t="s">
        <v>857</v>
      </c>
      <c r="C74" t="s">
        <v>841</v>
      </c>
      <c r="D74" t="str">
        <f t="shared" si="13"/>
        <v>AngersNantes</v>
      </c>
      <c r="E74">
        <v>0.52934879700000004</v>
      </c>
      <c r="F74">
        <v>0.175119735</v>
      </c>
      <c r="G74">
        <v>0.29338235800000001</v>
      </c>
      <c r="H74">
        <v>0.29144082999999998</v>
      </c>
      <c r="I74">
        <v>0.32731396299999999</v>
      </c>
      <c r="J74" s="3">
        <v>26.512208975012321</v>
      </c>
      <c r="K74" s="3">
        <v>0</v>
      </c>
      <c r="L74" s="3">
        <v>8.4140846206256423</v>
      </c>
      <c r="M74" s="3">
        <f t="shared" si="22"/>
        <v>34.926293595637965</v>
      </c>
      <c r="N74">
        <f t="shared" si="14"/>
        <v>2.4500000000000002</v>
      </c>
      <c r="O74">
        <f t="shared" si="23"/>
        <v>3.1</v>
      </c>
      <c r="P74">
        <f t="shared" si="24"/>
        <v>3.1</v>
      </c>
      <c r="Q74" s="4">
        <f t="shared" si="15"/>
        <v>130.02861839314224</v>
      </c>
      <c r="R74" s="4">
        <f t="shared" si="16"/>
        <v>65.073706404362028</v>
      </c>
      <c r="S74" s="4">
        <f t="shared" si="17"/>
        <v>91.15736872830152</v>
      </c>
      <c r="T74">
        <f t="shared" si="18"/>
        <v>2.1140389480174138</v>
      </c>
      <c r="U74">
        <f t="shared" si="18"/>
        <v>1.8134055435575875</v>
      </c>
      <c r="V74">
        <f t="shared" si="18"/>
        <v>1.95979178071115</v>
      </c>
      <c r="W74" s="2">
        <f t="shared" si="19"/>
        <v>2.0115954059935555</v>
      </c>
      <c r="AB74" t="s">
        <v>921</v>
      </c>
      <c r="AC74" s="12">
        <v>2.14</v>
      </c>
      <c r="AD74" s="12">
        <v>3.25</v>
      </c>
      <c r="AE74" s="12">
        <v>3.6</v>
      </c>
      <c r="AG74">
        <v>1</v>
      </c>
      <c r="AH74">
        <v>0</v>
      </c>
      <c r="AI74">
        <f t="shared" si="20"/>
        <v>130.02861839314224</v>
      </c>
      <c r="AJ74">
        <f t="shared" si="21"/>
        <v>30.028618393142239</v>
      </c>
    </row>
    <row r="75" spans="2:36">
      <c r="B75" t="s">
        <v>850</v>
      </c>
      <c r="C75" t="s">
        <v>862</v>
      </c>
      <c r="D75" t="str">
        <f t="shared" si="13"/>
        <v>CaenMarseille</v>
      </c>
      <c r="E75">
        <v>0.50775337300000001</v>
      </c>
      <c r="F75">
        <v>0.24059160299999999</v>
      </c>
      <c r="G75">
        <v>0.24363279299999999</v>
      </c>
      <c r="H75">
        <v>0.50364165500000002</v>
      </c>
      <c r="I75">
        <v>0.52387476399999999</v>
      </c>
      <c r="J75" s="3">
        <v>39.774067914528651</v>
      </c>
      <c r="K75" s="3">
        <v>0</v>
      </c>
      <c r="L75" s="3">
        <v>10.841656207942842</v>
      </c>
      <c r="M75" s="3">
        <f t="shared" si="22"/>
        <v>50.615724122471491</v>
      </c>
      <c r="N75">
        <f t="shared" si="14"/>
        <v>4.33</v>
      </c>
      <c r="O75">
        <f t="shared" si="23"/>
        <v>1.85</v>
      </c>
      <c r="P75">
        <f t="shared" si="24"/>
        <v>3.6</v>
      </c>
      <c r="Q75" s="4">
        <f t="shared" si="15"/>
        <v>221.60598994743759</v>
      </c>
      <c r="R75" s="4">
        <f t="shared" si="16"/>
        <v>49.384275877528509</v>
      </c>
      <c r="S75" s="4">
        <f t="shared" si="17"/>
        <v>88.414238226122734</v>
      </c>
      <c r="T75">
        <f t="shared" si="18"/>
        <v>2.3455814950724623</v>
      </c>
      <c r="U75">
        <f t="shared" si="18"/>
        <v>1.6935886900839854</v>
      </c>
      <c r="V75">
        <f t="shared" si="18"/>
        <v>1.9465222094147525</v>
      </c>
      <c r="W75" s="2">
        <f t="shared" si="19"/>
        <v>2.072676776055649</v>
      </c>
      <c r="AB75" t="s">
        <v>1201</v>
      </c>
      <c r="AC75" s="12">
        <v>1.3</v>
      </c>
      <c r="AD75" s="12">
        <v>5.75</v>
      </c>
      <c r="AE75" s="12">
        <v>9.5</v>
      </c>
      <c r="AG75">
        <v>0</v>
      </c>
      <c r="AH75">
        <v>1</v>
      </c>
      <c r="AI75">
        <f t="shared" si="20"/>
        <v>49.384275877528509</v>
      </c>
      <c r="AJ75">
        <f t="shared" si="21"/>
        <v>-50.615724122471491</v>
      </c>
    </row>
    <row r="76" spans="2:36">
      <c r="B76" t="s">
        <v>851</v>
      </c>
      <c r="C76" t="s">
        <v>846</v>
      </c>
      <c r="D76" t="str">
        <f t="shared" si="13"/>
        <v>BordeauxDijon</v>
      </c>
      <c r="E76">
        <v>0.51125142700000004</v>
      </c>
      <c r="F76">
        <v>0.23605031600000001</v>
      </c>
      <c r="G76">
        <v>0.24504795500000001</v>
      </c>
      <c r="H76">
        <v>0.49391482199999998</v>
      </c>
      <c r="I76">
        <v>0.51467583699999997</v>
      </c>
      <c r="J76" s="3">
        <v>0</v>
      </c>
      <c r="K76" s="3">
        <v>7.7364738993885336</v>
      </c>
      <c r="L76" s="3">
        <v>0</v>
      </c>
      <c r="M76" s="3">
        <f t="shared" si="22"/>
        <v>7.7364738993885336</v>
      </c>
      <c r="N76">
        <f t="shared" si="14"/>
        <v>1.66</v>
      </c>
      <c r="O76">
        <f t="shared" si="23"/>
        <v>5.75</v>
      </c>
      <c r="P76">
        <f t="shared" si="24"/>
        <v>3.6</v>
      </c>
      <c r="Q76" s="4">
        <f t="shared" si="15"/>
        <v>92.263526100611472</v>
      </c>
      <c r="R76" s="4">
        <f t="shared" si="16"/>
        <v>136.74825102209553</v>
      </c>
      <c r="S76" s="4">
        <f t="shared" si="17"/>
        <v>92.263526100611472</v>
      </c>
      <c r="T76">
        <f t="shared" si="18"/>
        <v>1.9650300483296419</v>
      </c>
      <c r="U76">
        <f t="shared" si="18"/>
        <v>2.1359217805169108</v>
      </c>
      <c r="V76">
        <f t="shared" si="18"/>
        <v>1.9650300483296419</v>
      </c>
      <c r="W76" s="2">
        <f t="shared" si="19"/>
        <v>1.9903360224054378</v>
      </c>
      <c r="AB76" t="s">
        <v>1157</v>
      </c>
      <c r="AC76" s="12">
        <v>7.5</v>
      </c>
      <c r="AD76" s="12">
        <v>5.5</v>
      </c>
      <c r="AE76" s="12">
        <v>1.36</v>
      </c>
      <c r="AG76">
        <v>1</v>
      </c>
      <c r="AH76">
        <v>0</v>
      </c>
      <c r="AI76">
        <f t="shared" si="20"/>
        <v>92.263526100611472</v>
      </c>
      <c r="AJ76">
        <f t="shared" si="21"/>
        <v>-7.7364738993885283</v>
      </c>
    </row>
    <row r="77" spans="2:36">
      <c r="B77" t="s">
        <v>837</v>
      </c>
      <c r="C77" t="s">
        <v>860</v>
      </c>
      <c r="D77" t="str">
        <f t="shared" si="13"/>
        <v>Saint-ÉtienneLyon</v>
      </c>
      <c r="E77">
        <v>0.36454265600000002</v>
      </c>
      <c r="F77">
        <v>0.36454265600000002</v>
      </c>
      <c r="G77">
        <v>0.17995038399999999</v>
      </c>
      <c r="H77">
        <v>0.795049004</v>
      </c>
      <c r="I77">
        <v>0.76839415700000002</v>
      </c>
      <c r="J77" s="3">
        <v>12.544755988519029</v>
      </c>
      <c r="K77" s="3">
        <v>2.1485302018191321</v>
      </c>
      <c r="L77" s="3">
        <v>0</v>
      </c>
      <c r="M77" s="3">
        <f t="shared" si="22"/>
        <v>14.69328619033816</v>
      </c>
      <c r="N77">
        <f t="shared" si="14"/>
        <v>3.1</v>
      </c>
      <c r="O77">
        <f t="shared" si="23"/>
        <v>2.25</v>
      </c>
      <c r="P77">
        <f t="shared" si="24"/>
        <v>3.5</v>
      </c>
      <c r="Q77" s="4">
        <f t="shared" si="15"/>
        <v>124.19545737407084</v>
      </c>
      <c r="R77" s="4">
        <f t="shared" si="16"/>
        <v>90.140906763754884</v>
      </c>
      <c r="S77" s="4">
        <f t="shared" si="17"/>
        <v>85.306713809661844</v>
      </c>
      <c r="T77">
        <f t="shared" si="18"/>
        <v>2.0941057111911765</v>
      </c>
      <c r="U77">
        <f t="shared" si="18"/>
        <v>1.9549219225003727</v>
      </c>
      <c r="V77">
        <f t="shared" si="18"/>
        <v>1.9309832123603388</v>
      </c>
      <c r="W77" s="2">
        <f t="shared" si="19"/>
        <v>1.8235244583651089</v>
      </c>
      <c r="AB77" t="s">
        <v>1258</v>
      </c>
      <c r="AC77" s="12">
        <v>2.2999999999999998</v>
      </c>
      <c r="AD77" s="12">
        <v>3.25</v>
      </c>
      <c r="AE77" s="12">
        <v>3.25</v>
      </c>
      <c r="AG77">
        <v>1</v>
      </c>
      <c r="AH77">
        <v>2</v>
      </c>
      <c r="AI77">
        <f t="shared" si="20"/>
        <v>90.140906763754884</v>
      </c>
      <c r="AJ77">
        <f t="shared" si="21"/>
        <v>-9.8590932362451156</v>
      </c>
    </row>
    <row r="78" spans="2:36">
      <c r="B78" t="s">
        <v>1243</v>
      </c>
      <c r="C78" t="s">
        <v>857</v>
      </c>
      <c r="D78" t="str">
        <f t="shared" si="13"/>
        <v>NîmesAngers</v>
      </c>
      <c r="E78">
        <v>0.36609175100000002</v>
      </c>
      <c r="F78">
        <v>0.31759391599999998</v>
      </c>
      <c r="G78">
        <v>0.31531789300000002</v>
      </c>
      <c r="H78">
        <v>0.30187400800000003</v>
      </c>
      <c r="I78">
        <v>0.38044684899999998</v>
      </c>
      <c r="J78" s="3">
        <v>0</v>
      </c>
      <c r="K78" s="3">
        <v>10.00398191729292</v>
      </c>
      <c r="L78" s="3">
        <v>7.2149985955420997</v>
      </c>
      <c r="M78" s="3">
        <f t="shared" si="22"/>
        <v>17.218980512835021</v>
      </c>
      <c r="N78">
        <f t="shared" si="14"/>
        <v>2.0499999999999998</v>
      </c>
      <c r="O78">
        <f t="shared" si="23"/>
        <v>3.8</v>
      </c>
      <c r="P78">
        <f t="shared" si="24"/>
        <v>3.4</v>
      </c>
      <c r="Q78" s="4">
        <f t="shared" si="15"/>
        <v>82.781019487164983</v>
      </c>
      <c r="R78" s="4">
        <f t="shared" si="16"/>
        <v>120.79615077287808</v>
      </c>
      <c r="S78" s="4">
        <f t="shared" si="17"/>
        <v>107.31201471200812</v>
      </c>
      <c r="T78">
        <f t="shared" si="18"/>
        <v>1.9179307706383546</v>
      </c>
      <c r="U78">
        <f t="shared" si="18"/>
        <v>2.08205309550421</v>
      </c>
      <c r="V78">
        <f t="shared" si="18"/>
        <v>2.0306483485364555</v>
      </c>
      <c r="W78" s="2">
        <f t="shared" si="19"/>
        <v>2.0036857887253232</v>
      </c>
      <c r="AB78" t="s">
        <v>1073</v>
      </c>
      <c r="AC78" s="12">
        <v>1.95</v>
      </c>
      <c r="AD78" s="12">
        <v>3.5</v>
      </c>
      <c r="AE78" s="12">
        <v>4</v>
      </c>
      <c r="AG78">
        <v>3</v>
      </c>
      <c r="AH78">
        <v>1</v>
      </c>
      <c r="AI78">
        <f t="shared" si="20"/>
        <v>82.781019487164983</v>
      </c>
      <c r="AJ78">
        <f t="shared" si="21"/>
        <v>-17.218980512835017</v>
      </c>
    </row>
    <row r="79" spans="2:36">
      <c r="B79" t="s">
        <v>862</v>
      </c>
      <c r="C79" t="s">
        <v>854</v>
      </c>
      <c r="D79" t="str">
        <f t="shared" si="13"/>
        <v>MarseilleLille</v>
      </c>
      <c r="E79">
        <v>0.352401507</v>
      </c>
      <c r="F79">
        <v>0.40613881299999999</v>
      </c>
      <c r="G79">
        <v>0.22452739199999999</v>
      </c>
      <c r="H79">
        <v>0.65030163399999996</v>
      </c>
      <c r="I79">
        <v>0.65872187800000004</v>
      </c>
      <c r="J79" s="3">
        <v>0</v>
      </c>
      <c r="K79" s="3">
        <v>14.642335107781344</v>
      </c>
      <c r="L79" s="3">
        <v>0</v>
      </c>
      <c r="M79" s="3">
        <f t="shared" si="22"/>
        <v>14.642335107781344</v>
      </c>
      <c r="N79">
        <f t="shared" si="14"/>
        <v>2.2999999999999998</v>
      </c>
      <c r="O79">
        <f t="shared" si="23"/>
        <v>3.2</v>
      </c>
      <c r="P79">
        <f t="shared" si="24"/>
        <v>3.25</v>
      </c>
      <c r="Q79" s="4">
        <f t="shared" si="15"/>
        <v>85.357664892218651</v>
      </c>
      <c r="R79" s="4">
        <f t="shared" si="16"/>
        <v>132.21313723711896</v>
      </c>
      <c r="S79" s="4">
        <f t="shared" si="17"/>
        <v>85.357664892218651</v>
      </c>
      <c r="T79">
        <f t="shared" si="18"/>
        <v>1.9312425256959878</v>
      </c>
      <c r="U79">
        <f t="shared" si="18"/>
        <v>2.1212746105665765</v>
      </c>
      <c r="V79">
        <f t="shared" si="18"/>
        <v>1.9312425256959878</v>
      </c>
      <c r="W79" s="2">
        <f t="shared" si="19"/>
        <v>1.9757215764343119</v>
      </c>
      <c r="AB79" t="s">
        <v>964</v>
      </c>
      <c r="AC79" s="12">
        <v>3.1</v>
      </c>
      <c r="AD79" s="12">
        <v>3.4</v>
      </c>
      <c r="AE79" s="12">
        <v>2.2999999999999998</v>
      </c>
      <c r="AG79">
        <v>1</v>
      </c>
      <c r="AH79">
        <v>2</v>
      </c>
      <c r="AI79">
        <f t="shared" si="20"/>
        <v>132.21313723711896</v>
      </c>
      <c r="AJ79">
        <f t="shared" si="21"/>
        <v>32.213137237118957</v>
      </c>
    </row>
    <row r="80" spans="2:36">
      <c r="B80" t="s">
        <v>859</v>
      </c>
      <c r="C80" t="s">
        <v>1243</v>
      </c>
      <c r="D80" t="str">
        <f t="shared" si="13"/>
        <v>NiceNîmes</v>
      </c>
      <c r="E80">
        <v>0.36432209399999999</v>
      </c>
      <c r="F80">
        <v>0.28174015800000002</v>
      </c>
      <c r="G80">
        <v>0.35355114199999998</v>
      </c>
      <c r="H80">
        <v>0.21306286499999999</v>
      </c>
      <c r="I80">
        <v>0.29761465799999998</v>
      </c>
      <c r="J80" s="3">
        <v>0</v>
      </c>
      <c r="K80" s="3">
        <v>5.0509173382825363</v>
      </c>
      <c r="L80" s="3">
        <v>8.2621937109885071</v>
      </c>
      <c r="M80" s="3">
        <f t="shared" si="22"/>
        <v>13.313111049271043</v>
      </c>
      <c r="N80">
        <f t="shared" si="14"/>
        <v>2.1</v>
      </c>
      <c r="O80">
        <f t="shared" si="23"/>
        <v>3.75</v>
      </c>
      <c r="P80">
        <f t="shared" si="24"/>
        <v>3.2</v>
      </c>
      <c r="Q80" s="4">
        <f t="shared" si="15"/>
        <v>86.686888950728957</v>
      </c>
      <c r="R80" s="4">
        <f t="shared" si="16"/>
        <v>105.62782896928846</v>
      </c>
      <c r="S80" s="4">
        <f t="shared" si="17"/>
        <v>113.12590882589218</v>
      </c>
      <c r="T80">
        <f t="shared" si="18"/>
        <v>1.9379534171194579</v>
      </c>
      <c r="U80">
        <f t="shared" si="18"/>
        <v>2.0237783535724119</v>
      </c>
      <c r="V80">
        <f t="shared" si="18"/>
        <v>2.0535620812429571</v>
      </c>
      <c r="W80" s="2">
        <f t="shared" si="19"/>
        <v>2.0022580990832317</v>
      </c>
      <c r="AB80" t="s">
        <v>1259</v>
      </c>
      <c r="AC80" s="12">
        <v>1.85</v>
      </c>
      <c r="AD80" s="12">
        <v>3.6</v>
      </c>
      <c r="AE80" s="12">
        <v>4.33</v>
      </c>
      <c r="AG80">
        <v>2</v>
      </c>
      <c r="AH80">
        <v>0</v>
      </c>
      <c r="AI80">
        <f t="shared" si="20"/>
        <v>86.686888950728957</v>
      </c>
      <c r="AJ80">
        <f t="shared" si="21"/>
        <v>-13.313111049271043</v>
      </c>
    </row>
    <row r="81" spans="2:36">
      <c r="B81" t="s">
        <v>863</v>
      </c>
      <c r="C81" t="s">
        <v>1244</v>
      </c>
      <c r="D81" t="str">
        <f t="shared" si="13"/>
        <v>GuingampReims</v>
      </c>
      <c r="E81">
        <v>0.41022325599999998</v>
      </c>
      <c r="F81">
        <v>0.19995194799999999</v>
      </c>
      <c r="G81">
        <v>0.38959664199999999</v>
      </c>
      <c r="H81">
        <v>0.14400679899999999</v>
      </c>
      <c r="I81">
        <v>0.21440387</v>
      </c>
      <c r="J81" s="3">
        <v>12.25190601610484</v>
      </c>
      <c r="K81" s="3">
        <v>0</v>
      </c>
      <c r="L81" s="3">
        <v>15.742366958827049</v>
      </c>
      <c r="M81" s="3">
        <f t="shared" si="22"/>
        <v>27.994272974931889</v>
      </c>
      <c r="N81">
        <f t="shared" si="14"/>
        <v>2.5</v>
      </c>
      <c r="O81">
        <f t="shared" si="23"/>
        <v>3.1</v>
      </c>
      <c r="P81">
        <f t="shared" si="24"/>
        <v>3.1</v>
      </c>
      <c r="Q81" s="4">
        <f t="shared" si="15"/>
        <v>102.63549206533021</v>
      </c>
      <c r="R81" s="4">
        <f t="shared" si="16"/>
        <v>72.005727025068111</v>
      </c>
      <c r="S81" s="4">
        <f t="shared" si="17"/>
        <v>120.80706459743197</v>
      </c>
      <c r="T81">
        <f t="shared" si="18"/>
        <v>2.0112975687941357</v>
      </c>
      <c r="U81">
        <f t="shared" si="18"/>
        <v>1.8573670397155877</v>
      </c>
      <c r="V81">
        <f t="shared" si="18"/>
        <v>2.0820923318510953</v>
      </c>
      <c r="W81" s="2">
        <f t="shared" si="19"/>
        <v>2.0076413760208758</v>
      </c>
      <c r="AB81" t="s">
        <v>1207</v>
      </c>
      <c r="AC81" s="12">
        <v>1.95</v>
      </c>
      <c r="AD81" s="12">
        <v>3.5</v>
      </c>
      <c r="AE81" s="12">
        <v>4</v>
      </c>
      <c r="AG81">
        <v>0</v>
      </c>
      <c r="AH81">
        <v>1</v>
      </c>
      <c r="AI81">
        <f t="shared" si="20"/>
        <v>72.005727025068111</v>
      </c>
      <c r="AJ81">
        <f t="shared" si="21"/>
        <v>-27.994272974931889</v>
      </c>
    </row>
    <row r="82" spans="2:36">
      <c r="B82" t="s">
        <v>846</v>
      </c>
      <c r="C82" t="s">
        <v>865</v>
      </c>
      <c r="D82" t="str">
        <f t="shared" si="13"/>
        <v>DijonMonaco</v>
      </c>
      <c r="E82">
        <v>0.34686592900000002</v>
      </c>
      <c r="F82">
        <v>0.24509983299999999</v>
      </c>
      <c r="G82">
        <v>0.40791805399999997</v>
      </c>
      <c r="H82">
        <v>0.13098262099999999</v>
      </c>
      <c r="I82">
        <v>0.21189767200000001</v>
      </c>
      <c r="J82" s="3">
        <v>10.741037414456866</v>
      </c>
      <c r="K82" s="3">
        <v>0</v>
      </c>
      <c r="L82" s="3">
        <v>19.762573710346359</v>
      </c>
      <c r="M82" s="3">
        <f t="shared" si="22"/>
        <v>30.503611124803225</v>
      </c>
      <c r="N82">
        <f t="shared" si="14"/>
        <v>2.9</v>
      </c>
      <c r="O82">
        <f t="shared" si="23"/>
        <v>2.37</v>
      </c>
      <c r="P82">
        <f t="shared" si="24"/>
        <v>3.3</v>
      </c>
      <c r="Q82" s="4">
        <f t="shared" si="15"/>
        <v>100.64539737712168</v>
      </c>
      <c r="R82" s="4">
        <f t="shared" si="16"/>
        <v>69.496388875196772</v>
      </c>
      <c r="S82" s="4">
        <f t="shared" si="17"/>
        <v>134.71288211933978</v>
      </c>
      <c r="T82">
        <f t="shared" si="18"/>
        <v>2.002793918922404</v>
      </c>
      <c r="U82">
        <f t="shared" si="18"/>
        <v>1.8419622386574512</v>
      </c>
      <c r="V82">
        <f t="shared" si="18"/>
        <v>2.1294091277633598</v>
      </c>
      <c r="W82" s="2">
        <f t="shared" si="19"/>
        <v>2.0147900379368848</v>
      </c>
      <c r="AB82" t="s">
        <v>1007</v>
      </c>
      <c r="AC82" s="12">
        <v>2.37</v>
      </c>
      <c r="AD82" s="12">
        <v>3.3</v>
      </c>
      <c r="AE82" s="12">
        <v>3.1</v>
      </c>
      <c r="AG82">
        <v>2</v>
      </c>
      <c r="AH82">
        <v>0</v>
      </c>
      <c r="AI82">
        <f t="shared" si="20"/>
        <v>100.64539737712168</v>
      </c>
      <c r="AJ82">
        <f t="shared" si="21"/>
        <v>0.64539737712168233</v>
      </c>
    </row>
    <row r="83" spans="2:36">
      <c r="B83" t="s">
        <v>838</v>
      </c>
      <c r="C83" t="s">
        <v>851</v>
      </c>
      <c r="D83" t="str">
        <f t="shared" si="13"/>
        <v>StrasbourgBordeaux</v>
      </c>
      <c r="E83">
        <v>0.45522525000000003</v>
      </c>
      <c r="F83">
        <v>0.26114120600000001</v>
      </c>
      <c r="G83">
        <v>0.28085884100000003</v>
      </c>
      <c r="H83">
        <v>0.38529946199999998</v>
      </c>
      <c r="I83">
        <v>0.43945601099999998</v>
      </c>
      <c r="J83" s="3">
        <v>6.7785192400390404</v>
      </c>
      <c r="K83" s="3">
        <v>0</v>
      </c>
      <c r="L83" s="3">
        <v>0</v>
      </c>
      <c r="M83" s="3">
        <f t="shared" si="22"/>
        <v>6.7785192400390404</v>
      </c>
      <c r="N83">
        <f t="shared" si="14"/>
        <v>2.4</v>
      </c>
      <c r="O83">
        <f t="shared" si="23"/>
        <v>3.1</v>
      </c>
      <c r="P83">
        <f t="shared" si="24"/>
        <v>3.2</v>
      </c>
      <c r="Q83" s="4">
        <f t="shared" si="15"/>
        <v>109.48992693605466</v>
      </c>
      <c r="R83" s="4">
        <f t="shared" si="16"/>
        <v>93.221480759960954</v>
      </c>
      <c r="S83" s="4">
        <f t="shared" si="17"/>
        <v>93.221480759960954</v>
      </c>
      <c r="T83">
        <f t="shared" si="18"/>
        <v>2.0393741659586389</v>
      </c>
      <c r="U83">
        <f t="shared" si="18"/>
        <v>1.9695159971244851</v>
      </c>
      <c r="V83">
        <f t="shared" si="18"/>
        <v>1.9695159971244851</v>
      </c>
      <c r="W83" s="2">
        <f t="shared" si="19"/>
        <v>1.9958523775507859</v>
      </c>
      <c r="AB83" t="s">
        <v>998</v>
      </c>
      <c r="AC83" s="12">
        <v>2.4</v>
      </c>
      <c r="AD83" s="12">
        <v>3.25</v>
      </c>
      <c r="AE83" s="12">
        <v>3.1</v>
      </c>
      <c r="AG83">
        <v>1</v>
      </c>
      <c r="AH83">
        <v>0</v>
      </c>
      <c r="AI83">
        <f t="shared" si="20"/>
        <v>109.48992693605466</v>
      </c>
      <c r="AJ83">
        <f t="shared" si="21"/>
        <v>9.4899269360546583</v>
      </c>
    </row>
    <row r="84" spans="2:36">
      <c r="B84" t="s">
        <v>853</v>
      </c>
      <c r="C84" t="s">
        <v>850</v>
      </c>
      <c r="D84" t="str">
        <f t="shared" si="13"/>
        <v>MontpellierCaen</v>
      </c>
      <c r="E84">
        <v>0.47934246400000002</v>
      </c>
      <c r="F84">
        <v>0.24087716000000001</v>
      </c>
      <c r="G84">
        <v>0.27662155199999999</v>
      </c>
      <c r="H84">
        <v>0.38657106099999999</v>
      </c>
      <c r="I84">
        <v>0.43394505500000002</v>
      </c>
      <c r="J84" s="3">
        <v>0</v>
      </c>
      <c r="K84" s="3">
        <v>7.7450382601238745</v>
      </c>
      <c r="L84" s="3">
        <v>1.9514276079746375</v>
      </c>
      <c r="M84" s="3">
        <f t="shared" si="22"/>
        <v>9.6964658680985121</v>
      </c>
      <c r="N84">
        <f t="shared" si="14"/>
        <v>1.72</v>
      </c>
      <c r="O84">
        <f t="shared" si="23"/>
        <v>5.5</v>
      </c>
      <c r="P84">
        <f t="shared" si="24"/>
        <v>3.5</v>
      </c>
      <c r="Q84" s="4">
        <f t="shared" si="15"/>
        <v>90.303534131901486</v>
      </c>
      <c r="R84" s="4">
        <f t="shared" si="16"/>
        <v>132.9012445625828</v>
      </c>
      <c r="S84" s="4">
        <f t="shared" si="17"/>
        <v>97.133530759812714</v>
      </c>
      <c r="T84">
        <f t="shared" si="18"/>
        <v>1.9557047472564584</v>
      </c>
      <c r="U84">
        <f t="shared" si="18"/>
        <v>2.1235290479414624</v>
      </c>
      <c r="V84">
        <f t="shared" si="18"/>
        <v>1.9873691754302674</v>
      </c>
      <c r="W84" s="2">
        <f t="shared" si="19"/>
        <v>1.9987111243565323</v>
      </c>
      <c r="AB84" t="s">
        <v>1170</v>
      </c>
      <c r="AC84" s="12">
        <v>2.37</v>
      </c>
      <c r="AD84" s="12">
        <v>3.1</v>
      </c>
      <c r="AE84" s="12">
        <v>3.3</v>
      </c>
      <c r="AG84">
        <v>2</v>
      </c>
      <c r="AH84">
        <v>0</v>
      </c>
      <c r="AI84">
        <f t="shared" si="20"/>
        <v>90.303534131901486</v>
      </c>
      <c r="AJ84">
        <f t="shared" si="21"/>
        <v>-9.6964658680985139</v>
      </c>
    </row>
    <row r="85" spans="2:36">
      <c r="B85" t="s">
        <v>844</v>
      </c>
      <c r="C85" t="s">
        <v>860</v>
      </c>
      <c r="D85" t="str">
        <f t="shared" si="13"/>
        <v>AmiensLyon</v>
      </c>
      <c r="E85">
        <v>0.35492084600000001</v>
      </c>
      <c r="F85">
        <v>0.39103282499999997</v>
      </c>
      <c r="G85">
        <v>0.246040866</v>
      </c>
      <c r="H85">
        <v>0.55299336200000004</v>
      </c>
      <c r="I85">
        <v>0.58473746400000004</v>
      </c>
      <c r="J85" s="3">
        <v>25.809645334754077</v>
      </c>
      <c r="K85" s="3">
        <v>0</v>
      </c>
      <c r="L85" s="3">
        <v>9.3627186505670696</v>
      </c>
      <c r="M85" s="3">
        <f t="shared" si="22"/>
        <v>35.172363985321148</v>
      </c>
      <c r="N85">
        <f t="shared" si="14"/>
        <v>6.5</v>
      </c>
      <c r="O85">
        <f t="shared" si="23"/>
        <v>1.53</v>
      </c>
      <c r="P85">
        <f t="shared" si="24"/>
        <v>4.2</v>
      </c>
      <c r="Q85" s="4">
        <f t="shared" si="15"/>
        <v>232.59033069058034</v>
      </c>
      <c r="R85" s="4">
        <f t="shared" si="16"/>
        <v>64.827636014678845</v>
      </c>
      <c r="S85" s="4">
        <f t="shared" si="17"/>
        <v>104.15105434706054</v>
      </c>
      <c r="T85">
        <f t="shared" si="18"/>
        <v>2.366591656157643</v>
      </c>
      <c r="U85">
        <f t="shared" si="18"/>
        <v>1.8117601850380558</v>
      </c>
      <c r="V85">
        <f t="shared" si="18"/>
        <v>2.0176636707772135</v>
      </c>
      <c r="W85" s="2">
        <f t="shared" si="19"/>
        <v>2.0448381329727301</v>
      </c>
      <c r="AB85" t="s">
        <v>1002</v>
      </c>
      <c r="AC85" s="12">
        <v>2.8</v>
      </c>
      <c r="AD85" s="12">
        <v>3.1</v>
      </c>
      <c r="AE85" s="12">
        <v>2.7</v>
      </c>
      <c r="AG85">
        <v>0</v>
      </c>
      <c r="AH85">
        <v>1</v>
      </c>
      <c r="AI85">
        <f t="shared" si="20"/>
        <v>64.827636014678845</v>
      </c>
      <c r="AJ85">
        <f t="shared" si="21"/>
        <v>-35.172363985321155</v>
      </c>
    </row>
    <row r="86" spans="2:36">
      <c r="B86" t="s">
        <v>847</v>
      </c>
      <c r="C86" t="s">
        <v>857</v>
      </c>
      <c r="D86" t="str">
        <f t="shared" si="13"/>
        <v>ToulouseAngers</v>
      </c>
      <c r="E86">
        <v>0.41454781800000001</v>
      </c>
      <c r="F86">
        <v>0.28678061799999999</v>
      </c>
      <c r="G86">
        <v>0.29695118700000001</v>
      </c>
      <c r="H86">
        <v>0.34676412899999998</v>
      </c>
      <c r="I86">
        <v>0.41437778400000003</v>
      </c>
      <c r="J86" s="3">
        <v>0</v>
      </c>
      <c r="K86" s="3">
        <v>0.14056051808102391</v>
      </c>
      <c r="L86" s="3">
        <v>0</v>
      </c>
      <c r="M86" s="3">
        <f t="shared" si="22"/>
        <v>0.14056051808102391</v>
      </c>
      <c r="N86">
        <f t="shared" si="14"/>
        <v>2.2000000000000002</v>
      </c>
      <c r="O86">
        <f t="shared" si="23"/>
        <v>3.5</v>
      </c>
      <c r="P86">
        <f t="shared" si="24"/>
        <v>3.2</v>
      </c>
      <c r="Q86" s="4">
        <f t="shared" si="15"/>
        <v>99.859439481918983</v>
      </c>
      <c r="R86" s="4">
        <f t="shared" si="16"/>
        <v>100.35140129520256</v>
      </c>
      <c r="S86" s="4">
        <f t="shared" si="17"/>
        <v>99.859439481918983</v>
      </c>
      <c r="T86">
        <f t="shared" si="18"/>
        <v>1.999389124000357</v>
      </c>
      <c r="U86">
        <f t="shared" si="18"/>
        <v>2.0015234413030751</v>
      </c>
      <c r="V86">
        <f t="shared" si="18"/>
        <v>1.999389124000357</v>
      </c>
      <c r="W86" s="2">
        <f t="shared" si="19"/>
        <v>1.9965615017724581</v>
      </c>
      <c r="AB86" t="s">
        <v>978</v>
      </c>
      <c r="AC86" s="12">
        <v>2</v>
      </c>
      <c r="AD86" s="12">
        <v>3.4</v>
      </c>
      <c r="AE86" s="12">
        <v>3.9</v>
      </c>
      <c r="AG86">
        <v>0</v>
      </c>
      <c r="AH86">
        <v>0</v>
      </c>
      <c r="AI86">
        <f t="shared" si="20"/>
        <v>99.859439481918983</v>
      </c>
      <c r="AJ86">
        <f t="shared" si="21"/>
        <v>-0.14056051808101699</v>
      </c>
    </row>
    <row r="87" spans="2:36">
      <c r="B87" t="s">
        <v>866</v>
      </c>
      <c r="C87" t="s">
        <v>840</v>
      </c>
      <c r="D87" t="str">
        <f t="shared" si="13"/>
        <v>Paris S-GRennes</v>
      </c>
      <c r="E87">
        <v>0.26954868100000001</v>
      </c>
      <c r="F87">
        <v>0.26954868100000001</v>
      </c>
      <c r="G87">
        <v>0.136900577</v>
      </c>
      <c r="H87">
        <v>0.65588870099999996</v>
      </c>
      <c r="I87">
        <v>0.63805715399999996</v>
      </c>
      <c r="J87" s="3">
        <v>0</v>
      </c>
      <c r="K87" s="3">
        <v>35.509943349108759</v>
      </c>
      <c r="L87" s="3">
        <v>12.210330551875739</v>
      </c>
      <c r="M87" s="3">
        <f t="shared" si="22"/>
        <v>47.720273900984495</v>
      </c>
      <c r="N87">
        <f t="shared" si="14"/>
        <v>1.22</v>
      </c>
      <c r="O87">
        <f t="shared" si="23"/>
        <v>12</v>
      </c>
      <c r="P87">
        <f t="shared" si="24"/>
        <v>6.5</v>
      </c>
      <c r="Q87" s="4">
        <f t="shared" si="15"/>
        <v>52.279726099015491</v>
      </c>
      <c r="R87" s="4">
        <f t="shared" si="16"/>
        <v>478.39904628832056</v>
      </c>
      <c r="S87" s="4">
        <f t="shared" si="17"/>
        <v>131.64687468620781</v>
      </c>
      <c r="T87">
        <f t="shared" si="18"/>
        <v>1.7183333035833772</v>
      </c>
      <c r="U87">
        <f t="shared" si="18"/>
        <v>2.6797903051941243</v>
      </c>
      <c r="V87">
        <f t="shared" si="18"/>
        <v>2.1194105533574281</v>
      </c>
      <c r="W87" s="2">
        <f t="shared" si="19"/>
        <v>1.4756569452754569</v>
      </c>
      <c r="AB87" t="s">
        <v>1260</v>
      </c>
      <c r="AC87" s="12">
        <v>2.2999999999999998</v>
      </c>
      <c r="AD87" s="12">
        <v>3.3</v>
      </c>
      <c r="AE87" s="12">
        <v>3.2</v>
      </c>
      <c r="AG87">
        <v>4</v>
      </c>
      <c r="AH87">
        <v>1</v>
      </c>
      <c r="AI87">
        <f t="shared" si="20"/>
        <v>52.279726099015491</v>
      </c>
      <c r="AJ87">
        <f t="shared" si="21"/>
        <v>-47.720273900984509</v>
      </c>
    </row>
    <row r="88" spans="2:36">
      <c r="B88" t="s">
        <v>841</v>
      </c>
      <c r="C88" t="s">
        <v>837</v>
      </c>
      <c r="D88" t="str">
        <f t="shared" si="13"/>
        <v>NantesSaint-Étienne</v>
      </c>
      <c r="E88">
        <v>0.53164153599999997</v>
      </c>
      <c r="F88">
        <v>0.23424600000000001</v>
      </c>
      <c r="G88">
        <v>0.21536176400000001</v>
      </c>
      <c r="H88">
        <v>0.61476908399999997</v>
      </c>
      <c r="I88">
        <v>0.60558222399999995</v>
      </c>
      <c r="J88" s="3">
        <v>28.023967558289872</v>
      </c>
      <c r="K88" s="3">
        <v>0</v>
      </c>
      <c r="L88" s="3">
        <v>0</v>
      </c>
      <c r="M88" s="3">
        <f t="shared" si="22"/>
        <v>28.023967558289872</v>
      </c>
      <c r="N88">
        <f t="shared" si="14"/>
        <v>2.75</v>
      </c>
      <c r="O88">
        <f t="shared" si="23"/>
        <v>2.75</v>
      </c>
      <c r="P88">
        <f t="shared" si="24"/>
        <v>3.1</v>
      </c>
      <c r="Q88" s="4">
        <f t="shared" si="15"/>
        <v>149.04194322700727</v>
      </c>
      <c r="R88" s="4">
        <f t="shared" si="16"/>
        <v>71.976032441710132</v>
      </c>
      <c r="S88" s="4">
        <f t="shared" si="17"/>
        <v>71.976032441710132</v>
      </c>
      <c r="T88">
        <f t="shared" si="18"/>
        <v>2.1733085043094467</v>
      </c>
      <c r="U88">
        <f t="shared" si="18"/>
        <v>1.8571879032204457</v>
      </c>
      <c r="V88">
        <f t="shared" si="18"/>
        <v>1.8571879032204457</v>
      </c>
      <c r="W88" s="2">
        <f t="shared" si="19"/>
        <v>1.9904271719277298</v>
      </c>
      <c r="AB88" t="s">
        <v>944</v>
      </c>
      <c r="AC88" s="12">
        <v>2.25</v>
      </c>
      <c r="AD88" s="12">
        <v>3.2</v>
      </c>
      <c r="AE88" s="12">
        <v>3.4</v>
      </c>
      <c r="AG88">
        <v>1</v>
      </c>
      <c r="AH88">
        <v>1</v>
      </c>
      <c r="AI88">
        <f t="shared" si="20"/>
        <v>71.976032441710132</v>
      </c>
      <c r="AJ88">
        <f t="shared" si="21"/>
        <v>-28.023967558289868</v>
      </c>
    </row>
    <row r="89" spans="2:36">
      <c r="B89" t="s">
        <v>854</v>
      </c>
      <c r="C89" t="s">
        <v>859</v>
      </c>
      <c r="D89" t="str">
        <f t="shared" si="13"/>
        <v>LilleNice</v>
      </c>
      <c r="E89">
        <v>0.31696810399999997</v>
      </c>
      <c r="F89">
        <v>0.37917673899999998</v>
      </c>
      <c r="G89">
        <v>0.30242871500000001</v>
      </c>
      <c r="H89">
        <v>0.33770740199999999</v>
      </c>
      <c r="I89">
        <v>0.410862487</v>
      </c>
      <c r="J89" s="3">
        <v>0</v>
      </c>
      <c r="K89" s="3">
        <v>24.904145746994963</v>
      </c>
      <c r="L89" s="3">
        <v>13.042984902130575</v>
      </c>
      <c r="M89" s="3">
        <f t="shared" si="22"/>
        <v>37.94713064912554</v>
      </c>
      <c r="N89">
        <f t="shared" si="14"/>
        <v>1.8</v>
      </c>
      <c r="O89">
        <f t="shared" si="23"/>
        <v>4.75</v>
      </c>
      <c r="P89">
        <f t="shared" si="24"/>
        <v>3.6</v>
      </c>
      <c r="Q89" s="4">
        <f t="shared" si="15"/>
        <v>62.052869350874452</v>
      </c>
      <c r="R89" s="4">
        <f t="shared" si="16"/>
        <v>180.34756164910056</v>
      </c>
      <c r="S89" s="4">
        <f t="shared" si="17"/>
        <v>109.00761499854451</v>
      </c>
      <c r="T89">
        <f t="shared" si="18"/>
        <v>1.792761868259243</v>
      </c>
      <c r="U89">
        <f t="shared" si="18"/>
        <v>2.2561102749077819</v>
      </c>
      <c r="V89">
        <f t="shared" si="18"/>
        <v>2.0374568377234699</v>
      </c>
      <c r="W89" s="2">
        <f t="shared" si="19"/>
        <v>2.039898320470229</v>
      </c>
      <c r="AB89" t="s">
        <v>973</v>
      </c>
      <c r="AC89" s="12">
        <v>1.33</v>
      </c>
      <c r="AD89" s="12">
        <v>5.25</v>
      </c>
      <c r="AE89" s="12">
        <v>9</v>
      </c>
      <c r="AG89">
        <v>4</v>
      </c>
      <c r="AH89">
        <v>0</v>
      </c>
      <c r="AI89">
        <f t="shared" si="20"/>
        <v>62.052869350874452</v>
      </c>
      <c r="AJ89">
        <f t="shared" si="21"/>
        <v>-37.947130649125548</v>
      </c>
    </row>
    <row r="90" spans="2:36">
      <c r="B90" t="s">
        <v>865</v>
      </c>
      <c r="C90" t="s">
        <v>847</v>
      </c>
      <c r="D90" t="str">
        <f t="shared" si="13"/>
        <v>MonacoToulouse</v>
      </c>
      <c r="E90">
        <v>0.39571616399999998</v>
      </c>
      <c r="F90">
        <v>0.201763884</v>
      </c>
      <c r="G90">
        <v>0.402350979</v>
      </c>
      <c r="H90">
        <v>0.13034304399999999</v>
      </c>
      <c r="I90">
        <v>0.20175340999999999</v>
      </c>
      <c r="J90" s="3">
        <v>0</v>
      </c>
      <c r="K90" s="3">
        <v>5.9997019750351024</v>
      </c>
      <c r="L90" s="3">
        <v>19.55976359577506</v>
      </c>
      <c r="M90" s="3">
        <f t="shared" si="22"/>
        <v>25.559465570810161</v>
      </c>
      <c r="N90">
        <f t="shared" si="14"/>
        <v>1.72</v>
      </c>
      <c r="O90">
        <f t="shared" si="23"/>
        <v>5.25</v>
      </c>
      <c r="P90">
        <f t="shared" si="24"/>
        <v>3.6</v>
      </c>
      <c r="Q90" s="4">
        <f t="shared" si="15"/>
        <v>74.440534429189825</v>
      </c>
      <c r="R90" s="4">
        <f t="shared" si="16"/>
        <v>105.93896979812413</v>
      </c>
      <c r="S90" s="4">
        <f t="shared" si="17"/>
        <v>144.85568337398007</v>
      </c>
      <c r="T90">
        <f t="shared" si="18"/>
        <v>1.8718094823901501</v>
      </c>
      <c r="U90">
        <f t="shared" si="18"/>
        <v>2.0250557453301306</v>
      </c>
      <c r="V90">
        <f t="shared" si="18"/>
        <v>2.1609355393018572</v>
      </c>
      <c r="W90" s="2">
        <f t="shared" si="19"/>
        <v>2.018742910398573</v>
      </c>
      <c r="AB90" t="s">
        <v>1045</v>
      </c>
      <c r="AC90" s="12">
        <v>2</v>
      </c>
      <c r="AD90" s="12">
        <v>3.5</v>
      </c>
      <c r="AE90" s="12">
        <v>3.75</v>
      </c>
      <c r="AG90">
        <v>2</v>
      </c>
      <c r="AH90">
        <v>1</v>
      </c>
      <c r="AI90">
        <f t="shared" si="20"/>
        <v>74.440534429189825</v>
      </c>
      <c r="AJ90">
        <f t="shared" si="21"/>
        <v>-25.559465570810175</v>
      </c>
    </row>
    <row r="91" spans="2:36">
      <c r="B91" t="s">
        <v>857</v>
      </c>
      <c r="C91" t="s">
        <v>846</v>
      </c>
      <c r="D91" t="str">
        <f t="shared" si="13"/>
        <v>AngersDijon</v>
      </c>
      <c r="E91">
        <v>0.47347574100000001</v>
      </c>
      <c r="F91">
        <v>0.21700594200000001</v>
      </c>
      <c r="G91">
        <v>0.30807654699999998</v>
      </c>
      <c r="H91">
        <v>0.286248108</v>
      </c>
      <c r="I91">
        <v>0.34461779399999998</v>
      </c>
      <c r="J91" s="3">
        <v>0</v>
      </c>
      <c r="K91" s="3">
        <v>0</v>
      </c>
      <c r="L91" s="3">
        <v>0.77592545387617251</v>
      </c>
      <c r="M91" s="3">
        <f t="shared" si="22"/>
        <v>0.77592545387617251</v>
      </c>
      <c r="N91">
        <f t="shared" si="14"/>
        <v>2</v>
      </c>
      <c r="O91">
        <f t="shared" si="23"/>
        <v>4</v>
      </c>
      <c r="P91">
        <f t="shared" si="24"/>
        <v>3.3</v>
      </c>
      <c r="Q91" s="4">
        <f t="shared" si="15"/>
        <v>99.22407454612383</v>
      </c>
      <c r="R91" s="4">
        <f t="shared" si="16"/>
        <v>99.22407454612383</v>
      </c>
      <c r="S91" s="4">
        <f t="shared" si="17"/>
        <v>101.78462854391519</v>
      </c>
      <c r="T91">
        <f t="shared" si="18"/>
        <v>1.9966170569731441</v>
      </c>
      <c r="U91">
        <f t="shared" si="18"/>
        <v>1.9966170569731441</v>
      </c>
      <c r="V91">
        <f t="shared" si="18"/>
        <v>2.0076821960497164</v>
      </c>
      <c r="W91" s="2">
        <f t="shared" si="19"/>
        <v>1.997147304237697</v>
      </c>
      <c r="AB91" t="s">
        <v>916</v>
      </c>
      <c r="AC91" s="12">
        <v>1.33</v>
      </c>
      <c r="AD91" s="12">
        <v>5.5</v>
      </c>
      <c r="AE91" s="12">
        <v>8.5</v>
      </c>
      <c r="AG91">
        <v>1</v>
      </c>
      <c r="AH91">
        <v>0</v>
      </c>
      <c r="AI91">
        <f t="shared" si="20"/>
        <v>99.22407454612383</v>
      </c>
      <c r="AJ91">
        <f t="shared" si="21"/>
        <v>-0.77592545387616951</v>
      </c>
    </row>
    <row r="92" spans="2:36">
      <c r="B92" t="s">
        <v>840</v>
      </c>
      <c r="C92" t="s">
        <v>844</v>
      </c>
      <c r="D92" t="str">
        <f t="shared" si="13"/>
        <v>RennesAmiens</v>
      </c>
      <c r="E92">
        <v>0.63163911699999997</v>
      </c>
      <c r="F92">
        <v>0.11441607600000001</v>
      </c>
      <c r="G92">
        <v>0.24867307899999999</v>
      </c>
      <c r="H92">
        <v>0.32996626600000001</v>
      </c>
      <c r="I92">
        <v>0.30366258400000001</v>
      </c>
      <c r="J92" s="3">
        <v>2.5557950090550223</v>
      </c>
      <c r="K92" s="3">
        <v>0</v>
      </c>
      <c r="L92" s="3">
        <v>0</v>
      </c>
      <c r="M92" s="3">
        <f t="shared" si="22"/>
        <v>2.5557950090550223</v>
      </c>
      <c r="N92">
        <f t="shared" si="14"/>
        <v>1.6</v>
      </c>
      <c r="O92">
        <f t="shared" si="23"/>
        <v>6.5</v>
      </c>
      <c r="P92">
        <f t="shared" si="24"/>
        <v>3.75</v>
      </c>
      <c r="Q92" s="4">
        <f t="shared" si="15"/>
        <v>101.53347700543301</v>
      </c>
      <c r="R92" s="4">
        <f t="shared" si="16"/>
        <v>97.444204990944982</v>
      </c>
      <c r="S92" s="4">
        <f t="shared" si="17"/>
        <v>97.444204990944982</v>
      </c>
      <c r="T92">
        <f t="shared" si="18"/>
        <v>2.0066092588170252</v>
      </c>
      <c r="U92">
        <f t="shared" si="18"/>
        <v>1.9887560167190175</v>
      </c>
      <c r="V92">
        <f t="shared" si="18"/>
        <v>1.9887560167190175</v>
      </c>
      <c r="W92" s="2">
        <f t="shared" si="19"/>
        <v>1.989548642014884</v>
      </c>
      <c r="AB92" t="s">
        <v>1261</v>
      </c>
      <c r="AC92" s="12">
        <v>1.3</v>
      </c>
      <c r="AD92" s="12">
        <v>5.5</v>
      </c>
      <c r="AE92" s="12">
        <v>9.5</v>
      </c>
      <c r="AG92">
        <v>1</v>
      </c>
      <c r="AH92">
        <v>0</v>
      </c>
      <c r="AI92">
        <f t="shared" si="20"/>
        <v>101.53347700543301</v>
      </c>
      <c r="AJ92">
        <f t="shared" si="21"/>
        <v>1.5334770054330136</v>
      </c>
    </row>
    <row r="93" spans="2:36">
      <c r="B93" t="s">
        <v>1244</v>
      </c>
      <c r="C93" t="s">
        <v>862</v>
      </c>
      <c r="D93" t="str">
        <f t="shared" si="13"/>
        <v>ReimsMarseille</v>
      </c>
      <c r="E93">
        <v>0.45461819599999997</v>
      </c>
      <c r="F93">
        <v>0.25299247400000002</v>
      </c>
      <c r="G93">
        <v>0.29022724</v>
      </c>
      <c r="H93">
        <v>0.35238872599999999</v>
      </c>
      <c r="I93">
        <v>0.41086540500000002</v>
      </c>
      <c r="J93" s="3">
        <v>16.40283773765481</v>
      </c>
      <c r="K93" s="3">
        <v>0</v>
      </c>
      <c r="L93" s="3">
        <v>4.8632259488860212</v>
      </c>
      <c r="M93" s="3">
        <f t="shared" si="22"/>
        <v>21.266063686540832</v>
      </c>
      <c r="N93">
        <f t="shared" si="14"/>
        <v>2.7</v>
      </c>
      <c r="O93">
        <f t="shared" si="23"/>
        <v>2.7</v>
      </c>
      <c r="P93">
        <f t="shared" si="24"/>
        <v>3.25</v>
      </c>
      <c r="Q93" s="4">
        <f t="shared" si="15"/>
        <v>123.02159820512715</v>
      </c>
      <c r="R93" s="4">
        <f t="shared" si="16"/>
        <v>78.733936313459168</v>
      </c>
      <c r="S93" s="4">
        <f t="shared" si="17"/>
        <v>94.539420647338744</v>
      </c>
      <c r="T93">
        <f t="shared" si="18"/>
        <v>2.0899813647553529</v>
      </c>
      <c r="U93">
        <f t="shared" si="18"/>
        <v>1.89616196459431</v>
      </c>
      <c r="V93">
        <f t="shared" si="18"/>
        <v>1.9756129365491375</v>
      </c>
      <c r="W93" s="2">
        <f t="shared" si="19"/>
        <v>2.0032349541290628</v>
      </c>
      <c r="AB93" t="s">
        <v>1029</v>
      </c>
      <c r="AC93" s="12">
        <v>2.1</v>
      </c>
      <c r="AD93" s="12">
        <v>3.25</v>
      </c>
      <c r="AE93" s="12">
        <v>3.75</v>
      </c>
      <c r="AG93">
        <v>2</v>
      </c>
      <c r="AH93">
        <v>1</v>
      </c>
      <c r="AI93">
        <f t="shared" si="20"/>
        <v>123.02159820512715</v>
      </c>
      <c r="AJ93">
        <f t="shared" si="21"/>
        <v>23.021598205127148</v>
      </c>
    </row>
    <row r="94" spans="2:36">
      <c r="B94" t="s">
        <v>1243</v>
      </c>
      <c r="C94" t="s">
        <v>853</v>
      </c>
      <c r="D94" t="str">
        <f t="shared" si="13"/>
        <v>NîmesMontpellier</v>
      </c>
      <c r="E94">
        <v>0.272660615</v>
      </c>
      <c r="F94">
        <v>0.42002423500000002</v>
      </c>
      <c r="G94">
        <v>0.30594314900000003</v>
      </c>
      <c r="H94">
        <v>0.31684474400000001</v>
      </c>
      <c r="I94">
        <v>0.386919603</v>
      </c>
      <c r="J94" s="3">
        <v>0</v>
      </c>
      <c r="K94" s="3">
        <v>13.679355907200899</v>
      </c>
      <c r="L94" s="3">
        <v>4.0849589093938992</v>
      </c>
      <c r="M94" s="3">
        <f t="shared" si="22"/>
        <v>17.764314816594798</v>
      </c>
      <c r="N94">
        <f t="shared" si="14"/>
        <v>2.6</v>
      </c>
      <c r="O94">
        <f t="shared" si="23"/>
        <v>2.9</v>
      </c>
      <c r="P94">
        <f t="shared" si="24"/>
        <v>3.1</v>
      </c>
      <c r="Q94" s="4">
        <f t="shared" si="15"/>
        <v>82.235685183405195</v>
      </c>
      <c r="R94" s="4">
        <f t="shared" si="16"/>
        <v>121.9058173142878</v>
      </c>
      <c r="S94" s="4">
        <f t="shared" si="17"/>
        <v>94.899057802526286</v>
      </c>
      <c r="T94">
        <f t="shared" si="18"/>
        <v>1.9150603152917955</v>
      </c>
      <c r="U94">
        <f t="shared" si="18"/>
        <v>2.086024430533997</v>
      </c>
      <c r="V94">
        <f t="shared" si="18"/>
        <v>1.9772619005917289</v>
      </c>
      <c r="W94" s="2">
        <f t="shared" si="19"/>
        <v>2.0032720712206662</v>
      </c>
      <c r="AB94" t="s">
        <v>1030</v>
      </c>
      <c r="AC94" s="12">
        <v>3.3</v>
      </c>
      <c r="AD94" s="12">
        <v>3.5</v>
      </c>
      <c r="AE94" s="12">
        <v>2.14</v>
      </c>
      <c r="AG94">
        <v>1</v>
      </c>
      <c r="AH94">
        <v>1</v>
      </c>
      <c r="AI94">
        <f t="shared" si="20"/>
        <v>94.899057802526286</v>
      </c>
      <c r="AJ94">
        <f t="shared" si="21"/>
        <v>-5.1009421974737137</v>
      </c>
    </row>
    <row r="95" spans="2:36">
      <c r="B95" t="s">
        <v>860</v>
      </c>
      <c r="C95" t="s">
        <v>866</v>
      </c>
      <c r="D95" t="str">
        <f t="shared" si="13"/>
        <v>LyonParis S-G</v>
      </c>
      <c r="E95">
        <v>7.4032773999999996E-2</v>
      </c>
      <c r="F95">
        <v>0.72234378899999996</v>
      </c>
      <c r="G95">
        <v>0.12249648</v>
      </c>
      <c r="H95">
        <v>0.65022458900000002</v>
      </c>
      <c r="I95">
        <v>0.48978579300000002</v>
      </c>
      <c r="J95" s="3">
        <v>0</v>
      </c>
      <c r="K95" s="3">
        <v>55.606764154076878</v>
      </c>
      <c r="L95" s="3">
        <v>2.2634376116746266</v>
      </c>
      <c r="M95" s="3">
        <f t="shared" si="22"/>
        <v>57.870201765751503</v>
      </c>
      <c r="N95">
        <f t="shared" si="14"/>
        <v>3.8</v>
      </c>
      <c r="O95">
        <f t="shared" si="23"/>
        <v>1.85</v>
      </c>
      <c r="P95">
        <f t="shared" si="24"/>
        <v>3.8</v>
      </c>
      <c r="Q95" s="4">
        <f t="shared" si="15"/>
        <v>42.129798234248497</v>
      </c>
      <c r="R95" s="4">
        <f t="shared" si="16"/>
        <v>145.00231191929072</v>
      </c>
      <c r="S95" s="4">
        <f t="shared" si="17"/>
        <v>50.730861158612079</v>
      </c>
      <c r="T95">
        <f t="shared" si="18"/>
        <v>1.6245893792321804</v>
      </c>
      <c r="U95">
        <f t="shared" si="18"/>
        <v>2.1613749266886728</v>
      </c>
      <c r="V95">
        <f t="shared" si="18"/>
        <v>1.7052722345480162</v>
      </c>
      <c r="W95" s="2">
        <f t="shared" si="19"/>
        <v>1.890418458523256</v>
      </c>
      <c r="AB95" t="s">
        <v>971</v>
      </c>
      <c r="AC95" s="12">
        <v>2</v>
      </c>
      <c r="AD95" s="12">
        <v>3.3</v>
      </c>
      <c r="AE95" s="12">
        <v>4</v>
      </c>
      <c r="AG95">
        <v>2</v>
      </c>
      <c r="AH95">
        <v>1</v>
      </c>
      <c r="AI95">
        <f t="shared" si="20"/>
        <v>42.129798234248497</v>
      </c>
      <c r="AJ95">
        <f t="shared" si="21"/>
        <v>-57.870201765751503</v>
      </c>
    </row>
    <row r="96" spans="2:36">
      <c r="B96" t="s">
        <v>862</v>
      </c>
      <c r="C96" t="s">
        <v>851</v>
      </c>
      <c r="D96" t="str">
        <f t="shared" si="13"/>
        <v>MarseilleBordeaux</v>
      </c>
      <c r="E96">
        <v>0.48953215500000002</v>
      </c>
      <c r="F96">
        <v>0.239423372</v>
      </c>
      <c r="G96">
        <v>0.26692101600000001</v>
      </c>
      <c r="H96">
        <v>0.41726999199999998</v>
      </c>
      <c r="I96">
        <v>0.45730910499999999</v>
      </c>
      <c r="J96" s="3">
        <v>8.480684212395726</v>
      </c>
      <c r="K96" s="3">
        <v>0</v>
      </c>
      <c r="L96" s="3">
        <v>0</v>
      </c>
      <c r="M96" s="3">
        <f t="shared" si="22"/>
        <v>8.480684212395726</v>
      </c>
      <c r="N96">
        <f t="shared" si="14"/>
        <v>2.25</v>
      </c>
      <c r="O96">
        <f t="shared" si="23"/>
        <v>3.4</v>
      </c>
      <c r="P96">
        <f t="shared" si="24"/>
        <v>3.2</v>
      </c>
      <c r="Q96" s="4">
        <f t="shared" si="15"/>
        <v>110.60085526549466</v>
      </c>
      <c r="R96" s="4">
        <f t="shared" si="16"/>
        <v>91.51931578760427</v>
      </c>
      <c r="S96" s="4">
        <f t="shared" si="17"/>
        <v>91.51931578760427</v>
      </c>
      <c r="T96">
        <f t="shared" si="18"/>
        <v>2.0437584853380173</v>
      </c>
      <c r="U96">
        <f t="shared" si="18"/>
        <v>1.961512764609147</v>
      </c>
      <c r="V96">
        <f t="shared" si="18"/>
        <v>1.961512764609147</v>
      </c>
      <c r="W96" s="2">
        <f t="shared" si="19"/>
        <v>1.9936864759772619</v>
      </c>
      <c r="AB96" t="s">
        <v>852</v>
      </c>
      <c r="AC96" s="12">
        <v>1.08</v>
      </c>
      <c r="AD96" s="12">
        <v>11</v>
      </c>
      <c r="AE96" s="12">
        <v>26</v>
      </c>
      <c r="AG96">
        <v>1</v>
      </c>
      <c r="AH96">
        <v>0</v>
      </c>
      <c r="AI96">
        <f t="shared" si="20"/>
        <v>110.60085526549466</v>
      </c>
      <c r="AJ96">
        <f t="shared" si="21"/>
        <v>10.600855265494658</v>
      </c>
    </row>
    <row r="97" spans="2:36">
      <c r="B97" t="s">
        <v>846</v>
      </c>
      <c r="C97" t="s">
        <v>862</v>
      </c>
      <c r="D97" t="str">
        <f t="shared" si="13"/>
        <v>DijonMarseille</v>
      </c>
      <c r="E97">
        <v>0.45319029799999999</v>
      </c>
      <c r="F97">
        <v>0.25265157799999999</v>
      </c>
      <c r="G97">
        <v>0.29210184700000003</v>
      </c>
      <c r="H97">
        <v>0.34678377500000002</v>
      </c>
      <c r="I97">
        <v>0.406262026</v>
      </c>
      <c r="J97" s="3">
        <v>33.305787902534064</v>
      </c>
      <c r="K97" s="3">
        <v>0</v>
      </c>
      <c r="L97" s="3">
        <v>14.302623197209519</v>
      </c>
      <c r="M97" s="3">
        <f t="shared" si="22"/>
        <v>47.608411099743584</v>
      </c>
      <c r="N97">
        <f t="shared" si="14"/>
        <v>4.33</v>
      </c>
      <c r="O97">
        <f t="shared" si="23"/>
        <v>1.85</v>
      </c>
      <c r="P97">
        <f t="shared" si="24"/>
        <v>3.5</v>
      </c>
      <c r="Q97" s="4">
        <f t="shared" si="15"/>
        <v>196.60565051822891</v>
      </c>
      <c r="R97" s="4">
        <f t="shared" si="16"/>
        <v>52.391588900256416</v>
      </c>
      <c r="S97" s="4">
        <f t="shared" si="17"/>
        <v>102.45077009048973</v>
      </c>
      <c r="T97">
        <f t="shared" si="18"/>
        <v>2.2935959954575722</v>
      </c>
      <c r="U97">
        <f t="shared" si="18"/>
        <v>1.7192615696666871</v>
      </c>
      <c r="V97">
        <f t="shared" si="18"/>
        <v>2.0105152272056697</v>
      </c>
      <c r="W97" s="2">
        <f t="shared" si="19"/>
        <v>2.0610848125324699</v>
      </c>
      <c r="AB97" t="s">
        <v>1262</v>
      </c>
      <c r="AC97" s="12">
        <v>2.25</v>
      </c>
      <c r="AD97" s="12">
        <v>3.1</v>
      </c>
      <c r="AE97" s="12">
        <v>3.5</v>
      </c>
      <c r="AG97">
        <v>1</v>
      </c>
      <c r="AH97">
        <v>2</v>
      </c>
      <c r="AI97">
        <f t="shared" si="20"/>
        <v>52.391588900256416</v>
      </c>
      <c r="AJ97">
        <f t="shared" si="21"/>
        <v>-47.608411099743584</v>
      </c>
    </row>
    <row r="98" spans="2:36">
      <c r="B98" t="s">
        <v>866</v>
      </c>
      <c r="C98" t="s">
        <v>851</v>
      </c>
      <c r="D98" t="str">
        <f t="shared" si="13"/>
        <v>Paris S-GBordeaux</v>
      </c>
      <c r="E98">
        <v>0.52603322399999997</v>
      </c>
      <c r="F98">
        <v>0.22381640999999999</v>
      </c>
      <c r="G98">
        <v>0.17202171199999999</v>
      </c>
      <c r="H98">
        <v>0.76359560699999995</v>
      </c>
      <c r="I98">
        <v>0.72026896600000001</v>
      </c>
      <c r="J98" s="3">
        <v>0</v>
      </c>
      <c r="K98" s="3">
        <v>17.401561995427052</v>
      </c>
      <c r="L98" s="3">
        <v>7.0424773605684514</v>
      </c>
      <c r="M98" s="3">
        <f t="shared" si="22"/>
        <v>24.444039355995503</v>
      </c>
      <c r="N98">
        <f t="shared" si="14"/>
        <v>1.25</v>
      </c>
      <c r="O98">
        <f t="shared" si="23"/>
        <v>11</v>
      </c>
      <c r="P98">
        <f t="shared" si="24"/>
        <v>6.5</v>
      </c>
      <c r="Q98" s="4">
        <f t="shared" si="15"/>
        <v>75.5559606440045</v>
      </c>
      <c r="R98" s="4">
        <f t="shared" si="16"/>
        <v>266.97314259370205</v>
      </c>
      <c r="S98" s="4">
        <f t="shared" si="17"/>
        <v>121.33206348769946</v>
      </c>
      <c r="T98">
        <f t="shared" si="18"/>
        <v>1.878268731715232</v>
      </c>
      <c r="U98">
        <f t="shared" si="18"/>
        <v>2.4264675736865522</v>
      </c>
      <c r="V98">
        <f t="shared" si="18"/>
        <v>2.0839755836834799</v>
      </c>
      <c r="W98" s="2">
        <f t="shared" si="19"/>
        <v>1.8896040654779205</v>
      </c>
      <c r="AB98" t="s">
        <v>1138</v>
      </c>
      <c r="AC98" s="12">
        <v>2.7</v>
      </c>
      <c r="AD98" s="12">
        <v>3.25</v>
      </c>
      <c r="AE98" s="12">
        <v>2.7</v>
      </c>
      <c r="AG98">
        <v>1</v>
      </c>
      <c r="AH98">
        <v>0</v>
      </c>
      <c r="AI98">
        <f t="shared" si="20"/>
        <v>75.5559606440045</v>
      </c>
      <c r="AJ98">
        <f t="shared" si="21"/>
        <v>-24.4440393559955</v>
      </c>
    </row>
    <row r="99" spans="2:36">
      <c r="B99" t="s">
        <v>838</v>
      </c>
      <c r="C99" t="s">
        <v>857</v>
      </c>
      <c r="D99" t="str">
        <f t="shared" si="13"/>
        <v>StrasbourgAngers</v>
      </c>
      <c r="E99">
        <v>0.437820824</v>
      </c>
      <c r="F99">
        <v>0.29563805700000001</v>
      </c>
      <c r="G99">
        <v>0.26174919899999999</v>
      </c>
      <c r="H99">
        <v>0.46995382000000002</v>
      </c>
      <c r="I99">
        <v>0.51387601199999999</v>
      </c>
      <c r="J99" s="3">
        <v>0</v>
      </c>
      <c r="K99" s="3">
        <v>6.2314097166847429</v>
      </c>
      <c r="L99" s="3">
        <v>0</v>
      </c>
      <c r="M99" s="3">
        <f t="shared" si="22"/>
        <v>6.2314097166847429</v>
      </c>
      <c r="N99">
        <f t="shared" si="14"/>
        <v>2.0499999999999998</v>
      </c>
      <c r="O99">
        <f t="shared" si="23"/>
        <v>4</v>
      </c>
      <c r="P99">
        <f t="shared" si="24"/>
        <v>3.2</v>
      </c>
      <c r="Q99" s="4">
        <f t="shared" si="15"/>
        <v>93.768590283315262</v>
      </c>
      <c r="R99" s="4">
        <f t="shared" si="16"/>
        <v>118.69422915005423</v>
      </c>
      <c r="S99" s="4">
        <f t="shared" si="17"/>
        <v>93.768590283315262</v>
      </c>
      <c r="T99">
        <f t="shared" si="18"/>
        <v>1.9720573868752576</v>
      </c>
      <c r="U99">
        <f t="shared" si="18"/>
        <v>2.0744296043024213</v>
      </c>
      <c r="V99">
        <f t="shared" si="18"/>
        <v>1.9720573868752576</v>
      </c>
      <c r="W99" s="2">
        <f t="shared" si="19"/>
        <v>1.9928725690928903</v>
      </c>
      <c r="AB99" t="s">
        <v>1184</v>
      </c>
      <c r="AC99" s="12">
        <v>2.14</v>
      </c>
      <c r="AD99" s="12">
        <v>3.25</v>
      </c>
      <c r="AE99" s="12">
        <v>3.6</v>
      </c>
      <c r="AG99">
        <v>1</v>
      </c>
      <c r="AH99">
        <v>2</v>
      </c>
      <c r="AI99">
        <f t="shared" si="20"/>
        <v>118.69422915005423</v>
      </c>
      <c r="AJ99">
        <f t="shared" si="21"/>
        <v>18.694229150054227</v>
      </c>
    </row>
    <row r="100" spans="2:36">
      <c r="B100" t="s">
        <v>844</v>
      </c>
      <c r="C100" t="s">
        <v>850</v>
      </c>
      <c r="D100" t="str">
        <f t="shared" si="13"/>
        <v>AmiensCaen</v>
      </c>
      <c r="E100">
        <v>0.46912626200000002</v>
      </c>
      <c r="F100">
        <v>0.205702673</v>
      </c>
      <c r="G100">
        <v>0.32416768299999998</v>
      </c>
      <c r="H100">
        <v>0.245808583</v>
      </c>
      <c r="I100">
        <v>0.30653682599999998</v>
      </c>
      <c r="J100" s="3">
        <v>0</v>
      </c>
      <c r="K100" s="3">
        <v>0</v>
      </c>
      <c r="L100" s="3">
        <v>0.28818379324418014</v>
      </c>
      <c r="M100" s="3">
        <f t="shared" si="22"/>
        <v>0.28818379324418014</v>
      </c>
      <c r="N100">
        <f t="shared" si="14"/>
        <v>2.1</v>
      </c>
      <c r="O100">
        <f t="shared" si="23"/>
        <v>4</v>
      </c>
      <c r="P100">
        <f t="shared" si="24"/>
        <v>3.1</v>
      </c>
      <c r="Q100" s="4">
        <f t="shared" si="15"/>
        <v>99.711816206755813</v>
      </c>
      <c r="R100" s="4">
        <f t="shared" si="16"/>
        <v>99.711816206755813</v>
      </c>
      <c r="S100" s="4">
        <f t="shared" si="17"/>
        <v>100.60518596581278</v>
      </c>
      <c r="T100">
        <f t="shared" si="18"/>
        <v>1.9987466268103105</v>
      </c>
      <c r="U100">
        <f t="shared" si="18"/>
        <v>1.9987466268103105</v>
      </c>
      <c r="V100">
        <f t="shared" si="18"/>
        <v>2.0026203681780204</v>
      </c>
      <c r="W100" s="2">
        <f t="shared" si="19"/>
        <v>1.9979968621861199</v>
      </c>
      <c r="AB100" t="s">
        <v>935</v>
      </c>
      <c r="AC100" s="12">
        <v>3.5</v>
      </c>
      <c r="AD100" s="12">
        <v>3.5</v>
      </c>
      <c r="AE100" s="12">
        <v>2.04</v>
      </c>
      <c r="AG100">
        <v>1</v>
      </c>
      <c r="AH100">
        <v>0</v>
      </c>
      <c r="AI100">
        <f t="shared" si="20"/>
        <v>99.711816206755813</v>
      </c>
      <c r="AJ100">
        <f t="shared" si="21"/>
        <v>-0.28818379324418686</v>
      </c>
    </row>
    <row r="101" spans="2:36">
      <c r="B101" t="s">
        <v>847</v>
      </c>
      <c r="C101" t="s">
        <v>1244</v>
      </c>
      <c r="D101" t="str">
        <f t="shared" si="13"/>
        <v>ToulouseReims</v>
      </c>
      <c r="E101">
        <v>0.39170408299999998</v>
      </c>
      <c r="F101">
        <v>0.22631806900000001</v>
      </c>
      <c r="G101">
        <v>0.38173930099999998</v>
      </c>
      <c r="H101">
        <v>0.15958920400000001</v>
      </c>
      <c r="I101">
        <v>0.236879336</v>
      </c>
      <c r="J101" s="3">
        <v>12.04194643044805</v>
      </c>
      <c r="K101" s="3">
        <v>0</v>
      </c>
      <c r="L101" s="3">
        <v>13.317509547011065</v>
      </c>
      <c r="M101" s="3">
        <f t="shared" si="22"/>
        <v>25.359455977459113</v>
      </c>
      <c r="N101">
        <f t="shared" si="14"/>
        <v>2.75</v>
      </c>
      <c r="O101">
        <f t="shared" si="23"/>
        <v>2.8</v>
      </c>
      <c r="P101">
        <f t="shared" si="24"/>
        <v>3</v>
      </c>
      <c r="Q101" s="4">
        <f t="shared" si="15"/>
        <v>107.75589670627302</v>
      </c>
      <c r="R101" s="4">
        <f t="shared" si="16"/>
        <v>74.64054402254088</v>
      </c>
      <c r="S101" s="4">
        <f t="shared" si="17"/>
        <v>114.59307266357409</v>
      </c>
      <c r="T101">
        <f t="shared" si="18"/>
        <v>2.0324410453007458</v>
      </c>
      <c r="U101">
        <f t="shared" si="18"/>
        <v>1.8729747961340293</v>
      </c>
      <c r="V101">
        <f t="shared" si="18"/>
        <v>2.0591583646216267</v>
      </c>
      <c r="W101" s="2">
        <f t="shared" si="19"/>
        <v>2.0060651698067753</v>
      </c>
      <c r="AB101" t="s">
        <v>926</v>
      </c>
      <c r="AC101" s="12">
        <v>2.14</v>
      </c>
      <c r="AD101" s="12">
        <v>3.2</v>
      </c>
      <c r="AE101" s="12">
        <v>3.75</v>
      </c>
      <c r="AG101">
        <v>1</v>
      </c>
      <c r="AH101">
        <v>1</v>
      </c>
      <c r="AI101">
        <f t="shared" si="20"/>
        <v>114.59307266357409</v>
      </c>
      <c r="AJ101">
        <f t="shared" si="21"/>
        <v>14.593072663574091</v>
      </c>
    </row>
    <row r="102" spans="2:36">
      <c r="B102" t="s">
        <v>841</v>
      </c>
      <c r="C102" t="s">
        <v>1243</v>
      </c>
      <c r="D102" t="str">
        <f t="shared" si="13"/>
        <v>NantesNîmes</v>
      </c>
      <c r="E102">
        <v>0.47988410100000001</v>
      </c>
      <c r="F102">
        <v>0.28422934100000002</v>
      </c>
      <c r="G102">
        <v>0.204862922</v>
      </c>
      <c r="H102">
        <v>0.70496300000000001</v>
      </c>
      <c r="I102">
        <v>0.69044765600000002</v>
      </c>
      <c r="J102" s="3">
        <v>2.2526521573104179</v>
      </c>
      <c r="K102" s="3">
        <v>7.9541392365887171</v>
      </c>
      <c r="L102" s="3">
        <v>0</v>
      </c>
      <c r="M102" s="3">
        <f t="shared" si="22"/>
        <v>10.206791393899135</v>
      </c>
      <c r="N102">
        <f t="shared" si="14"/>
        <v>1.9</v>
      </c>
      <c r="O102">
        <f t="shared" si="23"/>
        <v>4.2</v>
      </c>
      <c r="P102">
        <f t="shared" si="24"/>
        <v>3.3</v>
      </c>
      <c r="Q102" s="4">
        <f t="shared" si="15"/>
        <v>94.073247704990663</v>
      </c>
      <c r="R102" s="4">
        <f t="shared" si="16"/>
        <v>123.20059339977348</v>
      </c>
      <c r="S102" s="4">
        <f t="shared" si="17"/>
        <v>89.793208606100862</v>
      </c>
      <c r="T102">
        <f t="shared" si="18"/>
        <v>1.9734661374979787</v>
      </c>
      <c r="U102">
        <f t="shared" si="18"/>
        <v>2.0906127996273236</v>
      </c>
      <c r="V102">
        <f t="shared" si="18"/>
        <v>1.9532434906045928</v>
      </c>
      <c r="W102" s="2">
        <f t="shared" si="19"/>
        <v>1.9413956904341358</v>
      </c>
      <c r="AB102" t="s">
        <v>1263</v>
      </c>
      <c r="AC102" s="12">
        <v>2.62</v>
      </c>
      <c r="AD102" s="12">
        <v>3.3</v>
      </c>
      <c r="AE102" s="12">
        <v>2.7</v>
      </c>
      <c r="AG102">
        <v>2</v>
      </c>
      <c r="AH102">
        <v>4</v>
      </c>
      <c r="AI102">
        <f t="shared" si="20"/>
        <v>123.20059339977348</v>
      </c>
      <c r="AJ102">
        <f t="shared" si="21"/>
        <v>23.200593399773481</v>
      </c>
    </row>
    <row r="103" spans="2:36">
      <c r="B103" t="s">
        <v>853</v>
      </c>
      <c r="C103" t="s">
        <v>865</v>
      </c>
      <c r="D103" t="str">
        <f t="shared" si="13"/>
        <v>MontpellierMonaco</v>
      </c>
      <c r="E103">
        <v>0.47272542099999998</v>
      </c>
      <c r="F103">
        <v>0.25006079599999997</v>
      </c>
      <c r="G103">
        <v>0.273814846</v>
      </c>
      <c r="H103">
        <v>0.401631195</v>
      </c>
      <c r="I103">
        <v>0.448904682</v>
      </c>
      <c r="J103" s="3">
        <v>11.182012845482502</v>
      </c>
      <c r="K103" s="3">
        <v>0</v>
      </c>
      <c r="L103" s="3">
        <v>0</v>
      </c>
      <c r="M103" s="3">
        <f t="shared" si="22"/>
        <v>11.182012845482502</v>
      </c>
      <c r="N103">
        <f t="shared" si="14"/>
        <v>2.4500000000000002</v>
      </c>
      <c r="O103">
        <f t="shared" si="23"/>
        <v>3.1</v>
      </c>
      <c r="P103">
        <f t="shared" si="24"/>
        <v>3.1</v>
      </c>
      <c r="Q103" s="4">
        <f t="shared" si="15"/>
        <v>116.21391862594963</v>
      </c>
      <c r="R103" s="4">
        <f t="shared" si="16"/>
        <v>88.817987154517496</v>
      </c>
      <c r="S103" s="4">
        <f t="shared" si="17"/>
        <v>88.817987154517496</v>
      </c>
      <c r="T103">
        <f t="shared" si="18"/>
        <v>2.0652581454419843</v>
      </c>
      <c r="U103">
        <f t="shared" si="18"/>
        <v>1.9485009267121072</v>
      </c>
      <c r="V103">
        <f t="shared" si="18"/>
        <v>1.9485009267121072</v>
      </c>
      <c r="W103" s="2">
        <f t="shared" si="19"/>
        <v>1.9970722001966412</v>
      </c>
      <c r="AB103" t="s">
        <v>1038</v>
      </c>
      <c r="AC103" s="12">
        <v>3</v>
      </c>
      <c r="AD103" s="12">
        <v>3.2</v>
      </c>
      <c r="AE103" s="12">
        <v>2.5</v>
      </c>
      <c r="AG103">
        <v>2</v>
      </c>
      <c r="AH103">
        <v>2</v>
      </c>
      <c r="AI103">
        <f t="shared" si="20"/>
        <v>88.817987154517496</v>
      </c>
      <c r="AJ103">
        <f t="shared" si="21"/>
        <v>-11.182012845482504</v>
      </c>
    </row>
    <row r="104" spans="2:36">
      <c r="B104" t="s">
        <v>863</v>
      </c>
      <c r="C104" t="s">
        <v>854</v>
      </c>
      <c r="D104" t="str">
        <f t="shared" si="13"/>
        <v>GuingampLille</v>
      </c>
      <c r="E104">
        <v>0.29167622700000001</v>
      </c>
      <c r="F104">
        <v>0.35721374</v>
      </c>
      <c r="G104">
        <v>0.35070344599999997</v>
      </c>
      <c r="H104">
        <v>0.219553842</v>
      </c>
      <c r="I104">
        <v>0.30470673999999998</v>
      </c>
      <c r="J104" s="3">
        <v>3.0889759297385595</v>
      </c>
      <c r="K104" s="3">
        <v>0</v>
      </c>
      <c r="L104" s="3">
        <v>8.2041826749596574</v>
      </c>
      <c r="M104" s="3">
        <f t="shared" si="22"/>
        <v>11.293158604698217</v>
      </c>
      <c r="N104">
        <f t="shared" si="14"/>
        <v>3.4</v>
      </c>
      <c r="O104">
        <f t="shared" si="23"/>
        <v>2.2000000000000002</v>
      </c>
      <c r="P104">
        <f t="shared" si="24"/>
        <v>3.3</v>
      </c>
      <c r="Q104" s="4">
        <f t="shared" si="15"/>
        <v>99.209359556412892</v>
      </c>
      <c r="R104" s="4">
        <f t="shared" si="16"/>
        <v>88.706841395301794</v>
      </c>
      <c r="S104" s="4">
        <f t="shared" si="17"/>
        <v>115.78064422266866</v>
      </c>
      <c r="T104">
        <f t="shared" si="18"/>
        <v>1.9965526460650393</v>
      </c>
      <c r="U104">
        <f t="shared" si="18"/>
        <v>1.9479571154985924</v>
      </c>
      <c r="V104">
        <f t="shared" si="18"/>
        <v>2.06363596172389</v>
      </c>
      <c r="W104" s="2">
        <f t="shared" si="19"/>
        <v>2.0019082324640736</v>
      </c>
      <c r="AB104" t="s">
        <v>934</v>
      </c>
      <c r="AC104" s="12">
        <v>3.8</v>
      </c>
      <c r="AD104" s="12">
        <v>3.6</v>
      </c>
      <c r="AE104" s="12">
        <v>1.95</v>
      </c>
      <c r="AG104">
        <v>0</v>
      </c>
      <c r="AH104">
        <v>2</v>
      </c>
      <c r="AI104">
        <f t="shared" si="20"/>
        <v>88.706841395301794</v>
      </c>
      <c r="AJ104">
        <f t="shared" si="21"/>
        <v>-11.293158604698206</v>
      </c>
    </row>
    <row r="105" spans="2:36">
      <c r="B105" t="s">
        <v>840</v>
      </c>
      <c r="C105" t="s">
        <v>837</v>
      </c>
      <c r="D105" t="str">
        <f t="shared" si="13"/>
        <v>RennesSaint-Étienne</v>
      </c>
      <c r="E105">
        <v>0.4782633</v>
      </c>
      <c r="F105">
        <v>0.242509735</v>
      </c>
      <c r="G105">
        <v>0.27601817000000001</v>
      </c>
      <c r="H105">
        <v>0.389572364</v>
      </c>
      <c r="I105">
        <v>0.43688074999999998</v>
      </c>
      <c r="J105" s="3">
        <v>2.7534863963781464</v>
      </c>
      <c r="K105" s="3">
        <v>0</v>
      </c>
      <c r="L105" s="3">
        <v>0</v>
      </c>
      <c r="M105" s="3">
        <f t="shared" si="22"/>
        <v>2.7534863963781464</v>
      </c>
      <c r="N105">
        <f t="shared" si="14"/>
        <v>2.15</v>
      </c>
      <c r="O105">
        <f t="shared" si="23"/>
        <v>3.4</v>
      </c>
      <c r="P105">
        <f t="shared" si="24"/>
        <v>3.4</v>
      </c>
      <c r="Q105" s="4">
        <f t="shared" si="15"/>
        <v>103.16650935583486</v>
      </c>
      <c r="R105" s="4">
        <f t="shared" si="16"/>
        <v>97.24651360362185</v>
      </c>
      <c r="S105" s="4">
        <f t="shared" si="17"/>
        <v>97.24651360362185</v>
      </c>
      <c r="T105">
        <f t="shared" si="18"/>
        <v>2.0135387364140676</v>
      </c>
      <c r="U105">
        <f t="shared" si="18"/>
        <v>1.9878740403334787</v>
      </c>
      <c r="V105">
        <f t="shared" si="18"/>
        <v>1.9878740403334787</v>
      </c>
      <c r="W105" s="2">
        <f t="shared" si="19"/>
        <v>1.9937698422932262</v>
      </c>
      <c r="AB105" t="s">
        <v>896</v>
      </c>
      <c r="AC105" s="12">
        <v>2.37</v>
      </c>
      <c r="AD105" s="12">
        <v>3.2</v>
      </c>
      <c r="AE105" s="12">
        <v>3.2</v>
      </c>
      <c r="AG105">
        <v>3</v>
      </c>
      <c r="AH105">
        <v>0</v>
      </c>
      <c r="AI105">
        <f t="shared" si="20"/>
        <v>103.16650935583486</v>
      </c>
      <c r="AJ105">
        <f t="shared" si="21"/>
        <v>3.1665093558348616</v>
      </c>
    </row>
    <row r="106" spans="2:36">
      <c r="B106" t="s">
        <v>859</v>
      </c>
      <c r="C106" t="s">
        <v>860</v>
      </c>
      <c r="D106" t="str">
        <f t="shared" si="13"/>
        <v>NiceLyon</v>
      </c>
      <c r="E106">
        <v>0.31122989400000001</v>
      </c>
      <c r="F106">
        <v>0.36681482799999998</v>
      </c>
      <c r="G106">
        <v>0.32109833100000001</v>
      </c>
      <c r="H106">
        <v>0.286324521</v>
      </c>
      <c r="I106">
        <v>0.36648950400000002</v>
      </c>
      <c r="J106" s="3">
        <v>16.829286521210509</v>
      </c>
      <c r="K106" s="3">
        <v>0</v>
      </c>
      <c r="L106" s="3">
        <v>15.139726682563309</v>
      </c>
      <c r="M106" s="3">
        <f t="shared" si="22"/>
        <v>31.969013203773819</v>
      </c>
      <c r="N106">
        <f t="shared" si="14"/>
        <v>4.75</v>
      </c>
      <c r="O106">
        <f t="shared" si="23"/>
        <v>1.7</v>
      </c>
      <c r="P106">
        <f t="shared" si="24"/>
        <v>4</v>
      </c>
      <c r="Q106" s="4">
        <f t="shared" si="15"/>
        <v>147.9700977719761</v>
      </c>
      <c r="R106" s="4">
        <f t="shared" si="16"/>
        <v>68.030986796226188</v>
      </c>
      <c r="S106" s="4">
        <f t="shared" si="17"/>
        <v>128.58989352647941</v>
      </c>
      <c r="T106">
        <f t="shared" si="18"/>
        <v>2.1701739607685995</v>
      </c>
      <c r="U106">
        <f t="shared" si="18"/>
        <v>1.8327067704908868</v>
      </c>
      <c r="V106">
        <f t="shared" si="18"/>
        <v>2.109206836720706</v>
      </c>
      <c r="W106" s="2">
        <f t="shared" si="19"/>
        <v>2.02494982556843</v>
      </c>
      <c r="AB106" t="s">
        <v>885</v>
      </c>
      <c r="AC106" s="12">
        <v>1.5</v>
      </c>
      <c r="AD106" s="12">
        <v>4</v>
      </c>
      <c r="AE106" s="12">
        <v>7.5</v>
      </c>
      <c r="AG106">
        <v>1</v>
      </c>
      <c r="AH106">
        <v>0</v>
      </c>
      <c r="AI106">
        <f t="shared" si="20"/>
        <v>147.9700977719761</v>
      </c>
      <c r="AJ106">
        <f t="shared" si="21"/>
        <v>47.9700977719761</v>
      </c>
    </row>
    <row r="107" spans="2:36">
      <c r="B107" t="s">
        <v>837</v>
      </c>
      <c r="C107" t="s">
        <v>838</v>
      </c>
      <c r="D107" t="str">
        <f t="shared" si="13"/>
        <v>Saint-ÉtienneStrasbourg</v>
      </c>
      <c r="E107">
        <v>0.25771342699999999</v>
      </c>
      <c r="F107">
        <v>0.50146337299999999</v>
      </c>
      <c r="G107">
        <v>0.187173913</v>
      </c>
      <c r="H107">
        <v>0.75006483999999995</v>
      </c>
      <c r="I107">
        <v>0.71915814700000003</v>
      </c>
      <c r="J107" s="3">
        <v>0</v>
      </c>
      <c r="K107" s="3">
        <v>37.769301875359417</v>
      </c>
      <c r="L107" s="3">
        <v>1.3256730877109053</v>
      </c>
      <c r="M107" s="3">
        <f t="shared" si="22"/>
        <v>39.094974963070321</v>
      </c>
      <c r="N107">
        <f t="shared" si="14"/>
        <v>1.95</v>
      </c>
      <c r="O107">
        <f t="shared" si="23"/>
        <v>4</v>
      </c>
      <c r="P107">
        <f t="shared" si="24"/>
        <v>3.3</v>
      </c>
      <c r="Q107" s="4">
        <f t="shared" si="15"/>
        <v>60.905025036929679</v>
      </c>
      <c r="R107" s="4">
        <f t="shared" si="16"/>
        <v>211.98223253836736</v>
      </c>
      <c r="S107" s="4">
        <f t="shared" si="17"/>
        <v>65.279746226375664</v>
      </c>
      <c r="T107">
        <f t="shared" si="18"/>
        <v>1.784653126061102</v>
      </c>
      <c r="U107">
        <f t="shared" si="18"/>
        <v>2.3262994617121957</v>
      </c>
      <c r="V107">
        <f t="shared" si="18"/>
        <v>1.8147784574385295</v>
      </c>
      <c r="W107" s="2">
        <f t="shared" si="19"/>
        <v>1.966162232908625</v>
      </c>
      <c r="AB107" t="s">
        <v>1107</v>
      </c>
      <c r="AC107" s="12">
        <v>1.66</v>
      </c>
      <c r="AD107" s="12">
        <v>4</v>
      </c>
      <c r="AE107" s="12">
        <v>5</v>
      </c>
      <c r="AG107">
        <v>2</v>
      </c>
      <c r="AH107">
        <v>1</v>
      </c>
      <c r="AI107">
        <f t="shared" si="20"/>
        <v>60.905025036929679</v>
      </c>
      <c r="AJ107">
        <f t="shared" si="21"/>
        <v>-39.094974963070321</v>
      </c>
    </row>
    <row r="108" spans="2:36">
      <c r="B108" t="s">
        <v>850</v>
      </c>
      <c r="C108" t="s">
        <v>841</v>
      </c>
      <c r="D108" t="str">
        <f t="shared" si="13"/>
        <v>CaenNantes</v>
      </c>
      <c r="E108">
        <v>0.51380200700000001</v>
      </c>
      <c r="F108">
        <v>0.16399234600000001</v>
      </c>
      <c r="G108">
        <v>0.32102819799999999</v>
      </c>
      <c r="H108">
        <v>0.22777836800000001</v>
      </c>
      <c r="I108">
        <v>0.27005239800000003</v>
      </c>
      <c r="J108" s="3">
        <v>35.510240643286707</v>
      </c>
      <c r="K108" s="3">
        <v>0</v>
      </c>
      <c r="L108" s="3">
        <v>16.801600287297045</v>
      </c>
      <c r="M108" s="3">
        <f t="shared" si="22"/>
        <v>52.311840930583756</v>
      </c>
      <c r="N108">
        <f t="shared" si="14"/>
        <v>3</v>
      </c>
      <c r="O108">
        <f t="shared" si="23"/>
        <v>2.5</v>
      </c>
      <c r="P108">
        <f t="shared" si="24"/>
        <v>3.1</v>
      </c>
      <c r="Q108" s="4">
        <f t="shared" si="15"/>
        <v>154.21888099927637</v>
      </c>
      <c r="R108" s="4">
        <f t="shared" si="16"/>
        <v>47.688159069416244</v>
      </c>
      <c r="S108" s="4">
        <f t="shared" si="17"/>
        <v>99.773119960037079</v>
      </c>
      <c r="T108">
        <f t="shared" si="18"/>
        <v>2.1881375475918565</v>
      </c>
      <c r="U108">
        <f t="shared" si="18"/>
        <v>1.6784105574637316</v>
      </c>
      <c r="V108">
        <f t="shared" si="18"/>
        <v>1.9990135530566699</v>
      </c>
      <c r="W108" s="2">
        <f t="shared" si="19"/>
        <v>2.041255667129759</v>
      </c>
      <c r="AB108" t="s">
        <v>874</v>
      </c>
      <c r="AC108" s="12">
        <v>2.8</v>
      </c>
      <c r="AD108" s="12">
        <v>3.1</v>
      </c>
      <c r="AE108" s="12">
        <v>2.7</v>
      </c>
      <c r="AG108">
        <v>0</v>
      </c>
      <c r="AH108">
        <v>1</v>
      </c>
      <c r="AI108">
        <f t="shared" si="20"/>
        <v>47.688159069416244</v>
      </c>
      <c r="AJ108">
        <f t="shared" si="21"/>
        <v>-52.311840930583756</v>
      </c>
    </row>
    <row r="109" spans="2:36">
      <c r="B109" t="s">
        <v>1243</v>
      </c>
      <c r="C109" t="s">
        <v>846</v>
      </c>
      <c r="D109" t="str">
        <f t="shared" si="13"/>
        <v>NîmesDijon</v>
      </c>
      <c r="E109">
        <v>0.51324233699999999</v>
      </c>
      <c r="F109">
        <v>0.208051609</v>
      </c>
      <c r="G109">
        <v>0.27541686500000001</v>
      </c>
      <c r="H109">
        <v>0.36549872999999999</v>
      </c>
      <c r="I109">
        <v>0.403489074</v>
      </c>
      <c r="J109" s="3">
        <v>0</v>
      </c>
      <c r="K109" s="3">
        <v>0</v>
      </c>
      <c r="L109" s="3">
        <v>1.7872592644809839</v>
      </c>
      <c r="M109" s="3">
        <f t="shared" si="22"/>
        <v>1.7872592644809839</v>
      </c>
      <c r="N109">
        <f t="shared" si="14"/>
        <v>1.75</v>
      </c>
      <c r="O109">
        <f t="shared" si="23"/>
        <v>4.5</v>
      </c>
      <c r="P109">
        <f t="shared" si="24"/>
        <v>3.8</v>
      </c>
      <c r="Q109" s="4">
        <f t="shared" si="15"/>
        <v>98.21274073551902</v>
      </c>
      <c r="R109" s="4">
        <f t="shared" si="16"/>
        <v>98.21274073551902</v>
      </c>
      <c r="S109" s="4">
        <f t="shared" si="17"/>
        <v>105.00432594054675</v>
      </c>
      <c r="T109">
        <f t="shared" si="18"/>
        <v>1.992167830681187</v>
      </c>
      <c r="U109">
        <f t="shared" si="18"/>
        <v>1.992167830681187</v>
      </c>
      <c r="V109">
        <f t="shared" si="18"/>
        <v>2.0212071913881116</v>
      </c>
      <c r="W109" s="2">
        <f t="shared" si="19"/>
        <v>1.993613143853862</v>
      </c>
      <c r="AB109" t="s">
        <v>1125</v>
      </c>
      <c r="AC109" s="12">
        <v>2.2999999999999998</v>
      </c>
      <c r="AD109" s="12">
        <v>3.3</v>
      </c>
      <c r="AE109" s="12">
        <v>3.25</v>
      </c>
      <c r="AG109">
        <v>2</v>
      </c>
      <c r="AH109">
        <v>0</v>
      </c>
      <c r="AI109">
        <f t="shared" si="20"/>
        <v>98.21274073551902</v>
      </c>
      <c r="AJ109">
        <f t="shared" si="21"/>
        <v>-1.7872592644809799</v>
      </c>
    </row>
    <row r="110" spans="2:36">
      <c r="B110" t="s">
        <v>860</v>
      </c>
      <c r="C110" t="s">
        <v>863</v>
      </c>
      <c r="D110" t="str">
        <f t="shared" si="13"/>
        <v>LyonGuingamp</v>
      </c>
      <c r="E110">
        <v>0.75869652399999998</v>
      </c>
      <c r="F110">
        <v>5.8715946999999998E-2</v>
      </c>
      <c r="G110">
        <v>0.12511866699999999</v>
      </c>
      <c r="H110">
        <v>0.58523022300000005</v>
      </c>
      <c r="I110">
        <v>0.39610703400000002</v>
      </c>
      <c r="J110" s="3">
        <v>13.296938972007423</v>
      </c>
      <c r="K110" s="3">
        <v>0</v>
      </c>
      <c r="L110" s="3">
        <v>0</v>
      </c>
      <c r="M110" s="3">
        <f t="shared" si="22"/>
        <v>13.296938972007423</v>
      </c>
      <c r="N110">
        <f t="shared" si="14"/>
        <v>1.3</v>
      </c>
      <c r="O110">
        <f t="shared" si="23"/>
        <v>10</v>
      </c>
      <c r="P110">
        <f t="shared" si="24"/>
        <v>5.25</v>
      </c>
      <c r="Q110" s="4">
        <f t="shared" si="15"/>
        <v>103.98908169160222</v>
      </c>
      <c r="R110" s="4">
        <f t="shared" si="16"/>
        <v>86.703061027992575</v>
      </c>
      <c r="S110" s="4">
        <f t="shared" si="17"/>
        <v>86.703061027992575</v>
      </c>
      <c r="T110">
        <f t="shared" si="18"/>
        <v>2.0169877430486824</v>
      </c>
      <c r="U110">
        <f t="shared" si="18"/>
        <v>1.9380344303954609</v>
      </c>
      <c r="V110">
        <f t="shared" si="18"/>
        <v>1.9380344303954609</v>
      </c>
      <c r="W110" s="2">
        <f t="shared" si="19"/>
        <v>1.8865594010320998</v>
      </c>
      <c r="AB110" t="s">
        <v>954</v>
      </c>
      <c r="AC110" s="12">
        <v>6</v>
      </c>
      <c r="AD110" s="12">
        <v>5</v>
      </c>
      <c r="AE110" s="12">
        <v>1.44</v>
      </c>
      <c r="AG110">
        <v>2</v>
      </c>
      <c r="AH110">
        <v>1</v>
      </c>
      <c r="AI110">
        <f t="shared" si="20"/>
        <v>103.98908169160222</v>
      </c>
      <c r="AJ110">
        <f t="shared" si="21"/>
        <v>3.9890816916022231</v>
      </c>
    </row>
    <row r="111" spans="2:36">
      <c r="B111" t="s">
        <v>862</v>
      </c>
      <c r="C111" t="s">
        <v>844</v>
      </c>
      <c r="D111" t="str">
        <f t="shared" si="13"/>
        <v>MarseilleAmiens</v>
      </c>
      <c r="E111">
        <v>0.69673158700000004</v>
      </c>
      <c r="F111">
        <v>9.8736955000000001E-2</v>
      </c>
      <c r="G111">
        <v>0.18352557899999999</v>
      </c>
      <c r="H111">
        <v>0.49648242399999998</v>
      </c>
      <c r="I111">
        <v>0.402662399</v>
      </c>
      <c r="J111" s="3">
        <v>0</v>
      </c>
      <c r="K111" s="3">
        <v>0</v>
      </c>
      <c r="L111" s="3">
        <v>0</v>
      </c>
      <c r="M111" s="3">
        <f t="shared" si="22"/>
        <v>0</v>
      </c>
      <c r="N111">
        <f t="shared" si="14"/>
        <v>1.4</v>
      </c>
      <c r="O111">
        <f t="shared" si="23"/>
        <v>9</v>
      </c>
      <c r="P111">
        <f t="shared" si="24"/>
        <v>4.5</v>
      </c>
      <c r="Q111" s="4">
        <f t="shared" si="15"/>
        <v>100</v>
      </c>
      <c r="R111" s="4">
        <f t="shared" si="16"/>
        <v>100</v>
      </c>
      <c r="S111" s="4">
        <f t="shared" si="17"/>
        <v>100</v>
      </c>
      <c r="T111">
        <f t="shared" si="18"/>
        <v>2</v>
      </c>
      <c r="U111">
        <f t="shared" si="18"/>
        <v>2</v>
      </c>
      <c r="V111">
        <f t="shared" si="18"/>
        <v>2</v>
      </c>
      <c r="W111" s="2">
        <f t="shared" si="19"/>
        <v>1.9579882420000001</v>
      </c>
      <c r="AB111" t="s">
        <v>1264</v>
      </c>
      <c r="AC111" s="12">
        <v>1.7</v>
      </c>
      <c r="AD111" s="12">
        <v>3.4</v>
      </c>
      <c r="AE111" s="12">
        <v>5.75</v>
      </c>
      <c r="AG111">
        <v>2</v>
      </c>
      <c r="AH111">
        <v>0</v>
      </c>
      <c r="AI111">
        <f t="shared" si="20"/>
        <v>100</v>
      </c>
      <c r="AJ111">
        <f t="shared" si="21"/>
        <v>0</v>
      </c>
    </row>
    <row r="112" spans="2:36">
      <c r="B112" t="s">
        <v>857</v>
      </c>
      <c r="C112" t="s">
        <v>859</v>
      </c>
      <c r="D112" t="str">
        <f t="shared" si="13"/>
        <v>AngersNice</v>
      </c>
      <c r="E112">
        <v>0.36014602200000001</v>
      </c>
      <c r="F112">
        <v>0.24491244000000001</v>
      </c>
      <c r="G112">
        <v>0.39478210699999999</v>
      </c>
      <c r="H112">
        <v>0.14620296499999999</v>
      </c>
      <c r="I112">
        <v>0.22754514000000001</v>
      </c>
      <c r="J112" s="3">
        <v>0</v>
      </c>
      <c r="K112" s="3">
        <v>0</v>
      </c>
      <c r="L112" s="3">
        <v>9.2232744669964397</v>
      </c>
      <c r="M112" s="3">
        <f t="shared" si="22"/>
        <v>9.2232744669964397</v>
      </c>
      <c r="N112">
        <f t="shared" si="14"/>
        <v>2.4</v>
      </c>
      <c r="O112">
        <f t="shared" si="23"/>
        <v>3.3</v>
      </c>
      <c r="P112">
        <f t="shared" si="24"/>
        <v>3</v>
      </c>
      <c r="Q112" s="4">
        <f t="shared" si="15"/>
        <v>90.776725533003557</v>
      </c>
      <c r="R112" s="4">
        <f t="shared" si="16"/>
        <v>90.776725533003557</v>
      </c>
      <c r="S112" s="4">
        <f t="shared" si="17"/>
        <v>118.44654893399289</v>
      </c>
      <c r="T112">
        <f t="shared" si="18"/>
        <v>1.9579745129673518</v>
      </c>
      <c r="U112">
        <f t="shared" si="18"/>
        <v>1.9579745129673518</v>
      </c>
      <c r="V112">
        <f t="shared" si="18"/>
        <v>2.0735224116121178</v>
      </c>
      <c r="W112" s="2">
        <f t="shared" si="19"/>
        <v>2.0032785940191782</v>
      </c>
      <c r="AB112" t="s">
        <v>1023</v>
      </c>
      <c r="AC112" s="12">
        <v>1.1599999999999999</v>
      </c>
      <c r="AD112" s="12">
        <v>8</v>
      </c>
      <c r="AE112" s="12">
        <v>15</v>
      </c>
      <c r="AG112">
        <v>3</v>
      </c>
      <c r="AH112">
        <v>0</v>
      </c>
      <c r="AI112">
        <f t="shared" si="20"/>
        <v>90.776725533003557</v>
      </c>
      <c r="AJ112">
        <f t="shared" si="21"/>
        <v>-9.2232744669964433</v>
      </c>
    </row>
    <row r="113" spans="2:36">
      <c r="B113" t="s">
        <v>865</v>
      </c>
      <c r="C113" t="s">
        <v>841</v>
      </c>
      <c r="D113" t="str">
        <f t="shared" si="13"/>
        <v>MonacoNantes</v>
      </c>
      <c r="E113">
        <v>0.459547712</v>
      </c>
      <c r="F113">
        <v>0.17903322799999999</v>
      </c>
      <c r="G113">
        <v>0.36094320699999999</v>
      </c>
      <c r="H113">
        <v>0.17347765700000001</v>
      </c>
      <c r="I113">
        <v>0.232965221</v>
      </c>
      <c r="J113" s="3">
        <v>0</v>
      </c>
      <c r="K113" s="3">
        <v>0</v>
      </c>
      <c r="L113" s="3">
        <v>11.540551798004032</v>
      </c>
      <c r="M113" s="3">
        <f t="shared" si="22"/>
        <v>11.540551798004032</v>
      </c>
      <c r="N113">
        <f t="shared" si="14"/>
        <v>1.8</v>
      </c>
      <c r="O113">
        <f t="shared" si="23"/>
        <v>4.5</v>
      </c>
      <c r="P113">
        <f t="shared" si="24"/>
        <v>3.6</v>
      </c>
      <c r="Q113" s="4">
        <f t="shared" si="15"/>
        <v>88.459448201995968</v>
      </c>
      <c r="R113" s="4">
        <f t="shared" si="16"/>
        <v>88.459448201995968</v>
      </c>
      <c r="S113" s="4">
        <f t="shared" si="17"/>
        <v>130.00543467481049</v>
      </c>
      <c r="T113">
        <f t="shared" si="18"/>
        <v>1.9467442259721368</v>
      </c>
      <c r="U113">
        <f t="shared" si="18"/>
        <v>1.9467442259721368</v>
      </c>
      <c r="V113">
        <f t="shared" si="18"/>
        <v>2.1139615076910458</v>
      </c>
      <c r="W113" s="2">
        <f t="shared" si="19"/>
        <v>2.0061738038214205</v>
      </c>
      <c r="AB113" t="s">
        <v>1110</v>
      </c>
      <c r="AC113" s="12">
        <v>3.5</v>
      </c>
      <c r="AD113" s="12">
        <v>3.25</v>
      </c>
      <c r="AE113" s="12">
        <v>2.2000000000000002</v>
      </c>
      <c r="AG113">
        <v>1</v>
      </c>
      <c r="AH113">
        <v>0</v>
      </c>
      <c r="AI113">
        <f t="shared" si="20"/>
        <v>88.459448201995968</v>
      </c>
      <c r="AJ113">
        <f t="shared" si="21"/>
        <v>-11.540551798004032</v>
      </c>
    </row>
    <row r="114" spans="2:36">
      <c r="B114" t="s">
        <v>850</v>
      </c>
      <c r="C114" t="s">
        <v>838</v>
      </c>
      <c r="D114" t="str">
        <f t="shared" si="13"/>
        <v>CaenStrasbourg</v>
      </c>
      <c r="E114">
        <v>0.27583739899999998</v>
      </c>
      <c r="F114">
        <v>0.41448132300000001</v>
      </c>
      <c r="G114">
        <v>0.30840479399999998</v>
      </c>
      <c r="H114">
        <v>0.31135727699999999</v>
      </c>
      <c r="I114">
        <v>0.38300540599999999</v>
      </c>
      <c r="J114" s="3">
        <v>0</v>
      </c>
      <c r="K114" s="3">
        <v>0</v>
      </c>
      <c r="L114" s="3">
        <v>0</v>
      </c>
      <c r="M114" s="3">
        <f t="shared" si="22"/>
        <v>0</v>
      </c>
      <c r="N114">
        <f t="shared" si="14"/>
        <v>3.5</v>
      </c>
      <c r="O114">
        <f t="shared" si="23"/>
        <v>2.2999999999999998</v>
      </c>
      <c r="P114">
        <f t="shared" si="24"/>
        <v>3.1</v>
      </c>
      <c r="Q114" s="4">
        <f t="shared" si="15"/>
        <v>100</v>
      </c>
      <c r="R114" s="4">
        <f t="shared" si="16"/>
        <v>100</v>
      </c>
      <c r="S114" s="4">
        <f t="shared" si="17"/>
        <v>100</v>
      </c>
      <c r="T114">
        <f t="shared" si="18"/>
        <v>2</v>
      </c>
      <c r="U114">
        <f t="shared" si="18"/>
        <v>2</v>
      </c>
      <c r="V114">
        <f t="shared" si="18"/>
        <v>2</v>
      </c>
      <c r="W114" s="2">
        <f t="shared" si="19"/>
        <v>1.997447032</v>
      </c>
      <c r="AB114" t="s">
        <v>1265</v>
      </c>
      <c r="AC114" s="12">
        <v>2.14</v>
      </c>
      <c r="AD114" s="12">
        <v>3.4</v>
      </c>
      <c r="AE114" s="12">
        <v>3.4</v>
      </c>
      <c r="AG114">
        <v>0</v>
      </c>
      <c r="AH114">
        <v>0</v>
      </c>
      <c r="AI114">
        <f t="shared" si="20"/>
        <v>100</v>
      </c>
      <c r="AJ114">
        <f t="shared" si="21"/>
        <v>0</v>
      </c>
    </row>
    <row r="115" spans="2:36">
      <c r="B115" t="s">
        <v>851</v>
      </c>
      <c r="C115" t="s">
        <v>847</v>
      </c>
      <c r="D115" t="str">
        <f t="shared" si="13"/>
        <v>BordeauxToulouse</v>
      </c>
      <c r="E115">
        <v>0.50528787799999997</v>
      </c>
      <c r="F115">
        <v>0.22082237399999999</v>
      </c>
      <c r="G115">
        <v>0.27011295899999999</v>
      </c>
      <c r="H115">
        <v>0.39224029100000002</v>
      </c>
      <c r="I115">
        <v>0.430262492</v>
      </c>
      <c r="J115" s="3">
        <v>0</v>
      </c>
      <c r="K115" s="3">
        <v>1.4101822120191025</v>
      </c>
      <c r="L115" s="3">
        <v>0</v>
      </c>
      <c r="M115" s="3">
        <f t="shared" si="22"/>
        <v>1.4101822120191025</v>
      </c>
      <c r="N115">
        <f t="shared" si="14"/>
        <v>1.83</v>
      </c>
      <c r="O115">
        <f t="shared" si="23"/>
        <v>4.75</v>
      </c>
      <c r="P115">
        <f t="shared" si="24"/>
        <v>3.5</v>
      </c>
      <c r="Q115" s="4">
        <f t="shared" si="15"/>
        <v>98.589817787980891</v>
      </c>
      <c r="R115" s="4">
        <f t="shared" si="16"/>
        <v>105.28818329507163</v>
      </c>
      <c r="S115" s="4">
        <f t="shared" si="17"/>
        <v>98.589817787980891</v>
      </c>
      <c r="T115">
        <f t="shared" si="18"/>
        <v>1.9938320639590763</v>
      </c>
      <c r="U115">
        <f t="shared" si="18"/>
        <v>2.0223796321758254</v>
      </c>
      <c r="V115">
        <f t="shared" si="18"/>
        <v>1.9938320639590763</v>
      </c>
      <c r="W115" s="2">
        <f t="shared" si="19"/>
        <v>1.9926057227376177</v>
      </c>
      <c r="AB115" t="s">
        <v>879</v>
      </c>
      <c r="AC115" s="12">
        <v>1.44</v>
      </c>
      <c r="AD115" s="12">
        <v>4.75</v>
      </c>
      <c r="AE115" s="12">
        <v>7</v>
      </c>
      <c r="AG115">
        <v>2</v>
      </c>
      <c r="AH115">
        <v>1</v>
      </c>
      <c r="AI115">
        <f t="shared" si="20"/>
        <v>98.589817787980891</v>
      </c>
      <c r="AJ115">
        <f t="shared" si="21"/>
        <v>-1.4101822120191088</v>
      </c>
    </row>
    <row r="116" spans="2:36">
      <c r="B116" t="s">
        <v>854</v>
      </c>
      <c r="C116" t="s">
        <v>853</v>
      </c>
      <c r="D116" t="str">
        <f t="shared" si="13"/>
        <v>LilleMontpellier</v>
      </c>
      <c r="E116">
        <v>0.29329249099999999</v>
      </c>
      <c r="F116">
        <v>0.45922048999999998</v>
      </c>
      <c r="G116">
        <v>0.23698770699999999</v>
      </c>
      <c r="H116">
        <v>0.571120199</v>
      </c>
      <c r="I116">
        <v>0.59077028099999995</v>
      </c>
      <c r="J116" s="3">
        <v>0</v>
      </c>
      <c r="K116" s="3">
        <v>33.609844398276472</v>
      </c>
      <c r="L116" s="3">
        <v>5.5260127645303845</v>
      </c>
      <c r="M116" s="3">
        <f t="shared" si="22"/>
        <v>39.135857162806857</v>
      </c>
      <c r="N116">
        <f t="shared" si="14"/>
        <v>1.85</v>
      </c>
      <c r="O116">
        <f t="shared" si="23"/>
        <v>4.75</v>
      </c>
      <c r="P116">
        <f t="shared" si="24"/>
        <v>3.3</v>
      </c>
      <c r="Q116" s="4">
        <f t="shared" si="15"/>
        <v>60.86414283719315</v>
      </c>
      <c r="R116" s="4">
        <f t="shared" si="16"/>
        <v>220.5109037290064</v>
      </c>
      <c r="S116" s="4">
        <f t="shared" si="17"/>
        <v>79.099984960143416</v>
      </c>
      <c r="T116">
        <f t="shared" si="18"/>
        <v>1.784361510133512</v>
      </c>
      <c r="U116">
        <f t="shared" si="18"/>
        <v>2.3434300691429049</v>
      </c>
      <c r="V116">
        <f t="shared" si="18"/>
        <v>1.8981764009221096</v>
      </c>
      <c r="W116" s="2">
        <f t="shared" si="19"/>
        <v>2.0493354095201615</v>
      </c>
      <c r="AB116" t="s">
        <v>1052</v>
      </c>
      <c r="AC116" s="12">
        <v>1.72</v>
      </c>
      <c r="AD116" s="12">
        <v>3.6</v>
      </c>
      <c r="AE116" s="12">
        <v>5.25</v>
      </c>
      <c r="AG116">
        <v>0</v>
      </c>
      <c r="AH116">
        <v>0</v>
      </c>
      <c r="AI116">
        <f t="shared" si="20"/>
        <v>79.099984960143416</v>
      </c>
      <c r="AJ116">
        <f t="shared" si="21"/>
        <v>-20.900015039856584</v>
      </c>
    </row>
    <row r="117" spans="2:36">
      <c r="B117" t="s">
        <v>1244</v>
      </c>
      <c r="C117" t="s">
        <v>840</v>
      </c>
      <c r="D117" t="str">
        <f t="shared" si="13"/>
        <v>ReimsRennes</v>
      </c>
      <c r="E117">
        <v>0.39546413200000002</v>
      </c>
      <c r="F117">
        <v>0.30795451800000001</v>
      </c>
      <c r="G117">
        <v>0.29479482400000001</v>
      </c>
      <c r="H117">
        <v>0.35902859599999998</v>
      </c>
      <c r="I117">
        <v>0.427619364</v>
      </c>
      <c r="J117" s="3">
        <v>0</v>
      </c>
      <c r="K117" s="3">
        <v>0</v>
      </c>
      <c r="L117" s="3">
        <v>0</v>
      </c>
      <c r="M117" s="3">
        <f t="shared" si="22"/>
        <v>0</v>
      </c>
      <c r="N117">
        <f t="shared" si="14"/>
        <v>2.5</v>
      </c>
      <c r="O117">
        <f t="shared" si="23"/>
        <v>3.1</v>
      </c>
      <c r="P117">
        <f t="shared" si="24"/>
        <v>3.1</v>
      </c>
      <c r="Q117" s="4">
        <f t="shared" si="15"/>
        <v>100</v>
      </c>
      <c r="R117" s="4">
        <f t="shared" si="16"/>
        <v>100</v>
      </c>
      <c r="S117" s="4">
        <f t="shared" si="17"/>
        <v>100</v>
      </c>
      <c r="T117">
        <f t="shared" si="18"/>
        <v>2</v>
      </c>
      <c r="U117">
        <f t="shared" si="18"/>
        <v>2</v>
      </c>
      <c r="V117">
        <f t="shared" si="18"/>
        <v>2</v>
      </c>
      <c r="W117" s="2">
        <f t="shared" si="19"/>
        <v>1.9964269480000001</v>
      </c>
      <c r="AB117" t="s">
        <v>1266</v>
      </c>
      <c r="AC117" s="12">
        <v>2.5</v>
      </c>
      <c r="AD117" s="12">
        <v>3.3</v>
      </c>
      <c r="AE117" s="12">
        <v>2.87</v>
      </c>
      <c r="AG117">
        <v>2</v>
      </c>
      <c r="AH117">
        <v>0</v>
      </c>
      <c r="AI117">
        <f t="shared" si="20"/>
        <v>100</v>
      </c>
      <c r="AJ117">
        <f t="shared" si="21"/>
        <v>0</v>
      </c>
    </row>
    <row r="118" spans="2:36">
      <c r="B118" t="s">
        <v>837</v>
      </c>
      <c r="C118" t="s">
        <v>866</v>
      </c>
      <c r="D118" t="str">
        <f t="shared" si="13"/>
        <v>Saint-ÉtienneParis S-G</v>
      </c>
      <c r="E118">
        <v>8.5781847999999994E-2</v>
      </c>
      <c r="F118">
        <v>0.64720378999999995</v>
      </c>
      <c r="G118">
        <v>0.108635657</v>
      </c>
      <c r="H118">
        <v>0.70425856099999995</v>
      </c>
      <c r="I118">
        <v>0.58040217599999999</v>
      </c>
      <c r="J118" s="3">
        <v>0</v>
      </c>
      <c r="K118" s="3">
        <v>37.760303113060061</v>
      </c>
      <c r="L118" s="3">
        <v>0</v>
      </c>
      <c r="M118" s="3">
        <f t="shared" si="22"/>
        <v>37.760303113060061</v>
      </c>
      <c r="N118">
        <f t="shared" si="14"/>
        <v>5.25</v>
      </c>
      <c r="O118">
        <f t="shared" si="23"/>
        <v>1.6</v>
      </c>
      <c r="P118">
        <f t="shared" si="24"/>
        <v>4.33</v>
      </c>
      <c r="Q118" s="4">
        <f t="shared" si="15"/>
        <v>62.239696886939939</v>
      </c>
      <c r="R118" s="4">
        <f t="shared" si="16"/>
        <v>122.65618186783604</v>
      </c>
      <c r="S118" s="4">
        <f t="shared" si="17"/>
        <v>62.239696886939939</v>
      </c>
      <c r="T118">
        <f t="shared" si="18"/>
        <v>1.7940674689326299</v>
      </c>
      <c r="U118">
        <f t="shared" si="18"/>
        <v>2.0886894415226918</v>
      </c>
      <c r="V118">
        <f t="shared" si="18"/>
        <v>1.7940674689326299</v>
      </c>
      <c r="W118" s="2">
        <f t="shared" si="19"/>
        <v>1.7006058437980163</v>
      </c>
      <c r="AB118" t="s">
        <v>1033</v>
      </c>
      <c r="AC118" s="12">
        <v>1.85</v>
      </c>
      <c r="AD118" s="12">
        <v>3.6</v>
      </c>
      <c r="AE118" s="12">
        <v>4.33</v>
      </c>
      <c r="AG118">
        <v>0</v>
      </c>
      <c r="AH118">
        <v>1</v>
      </c>
      <c r="AI118">
        <f t="shared" si="20"/>
        <v>122.65618186783604</v>
      </c>
      <c r="AJ118">
        <f t="shared" si="21"/>
        <v>22.65618186783604</v>
      </c>
    </row>
    <row r="119" spans="2:36">
      <c r="B119" t="s">
        <v>851</v>
      </c>
      <c r="C119" t="s">
        <v>863</v>
      </c>
      <c r="D119" t="str">
        <f t="shared" si="13"/>
        <v>BordeauxGuingamp</v>
      </c>
      <c r="E119">
        <v>0.74422591500000002</v>
      </c>
      <c r="F119">
        <v>7.0380727000000004E-2</v>
      </c>
      <c r="G119">
        <v>0.147336516</v>
      </c>
      <c r="H119">
        <v>0.544730453</v>
      </c>
      <c r="I119">
        <v>0.38907693199999999</v>
      </c>
      <c r="J119" s="3">
        <v>55.918903413441235</v>
      </c>
      <c r="K119" s="3">
        <v>0</v>
      </c>
      <c r="L119" s="3">
        <v>3.486203000111324</v>
      </c>
      <c r="M119" s="3">
        <f t="shared" si="22"/>
        <v>59.405106413552559</v>
      </c>
      <c r="N119">
        <f t="shared" si="14"/>
        <v>1.9</v>
      </c>
      <c r="O119">
        <f t="shared" si="23"/>
        <v>4.33</v>
      </c>
      <c r="P119">
        <f t="shared" si="24"/>
        <v>3.4</v>
      </c>
      <c r="Q119" s="4">
        <f t="shared" si="15"/>
        <v>146.8408100719858</v>
      </c>
      <c r="R119" s="4">
        <f t="shared" si="16"/>
        <v>40.594893586447441</v>
      </c>
      <c r="S119" s="4">
        <f t="shared" si="17"/>
        <v>52.447983786825937</v>
      </c>
      <c r="T119">
        <f t="shared" si="18"/>
        <v>2.1668467716969926</v>
      </c>
      <c r="U119">
        <f t="shared" si="18"/>
        <v>1.6084714073037141</v>
      </c>
      <c r="V119">
        <f t="shared" si="18"/>
        <v>1.7197287976375619</v>
      </c>
      <c r="W119" s="2">
        <f t="shared" si="19"/>
        <v>1.9792077578445264</v>
      </c>
      <c r="AB119" t="s">
        <v>1016</v>
      </c>
      <c r="AC119" s="12">
        <v>3</v>
      </c>
      <c r="AD119" s="12">
        <v>3.2</v>
      </c>
      <c r="AE119" s="12">
        <v>2.5</v>
      </c>
      <c r="AG119">
        <v>0</v>
      </c>
      <c r="AH119">
        <v>0</v>
      </c>
      <c r="AI119">
        <f t="shared" si="20"/>
        <v>52.447983786825937</v>
      </c>
      <c r="AJ119">
        <f t="shared" si="21"/>
        <v>-47.552016213174063</v>
      </c>
    </row>
    <row r="120" spans="2:36">
      <c r="B120" t="s">
        <v>866</v>
      </c>
      <c r="C120" t="s">
        <v>853</v>
      </c>
      <c r="D120" t="str">
        <f t="shared" si="13"/>
        <v>Paris S-GMontpellier</v>
      </c>
      <c r="E120">
        <v>0.27570972799999999</v>
      </c>
      <c r="F120">
        <v>0.45528706600000002</v>
      </c>
      <c r="G120">
        <v>0.174251876</v>
      </c>
      <c r="H120">
        <v>0.78686920299999996</v>
      </c>
      <c r="I120">
        <v>0.75399774799999997</v>
      </c>
      <c r="J120" s="3">
        <v>0</v>
      </c>
      <c r="K120" s="3">
        <v>47.04423150545481</v>
      </c>
      <c r="L120" s="3">
        <v>12.426474802453939</v>
      </c>
      <c r="M120" s="3">
        <f t="shared" si="22"/>
        <v>59.470706307908749</v>
      </c>
      <c r="N120">
        <f t="shared" si="14"/>
        <v>1.25</v>
      </c>
      <c r="O120">
        <f t="shared" si="23"/>
        <v>12</v>
      </c>
      <c r="P120">
        <f t="shared" si="24"/>
        <v>6</v>
      </c>
      <c r="Q120" s="4">
        <f t="shared" si="15"/>
        <v>40.529293692091251</v>
      </c>
      <c r="R120" s="4">
        <f t="shared" si="16"/>
        <v>605.06007175754894</v>
      </c>
      <c r="S120" s="4">
        <f t="shared" si="17"/>
        <v>115.08814250681488</v>
      </c>
      <c r="T120">
        <f t="shared" si="18"/>
        <v>1.6077690353158327</v>
      </c>
      <c r="U120">
        <f t="shared" si="18"/>
        <v>2.7817984945494922</v>
      </c>
      <c r="V120">
        <f t="shared" si="18"/>
        <v>2.06103058071812</v>
      </c>
      <c r="W120" s="2">
        <f t="shared" si="19"/>
        <v>2.068932883383908</v>
      </c>
      <c r="AB120" t="s">
        <v>952</v>
      </c>
      <c r="AC120" s="12">
        <v>1.83</v>
      </c>
      <c r="AD120" s="12">
        <v>3.5</v>
      </c>
      <c r="AE120" s="12">
        <v>4.5</v>
      </c>
      <c r="AG120">
        <v>5</v>
      </c>
      <c r="AH120">
        <v>1</v>
      </c>
      <c r="AI120">
        <f t="shared" si="20"/>
        <v>40.529293692091251</v>
      </c>
      <c r="AJ120">
        <f t="shared" si="21"/>
        <v>-59.470706307908749</v>
      </c>
    </row>
    <row r="121" spans="2:36">
      <c r="B121" t="s">
        <v>846</v>
      </c>
      <c r="C121" t="s">
        <v>837</v>
      </c>
      <c r="D121" t="str">
        <f t="shared" si="13"/>
        <v>DijonSaint-Étienne</v>
      </c>
      <c r="E121">
        <v>0.46471494499999999</v>
      </c>
      <c r="F121">
        <v>0.19985282500000001</v>
      </c>
      <c r="G121">
        <v>0.33463347100000002</v>
      </c>
      <c r="H121">
        <v>0.22336534199999999</v>
      </c>
      <c r="I121">
        <v>0.28516937999999997</v>
      </c>
      <c r="J121" s="3">
        <v>32.697169383930728</v>
      </c>
      <c r="K121" s="3">
        <v>0</v>
      </c>
      <c r="L121" s="3">
        <v>18.876209975554627</v>
      </c>
      <c r="M121" s="3">
        <f t="shared" si="22"/>
        <v>51.573379359485358</v>
      </c>
      <c r="N121">
        <f t="shared" si="14"/>
        <v>3.5</v>
      </c>
      <c r="O121">
        <f t="shared" si="23"/>
        <v>2.15</v>
      </c>
      <c r="P121">
        <f t="shared" si="24"/>
        <v>3.3</v>
      </c>
      <c r="Q121" s="4">
        <f t="shared" si="15"/>
        <v>162.86671348427222</v>
      </c>
      <c r="R121" s="4">
        <f t="shared" si="16"/>
        <v>48.426620640514642</v>
      </c>
      <c r="S121" s="4">
        <f t="shared" si="17"/>
        <v>110.71811355984492</v>
      </c>
      <c r="T121">
        <f t="shared" si="18"/>
        <v>2.2118323327599057</v>
      </c>
      <c r="U121">
        <f t="shared" si="18"/>
        <v>1.6850841636906897</v>
      </c>
      <c r="V121">
        <f t="shared" si="18"/>
        <v>2.0442186775685243</v>
      </c>
      <c r="W121" s="2">
        <f t="shared" si="19"/>
        <v>2.0487043629018733</v>
      </c>
      <c r="AB121" t="s">
        <v>907</v>
      </c>
      <c r="AC121" s="12">
        <v>1.95</v>
      </c>
      <c r="AD121" s="12">
        <v>3.3</v>
      </c>
      <c r="AE121" s="12">
        <v>4.2</v>
      </c>
      <c r="AG121">
        <v>0</v>
      </c>
      <c r="AH121">
        <v>1</v>
      </c>
      <c r="AI121">
        <f t="shared" si="20"/>
        <v>48.426620640514642</v>
      </c>
      <c r="AJ121">
        <f t="shared" si="21"/>
        <v>-51.573379359485358</v>
      </c>
    </row>
    <row r="122" spans="2:36">
      <c r="B122" t="s">
        <v>838</v>
      </c>
      <c r="C122" t="s">
        <v>854</v>
      </c>
      <c r="D122" t="str">
        <f t="shared" si="13"/>
        <v>StrasbourgLille</v>
      </c>
      <c r="E122">
        <v>0.28998272200000003</v>
      </c>
      <c r="F122">
        <v>0.452972875</v>
      </c>
      <c r="G122">
        <v>0.25018942999999999</v>
      </c>
      <c r="H122">
        <v>0.513258043</v>
      </c>
      <c r="I122">
        <v>0.54602743899999995</v>
      </c>
      <c r="J122" s="3">
        <v>0</v>
      </c>
      <c r="K122" s="3">
        <v>13.623549889975102</v>
      </c>
      <c r="L122" s="3">
        <v>0</v>
      </c>
      <c r="M122" s="3">
        <f t="shared" si="22"/>
        <v>13.623549889975102</v>
      </c>
      <c r="N122">
        <f t="shared" si="14"/>
        <v>2.75</v>
      </c>
      <c r="O122">
        <f t="shared" si="23"/>
        <v>2.7</v>
      </c>
      <c r="P122">
        <f t="shared" si="24"/>
        <v>3.1</v>
      </c>
      <c r="Q122" s="4">
        <f t="shared" si="15"/>
        <v>86.376450110024905</v>
      </c>
      <c r="R122" s="4">
        <f t="shared" si="16"/>
        <v>123.16003481295768</v>
      </c>
      <c r="S122" s="4">
        <f t="shared" si="17"/>
        <v>86.376450110024905</v>
      </c>
      <c r="T122">
        <f t="shared" si="18"/>
        <v>1.9363953514907415</v>
      </c>
      <c r="U122">
        <f t="shared" si="18"/>
        <v>2.0904698029907682</v>
      </c>
      <c r="V122">
        <f t="shared" si="18"/>
        <v>1.9363953514907415</v>
      </c>
      <c r="W122" s="2">
        <f t="shared" si="19"/>
        <v>1.9929129608989622</v>
      </c>
      <c r="AB122" t="s">
        <v>1086</v>
      </c>
      <c r="AC122" s="12">
        <v>1.72</v>
      </c>
      <c r="AD122" s="12">
        <v>3.75</v>
      </c>
      <c r="AE122" s="12">
        <v>5</v>
      </c>
      <c r="AG122">
        <v>1</v>
      </c>
      <c r="AH122">
        <v>1</v>
      </c>
      <c r="AI122">
        <f t="shared" si="20"/>
        <v>86.376450110024905</v>
      </c>
      <c r="AJ122">
        <f t="shared" si="21"/>
        <v>-13.623549889975095</v>
      </c>
    </row>
    <row r="123" spans="2:36">
      <c r="B123" t="s">
        <v>866</v>
      </c>
      <c r="C123" t="s">
        <v>1243</v>
      </c>
      <c r="D123" t="str">
        <f t="shared" si="13"/>
        <v>Paris S-GNîmes</v>
      </c>
      <c r="E123">
        <v>0.240264799</v>
      </c>
      <c r="F123">
        <v>0.18309609499999999</v>
      </c>
      <c r="G123">
        <v>0.114373636</v>
      </c>
      <c r="H123">
        <v>0.52917292400000004</v>
      </c>
      <c r="I123">
        <v>0.51744576499999995</v>
      </c>
      <c r="J123" s="3">
        <v>0</v>
      </c>
      <c r="K123" s="3">
        <v>28.683285418424379</v>
      </c>
      <c r="L123" s="3">
        <v>12.163467989248117</v>
      </c>
      <c r="M123" s="3">
        <f t="shared" si="22"/>
        <v>40.846753407672495</v>
      </c>
      <c r="N123">
        <f t="shared" si="14"/>
        <v>1.25</v>
      </c>
      <c r="O123">
        <f t="shared" si="23"/>
        <v>11</v>
      </c>
      <c r="P123">
        <f t="shared" si="24"/>
        <v>6.5</v>
      </c>
      <c r="Q123" s="4">
        <f t="shared" si="15"/>
        <v>59.153246592327505</v>
      </c>
      <c r="R123" s="4">
        <f t="shared" si="16"/>
        <v>374.6693861949957</v>
      </c>
      <c r="S123" s="4">
        <f t="shared" si="17"/>
        <v>138.21578852244025</v>
      </c>
      <c r="T123">
        <f t="shared" si="18"/>
        <v>1.7719785856239529</v>
      </c>
      <c r="U123">
        <f t="shared" si="18"/>
        <v>2.5736482088404089</v>
      </c>
      <c r="V123">
        <f t="shared" si="18"/>
        <v>2.1405576557482009</v>
      </c>
      <c r="W123" s="2">
        <f t="shared" si="19"/>
        <v>1.1417923778052246</v>
      </c>
      <c r="AB123" t="s">
        <v>1019</v>
      </c>
      <c r="AC123" s="12">
        <v>3</v>
      </c>
      <c r="AD123" s="12">
        <v>3.1</v>
      </c>
      <c r="AE123" s="12">
        <v>2.6</v>
      </c>
      <c r="AG123">
        <v>3</v>
      </c>
      <c r="AH123">
        <v>0</v>
      </c>
      <c r="AI123">
        <f t="shared" si="20"/>
        <v>59.153246592327505</v>
      </c>
      <c r="AJ123">
        <f t="shared" si="21"/>
        <v>-40.846753407672495</v>
      </c>
    </row>
    <row r="124" spans="2:36">
      <c r="B124" t="s">
        <v>863</v>
      </c>
      <c r="C124" t="s">
        <v>857</v>
      </c>
      <c r="D124" t="str">
        <f t="shared" si="13"/>
        <v>GuingampAngers</v>
      </c>
      <c r="E124">
        <v>0.33429165199999999</v>
      </c>
      <c r="F124">
        <v>0.275494827</v>
      </c>
      <c r="G124">
        <v>0.390054224</v>
      </c>
      <c r="H124">
        <v>0.15535579699999999</v>
      </c>
      <c r="I124">
        <v>0.24067924199999999</v>
      </c>
      <c r="J124" s="3">
        <v>0</v>
      </c>
      <c r="K124" s="3">
        <v>0</v>
      </c>
      <c r="L124" s="3">
        <v>11.257988932987242</v>
      </c>
      <c r="M124" s="3">
        <f t="shared" si="22"/>
        <v>11.257988932987242</v>
      </c>
      <c r="N124">
        <f t="shared" si="14"/>
        <v>2.5</v>
      </c>
      <c r="O124">
        <f t="shared" si="23"/>
        <v>3</v>
      </c>
      <c r="P124">
        <f t="shared" si="24"/>
        <v>3.2</v>
      </c>
      <c r="Q124" s="4">
        <f t="shared" si="15"/>
        <v>88.742011067012754</v>
      </c>
      <c r="R124" s="4">
        <f t="shared" si="16"/>
        <v>88.742011067012754</v>
      </c>
      <c r="S124" s="4">
        <f t="shared" si="17"/>
        <v>124.76757565257194</v>
      </c>
      <c r="T124">
        <f t="shared" si="18"/>
        <v>1.9481292664518668</v>
      </c>
      <c r="U124">
        <f t="shared" si="18"/>
        <v>1.9481292664518668</v>
      </c>
      <c r="V124">
        <f t="shared" si="18"/>
        <v>2.0961017364299566</v>
      </c>
      <c r="W124" s="2">
        <f t="shared" si="19"/>
        <v>2.0055362222547757</v>
      </c>
      <c r="AB124" t="s">
        <v>1063</v>
      </c>
      <c r="AC124" s="12">
        <v>5</v>
      </c>
      <c r="AD124" s="12">
        <v>4</v>
      </c>
      <c r="AE124" s="12">
        <v>1.66</v>
      </c>
      <c r="AG124">
        <v>1</v>
      </c>
      <c r="AH124">
        <v>0</v>
      </c>
      <c r="AI124">
        <f t="shared" si="20"/>
        <v>88.742011067012754</v>
      </c>
      <c r="AJ124">
        <f t="shared" si="21"/>
        <v>-11.257988932987246</v>
      </c>
    </row>
    <row r="125" spans="2:36">
      <c r="B125" t="s">
        <v>844</v>
      </c>
      <c r="C125" t="s">
        <v>859</v>
      </c>
      <c r="D125" t="str">
        <f t="shared" si="13"/>
        <v>AmiensNice</v>
      </c>
      <c r="E125">
        <v>0.41650305599999998</v>
      </c>
      <c r="F125">
        <v>0.20837267100000001</v>
      </c>
      <c r="G125">
        <v>0.37481795000000001</v>
      </c>
      <c r="H125">
        <v>0.164448447</v>
      </c>
      <c r="I125">
        <v>0.23634427</v>
      </c>
      <c r="J125" s="3">
        <v>14.580890506214539</v>
      </c>
      <c r="K125" s="3">
        <v>0</v>
      </c>
      <c r="L125" s="3">
        <v>12.286708285239051</v>
      </c>
      <c r="M125" s="3">
        <f t="shared" si="22"/>
        <v>26.867598791453588</v>
      </c>
      <c r="N125">
        <f t="shared" si="14"/>
        <v>2.7</v>
      </c>
      <c r="O125">
        <f t="shared" si="23"/>
        <v>3</v>
      </c>
      <c r="P125">
        <f t="shared" si="24"/>
        <v>2.9</v>
      </c>
      <c r="Q125" s="4">
        <f t="shared" si="15"/>
        <v>112.50080557532567</v>
      </c>
      <c r="R125" s="4">
        <f t="shared" si="16"/>
        <v>73.132401208546412</v>
      </c>
      <c r="S125" s="4">
        <f t="shared" si="17"/>
        <v>108.76385523573965</v>
      </c>
      <c r="T125">
        <f t="shared" si="18"/>
        <v>2.0511556322755244</v>
      </c>
      <c r="U125">
        <f t="shared" si="18"/>
        <v>1.8641098331603529</v>
      </c>
      <c r="V125">
        <f t="shared" si="18"/>
        <v>2.0364845931590643</v>
      </c>
      <c r="W125" s="2">
        <f t="shared" si="19"/>
        <v>2.0060531145618197</v>
      </c>
      <c r="AB125" t="s">
        <v>1267</v>
      </c>
      <c r="AC125" s="12">
        <v>2.2999999999999998</v>
      </c>
      <c r="AD125" s="12">
        <v>3.25</v>
      </c>
      <c r="AE125" s="12">
        <v>3.25</v>
      </c>
      <c r="AG125">
        <v>1</v>
      </c>
      <c r="AH125">
        <v>0</v>
      </c>
      <c r="AI125">
        <f t="shared" si="20"/>
        <v>112.50080557532567</v>
      </c>
      <c r="AJ125">
        <f t="shared" si="21"/>
        <v>12.500805575325671</v>
      </c>
    </row>
    <row r="126" spans="2:36">
      <c r="B126" t="s">
        <v>853</v>
      </c>
      <c r="C126" t="s">
        <v>1244</v>
      </c>
      <c r="D126" t="str">
        <f t="shared" si="13"/>
        <v>MontpellierReims</v>
      </c>
      <c r="E126">
        <v>0.43617942500000001</v>
      </c>
      <c r="F126">
        <v>0.252619604</v>
      </c>
      <c r="G126">
        <v>0.30991906699999999</v>
      </c>
      <c r="H126">
        <v>0.29906011599999999</v>
      </c>
      <c r="I126">
        <v>0.36726743099999998</v>
      </c>
      <c r="J126" s="3">
        <v>0</v>
      </c>
      <c r="K126" s="3">
        <v>0</v>
      </c>
      <c r="L126" s="3">
        <v>0</v>
      </c>
      <c r="M126" s="3">
        <f t="shared" si="22"/>
        <v>0</v>
      </c>
      <c r="N126">
        <f t="shared" si="14"/>
        <v>2.2000000000000002</v>
      </c>
      <c r="O126">
        <f t="shared" si="23"/>
        <v>3.5</v>
      </c>
      <c r="P126">
        <f t="shared" si="24"/>
        <v>3.2</v>
      </c>
      <c r="Q126" s="4">
        <f t="shared" si="15"/>
        <v>100</v>
      </c>
      <c r="R126" s="4">
        <f t="shared" si="16"/>
        <v>100</v>
      </c>
      <c r="S126" s="4">
        <f t="shared" si="17"/>
        <v>100</v>
      </c>
      <c r="T126">
        <f t="shared" si="18"/>
        <v>2</v>
      </c>
      <c r="U126">
        <f t="shared" si="18"/>
        <v>2</v>
      </c>
      <c r="V126">
        <f t="shared" si="18"/>
        <v>2</v>
      </c>
      <c r="W126" s="2">
        <f t="shared" si="19"/>
        <v>1.9974361919999999</v>
      </c>
      <c r="AB126" t="s">
        <v>1268</v>
      </c>
      <c r="AC126" s="12">
        <v>1.8</v>
      </c>
      <c r="AD126" s="12">
        <v>3.5</v>
      </c>
      <c r="AE126" s="12">
        <v>4.75</v>
      </c>
      <c r="AG126">
        <v>2</v>
      </c>
      <c r="AH126">
        <v>4</v>
      </c>
      <c r="AI126">
        <f t="shared" si="20"/>
        <v>100</v>
      </c>
      <c r="AJ126">
        <f t="shared" si="21"/>
        <v>0</v>
      </c>
    </row>
    <row r="127" spans="2:36">
      <c r="B127" t="s">
        <v>847</v>
      </c>
      <c r="C127" t="s">
        <v>850</v>
      </c>
      <c r="D127" t="str">
        <f t="shared" si="13"/>
        <v>ToulouseCaen</v>
      </c>
      <c r="E127">
        <v>0.47395615699999999</v>
      </c>
      <c r="F127">
        <v>0.19312543700000001</v>
      </c>
      <c r="G127">
        <v>0.33205451400000002</v>
      </c>
      <c r="H127">
        <v>0.224745108</v>
      </c>
      <c r="I127">
        <v>0.28331996700000001</v>
      </c>
      <c r="J127" s="3">
        <v>0</v>
      </c>
      <c r="K127" s="3">
        <v>0</v>
      </c>
      <c r="L127" s="3">
        <v>6.5071310431910945</v>
      </c>
      <c r="M127" s="3">
        <f t="shared" si="22"/>
        <v>6.5071310431910945</v>
      </c>
      <c r="N127">
        <f t="shared" si="14"/>
        <v>1.85</v>
      </c>
      <c r="O127">
        <f t="shared" si="23"/>
        <v>4.5</v>
      </c>
      <c r="P127">
        <f t="shared" si="24"/>
        <v>3.5</v>
      </c>
      <c r="Q127" s="4">
        <f t="shared" si="15"/>
        <v>93.492868956808906</v>
      </c>
      <c r="R127" s="4">
        <f t="shared" si="16"/>
        <v>93.492868956808906</v>
      </c>
      <c r="S127" s="4">
        <f t="shared" si="17"/>
        <v>116.26782760797774</v>
      </c>
      <c r="T127">
        <f t="shared" si="18"/>
        <v>1.9707784869065945</v>
      </c>
      <c r="U127">
        <f t="shared" si="18"/>
        <v>1.9707784869065945</v>
      </c>
      <c r="V127">
        <f t="shared" si="18"/>
        <v>2.0654595580192616</v>
      </c>
      <c r="W127" s="2">
        <f t="shared" si="19"/>
        <v>2.0005152241913002</v>
      </c>
      <c r="AB127" t="s">
        <v>943</v>
      </c>
      <c r="AC127" s="12">
        <v>2.14</v>
      </c>
      <c r="AD127" s="12">
        <v>3.2</v>
      </c>
      <c r="AE127" s="12">
        <v>3.6</v>
      </c>
      <c r="AG127">
        <v>1</v>
      </c>
      <c r="AH127">
        <v>1</v>
      </c>
      <c r="AI127">
        <f t="shared" si="20"/>
        <v>116.26782760797774</v>
      </c>
      <c r="AJ127">
        <f t="shared" si="21"/>
        <v>16.267827607977736</v>
      </c>
    </row>
    <row r="128" spans="2:36">
      <c r="B128" t="s">
        <v>841</v>
      </c>
      <c r="C128" t="s">
        <v>851</v>
      </c>
      <c r="D128" t="str">
        <f t="shared" si="13"/>
        <v>NantesBordeaux</v>
      </c>
      <c r="E128">
        <v>0.51012312999999998</v>
      </c>
      <c r="F128">
        <v>0.200972017</v>
      </c>
      <c r="G128">
        <v>0.28640117399999998</v>
      </c>
      <c r="H128">
        <v>0.32923841799999998</v>
      </c>
      <c r="I128">
        <v>0.37160936</v>
      </c>
      <c r="J128" s="3">
        <v>0</v>
      </c>
      <c r="K128" s="3">
        <v>0</v>
      </c>
      <c r="L128" s="3">
        <v>0</v>
      </c>
      <c r="M128" s="3">
        <f t="shared" si="22"/>
        <v>0</v>
      </c>
      <c r="N128">
        <f t="shared" si="14"/>
        <v>1.95</v>
      </c>
      <c r="O128">
        <f t="shared" si="23"/>
        <v>4.2</v>
      </c>
      <c r="P128">
        <f t="shared" si="24"/>
        <v>3.4</v>
      </c>
      <c r="Q128" s="4">
        <f t="shared" si="15"/>
        <v>100</v>
      </c>
      <c r="R128" s="4">
        <f t="shared" si="16"/>
        <v>100</v>
      </c>
      <c r="S128" s="4">
        <f t="shared" si="17"/>
        <v>100</v>
      </c>
      <c r="T128">
        <f t="shared" si="18"/>
        <v>2</v>
      </c>
      <c r="U128">
        <f t="shared" si="18"/>
        <v>2</v>
      </c>
      <c r="V128">
        <f t="shared" si="18"/>
        <v>2</v>
      </c>
      <c r="W128" s="2">
        <f t="shared" si="19"/>
        <v>1.9949926419999999</v>
      </c>
      <c r="AB128" t="s">
        <v>1058</v>
      </c>
      <c r="AC128" s="12">
        <v>1.85</v>
      </c>
      <c r="AD128" s="12">
        <v>3.5</v>
      </c>
      <c r="AE128" s="12">
        <v>4.5</v>
      </c>
      <c r="AG128">
        <v>1</v>
      </c>
      <c r="AH128">
        <v>0</v>
      </c>
      <c r="AI128">
        <f t="shared" si="20"/>
        <v>100</v>
      </c>
      <c r="AJ128">
        <f t="shared" si="21"/>
        <v>0</v>
      </c>
    </row>
    <row r="129" spans="2:36">
      <c r="B129" t="s">
        <v>840</v>
      </c>
      <c r="C129" t="s">
        <v>862</v>
      </c>
      <c r="D129" t="str">
        <f t="shared" si="13"/>
        <v>RennesMarseille</v>
      </c>
      <c r="E129">
        <v>0.48645523600000001</v>
      </c>
      <c r="F129">
        <v>0.27411365199999999</v>
      </c>
      <c r="G129">
        <v>0.22349465199999999</v>
      </c>
      <c r="H129">
        <v>0.617184858</v>
      </c>
      <c r="I129">
        <v>0.62098531499999998</v>
      </c>
      <c r="J129" s="3">
        <v>22.836734184196029</v>
      </c>
      <c r="K129" s="3">
        <v>0</v>
      </c>
      <c r="L129" s="3">
        <v>0</v>
      </c>
      <c r="M129" s="3">
        <f t="shared" si="22"/>
        <v>22.836734184196029</v>
      </c>
      <c r="N129">
        <f t="shared" si="14"/>
        <v>2.9</v>
      </c>
      <c r="O129">
        <f t="shared" si="23"/>
        <v>2.4500000000000002</v>
      </c>
      <c r="P129">
        <f t="shared" si="24"/>
        <v>3.3</v>
      </c>
      <c r="Q129" s="4">
        <f t="shared" si="15"/>
        <v>143.38979494997244</v>
      </c>
      <c r="R129" s="4">
        <f t="shared" si="16"/>
        <v>77.163265815803967</v>
      </c>
      <c r="S129" s="4">
        <f t="shared" si="17"/>
        <v>77.163265815803967</v>
      </c>
      <c r="T129">
        <f t="shared" si="18"/>
        <v>2.1565182436984247</v>
      </c>
      <c r="U129">
        <f t="shared" si="18"/>
        <v>1.8874106002026392</v>
      </c>
      <c r="V129">
        <f t="shared" si="18"/>
        <v>1.8874106002026392</v>
      </c>
      <c r="W129" s="2">
        <f t="shared" si="19"/>
        <v>1.9882407788950802</v>
      </c>
      <c r="AB129" t="s">
        <v>867</v>
      </c>
      <c r="AC129" s="12">
        <v>1.33</v>
      </c>
      <c r="AD129" s="12">
        <v>4.75</v>
      </c>
      <c r="AE129" s="12">
        <v>11</v>
      </c>
      <c r="AG129">
        <v>1</v>
      </c>
      <c r="AH129">
        <v>1</v>
      </c>
      <c r="AI129">
        <f t="shared" si="20"/>
        <v>77.163265815803967</v>
      </c>
      <c r="AJ129">
        <f t="shared" si="21"/>
        <v>-22.836734184196033</v>
      </c>
    </row>
    <row r="130" spans="2:36">
      <c r="B130" t="s">
        <v>865</v>
      </c>
      <c r="C130" t="s">
        <v>860</v>
      </c>
      <c r="D130" t="str">
        <f t="shared" ref="D130:D193" si="25">B130&amp;C130</f>
        <v>MonacoLyon</v>
      </c>
      <c r="E130">
        <v>0.33040759400000003</v>
      </c>
      <c r="F130">
        <v>0.35840683099999998</v>
      </c>
      <c r="G130">
        <v>0.31004313700000002</v>
      </c>
      <c r="H130">
        <v>0.31730955500000002</v>
      </c>
      <c r="I130">
        <v>0.39440025499999998</v>
      </c>
      <c r="J130" s="3">
        <v>7.9715297553952702</v>
      </c>
      <c r="K130" s="3">
        <v>0</v>
      </c>
      <c r="L130" s="3">
        <v>6.6373172487473324</v>
      </c>
      <c r="M130" s="3">
        <f t="shared" si="22"/>
        <v>14.608847004142604</v>
      </c>
      <c r="N130">
        <f t="shared" ref="N130:N193" si="26">VLOOKUP(D130,$AB$2:$AE$381, 2, FALSE)</f>
        <v>3.4</v>
      </c>
      <c r="O130">
        <f t="shared" si="23"/>
        <v>2.1</v>
      </c>
      <c r="P130">
        <f t="shared" si="24"/>
        <v>3.5</v>
      </c>
      <c r="Q130" s="4">
        <f t="shared" ref="Q130:Q193" si="27">100+(J130*N130-J130)-K130-L130</f>
        <v>112.49435416420131</v>
      </c>
      <c r="R130" s="4">
        <f t="shared" ref="R130:R193" si="28">100+(K130*O130-K130)-J130-L130</f>
        <v>85.391152995857396</v>
      </c>
      <c r="S130" s="4">
        <f t="shared" ref="S130:S193" si="29">100+(L130*P130-L130)-J130-K130</f>
        <v>108.62176336647306</v>
      </c>
      <c r="T130">
        <f t="shared" ref="T130:V193" si="30">LOG(Q130)</f>
        <v>2.0511307267419494</v>
      </c>
      <c r="U130">
        <f t="shared" si="30"/>
        <v>1.9314128776666319</v>
      </c>
      <c r="V130">
        <f t="shared" si="30"/>
        <v>2.0359168488535211</v>
      </c>
      <c r="W130" s="2">
        <f t="shared" ref="W130:W193" si="31">(E130*T130)+(F130*U130)+(G130*V130)</f>
        <v>2.0011627837290678</v>
      </c>
      <c r="AB130" t="s">
        <v>996</v>
      </c>
      <c r="AC130" s="12">
        <v>11</v>
      </c>
      <c r="AD130" s="12">
        <v>6.5</v>
      </c>
      <c r="AE130" s="12">
        <v>1.25</v>
      </c>
      <c r="AG130">
        <v>2</v>
      </c>
      <c r="AH130">
        <v>0</v>
      </c>
      <c r="AI130">
        <f t="shared" ref="AI130:AI193" si="32">IF(AG130=AH130,S130,IF(AG130&gt;AH130,Q130,R130))</f>
        <v>112.49435416420131</v>
      </c>
      <c r="AJ130">
        <f t="shared" ref="AJ130:AJ193" si="33">AI130-100</f>
        <v>12.494354164201312</v>
      </c>
    </row>
    <row r="131" spans="2:36">
      <c r="B131" t="s">
        <v>850</v>
      </c>
      <c r="C131" t="s">
        <v>866</v>
      </c>
      <c r="D131" t="str">
        <f t="shared" si="25"/>
        <v>CaenParis S-G</v>
      </c>
      <c r="E131">
        <v>0.12233809800000001</v>
      </c>
      <c r="F131">
        <v>0.60806081599999995</v>
      </c>
      <c r="G131">
        <v>0.26584518800000001</v>
      </c>
      <c r="H131">
        <v>0.300205206</v>
      </c>
      <c r="I131">
        <v>0.29102066199999999</v>
      </c>
      <c r="J131" s="3">
        <v>5.645814711424622</v>
      </c>
      <c r="K131" s="3">
        <v>0</v>
      </c>
      <c r="L131" s="3">
        <v>13.119379501177395</v>
      </c>
      <c r="M131" s="3">
        <f t="shared" ref="M131:M194" si="34">SUM(J131:L131)</f>
        <v>18.765194212602019</v>
      </c>
      <c r="N131">
        <f t="shared" si="26"/>
        <v>12</v>
      </c>
      <c r="O131">
        <f t="shared" ref="O131:O194" si="35">VLOOKUP(D131,$AB$2:$AE$381, 4, FALSE)</f>
        <v>1.22</v>
      </c>
      <c r="P131">
        <f t="shared" ref="P131:P194" si="36">VLOOKUP(D131,$AB$2:$AE$381, 3, FALSE)</f>
        <v>6</v>
      </c>
      <c r="Q131" s="4">
        <f t="shared" si="27"/>
        <v>148.98458232449346</v>
      </c>
      <c r="R131" s="4">
        <f t="shared" si="28"/>
        <v>81.234805787397988</v>
      </c>
      <c r="S131" s="4">
        <f t="shared" si="29"/>
        <v>159.95108279446237</v>
      </c>
      <c r="T131">
        <f t="shared" si="30"/>
        <v>2.1731413277556131</v>
      </c>
      <c r="U131">
        <f t="shared" si="30"/>
        <v>1.909742146515282</v>
      </c>
      <c r="V131">
        <f t="shared" si="30"/>
        <v>2.2039871844017971</v>
      </c>
      <c r="W131" s="2">
        <f t="shared" si="31"/>
        <v>2.0130167320693761</v>
      </c>
      <c r="AB131" t="s">
        <v>993</v>
      </c>
      <c r="AC131" s="12">
        <v>2.14</v>
      </c>
      <c r="AD131" s="12">
        <v>3.3</v>
      </c>
      <c r="AE131" s="12">
        <v>3.6</v>
      </c>
      <c r="AG131">
        <v>1</v>
      </c>
      <c r="AH131">
        <v>2</v>
      </c>
      <c r="AI131">
        <f t="shared" si="32"/>
        <v>81.234805787397988</v>
      </c>
      <c r="AJ131">
        <f t="shared" si="33"/>
        <v>-18.765194212602012</v>
      </c>
    </row>
    <row r="132" spans="2:36">
      <c r="B132" t="s">
        <v>857</v>
      </c>
      <c r="C132" t="s">
        <v>865</v>
      </c>
      <c r="D132" t="str">
        <f t="shared" si="25"/>
        <v>AngersMonaco</v>
      </c>
      <c r="E132">
        <v>0.442406721</v>
      </c>
      <c r="F132">
        <v>0.26040180899999998</v>
      </c>
      <c r="G132">
        <v>0.29532630700000001</v>
      </c>
      <c r="H132">
        <v>0.34128437</v>
      </c>
      <c r="I132">
        <v>0.404016614</v>
      </c>
      <c r="J132" s="3">
        <v>24.253751433567952</v>
      </c>
      <c r="K132" s="3">
        <v>0</v>
      </c>
      <c r="L132" s="3">
        <v>9.5277545860732982</v>
      </c>
      <c r="M132" s="3">
        <f t="shared" si="34"/>
        <v>33.781506019641249</v>
      </c>
      <c r="N132">
        <f t="shared" si="26"/>
        <v>3.3</v>
      </c>
      <c r="O132">
        <f t="shared" si="35"/>
        <v>2.25</v>
      </c>
      <c r="P132">
        <f t="shared" si="36"/>
        <v>3.3</v>
      </c>
      <c r="Q132" s="4">
        <f t="shared" si="27"/>
        <v>146.25587371113301</v>
      </c>
      <c r="R132" s="4">
        <f t="shared" si="28"/>
        <v>66.218493980358744</v>
      </c>
      <c r="S132" s="4">
        <f t="shared" si="29"/>
        <v>97.660084114400618</v>
      </c>
      <c r="T132">
        <f t="shared" si="30"/>
        <v>2.1651133165942831</v>
      </c>
      <c r="U132">
        <f t="shared" si="30"/>
        <v>1.8209792992874263</v>
      </c>
      <c r="V132">
        <f t="shared" si="30"/>
        <v>1.989717094005081</v>
      </c>
      <c r="W132" s="2">
        <f t="shared" si="31"/>
        <v>2.0196627880212024</v>
      </c>
      <c r="AB132" t="s">
        <v>1126</v>
      </c>
      <c r="AC132" s="12">
        <v>1.57</v>
      </c>
      <c r="AD132" s="12">
        <v>4.2</v>
      </c>
      <c r="AE132" s="12">
        <v>5.75</v>
      </c>
      <c r="AG132">
        <v>2</v>
      </c>
      <c r="AH132">
        <v>2</v>
      </c>
      <c r="AI132">
        <f t="shared" si="32"/>
        <v>97.660084114400618</v>
      </c>
      <c r="AJ132">
        <f t="shared" si="33"/>
        <v>-2.3399158855993818</v>
      </c>
    </row>
    <row r="133" spans="2:36">
      <c r="B133" t="s">
        <v>1244</v>
      </c>
      <c r="C133" t="s">
        <v>844</v>
      </c>
      <c r="D133" t="str">
        <f t="shared" si="25"/>
        <v>ReimsAmiens</v>
      </c>
      <c r="E133">
        <v>0.60149732899999997</v>
      </c>
      <c r="F133">
        <v>0.100505679</v>
      </c>
      <c r="G133">
        <v>0.29600414800000002</v>
      </c>
      <c r="H133">
        <v>0.21900654</v>
      </c>
      <c r="I133">
        <v>0.21002911199999999</v>
      </c>
      <c r="J133" s="3">
        <v>16.315737440294367</v>
      </c>
      <c r="K133" s="3">
        <v>0</v>
      </c>
      <c r="L133" s="3">
        <v>7.1094553611440672</v>
      </c>
      <c r="M133" s="3">
        <f t="shared" si="34"/>
        <v>23.425192801438435</v>
      </c>
      <c r="N133">
        <f t="shared" si="26"/>
        <v>1.75</v>
      </c>
      <c r="O133">
        <f t="shared" si="35"/>
        <v>5.25</v>
      </c>
      <c r="P133">
        <f t="shared" si="36"/>
        <v>3.4</v>
      </c>
      <c r="Q133" s="4">
        <f t="shared" si="27"/>
        <v>105.1273477190767</v>
      </c>
      <c r="R133" s="4">
        <f t="shared" si="28"/>
        <v>76.574807198561558</v>
      </c>
      <c r="S133" s="4">
        <f t="shared" si="29"/>
        <v>100.74695542645139</v>
      </c>
      <c r="T133">
        <f t="shared" si="30"/>
        <v>2.0217157076412127</v>
      </c>
      <c r="U133">
        <f t="shared" si="30"/>
        <v>1.8840859120054634</v>
      </c>
      <c r="V133">
        <f t="shared" si="30"/>
        <v>2.0032319306298141</v>
      </c>
      <c r="W133" s="2">
        <f t="shared" si="31"/>
        <v>1.9983828928964509</v>
      </c>
      <c r="AB133" t="s">
        <v>1209</v>
      </c>
      <c r="AC133" s="12">
        <v>3.25</v>
      </c>
      <c r="AD133" s="12">
        <v>3.25</v>
      </c>
      <c r="AE133" s="12">
        <v>2.2999999999999998</v>
      </c>
      <c r="AG133">
        <v>2</v>
      </c>
      <c r="AH133">
        <v>2</v>
      </c>
      <c r="AI133">
        <f t="shared" si="32"/>
        <v>100.74695542645139</v>
      </c>
      <c r="AJ133">
        <f t="shared" si="33"/>
        <v>0.74695542645139312</v>
      </c>
    </row>
    <row r="134" spans="2:36">
      <c r="B134" t="s">
        <v>859</v>
      </c>
      <c r="C134" t="s">
        <v>838</v>
      </c>
      <c r="D134" t="str">
        <f t="shared" si="25"/>
        <v>NiceStrasbourg</v>
      </c>
      <c r="E134">
        <v>0.26540956199999999</v>
      </c>
      <c r="F134">
        <v>0.391011742</v>
      </c>
      <c r="G134">
        <v>0.343050676</v>
      </c>
      <c r="H134">
        <v>0.22996481399999999</v>
      </c>
      <c r="I134">
        <v>0.31063798500000001</v>
      </c>
      <c r="J134" s="3">
        <v>0</v>
      </c>
      <c r="K134" s="3">
        <v>19.518315067522931</v>
      </c>
      <c r="L134" s="3">
        <v>10.107523186784791</v>
      </c>
      <c r="M134" s="3">
        <f t="shared" si="34"/>
        <v>29.625838254307723</v>
      </c>
      <c r="N134">
        <f t="shared" si="26"/>
        <v>2.2999999999999998</v>
      </c>
      <c r="O134">
        <f t="shared" si="35"/>
        <v>3.6</v>
      </c>
      <c r="P134">
        <f t="shared" si="36"/>
        <v>2.9</v>
      </c>
      <c r="Q134" s="4">
        <f t="shared" si="27"/>
        <v>70.374161745692277</v>
      </c>
      <c r="R134" s="4">
        <f t="shared" si="28"/>
        <v>140.64009598877485</v>
      </c>
      <c r="S134" s="4">
        <f t="shared" si="29"/>
        <v>99.685978987368173</v>
      </c>
      <c r="T134">
        <f t="shared" si="30"/>
        <v>1.8474132348378973</v>
      </c>
      <c r="U134">
        <f t="shared" si="30"/>
        <v>2.1481091541416779</v>
      </c>
      <c r="V134">
        <f t="shared" si="30"/>
        <v>1.9986340783053518</v>
      </c>
      <c r="W134" s="2">
        <f t="shared" si="31"/>
        <v>2.0158898114977015</v>
      </c>
      <c r="AB134" t="s">
        <v>1008</v>
      </c>
      <c r="AC134" s="12">
        <v>2.87</v>
      </c>
      <c r="AD134" s="12">
        <v>3.25</v>
      </c>
      <c r="AE134" s="12">
        <v>2.54</v>
      </c>
      <c r="AG134">
        <v>1</v>
      </c>
      <c r="AH134">
        <v>0</v>
      </c>
      <c r="AI134">
        <f t="shared" si="32"/>
        <v>70.374161745692277</v>
      </c>
      <c r="AJ134">
        <f t="shared" si="33"/>
        <v>-29.625838254307723</v>
      </c>
    </row>
    <row r="135" spans="2:36">
      <c r="B135" t="s">
        <v>854</v>
      </c>
      <c r="C135" t="s">
        <v>846</v>
      </c>
      <c r="D135" t="str">
        <f t="shared" si="25"/>
        <v>LilleDijon</v>
      </c>
      <c r="E135">
        <v>0.592455913</v>
      </c>
      <c r="F135">
        <v>0.18104398299999999</v>
      </c>
      <c r="G135">
        <v>0.206899789</v>
      </c>
      <c r="H135">
        <v>0.57781084699999996</v>
      </c>
      <c r="I135">
        <v>0.54881712000000005</v>
      </c>
      <c r="J135" s="3">
        <v>0</v>
      </c>
      <c r="K135" s="3">
        <v>5.9164932234817282</v>
      </c>
      <c r="L135" s="3">
        <v>0</v>
      </c>
      <c r="M135" s="3">
        <f t="shared" si="34"/>
        <v>5.9164932234817282</v>
      </c>
      <c r="N135">
        <f t="shared" si="26"/>
        <v>1.53</v>
      </c>
      <c r="O135">
        <f t="shared" si="35"/>
        <v>7.5</v>
      </c>
      <c r="P135">
        <f t="shared" si="36"/>
        <v>3.8</v>
      </c>
      <c r="Q135" s="4">
        <f t="shared" si="27"/>
        <v>94.083506776518277</v>
      </c>
      <c r="R135" s="4">
        <f t="shared" si="28"/>
        <v>138.45720595263123</v>
      </c>
      <c r="S135" s="4">
        <f t="shared" si="29"/>
        <v>94.083506776518277</v>
      </c>
      <c r="T135">
        <f t="shared" si="30"/>
        <v>1.9735134965010672</v>
      </c>
      <c r="U135">
        <f t="shared" si="30"/>
        <v>2.1413155633609451</v>
      </c>
      <c r="V135">
        <f t="shared" si="30"/>
        <v>1.9735134965010672</v>
      </c>
      <c r="W135" s="2">
        <f t="shared" si="31"/>
        <v>1.9652115648528394</v>
      </c>
      <c r="AB135" t="s">
        <v>1036</v>
      </c>
      <c r="AC135" s="12">
        <v>2</v>
      </c>
      <c r="AD135" s="12">
        <v>3.2</v>
      </c>
      <c r="AE135" s="12">
        <v>4.2</v>
      </c>
      <c r="AG135">
        <v>1</v>
      </c>
      <c r="AH135">
        <v>0</v>
      </c>
      <c r="AI135">
        <f t="shared" si="32"/>
        <v>94.083506776518277</v>
      </c>
      <c r="AJ135">
        <f t="shared" si="33"/>
        <v>-5.9164932234817229</v>
      </c>
    </row>
    <row r="136" spans="2:36">
      <c r="B136" t="s">
        <v>863</v>
      </c>
      <c r="C136" t="s">
        <v>841</v>
      </c>
      <c r="D136" t="str">
        <f t="shared" si="25"/>
        <v>GuingampNantes</v>
      </c>
      <c r="E136">
        <v>0.44498597699999998</v>
      </c>
      <c r="F136">
        <v>0.16614779599999999</v>
      </c>
      <c r="G136">
        <v>0.38858784099999999</v>
      </c>
      <c r="H136">
        <v>0.13583984900000001</v>
      </c>
      <c r="I136">
        <v>0.19357381000000001</v>
      </c>
      <c r="J136" s="3">
        <v>25.284487577666983</v>
      </c>
      <c r="K136" s="3">
        <v>0</v>
      </c>
      <c r="L136" s="3">
        <v>21.035750810702918</v>
      </c>
      <c r="M136" s="3">
        <f t="shared" si="34"/>
        <v>46.320238388369901</v>
      </c>
      <c r="N136">
        <f t="shared" si="26"/>
        <v>2.8</v>
      </c>
      <c r="O136">
        <f t="shared" si="35"/>
        <v>2.8</v>
      </c>
      <c r="P136">
        <f t="shared" si="36"/>
        <v>3</v>
      </c>
      <c r="Q136" s="4">
        <f t="shared" si="27"/>
        <v>124.47632682909764</v>
      </c>
      <c r="R136" s="4">
        <f t="shared" si="28"/>
        <v>53.679761611630099</v>
      </c>
      <c r="S136" s="4">
        <f t="shared" si="29"/>
        <v>116.78701404373886</v>
      </c>
      <c r="T136">
        <f t="shared" si="30"/>
        <v>2.0950867642424109</v>
      </c>
      <c r="U136">
        <f t="shared" si="30"/>
        <v>1.7298105784913476</v>
      </c>
      <c r="V136">
        <f t="shared" si="30"/>
        <v>2.0673945547396904</v>
      </c>
      <c r="W136" s="2">
        <f t="shared" si="31"/>
        <v>2.0230528323214525</v>
      </c>
      <c r="AB136" t="s">
        <v>887</v>
      </c>
      <c r="AC136" s="12">
        <v>1.1399999999999999</v>
      </c>
      <c r="AD136" s="12">
        <v>9</v>
      </c>
      <c r="AE136" s="12">
        <v>15</v>
      </c>
      <c r="AG136">
        <v>0</v>
      </c>
      <c r="AH136">
        <v>0</v>
      </c>
      <c r="AI136">
        <f t="shared" si="32"/>
        <v>116.78701404373886</v>
      </c>
      <c r="AJ136">
        <f t="shared" si="33"/>
        <v>16.787014043738864</v>
      </c>
    </row>
    <row r="137" spans="2:36">
      <c r="B137" t="s">
        <v>860</v>
      </c>
      <c r="C137" t="s">
        <v>847</v>
      </c>
      <c r="D137" t="str">
        <f t="shared" si="25"/>
        <v>LyonToulouse</v>
      </c>
      <c r="E137">
        <v>0.52945055799999996</v>
      </c>
      <c r="F137">
        <v>0.217662992</v>
      </c>
      <c r="G137">
        <v>0.24554073900000001</v>
      </c>
      <c r="H137">
        <v>0.47384153000000001</v>
      </c>
      <c r="I137">
        <v>0.49123913000000002</v>
      </c>
      <c r="J137" s="3">
        <v>0</v>
      </c>
      <c r="K137" s="3">
        <v>14.500534081043506</v>
      </c>
      <c r="L137" s="3">
        <v>11.234326518823059</v>
      </c>
      <c r="M137" s="3">
        <f t="shared" si="34"/>
        <v>25.734860599866565</v>
      </c>
      <c r="N137">
        <f t="shared" si="26"/>
        <v>1.28</v>
      </c>
      <c r="O137">
        <f t="shared" si="35"/>
        <v>10</v>
      </c>
      <c r="P137">
        <f t="shared" si="36"/>
        <v>5.5</v>
      </c>
      <c r="Q137" s="4">
        <f t="shared" si="27"/>
        <v>74.265139400133435</v>
      </c>
      <c r="R137" s="4">
        <f t="shared" si="28"/>
        <v>219.27048021056851</v>
      </c>
      <c r="S137" s="4">
        <f t="shared" si="29"/>
        <v>136.05393525366026</v>
      </c>
      <c r="T137">
        <f t="shared" si="30"/>
        <v>1.8707850005847941</v>
      </c>
      <c r="U137">
        <f t="shared" si="30"/>
        <v>2.340980167725867</v>
      </c>
      <c r="V137">
        <f t="shared" si="30"/>
        <v>2.1337111079256457</v>
      </c>
      <c r="W137" s="2">
        <f t="shared" si="31"/>
        <v>2.0239459122300953</v>
      </c>
      <c r="AB137" t="s">
        <v>1269</v>
      </c>
      <c r="AC137" s="12">
        <v>2</v>
      </c>
      <c r="AD137" s="12">
        <v>3.2</v>
      </c>
      <c r="AE137" s="12">
        <v>4.2</v>
      </c>
      <c r="AG137">
        <v>5</v>
      </c>
      <c r="AH137">
        <v>1</v>
      </c>
      <c r="AI137">
        <f t="shared" si="32"/>
        <v>74.265139400133435</v>
      </c>
      <c r="AJ137">
        <f t="shared" si="33"/>
        <v>-25.734860599866565</v>
      </c>
    </row>
    <row r="138" spans="2:36">
      <c r="B138" t="s">
        <v>862</v>
      </c>
      <c r="C138" t="s">
        <v>837</v>
      </c>
      <c r="D138" t="str">
        <f t="shared" si="25"/>
        <v>MarseilleSaint-Étienne</v>
      </c>
      <c r="E138">
        <v>0.541044305</v>
      </c>
      <c r="F138">
        <v>0.22423172099999999</v>
      </c>
      <c r="G138">
        <v>0.21799909200000001</v>
      </c>
      <c r="H138">
        <v>0.59191649000000002</v>
      </c>
      <c r="I138">
        <v>0.58382638499999995</v>
      </c>
      <c r="J138" s="3">
        <v>0</v>
      </c>
      <c r="K138" s="3">
        <v>0.73791620046108719</v>
      </c>
      <c r="L138" s="3">
        <v>0</v>
      </c>
      <c r="M138" s="3">
        <f t="shared" si="34"/>
        <v>0.73791620046108719</v>
      </c>
      <c r="N138">
        <f t="shared" si="26"/>
        <v>1.75</v>
      </c>
      <c r="O138">
        <f t="shared" si="35"/>
        <v>4.5</v>
      </c>
      <c r="P138">
        <f t="shared" si="36"/>
        <v>3.75</v>
      </c>
      <c r="Q138" s="4">
        <f t="shared" si="27"/>
        <v>99.262083799538914</v>
      </c>
      <c r="R138" s="4">
        <f t="shared" si="28"/>
        <v>102.5827067016138</v>
      </c>
      <c r="S138" s="4">
        <f t="shared" si="29"/>
        <v>99.262083799538914</v>
      </c>
      <c r="T138">
        <f t="shared" si="30"/>
        <v>1.9967833880599946</v>
      </c>
      <c r="U138">
        <f t="shared" si="30"/>
        <v>2.011074153981701</v>
      </c>
      <c r="V138">
        <f t="shared" si="30"/>
        <v>1.9967833880599946</v>
      </c>
      <c r="W138" s="2">
        <f t="shared" si="31"/>
        <v>1.9665918645521634</v>
      </c>
      <c r="AB138" t="s">
        <v>1270</v>
      </c>
      <c r="AC138" s="12">
        <v>2.1</v>
      </c>
      <c r="AD138" s="12">
        <v>3.4</v>
      </c>
      <c r="AE138" s="12">
        <v>3.6</v>
      </c>
      <c r="AG138">
        <v>2</v>
      </c>
      <c r="AH138">
        <v>0</v>
      </c>
      <c r="AI138">
        <f t="shared" si="32"/>
        <v>99.262083799538914</v>
      </c>
      <c r="AJ138">
        <f t="shared" si="33"/>
        <v>-0.73791620046108619</v>
      </c>
    </row>
    <row r="139" spans="2:36">
      <c r="B139" t="s">
        <v>851</v>
      </c>
      <c r="C139" t="s">
        <v>853</v>
      </c>
      <c r="D139" t="str">
        <f t="shared" si="25"/>
        <v>BordeauxMontpellier</v>
      </c>
      <c r="E139">
        <v>0.37040428800000003</v>
      </c>
      <c r="F139">
        <v>0.33300519000000001</v>
      </c>
      <c r="G139">
        <v>0.29483622399999998</v>
      </c>
      <c r="H139">
        <v>0.36290989899999998</v>
      </c>
      <c r="I139">
        <v>0.43294603999999998</v>
      </c>
      <c r="J139" s="3">
        <v>0</v>
      </c>
      <c r="K139" s="3">
        <v>4.3891620418521882</v>
      </c>
      <c r="L139" s="3">
        <v>0</v>
      </c>
      <c r="M139" s="3">
        <f t="shared" si="34"/>
        <v>4.3891620418521882</v>
      </c>
      <c r="N139">
        <f t="shared" si="26"/>
        <v>2.5</v>
      </c>
      <c r="O139">
        <f t="shared" si="35"/>
        <v>3.3</v>
      </c>
      <c r="P139">
        <f t="shared" si="36"/>
        <v>2.9</v>
      </c>
      <c r="Q139" s="4">
        <f t="shared" si="27"/>
        <v>95.610837958147812</v>
      </c>
      <c r="R139" s="4">
        <f t="shared" si="28"/>
        <v>110.09507269626003</v>
      </c>
      <c r="S139" s="4">
        <f t="shared" si="29"/>
        <v>95.610837958147812</v>
      </c>
      <c r="T139">
        <f t="shared" si="30"/>
        <v>1.9805071244793999</v>
      </c>
      <c r="U139">
        <f t="shared" si="30"/>
        <v>2.0417678825620347</v>
      </c>
      <c r="V139">
        <f t="shared" si="30"/>
        <v>1.9805071244793999</v>
      </c>
      <c r="W139" s="2">
        <f t="shared" si="31"/>
        <v>1.9974328751767918</v>
      </c>
      <c r="AB139" t="s">
        <v>914</v>
      </c>
      <c r="AC139" s="12">
        <v>4.5999999999999996</v>
      </c>
      <c r="AD139" s="12">
        <v>3.75</v>
      </c>
      <c r="AE139" s="12">
        <v>1.75</v>
      </c>
      <c r="AG139">
        <v>1</v>
      </c>
      <c r="AH139">
        <v>2</v>
      </c>
      <c r="AI139">
        <f t="shared" si="32"/>
        <v>110.09507269626003</v>
      </c>
      <c r="AJ139">
        <f t="shared" si="33"/>
        <v>10.095072696260033</v>
      </c>
    </row>
    <row r="140" spans="2:36">
      <c r="B140" t="s">
        <v>838</v>
      </c>
      <c r="C140" t="s">
        <v>860</v>
      </c>
      <c r="D140" t="str">
        <f t="shared" si="25"/>
        <v>StrasbourgLyon</v>
      </c>
      <c r="E140">
        <v>0.393959438</v>
      </c>
      <c r="F140">
        <v>0.36029270600000002</v>
      </c>
      <c r="G140">
        <v>0.23333556999999999</v>
      </c>
      <c r="H140">
        <v>0.611253398</v>
      </c>
      <c r="I140">
        <v>0.62947882700000002</v>
      </c>
      <c r="J140" s="3">
        <v>25.301464367760648</v>
      </c>
      <c r="K140" s="3">
        <v>0</v>
      </c>
      <c r="L140" s="3">
        <v>5.3971797718883607</v>
      </c>
      <c r="M140" s="3">
        <f t="shared" si="34"/>
        <v>30.698644139649009</v>
      </c>
      <c r="N140">
        <f t="shared" si="26"/>
        <v>4.75</v>
      </c>
      <c r="O140">
        <f t="shared" si="35"/>
        <v>1.75</v>
      </c>
      <c r="P140">
        <f t="shared" si="36"/>
        <v>3.8</v>
      </c>
      <c r="Q140" s="4">
        <f t="shared" si="27"/>
        <v>189.48331160721409</v>
      </c>
      <c r="R140" s="4">
        <f t="shared" si="28"/>
        <v>69.301355860350995</v>
      </c>
      <c r="S140" s="4">
        <f t="shared" si="29"/>
        <v>89.810638993526766</v>
      </c>
      <c r="T140">
        <f t="shared" si="30"/>
        <v>2.2775709663038155</v>
      </c>
      <c r="U140">
        <f t="shared" si="30"/>
        <v>1.8407417315368915</v>
      </c>
      <c r="V140">
        <f t="shared" si="30"/>
        <v>1.953327786361075</v>
      </c>
      <c r="W140" s="2">
        <f t="shared" si="31"/>
        <v>2.0162572498201197</v>
      </c>
      <c r="AB140" t="s">
        <v>962</v>
      </c>
      <c r="AC140" s="12">
        <v>2.2999999999999998</v>
      </c>
      <c r="AD140" s="12">
        <v>3</v>
      </c>
      <c r="AE140" s="12">
        <v>3.6</v>
      </c>
      <c r="AG140">
        <v>2</v>
      </c>
      <c r="AH140">
        <v>2</v>
      </c>
      <c r="AI140">
        <f t="shared" si="32"/>
        <v>89.810638993526766</v>
      </c>
      <c r="AJ140">
        <f t="shared" si="33"/>
        <v>-10.189361006473234</v>
      </c>
    </row>
    <row r="141" spans="2:36">
      <c r="B141" t="s">
        <v>865</v>
      </c>
      <c r="C141" t="s">
        <v>851</v>
      </c>
      <c r="D141" t="str">
        <f t="shared" si="25"/>
        <v>MonacoBordeaux</v>
      </c>
      <c r="E141">
        <v>0.40937753700000001</v>
      </c>
      <c r="F141">
        <v>0.16814063700000001</v>
      </c>
      <c r="G141">
        <v>0.42234782599999998</v>
      </c>
      <c r="H141">
        <v>0.104741994</v>
      </c>
      <c r="I141">
        <v>0.16517464700000001</v>
      </c>
      <c r="J141" s="3">
        <v>0</v>
      </c>
      <c r="K141" s="3">
        <v>2.8775694685008202</v>
      </c>
      <c r="L141" s="3">
        <v>23.945661329003258</v>
      </c>
      <c r="M141" s="3">
        <f t="shared" si="34"/>
        <v>26.823230797504078</v>
      </c>
      <c r="N141">
        <f t="shared" si="26"/>
        <v>1.61</v>
      </c>
      <c r="O141">
        <f t="shared" si="35"/>
        <v>5.25</v>
      </c>
      <c r="P141">
        <f t="shared" si="36"/>
        <v>4</v>
      </c>
      <c r="Q141" s="4">
        <f t="shared" si="27"/>
        <v>73.176769202495919</v>
      </c>
      <c r="R141" s="4">
        <f t="shared" si="28"/>
        <v>88.28400891212523</v>
      </c>
      <c r="S141" s="4">
        <f t="shared" si="29"/>
        <v>168.95941451850896</v>
      </c>
      <c r="T141">
        <f t="shared" si="30"/>
        <v>1.8643732312164272</v>
      </c>
      <c r="U141">
        <f t="shared" si="30"/>
        <v>1.9458820459314385</v>
      </c>
      <c r="V141">
        <f t="shared" si="30"/>
        <v>2.2277823959305332</v>
      </c>
      <c r="W141" s="2">
        <f t="shared" si="31"/>
        <v>2.0313134198962199</v>
      </c>
      <c r="AB141" t="s">
        <v>1129</v>
      </c>
      <c r="AC141" s="12">
        <v>2.6</v>
      </c>
      <c r="AD141" s="12">
        <v>3.1</v>
      </c>
      <c r="AE141" s="12">
        <v>3</v>
      </c>
      <c r="AG141">
        <v>1</v>
      </c>
      <c r="AH141">
        <v>1</v>
      </c>
      <c r="AI141">
        <f t="shared" si="32"/>
        <v>168.95941451850896</v>
      </c>
      <c r="AJ141">
        <f t="shared" si="33"/>
        <v>68.959414518508964</v>
      </c>
    </row>
    <row r="142" spans="2:36">
      <c r="B142" t="s">
        <v>846</v>
      </c>
      <c r="C142" t="s">
        <v>1244</v>
      </c>
      <c r="D142" t="str">
        <f t="shared" si="25"/>
        <v>DijonReims</v>
      </c>
      <c r="E142">
        <v>0.32247266499999999</v>
      </c>
      <c r="F142">
        <v>0.26683979699999999</v>
      </c>
      <c r="G142">
        <v>0.41058767800000001</v>
      </c>
      <c r="H142">
        <v>0.129780601</v>
      </c>
      <c r="I142">
        <v>0.21303902199999999</v>
      </c>
      <c r="J142" s="3">
        <v>8.0090749160039767</v>
      </c>
      <c r="K142" s="3">
        <v>0</v>
      </c>
      <c r="L142" s="3">
        <v>16.801208066299022</v>
      </c>
      <c r="M142" s="3">
        <f t="shared" si="34"/>
        <v>24.810282982303001</v>
      </c>
      <c r="N142">
        <f t="shared" si="26"/>
        <v>3.1</v>
      </c>
      <c r="O142">
        <f t="shared" si="35"/>
        <v>2.4500000000000002</v>
      </c>
      <c r="P142">
        <f t="shared" si="36"/>
        <v>3.1</v>
      </c>
      <c r="Q142" s="4">
        <f t="shared" si="27"/>
        <v>100.01784925730932</v>
      </c>
      <c r="R142" s="4">
        <f t="shared" si="28"/>
        <v>75.189717017696992</v>
      </c>
      <c r="S142" s="4">
        <f t="shared" si="29"/>
        <v>127.27346202322397</v>
      </c>
      <c r="T142">
        <f t="shared" si="30"/>
        <v>2.0000775114221541</v>
      </c>
      <c r="U142">
        <f t="shared" si="30"/>
        <v>1.8761584503279032</v>
      </c>
      <c r="V142">
        <f t="shared" si="30"/>
        <v>2.1047378577120255</v>
      </c>
      <c r="W142" s="2">
        <f t="shared" si="31"/>
        <v>2.0097834951368769</v>
      </c>
      <c r="AB142" t="s">
        <v>1017</v>
      </c>
      <c r="AC142" s="12">
        <v>2.04</v>
      </c>
      <c r="AD142" s="12">
        <v>3.4</v>
      </c>
      <c r="AE142" s="12">
        <v>3.75</v>
      </c>
      <c r="AG142">
        <v>1</v>
      </c>
      <c r="AH142">
        <v>1</v>
      </c>
      <c r="AI142">
        <f t="shared" si="32"/>
        <v>127.27346202322397</v>
      </c>
      <c r="AJ142">
        <f t="shared" si="33"/>
        <v>27.273462023223971</v>
      </c>
    </row>
    <row r="143" spans="2:36">
      <c r="B143" t="s">
        <v>844</v>
      </c>
      <c r="C143" t="s">
        <v>1243</v>
      </c>
      <c r="D143" t="str">
        <f t="shared" si="25"/>
        <v>AmiensNîmes</v>
      </c>
      <c r="E143">
        <v>0.44578688999999999</v>
      </c>
      <c r="F143">
        <v>0.285941799</v>
      </c>
      <c r="G143">
        <v>0.26376117100000002</v>
      </c>
      <c r="H143">
        <v>0.45767549400000002</v>
      </c>
      <c r="I143">
        <v>0.50236488300000004</v>
      </c>
      <c r="J143" s="3">
        <v>6.6980263026875377</v>
      </c>
      <c r="K143" s="3">
        <v>0</v>
      </c>
      <c r="L143" s="3">
        <v>0</v>
      </c>
      <c r="M143" s="3">
        <f t="shared" si="34"/>
        <v>6.6980263026875377</v>
      </c>
      <c r="N143">
        <f t="shared" si="26"/>
        <v>2.4500000000000002</v>
      </c>
      <c r="O143">
        <f t="shared" si="35"/>
        <v>3.1</v>
      </c>
      <c r="P143">
        <f t="shared" si="36"/>
        <v>3.2</v>
      </c>
      <c r="Q143" s="4">
        <f t="shared" si="27"/>
        <v>109.71213813889693</v>
      </c>
      <c r="R143" s="4">
        <f t="shared" si="28"/>
        <v>93.301973697312462</v>
      </c>
      <c r="S143" s="4">
        <f t="shared" si="29"/>
        <v>93.301973697312462</v>
      </c>
      <c r="T143">
        <f t="shared" si="30"/>
        <v>2.040254678943187</v>
      </c>
      <c r="U143">
        <f t="shared" si="30"/>
        <v>1.9698908308503102</v>
      </c>
      <c r="V143">
        <f t="shared" si="30"/>
        <v>1.9698908308503102</v>
      </c>
      <c r="W143" s="2">
        <f t="shared" si="31"/>
        <v>1.992373628428215</v>
      </c>
      <c r="AB143" t="s">
        <v>1151</v>
      </c>
      <c r="AC143" s="12">
        <v>1.72</v>
      </c>
      <c r="AD143" s="12">
        <v>3.75</v>
      </c>
      <c r="AE143" s="12">
        <v>5</v>
      </c>
      <c r="AG143">
        <v>2</v>
      </c>
      <c r="AH143">
        <v>1</v>
      </c>
      <c r="AI143">
        <f t="shared" si="32"/>
        <v>109.71213813889693</v>
      </c>
      <c r="AJ143">
        <f t="shared" si="33"/>
        <v>9.7121381388969326</v>
      </c>
    </row>
    <row r="144" spans="2:36">
      <c r="B144" t="s">
        <v>853</v>
      </c>
      <c r="C144" t="s">
        <v>857</v>
      </c>
      <c r="D144" t="str">
        <f t="shared" si="25"/>
        <v>MontpellierAngers</v>
      </c>
      <c r="E144">
        <v>0.41957760399999999</v>
      </c>
      <c r="F144">
        <v>0.30165419100000002</v>
      </c>
      <c r="G144">
        <v>0.27562506599999997</v>
      </c>
      <c r="H144">
        <v>0.420856746</v>
      </c>
      <c r="I144">
        <v>0.47652343600000002</v>
      </c>
      <c r="J144" s="3">
        <v>0</v>
      </c>
      <c r="K144" s="3">
        <v>6.9331171370332729</v>
      </c>
      <c r="L144" s="3">
        <v>0</v>
      </c>
      <c r="M144" s="3">
        <f t="shared" si="34"/>
        <v>6.9331171370332729</v>
      </c>
      <c r="N144">
        <f t="shared" si="26"/>
        <v>2.1</v>
      </c>
      <c r="O144">
        <f t="shared" si="35"/>
        <v>4</v>
      </c>
      <c r="P144">
        <f t="shared" si="36"/>
        <v>3.1</v>
      </c>
      <c r="Q144" s="4">
        <f t="shared" si="27"/>
        <v>93.066882862966722</v>
      </c>
      <c r="R144" s="4">
        <f t="shared" si="28"/>
        <v>120.79935141109982</v>
      </c>
      <c r="S144" s="4">
        <f t="shared" si="29"/>
        <v>93.066882862966722</v>
      </c>
      <c r="T144">
        <f t="shared" si="30"/>
        <v>1.968795168107726</v>
      </c>
      <c r="U144">
        <f t="shared" si="30"/>
        <v>2.0820646025025256</v>
      </c>
      <c r="V144">
        <f t="shared" si="30"/>
        <v>1.968795168107726</v>
      </c>
      <c r="W144" s="2">
        <f t="shared" si="31"/>
        <v>1.9967751708292258</v>
      </c>
      <c r="AB144" t="s">
        <v>1145</v>
      </c>
      <c r="AC144" s="12">
        <v>2.7</v>
      </c>
      <c r="AD144" s="12">
        <v>3.2</v>
      </c>
      <c r="AE144" s="12">
        <v>2.75</v>
      </c>
      <c r="AG144">
        <v>2</v>
      </c>
      <c r="AH144">
        <v>2</v>
      </c>
      <c r="AI144">
        <f t="shared" si="32"/>
        <v>93.066882862966722</v>
      </c>
      <c r="AJ144">
        <f t="shared" si="33"/>
        <v>-6.9331171370332783</v>
      </c>
    </row>
    <row r="145" spans="2:36">
      <c r="B145" t="s">
        <v>847</v>
      </c>
      <c r="C145" t="s">
        <v>863</v>
      </c>
      <c r="D145" t="str">
        <f t="shared" si="25"/>
        <v>ToulouseGuingamp</v>
      </c>
      <c r="E145">
        <v>0.68154944500000003</v>
      </c>
      <c r="F145">
        <v>8.4409904999999993E-2</v>
      </c>
      <c r="G145">
        <v>0.22680498299999999</v>
      </c>
      <c r="H145">
        <v>0.333576335</v>
      </c>
      <c r="I145">
        <v>0.26559002199999998</v>
      </c>
      <c r="J145" s="3">
        <v>50.913945807842651</v>
      </c>
      <c r="K145" s="3">
        <v>0</v>
      </c>
      <c r="L145" s="3">
        <v>10.889871917755737</v>
      </c>
      <c r="M145" s="3">
        <f t="shared" si="34"/>
        <v>61.803817725598392</v>
      </c>
      <c r="N145">
        <f t="shared" si="26"/>
        <v>2.15</v>
      </c>
      <c r="O145">
        <f t="shared" si="35"/>
        <v>3.5</v>
      </c>
      <c r="P145">
        <f t="shared" si="36"/>
        <v>3.2</v>
      </c>
      <c r="Q145" s="4">
        <f t="shared" si="27"/>
        <v>147.66116576126331</v>
      </c>
      <c r="R145" s="4">
        <f t="shared" si="28"/>
        <v>38.196182274401608</v>
      </c>
      <c r="S145" s="4">
        <f t="shared" si="29"/>
        <v>73.043772411219976</v>
      </c>
      <c r="T145">
        <f t="shared" si="30"/>
        <v>2.1692662927853852</v>
      </c>
      <c r="U145">
        <f t="shared" si="30"/>
        <v>1.5820199571520799</v>
      </c>
      <c r="V145">
        <f t="shared" si="30"/>
        <v>1.8635831946339763</v>
      </c>
      <c r="W145" s="2">
        <f t="shared" si="31"/>
        <v>2.0346703469744427</v>
      </c>
      <c r="AB145" t="s">
        <v>1114</v>
      </c>
      <c r="AC145" s="12">
        <v>2.75</v>
      </c>
      <c r="AD145" s="12">
        <v>3.3</v>
      </c>
      <c r="AE145" s="12">
        <v>2.6</v>
      </c>
      <c r="AG145">
        <v>1</v>
      </c>
      <c r="AH145">
        <v>0</v>
      </c>
      <c r="AI145">
        <f t="shared" si="32"/>
        <v>147.66116576126331</v>
      </c>
      <c r="AJ145">
        <f t="shared" si="33"/>
        <v>47.661165761263305</v>
      </c>
    </row>
    <row r="146" spans="2:36">
      <c r="B146" t="s">
        <v>837</v>
      </c>
      <c r="C146" t="s">
        <v>854</v>
      </c>
      <c r="D146" t="str">
        <f t="shared" si="25"/>
        <v>Saint-ÉtienneLille</v>
      </c>
      <c r="E146">
        <v>0.29701578299999998</v>
      </c>
      <c r="F146">
        <v>0.45867986799999999</v>
      </c>
      <c r="G146">
        <v>0.23177424799999999</v>
      </c>
      <c r="H146">
        <v>0.59620550000000005</v>
      </c>
      <c r="I146">
        <v>0.610551124</v>
      </c>
      <c r="J146" s="3">
        <v>0</v>
      </c>
      <c r="K146" s="3">
        <v>19.699968530845332</v>
      </c>
      <c r="L146" s="3">
        <v>0</v>
      </c>
      <c r="M146" s="3">
        <f t="shared" si="34"/>
        <v>19.699968530845332</v>
      </c>
      <c r="N146">
        <f t="shared" si="26"/>
        <v>2.4500000000000002</v>
      </c>
      <c r="O146">
        <f t="shared" si="35"/>
        <v>3</v>
      </c>
      <c r="P146">
        <f t="shared" si="36"/>
        <v>3.3</v>
      </c>
      <c r="Q146" s="4">
        <f t="shared" si="27"/>
        <v>80.300031469154675</v>
      </c>
      <c r="R146" s="4">
        <f t="shared" si="28"/>
        <v>139.39993706169065</v>
      </c>
      <c r="S146" s="4">
        <f t="shared" si="29"/>
        <v>80.300031469154675</v>
      </c>
      <c r="T146">
        <f t="shared" si="30"/>
        <v>1.9047157154764087</v>
      </c>
      <c r="U146">
        <f t="shared" si="30"/>
        <v>2.1442625776804509</v>
      </c>
      <c r="V146">
        <f t="shared" si="30"/>
        <v>1.9047157154764087</v>
      </c>
      <c r="W146" s="2">
        <f t="shared" si="31"/>
        <v>1.9907247583207663</v>
      </c>
      <c r="AB146" t="s">
        <v>928</v>
      </c>
      <c r="AC146" s="12">
        <v>2.54</v>
      </c>
      <c r="AD146" s="12">
        <v>3.3</v>
      </c>
      <c r="AE146" s="12">
        <v>2.8</v>
      </c>
      <c r="AG146">
        <v>0</v>
      </c>
      <c r="AH146">
        <v>1</v>
      </c>
      <c r="AI146">
        <f t="shared" si="32"/>
        <v>139.39993706169065</v>
      </c>
      <c r="AJ146">
        <f t="shared" si="33"/>
        <v>39.39993706169065</v>
      </c>
    </row>
    <row r="147" spans="2:36">
      <c r="B147" t="s">
        <v>840</v>
      </c>
      <c r="C147" t="s">
        <v>850</v>
      </c>
      <c r="D147" t="str">
        <f t="shared" si="25"/>
        <v>RennesCaen</v>
      </c>
      <c r="E147">
        <v>0.50500702600000003</v>
      </c>
      <c r="F147">
        <v>0.207487379</v>
      </c>
      <c r="G147">
        <v>0.28491714099999998</v>
      </c>
      <c r="H147">
        <v>0.33822354900000001</v>
      </c>
      <c r="I147">
        <v>0.38191676000000002</v>
      </c>
      <c r="J147" s="3">
        <v>0</v>
      </c>
      <c r="K147" s="3">
        <v>7.1071218288772036</v>
      </c>
      <c r="L147" s="3">
        <v>3.8174604483920329</v>
      </c>
      <c r="M147" s="3">
        <f t="shared" si="34"/>
        <v>10.924582277269236</v>
      </c>
      <c r="N147">
        <f t="shared" si="26"/>
        <v>1.61</v>
      </c>
      <c r="O147">
        <f t="shared" si="35"/>
        <v>6.5</v>
      </c>
      <c r="P147">
        <f t="shared" si="36"/>
        <v>3.6</v>
      </c>
      <c r="Q147" s="4">
        <f t="shared" si="27"/>
        <v>89.075417722730776</v>
      </c>
      <c r="R147" s="4">
        <f t="shared" si="28"/>
        <v>135.27170961043257</v>
      </c>
      <c r="S147" s="4">
        <f t="shared" si="29"/>
        <v>102.81827533694209</v>
      </c>
      <c r="T147">
        <f t="shared" si="30"/>
        <v>1.9497578676691556</v>
      </c>
      <c r="U147">
        <f t="shared" si="30"/>
        <v>2.1312069788240833</v>
      </c>
      <c r="V147">
        <f t="shared" si="30"/>
        <v>2.0120703147816368</v>
      </c>
      <c r="W147" s="2">
        <f t="shared" si="31"/>
        <v>2.0001132938929733</v>
      </c>
      <c r="AB147" t="s">
        <v>1271</v>
      </c>
      <c r="AC147" s="12">
        <v>1.9</v>
      </c>
      <c r="AD147" s="12">
        <v>3.6</v>
      </c>
      <c r="AE147" s="12">
        <v>4.2</v>
      </c>
      <c r="AG147">
        <v>3</v>
      </c>
      <c r="AH147">
        <v>1</v>
      </c>
      <c r="AI147">
        <f t="shared" si="32"/>
        <v>89.075417722730776</v>
      </c>
      <c r="AJ147">
        <f t="shared" si="33"/>
        <v>-10.924582277269224</v>
      </c>
    </row>
    <row r="148" spans="2:36">
      <c r="B148" t="s">
        <v>862</v>
      </c>
      <c r="C148" t="s">
        <v>859</v>
      </c>
      <c r="D148" t="str">
        <f t="shared" si="25"/>
        <v>MarseilleNice</v>
      </c>
      <c r="E148">
        <v>0.51823975099999997</v>
      </c>
      <c r="F148">
        <v>0.21107314199999999</v>
      </c>
      <c r="G148">
        <v>0.26654953599999998</v>
      </c>
      <c r="H148">
        <v>0.39513329000000003</v>
      </c>
      <c r="I148">
        <v>0.42789852900000003</v>
      </c>
      <c r="J148" s="3">
        <v>0</v>
      </c>
      <c r="K148" s="3">
        <v>7.0035308183080005</v>
      </c>
      <c r="L148" s="3">
        <v>7.800374697809314</v>
      </c>
      <c r="M148" s="3">
        <f t="shared" si="34"/>
        <v>14.803905516117315</v>
      </c>
      <c r="N148">
        <f t="shared" si="26"/>
        <v>1.5</v>
      </c>
      <c r="O148">
        <f t="shared" si="35"/>
        <v>6</v>
      </c>
      <c r="P148">
        <f t="shared" si="36"/>
        <v>4.5</v>
      </c>
      <c r="Q148" s="4">
        <f t="shared" si="27"/>
        <v>85.196094483882675</v>
      </c>
      <c r="R148" s="4">
        <f t="shared" si="28"/>
        <v>127.21727939373069</v>
      </c>
      <c r="S148" s="4">
        <f t="shared" si="29"/>
        <v>120.2977806240246</v>
      </c>
      <c r="T148">
        <f t="shared" si="30"/>
        <v>1.9304196865158194</v>
      </c>
      <c r="U148">
        <f t="shared" si="30"/>
        <v>2.1045461037312849</v>
      </c>
      <c r="V148">
        <f t="shared" si="30"/>
        <v>2.0802576151068397</v>
      </c>
      <c r="W148" s="2">
        <f t="shared" si="31"/>
        <v>1.999125078331071</v>
      </c>
      <c r="AB148" t="s">
        <v>1194</v>
      </c>
      <c r="AC148" s="12">
        <v>10</v>
      </c>
      <c r="AD148" s="12">
        <v>5.5</v>
      </c>
      <c r="AE148" s="12">
        <v>1.28</v>
      </c>
      <c r="AG148">
        <v>1</v>
      </c>
      <c r="AH148">
        <v>0</v>
      </c>
      <c r="AI148">
        <f t="shared" si="32"/>
        <v>85.196094483882675</v>
      </c>
      <c r="AJ148">
        <f t="shared" si="33"/>
        <v>-14.803905516117325</v>
      </c>
    </row>
    <row r="149" spans="2:36">
      <c r="B149" t="s">
        <v>846</v>
      </c>
      <c r="C149" t="s">
        <v>866</v>
      </c>
      <c r="D149" t="str">
        <f t="shared" si="25"/>
        <v>DijonParis S-G</v>
      </c>
      <c r="E149">
        <v>0.12715627199999999</v>
      </c>
      <c r="F149">
        <v>0.59498124399999996</v>
      </c>
      <c r="G149">
        <v>0.274713282</v>
      </c>
      <c r="H149">
        <v>0.28638599100000001</v>
      </c>
      <c r="I149">
        <v>0.28581741100000002</v>
      </c>
      <c r="J149" s="3">
        <v>6.9522958875785106</v>
      </c>
      <c r="K149" s="3">
        <v>0</v>
      </c>
      <c r="L149" s="3">
        <v>16.633800043311354</v>
      </c>
      <c r="M149" s="3">
        <f t="shared" si="34"/>
        <v>23.586095930889865</v>
      </c>
      <c r="N149">
        <f t="shared" si="26"/>
        <v>13</v>
      </c>
      <c r="O149">
        <f t="shared" si="35"/>
        <v>1.2</v>
      </c>
      <c r="P149">
        <f t="shared" si="36"/>
        <v>7</v>
      </c>
      <c r="Q149" s="4">
        <f t="shared" si="27"/>
        <v>166.79375060763078</v>
      </c>
      <c r="R149" s="4">
        <f t="shared" si="28"/>
        <v>76.413904069110131</v>
      </c>
      <c r="S149" s="4">
        <f t="shared" si="29"/>
        <v>192.85050437228961</v>
      </c>
      <c r="T149">
        <f t="shared" si="30"/>
        <v>2.222179774554323</v>
      </c>
      <c r="U149">
        <f t="shared" si="30"/>
        <v>1.883172388825509</v>
      </c>
      <c r="V149">
        <f t="shared" si="30"/>
        <v>2.2852207790372474</v>
      </c>
      <c r="W149" s="2">
        <f t="shared" si="31"/>
        <v>2.0307968467199</v>
      </c>
      <c r="AB149" t="s">
        <v>1272</v>
      </c>
      <c r="AC149" s="12">
        <v>1.4</v>
      </c>
      <c r="AD149" s="12">
        <v>4.75</v>
      </c>
      <c r="AE149" s="12">
        <v>7.5</v>
      </c>
      <c r="AG149">
        <v>0</v>
      </c>
      <c r="AH149">
        <v>4</v>
      </c>
      <c r="AI149">
        <f t="shared" si="32"/>
        <v>76.413904069110131</v>
      </c>
      <c r="AJ149">
        <f t="shared" si="33"/>
        <v>-23.586095930889869</v>
      </c>
    </row>
    <row r="150" spans="2:36">
      <c r="B150" t="s">
        <v>859</v>
      </c>
      <c r="C150" t="s">
        <v>847</v>
      </c>
      <c r="D150" t="str">
        <f t="shared" si="25"/>
        <v>NiceToulouse</v>
      </c>
      <c r="E150">
        <v>0.47013756200000001</v>
      </c>
      <c r="F150">
        <v>0.180813311</v>
      </c>
      <c r="G150">
        <v>0.34842738200000001</v>
      </c>
      <c r="H150">
        <v>0.19212452699999999</v>
      </c>
      <c r="I150">
        <v>0.24989302399999999</v>
      </c>
      <c r="J150" s="3">
        <v>0.17202149045556256</v>
      </c>
      <c r="K150" s="3">
        <v>0</v>
      </c>
      <c r="L150" s="3">
        <v>3.9371417210101898</v>
      </c>
      <c r="M150" s="3">
        <f t="shared" si="34"/>
        <v>4.1091632114657521</v>
      </c>
      <c r="N150">
        <f t="shared" si="26"/>
        <v>2.0499999999999998</v>
      </c>
      <c r="O150">
        <f t="shared" si="35"/>
        <v>4</v>
      </c>
      <c r="P150">
        <f t="shared" si="36"/>
        <v>3.1</v>
      </c>
      <c r="Q150" s="4">
        <f t="shared" si="27"/>
        <v>96.243480843968143</v>
      </c>
      <c r="R150" s="4">
        <f t="shared" si="28"/>
        <v>95.890836788534244</v>
      </c>
      <c r="S150" s="4">
        <f t="shared" si="29"/>
        <v>108.09597612366584</v>
      </c>
      <c r="T150">
        <f t="shared" si="30"/>
        <v>1.9833713217714217</v>
      </c>
      <c r="U150">
        <f t="shared" si="30"/>
        <v>1.9817771085021583</v>
      </c>
      <c r="V150">
        <f t="shared" si="30"/>
        <v>2.0338095276275596</v>
      </c>
      <c r="W150" s="2">
        <f t="shared" si="31"/>
        <v>1.9994239676085426</v>
      </c>
      <c r="AB150" t="s">
        <v>1215</v>
      </c>
      <c r="AC150" s="12">
        <v>1.7</v>
      </c>
      <c r="AD150" s="12">
        <v>3.75</v>
      </c>
      <c r="AE150" s="12">
        <v>5</v>
      </c>
      <c r="AG150">
        <v>1</v>
      </c>
      <c r="AH150">
        <v>1</v>
      </c>
      <c r="AI150">
        <f t="shared" si="32"/>
        <v>108.09597612366584</v>
      </c>
      <c r="AJ150">
        <f t="shared" si="33"/>
        <v>8.0959761236658352</v>
      </c>
    </row>
    <row r="151" spans="2:36">
      <c r="B151" t="s">
        <v>854</v>
      </c>
      <c r="C151" t="s">
        <v>865</v>
      </c>
      <c r="D151" t="str">
        <f t="shared" si="25"/>
        <v>LilleMonaco</v>
      </c>
      <c r="E151">
        <v>0.47891683400000001</v>
      </c>
      <c r="F151">
        <v>0.28094839100000002</v>
      </c>
      <c r="G151">
        <v>0.224552797</v>
      </c>
      <c r="H151">
        <v>0.61765678000000002</v>
      </c>
      <c r="I151">
        <v>0.62313400200000002</v>
      </c>
      <c r="J151" s="3">
        <v>6.8887062200734945</v>
      </c>
      <c r="K151" s="3">
        <v>5.4679352669258678</v>
      </c>
      <c r="L151" s="3">
        <v>0</v>
      </c>
      <c r="M151" s="3">
        <f t="shared" si="34"/>
        <v>12.356641486999361</v>
      </c>
      <c r="N151">
        <f t="shared" si="26"/>
        <v>2.1</v>
      </c>
      <c r="O151">
        <f t="shared" si="35"/>
        <v>3.8</v>
      </c>
      <c r="P151">
        <f t="shared" si="36"/>
        <v>3.2</v>
      </c>
      <c r="Q151" s="4">
        <f t="shared" si="27"/>
        <v>102.10964157515498</v>
      </c>
      <c r="R151" s="4">
        <f t="shared" si="28"/>
        <v>108.42151252731892</v>
      </c>
      <c r="S151" s="4">
        <f t="shared" si="29"/>
        <v>87.643358513000649</v>
      </c>
      <c r="T151">
        <f t="shared" si="30"/>
        <v>2.0090667517361851</v>
      </c>
      <c r="U151">
        <f t="shared" si="30"/>
        <v>2.0351154615840001</v>
      </c>
      <c r="V151">
        <f t="shared" si="30"/>
        <v>1.9427190114687294</v>
      </c>
      <c r="W151" s="2">
        <f t="shared" si="31"/>
        <v>1.9701812902777831</v>
      </c>
      <c r="AB151" t="s">
        <v>1174</v>
      </c>
      <c r="AC151" s="12">
        <v>2</v>
      </c>
      <c r="AD151" s="12">
        <v>3.4</v>
      </c>
      <c r="AE151" s="12">
        <v>3.75</v>
      </c>
      <c r="AG151">
        <v>0</v>
      </c>
      <c r="AH151">
        <v>1</v>
      </c>
      <c r="AI151">
        <f t="shared" si="32"/>
        <v>108.42151252731892</v>
      </c>
      <c r="AJ151">
        <f t="shared" si="33"/>
        <v>8.4215125273189244</v>
      </c>
    </row>
    <row r="152" spans="2:36">
      <c r="B152" t="s">
        <v>863</v>
      </c>
      <c r="C152" t="s">
        <v>846</v>
      </c>
      <c r="D152" t="str">
        <f t="shared" si="25"/>
        <v>GuingampDijon</v>
      </c>
      <c r="E152">
        <v>0.43433965800000002</v>
      </c>
      <c r="F152">
        <v>0.16497700000000001</v>
      </c>
      <c r="G152">
        <v>0.400465507</v>
      </c>
      <c r="H152">
        <v>0.12352471399999999</v>
      </c>
      <c r="I152">
        <v>0.18176746999999999</v>
      </c>
      <c r="J152" s="3">
        <v>4.1617930241227334</v>
      </c>
      <c r="K152" s="3">
        <v>0</v>
      </c>
      <c r="L152" s="3">
        <v>13.43600712934748</v>
      </c>
      <c r="M152" s="3">
        <f t="shared" si="34"/>
        <v>17.597800153470214</v>
      </c>
      <c r="N152">
        <f t="shared" si="26"/>
        <v>2.1</v>
      </c>
      <c r="O152">
        <f t="shared" si="35"/>
        <v>4</v>
      </c>
      <c r="P152">
        <f t="shared" si="36"/>
        <v>3.1</v>
      </c>
      <c r="Q152" s="4">
        <f t="shared" si="27"/>
        <v>91.141965197187517</v>
      </c>
      <c r="R152" s="4">
        <f t="shared" si="28"/>
        <v>82.402199846529783</v>
      </c>
      <c r="S152" s="4">
        <f t="shared" si="29"/>
        <v>124.05382194750699</v>
      </c>
      <c r="T152">
        <f t="shared" si="30"/>
        <v>1.9597183885770537</v>
      </c>
      <c r="U152">
        <f t="shared" si="30"/>
        <v>1.9159388059744964</v>
      </c>
      <c r="V152">
        <f t="shared" si="30"/>
        <v>2.0936101488995873</v>
      </c>
      <c r="W152" s="2">
        <f t="shared" si="31"/>
        <v>2.005687900803542</v>
      </c>
      <c r="AB152" t="s">
        <v>977</v>
      </c>
      <c r="AC152" s="12">
        <v>2.9</v>
      </c>
      <c r="AD152" s="12">
        <v>3.3</v>
      </c>
      <c r="AE152" s="12">
        <v>2.4500000000000002</v>
      </c>
      <c r="AG152">
        <v>1</v>
      </c>
      <c r="AH152">
        <v>0</v>
      </c>
      <c r="AI152">
        <f t="shared" si="32"/>
        <v>91.141965197187517</v>
      </c>
      <c r="AJ152">
        <f t="shared" si="33"/>
        <v>-8.8580348028124831</v>
      </c>
    </row>
    <row r="153" spans="2:36">
      <c r="B153" t="s">
        <v>857</v>
      </c>
      <c r="C153" t="s">
        <v>844</v>
      </c>
      <c r="D153" t="str">
        <f t="shared" si="25"/>
        <v>AngersAmiens</v>
      </c>
      <c r="E153">
        <v>0.62179949499999998</v>
      </c>
      <c r="F153">
        <v>0.121375197</v>
      </c>
      <c r="G153">
        <v>0.251776734</v>
      </c>
      <c r="H153">
        <v>0.33235021799999998</v>
      </c>
      <c r="I153">
        <v>0.313155399</v>
      </c>
      <c r="J153" s="3">
        <v>33.275194407965401</v>
      </c>
      <c r="K153" s="3">
        <v>0</v>
      </c>
      <c r="L153" s="3">
        <v>5.5672116209619498</v>
      </c>
      <c r="M153" s="3">
        <f t="shared" si="34"/>
        <v>38.84240602892735</v>
      </c>
      <c r="N153">
        <f t="shared" si="26"/>
        <v>2.1</v>
      </c>
      <c r="O153">
        <f t="shared" si="35"/>
        <v>4</v>
      </c>
      <c r="P153">
        <f t="shared" si="36"/>
        <v>3.1</v>
      </c>
      <c r="Q153" s="4">
        <f t="shared" si="27"/>
        <v>131.03550222779998</v>
      </c>
      <c r="R153" s="4">
        <f t="shared" si="28"/>
        <v>61.15759397107265</v>
      </c>
      <c r="S153" s="4">
        <f t="shared" si="29"/>
        <v>78.415949996054692</v>
      </c>
      <c r="T153">
        <f t="shared" si="30"/>
        <v>2.1173889775850605</v>
      </c>
      <c r="U153">
        <f t="shared" si="30"/>
        <v>1.7864503912981533</v>
      </c>
      <c r="V153">
        <f t="shared" si="30"/>
        <v>1.8944044082296077</v>
      </c>
      <c r="W153" s="2">
        <f t="shared" si="31"/>
        <v>2.0103891199347506</v>
      </c>
      <c r="AB153" t="s">
        <v>992</v>
      </c>
      <c r="AC153" s="12">
        <v>2.1</v>
      </c>
      <c r="AD153" s="12">
        <v>3.2</v>
      </c>
      <c r="AE153" s="12">
        <v>3.75</v>
      </c>
      <c r="AG153">
        <v>0</v>
      </c>
      <c r="AH153">
        <v>0</v>
      </c>
      <c r="AI153">
        <f t="shared" si="32"/>
        <v>78.415949996054692</v>
      </c>
      <c r="AJ153">
        <f t="shared" si="33"/>
        <v>-21.584050003945308</v>
      </c>
    </row>
    <row r="154" spans="2:36">
      <c r="B154" t="s">
        <v>850</v>
      </c>
      <c r="C154" t="s">
        <v>837</v>
      </c>
      <c r="D154" t="str">
        <f t="shared" si="25"/>
        <v>CaenSaint-Étienne</v>
      </c>
      <c r="E154">
        <v>0.44465760700000001</v>
      </c>
      <c r="F154">
        <v>0.19401025899999999</v>
      </c>
      <c r="G154">
        <v>0.36088346100000002</v>
      </c>
      <c r="H154">
        <v>0.17912799300000001</v>
      </c>
      <c r="I154">
        <v>0.24444000199999999</v>
      </c>
      <c r="J154" s="3">
        <v>31.596515651309659</v>
      </c>
      <c r="K154" s="3">
        <v>0</v>
      </c>
      <c r="L154" s="3">
        <v>20.72087145321499</v>
      </c>
      <c r="M154" s="3">
        <f t="shared" si="34"/>
        <v>52.317387104524649</v>
      </c>
      <c r="N154">
        <f t="shared" si="26"/>
        <v>3.7</v>
      </c>
      <c r="O154">
        <f t="shared" si="35"/>
        <v>2.2000000000000002</v>
      </c>
      <c r="P154">
        <f t="shared" si="36"/>
        <v>3.1</v>
      </c>
      <c r="Q154" s="4">
        <f t="shared" si="27"/>
        <v>164.58972080532109</v>
      </c>
      <c r="R154" s="4">
        <f t="shared" si="28"/>
        <v>47.682612895475351</v>
      </c>
      <c r="S154" s="4">
        <f t="shared" si="29"/>
        <v>111.91731440044182</v>
      </c>
      <c r="T154">
        <f t="shared" si="30"/>
        <v>2.2164027085376921</v>
      </c>
      <c r="U154">
        <f t="shared" si="30"/>
        <v>1.6783600457043886</v>
      </c>
      <c r="V154">
        <f t="shared" si="30"/>
        <v>2.0488972801554786</v>
      </c>
      <c r="W154" s="2">
        <f t="shared" si="31"/>
        <v>2.0505725333850444</v>
      </c>
      <c r="AB154" t="s">
        <v>919</v>
      </c>
      <c r="AC154" s="12">
        <v>2</v>
      </c>
      <c r="AD154" s="12">
        <v>3.2</v>
      </c>
      <c r="AE154" s="12">
        <v>4.2</v>
      </c>
      <c r="AG154">
        <v>0</v>
      </c>
      <c r="AH154">
        <v>5</v>
      </c>
      <c r="AI154">
        <f t="shared" si="32"/>
        <v>47.682612895475351</v>
      </c>
      <c r="AJ154">
        <f t="shared" si="33"/>
        <v>-52.317387104524649</v>
      </c>
    </row>
    <row r="155" spans="2:36">
      <c r="B155" t="s">
        <v>1243</v>
      </c>
      <c r="C155" t="s">
        <v>838</v>
      </c>
      <c r="D155" t="str">
        <f t="shared" si="25"/>
        <v>NîmesStrasbourg</v>
      </c>
      <c r="E155">
        <v>0.30464605</v>
      </c>
      <c r="F155">
        <v>0.430691561</v>
      </c>
      <c r="G155">
        <v>0.25953016699999998</v>
      </c>
      <c r="H155">
        <v>0.482498551</v>
      </c>
      <c r="I155">
        <v>0.52520250499999999</v>
      </c>
      <c r="J155" s="3">
        <v>0</v>
      </c>
      <c r="K155" s="3">
        <v>17.767831871614248</v>
      </c>
      <c r="L155" s="3">
        <v>0.57337329534683668</v>
      </c>
      <c r="M155" s="3">
        <f t="shared" si="34"/>
        <v>18.341205166961085</v>
      </c>
      <c r="N155">
        <f t="shared" si="26"/>
        <v>2.37</v>
      </c>
      <c r="O155">
        <f t="shared" si="35"/>
        <v>3.2</v>
      </c>
      <c r="P155">
        <f t="shared" si="36"/>
        <v>3.2</v>
      </c>
      <c r="Q155" s="4">
        <f t="shared" si="27"/>
        <v>81.658794833038911</v>
      </c>
      <c r="R155" s="4">
        <f t="shared" si="28"/>
        <v>138.51585682220451</v>
      </c>
      <c r="S155" s="4">
        <f t="shared" si="29"/>
        <v>83.493589378148798</v>
      </c>
      <c r="T155">
        <f t="shared" si="30"/>
        <v>1.912002966069182</v>
      </c>
      <c r="U155">
        <f t="shared" si="30"/>
        <v>2.1414994927953819</v>
      </c>
      <c r="V155">
        <f t="shared" si="30"/>
        <v>1.9216531317162482</v>
      </c>
      <c r="W155" s="2">
        <f t="shared" si="31"/>
        <v>2.0035368688244026</v>
      </c>
      <c r="AB155" t="s">
        <v>999</v>
      </c>
      <c r="AC155" s="12">
        <v>2.5</v>
      </c>
      <c r="AD155" s="12">
        <v>3.1</v>
      </c>
      <c r="AE155" s="12">
        <v>3.1</v>
      </c>
      <c r="AG155">
        <v>2</v>
      </c>
      <c r="AH155">
        <v>2</v>
      </c>
      <c r="AI155">
        <f t="shared" si="32"/>
        <v>83.493589378148798</v>
      </c>
      <c r="AJ155">
        <f t="shared" si="33"/>
        <v>-16.506410621851202</v>
      </c>
    </row>
    <row r="156" spans="2:36">
      <c r="B156" t="s">
        <v>860</v>
      </c>
      <c r="C156" t="s">
        <v>853</v>
      </c>
      <c r="D156" t="str">
        <f t="shared" si="25"/>
        <v>LyonMontpellier</v>
      </c>
      <c r="E156">
        <v>0.37346783</v>
      </c>
      <c r="F156">
        <v>0.37346783</v>
      </c>
      <c r="G156">
        <v>0.24466756100000001</v>
      </c>
      <c r="H156">
        <v>0.56030363999999999</v>
      </c>
      <c r="I156">
        <v>0.59076440100000005</v>
      </c>
      <c r="J156" s="3">
        <v>0</v>
      </c>
      <c r="K156" s="3">
        <v>30.859405633830356</v>
      </c>
      <c r="L156" s="3">
        <v>11.318972354843289</v>
      </c>
      <c r="M156" s="3">
        <f t="shared" si="34"/>
        <v>42.178377988673645</v>
      </c>
      <c r="N156">
        <f t="shared" si="26"/>
        <v>1.4</v>
      </c>
      <c r="O156">
        <f t="shared" si="35"/>
        <v>8.5</v>
      </c>
      <c r="P156">
        <f t="shared" si="36"/>
        <v>4.33</v>
      </c>
      <c r="Q156" s="4">
        <f t="shared" si="27"/>
        <v>57.821622011326347</v>
      </c>
      <c r="R156" s="4">
        <f t="shared" si="28"/>
        <v>320.12656989888433</v>
      </c>
      <c r="S156" s="4">
        <f t="shared" si="29"/>
        <v>106.8327723077978</v>
      </c>
      <c r="T156">
        <f t="shared" si="30"/>
        <v>1.7620902703282084</v>
      </c>
      <c r="U156">
        <f t="shared" si="30"/>
        <v>2.5053217212593859</v>
      </c>
      <c r="V156">
        <f t="shared" si="30"/>
        <v>2.0287044984712046</v>
      </c>
      <c r="W156" s="2">
        <f t="shared" si="31"/>
        <v>2.090099277844875</v>
      </c>
      <c r="AB156" t="s">
        <v>1273</v>
      </c>
      <c r="AC156" s="12">
        <v>2.8</v>
      </c>
      <c r="AD156" s="12">
        <v>3.1</v>
      </c>
      <c r="AE156" s="12">
        <v>2.75</v>
      </c>
      <c r="AG156">
        <v>3</v>
      </c>
      <c r="AH156">
        <v>2</v>
      </c>
      <c r="AI156">
        <f t="shared" si="32"/>
        <v>57.821622011326347</v>
      </c>
      <c r="AJ156">
        <f t="shared" si="33"/>
        <v>-42.178377988673653</v>
      </c>
    </row>
    <row r="157" spans="2:36">
      <c r="B157" t="s">
        <v>1244</v>
      </c>
      <c r="C157" t="s">
        <v>841</v>
      </c>
      <c r="D157" t="str">
        <f t="shared" si="25"/>
        <v>ReimsNantes</v>
      </c>
      <c r="E157">
        <v>0.49353897800000002</v>
      </c>
      <c r="F157">
        <v>0.17358513</v>
      </c>
      <c r="G157">
        <v>0.33196536500000001</v>
      </c>
      <c r="H157">
        <v>0.214700368</v>
      </c>
      <c r="I157">
        <v>0.26506321199999999</v>
      </c>
      <c r="J157" s="3">
        <v>9.1516541194655421</v>
      </c>
      <c r="K157" s="3">
        <v>0</v>
      </c>
      <c r="L157" s="3">
        <v>4.3883385671299706</v>
      </c>
      <c r="M157" s="3">
        <f t="shared" si="34"/>
        <v>13.539992686595513</v>
      </c>
      <c r="N157">
        <f t="shared" si="26"/>
        <v>2.15</v>
      </c>
      <c r="O157">
        <f t="shared" si="35"/>
        <v>4</v>
      </c>
      <c r="P157">
        <f t="shared" si="36"/>
        <v>3</v>
      </c>
      <c r="Q157" s="4">
        <f t="shared" si="27"/>
        <v>106.1360636702554</v>
      </c>
      <c r="R157" s="4">
        <f t="shared" si="28"/>
        <v>86.460007313404475</v>
      </c>
      <c r="S157" s="4">
        <f t="shared" si="29"/>
        <v>99.625023014794394</v>
      </c>
      <c r="T157">
        <f t="shared" si="30"/>
        <v>2.0258629766607332</v>
      </c>
      <c r="U157">
        <f t="shared" si="30"/>
        <v>1.9368152679333612</v>
      </c>
      <c r="V157">
        <f t="shared" si="30"/>
        <v>1.99836843473237</v>
      </c>
      <c r="W157" s="2">
        <f t="shared" si="31"/>
        <v>1.9994337799797837</v>
      </c>
      <c r="AB157" t="s">
        <v>1210</v>
      </c>
      <c r="AC157" s="12">
        <v>2.25</v>
      </c>
      <c r="AD157" s="12">
        <v>3.25</v>
      </c>
      <c r="AE157" s="12">
        <v>3.4</v>
      </c>
      <c r="AG157">
        <v>1</v>
      </c>
      <c r="AH157">
        <v>0</v>
      </c>
      <c r="AI157">
        <f t="shared" si="32"/>
        <v>106.1360636702554</v>
      </c>
      <c r="AJ157">
        <f t="shared" si="33"/>
        <v>6.1360636702553961</v>
      </c>
    </row>
    <row r="158" spans="2:36">
      <c r="B158" t="s">
        <v>851</v>
      </c>
      <c r="C158" t="s">
        <v>840</v>
      </c>
      <c r="D158" t="str">
        <f t="shared" si="25"/>
        <v>BordeauxRennes</v>
      </c>
      <c r="E158">
        <v>0.45258153200000001</v>
      </c>
      <c r="F158">
        <v>0.29360895100000001</v>
      </c>
      <c r="G158">
        <v>0.245954016</v>
      </c>
      <c r="H158">
        <v>0.53285221500000002</v>
      </c>
      <c r="I158">
        <v>0.56175651500000001</v>
      </c>
      <c r="J158" s="3">
        <v>12.046704727014568</v>
      </c>
      <c r="K158" s="3">
        <v>0</v>
      </c>
      <c r="L158" s="3">
        <v>0</v>
      </c>
      <c r="M158" s="3">
        <f t="shared" si="34"/>
        <v>12.046704727014568</v>
      </c>
      <c r="N158">
        <f t="shared" si="26"/>
        <v>2.62</v>
      </c>
      <c r="O158">
        <f t="shared" si="35"/>
        <v>2.9</v>
      </c>
      <c r="P158">
        <f t="shared" si="36"/>
        <v>3</v>
      </c>
      <c r="Q158" s="4">
        <f t="shared" si="27"/>
        <v>119.5156616577636</v>
      </c>
      <c r="R158" s="4">
        <f t="shared" si="28"/>
        <v>87.953295272985429</v>
      </c>
      <c r="S158" s="4">
        <f t="shared" si="29"/>
        <v>87.953295272985429</v>
      </c>
      <c r="T158">
        <f t="shared" si="30"/>
        <v>2.0774248201449379</v>
      </c>
      <c r="U158">
        <f t="shared" si="30"/>
        <v>1.9442521154485606</v>
      </c>
      <c r="V158">
        <f t="shared" si="30"/>
        <v>1.9442521154485606</v>
      </c>
      <c r="W158" s="2">
        <f t="shared" si="31"/>
        <v>1.9892505477234723</v>
      </c>
      <c r="AB158" t="s">
        <v>1104</v>
      </c>
      <c r="AC158" s="12">
        <v>1.53</v>
      </c>
      <c r="AD158" s="12">
        <v>4.2</v>
      </c>
      <c r="AE158" s="12">
        <v>6.5</v>
      </c>
      <c r="AG158">
        <v>1</v>
      </c>
      <c r="AH158">
        <v>1</v>
      </c>
      <c r="AI158">
        <f t="shared" si="32"/>
        <v>87.953295272985429</v>
      </c>
      <c r="AJ158">
        <f t="shared" si="33"/>
        <v>-12.046704727014571</v>
      </c>
    </row>
    <row r="159" spans="2:36">
      <c r="B159" t="s">
        <v>866</v>
      </c>
      <c r="C159" t="s">
        <v>862</v>
      </c>
      <c r="D159" t="str">
        <f t="shared" si="25"/>
        <v>Paris S-GMarseille</v>
      </c>
      <c r="E159">
        <v>0.30647706800000002</v>
      </c>
      <c r="F159">
        <v>0.16972179500000001</v>
      </c>
      <c r="G159">
        <v>0.117416346</v>
      </c>
      <c r="H159">
        <v>0.58002852500000002</v>
      </c>
      <c r="I159">
        <v>0.562382461</v>
      </c>
      <c r="J159" s="3">
        <v>0</v>
      </c>
      <c r="K159" s="3">
        <v>21.14020955464175</v>
      </c>
      <c r="L159" s="3">
        <v>7.9592931369483981</v>
      </c>
      <c r="M159" s="3">
        <f t="shared" si="34"/>
        <v>29.099502691590146</v>
      </c>
      <c r="N159">
        <f t="shared" si="26"/>
        <v>1.28</v>
      </c>
      <c r="O159">
        <f t="shared" si="35"/>
        <v>9.5</v>
      </c>
      <c r="P159">
        <f t="shared" si="36"/>
        <v>6</v>
      </c>
      <c r="Q159" s="4">
        <f t="shared" si="27"/>
        <v>70.90049730840984</v>
      </c>
      <c r="R159" s="4">
        <f t="shared" si="28"/>
        <v>271.73248807750645</v>
      </c>
      <c r="S159" s="4">
        <f t="shared" si="29"/>
        <v>118.65625613010025</v>
      </c>
      <c r="T159">
        <f t="shared" si="30"/>
        <v>1.8506492814107216</v>
      </c>
      <c r="U159">
        <f t="shared" si="30"/>
        <v>2.4341415653568026</v>
      </c>
      <c r="V159">
        <f t="shared" si="30"/>
        <v>2.074290641256709</v>
      </c>
      <c r="W159" s="2">
        <f t="shared" si="31"/>
        <v>1.223864069057891</v>
      </c>
      <c r="AB159" t="s">
        <v>873</v>
      </c>
      <c r="AC159" s="12">
        <v>3.1</v>
      </c>
      <c r="AD159" s="12">
        <v>3.3</v>
      </c>
      <c r="AE159" s="12">
        <v>2.35</v>
      </c>
      <c r="AG159">
        <v>3</v>
      </c>
      <c r="AH159">
        <v>1</v>
      </c>
      <c r="AI159">
        <f t="shared" si="32"/>
        <v>70.90049730840984</v>
      </c>
      <c r="AJ159">
        <f t="shared" si="33"/>
        <v>-29.09950269159016</v>
      </c>
    </row>
    <row r="160" spans="2:36">
      <c r="B160" t="s">
        <v>840</v>
      </c>
      <c r="C160" t="s">
        <v>860</v>
      </c>
      <c r="D160" t="str">
        <f t="shared" si="25"/>
        <v>RennesLyon</v>
      </c>
      <c r="E160">
        <v>0.39237934400000002</v>
      </c>
      <c r="F160">
        <v>0.36184351799999998</v>
      </c>
      <c r="G160">
        <v>0.233379902</v>
      </c>
      <c r="H160">
        <v>0.61122685600000004</v>
      </c>
      <c r="I160">
        <v>0.62951687700000003</v>
      </c>
      <c r="J160" s="3">
        <v>20.330193991969534</v>
      </c>
      <c r="K160" s="3">
        <v>0</v>
      </c>
      <c r="L160" s="3">
        <v>2.082662764909875</v>
      </c>
      <c r="M160" s="3">
        <f t="shared" si="34"/>
        <v>22.412856756879407</v>
      </c>
      <c r="N160">
        <f t="shared" si="26"/>
        <v>4</v>
      </c>
      <c r="O160">
        <f t="shared" si="35"/>
        <v>1.9</v>
      </c>
      <c r="P160">
        <f t="shared" si="36"/>
        <v>3.6</v>
      </c>
      <c r="Q160" s="4">
        <f t="shared" si="27"/>
        <v>158.9079192109987</v>
      </c>
      <c r="R160" s="4">
        <f t="shared" si="28"/>
        <v>77.587143243120593</v>
      </c>
      <c r="S160" s="4">
        <f t="shared" si="29"/>
        <v>85.084729196796133</v>
      </c>
      <c r="T160">
        <f t="shared" si="30"/>
        <v>2.2011455409074299</v>
      </c>
      <c r="U160">
        <f t="shared" si="30"/>
        <v>1.889789761449354</v>
      </c>
      <c r="V160">
        <f t="shared" si="30"/>
        <v>1.9298516209461614</v>
      </c>
      <c r="W160" s="2">
        <f t="shared" si="31"/>
        <v>1.9978808011239539</v>
      </c>
      <c r="AB160" t="s">
        <v>1274</v>
      </c>
      <c r="AC160" s="12">
        <v>1.95</v>
      </c>
      <c r="AD160" s="12">
        <v>3.2</v>
      </c>
      <c r="AE160" s="12">
        <v>4.5</v>
      </c>
      <c r="AG160">
        <v>0</v>
      </c>
      <c r="AH160">
        <v>1</v>
      </c>
      <c r="AI160">
        <f t="shared" si="32"/>
        <v>77.587143243120593</v>
      </c>
      <c r="AJ160">
        <f t="shared" si="33"/>
        <v>-22.412856756879407</v>
      </c>
    </row>
    <row r="161" spans="2:36">
      <c r="B161" t="s">
        <v>862</v>
      </c>
      <c r="C161" t="s">
        <v>857</v>
      </c>
      <c r="D161" t="str">
        <f t="shared" si="25"/>
        <v>MarseilleAngers</v>
      </c>
      <c r="E161">
        <v>0.43131601200000003</v>
      </c>
      <c r="F161">
        <v>0.31659737700000001</v>
      </c>
      <c r="G161">
        <v>0.243456811</v>
      </c>
      <c r="H161">
        <v>0.55439409299999998</v>
      </c>
      <c r="I161">
        <v>0.58222637099999996</v>
      </c>
      <c r="J161" s="3">
        <v>0</v>
      </c>
      <c r="K161" s="3">
        <v>22.260940535862375</v>
      </c>
      <c r="L161" s="3">
        <v>5.2086884481831239</v>
      </c>
      <c r="M161" s="3">
        <f t="shared" si="34"/>
        <v>27.469628984045499</v>
      </c>
      <c r="N161">
        <f t="shared" si="26"/>
        <v>1.53</v>
      </c>
      <c r="O161">
        <f t="shared" si="35"/>
        <v>7.5</v>
      </c>
      <c r="P161">
        <f t="shared" si="36"/>
        <v>3.75</v>
      </c>
      <c r="Q161" s="4">
        <f t="shared" si="27"/>
        <v>72.530371015954501</v>
      </c>
      <c r="R161" s="4">
        <f t="shared" si="28"/>
        <v>239.48742503492232</v>
      </c>
      <c r="S161" s="4">
        <f t="shared" si="29"/>
        <v>92.062952696641219</v>
      </c>
      <c r="T161">
        <f t="shared" si="30"/>
        <v>1.8605198990220611</v>
      </c>
      <c r="U161">
        <f t="shared" si="30"/>
        <v>2.3792827144882867</v>
      </c>
      <c r="V161">
        <f t="shared" si="30"/>
        <v>1.9640848997269085</v>
      </c>
      <c r="W161" s="2">
        <f t="shared" si="31"/>
        <v>2.0339165358620375</v>
      </c>
      <c r="AB161" t="s">
        <v>1013</v>
      </c>
      <c r="AC161" s="12">
        <v>8</v>
      </c>
      <c r="AD161" s="12">
        <v>5.75</v>
      </c>
      <c r="AE161" s="12">
        <v>1.33</v>
      </c>
      <c r="AG161">
        <v>2</v>
      </c>
      <c r="AH161">
        <v>2</v>
      </c>
      <c r="AI161">
        <f t="shared" si="32"/>
        <v>92.062952696641219</v>
      </c>
      <c r="AJ161">
        <f t="shared" si="33"/>
        <v>-7.9370473033587814</v>
      </c>
    </row>
    <row r="162" spans="2:36">
      <c r="B162" t="s">
        <v>844</v>
      </c>
      <c r="C162" t="s">
        <v>851</v>
      </c>
      <c r="D162" t="str">
        <f t="shared" si="25"/>
        <v>AmiensBordeaux</v>
      </c>
      <c r="E162">
        <v>0.42943834400000003</v>
      </c>
      <c r="F162">
        <v>0.18574743699999999</v>
      </c>
      <c r="G162">
        <v>0.38453889000000002</v>
      </c>
      <c r="H162">
        <v>0.14612510000000001</v>
      </c>
      <c r="I162">
        <v>0.211307632</v>
      </c>
      <c r="J162" s="3">
        <v>16.195333683932539</v>
      </c>
      <c r="K162" s="3">
        <v>0</v>
      </c>
      <c r="L162" s="3">
        <v>16.872759468122663</v>
      </c>
      <c r="M162" s="3">
        <f t="shared" si="34"/>
        <v>33.068093152055198</v>
      </c>
      <c r="N162">
        <f t="shared" si="26"/>
        <v>2.5</v>
      </c>
      <c r="O162">
        <f t="shared" si="35"/>
        <v>3.1</v>
      </c>
      <c r="P162">
        <f t="shared" si="36"/>
        <v>3.1</v>
      </c>
      <c r="Q162" s="4">
        <f t="shared" si="27"/>
        <v>107.42024105777614</v>
      </c>
      <c r="R162" s="4">
        <f t="shared" si="28"/>
        <v>66.931906847944788</v>
      </c>
      <c r="S162" s="4">
        <f t="shared" si="29"/>
        <v>119.23746119912505</v>
      </c>
      <c r="T162">
        <f t="shared" si="30"/>
        <v>2.031086122624703</v>
      </c>
      <c r="U162">
        <f t="shared" si="30"/>
        <v>1.8256331979564904</v>
      </c>
      <c r="V162">
        <f t="shared" si="30"/>
        <v>2.0764127204723954</v>
      </c>
      <c r="W162" s="2">
        <f t="shared" si="31"/>
        <v>2.0097943911562006</v>
      </c>
      <c r="AB162" t="s">
        <v>961</v>
      </c>
      <c r="AC162" s="12">
        <v>2</v>
      </c>
      <c r="AD162" s="12">
        <v>3.2</v>
      </c>
      <c r="AE162" s="12">
        <v>4.2</v>
      </c>
      <c r="AG162">
        <v>0</v>
      </c>
      <c r="AH162">
        <v>0</v>
      </c>
      <c r="AI162">
        <f t="shared" si="32"/>
        <v>119.23746119912505</v>
      </c>
      <c r="AJ162">
        <f t="shared" si="33"/>
        <v>19.23746119912505</v>
      </c>
    </row>
    <row r="163" spans="2:36">
      <c r="B163" t="s">
        <v>865</v>
      </c>
      <c r="C163" t="s">
        <v>850</v>
      </c>
      <c r="D163" t="str">
        <f t="shared" si="25"/>
        <v>MonacoCaen</v>
      </c>
      <c r="E163">
        <v>0.4723039</v>
      </c>
      <c r="F163">
        <v>0.190619865</v>
      </c>
      <c r="G163">
        <v>0.336285899</v>
      </c>
      <c r="H163">
        <v>0.216136572</v>
      </c>
      <c r="I163">
        <v>0.27491858899999999</v>
      </c>
      <c r="J163" s="3">
        <v>0</v>
      </c>
      <c r="K163" s="3">
        <v>11.803614418771328</v>
      </c>
      <c r="L163" s="3">
        <v>19.095873329845872</v>
      </c>
      <c r="M163" s="3">
        <f t="shared" si="34"/>
        <v>30.899487748617201</v>
      </c>
      <c r="N163">
        <f t="shared" si="26"/>
        <v>1.36</v>
      </c>
      <c r="O163">
        <f t="shared" si="35"/>
        <v>9.5</v>
      </c>
      <c r="P163">
        <f t="shared" si="36"/>
        <v>4.75</v>
      </c>
      <c r="Q163" s="4">
        <f t="shared" si="27"/>
        <v>69.100512251382796</v>
      </c>
      <c r="R163" s="4">
        <f t="shared" si="28"/>
        <v>181.23484922971045</v>
      </c>
      <c r="S163" s="4">
        <f t="shared" si="29"/>
        <v>159.80591056815069</v>
      </c>
      <c r="T163">
        <f t="shared" si="30"/>
        <v>1.8394812668694849</v>
      </c>
      <c r="U163">
        <f t="shared" si="30"/>
        <v>2.2582417108515447</v>
      </c>
      <c r="V163">
        <f t="shared" si="30"/>
        <v>2.2035928380547065</v>
      </c>
      <c r="W163" s="2">
        <f t="shared" si="31"/>
        <v>2.0402971049544774</v>
      </c>
      <c r="AB163" t="s">
        <v>882</v>
      </c>
      <c r="AC163" s="12">
        <v>1.57</v>
      </c>
      <c r="AD163" s="12">
        <v>3.8</v>
      </c>
      <c r="AE163" s="12">
        <v>6.5</v>
      </c>
      <c r="AG163">
        <v>0</v>
      </c>
      <c r="AH163">
        <v>1</v>
      </c>
      <c r="AI163">
        <f t="shared" si="32"/>
        <v>181.23484922971045</v>
      </c>
      <c r="AJ163">
        <f t="shared" si="33"/>
        <v>81.234849229710449</v>
      </c>
    </row>
    <row r="164" spans="2:36">
      <c r="B164" t="s">
        <v>846</v>
      </c>
      <c r="C164" t="s">
        <v>859</v>
      </c>
      <c r="D164" t="str">
        <f t="shared" si="25"/>
        <v>DijonNice</v>
      </c>
      <c r="E164">
        <v>0.36533410999999999</v>
      </c>
      <c r="F164">
        <v>0.16589010200000001</v>
      </c>
      <c r="G164">
        <v>0.46872635400000001</v>
      </c>
      <c r="H164">
        <v>7.1986759999999997E-2</v>
      </c>
      <c r="I164">
        <v>0.13050266299999999</v>
      </c>
      <c r="J164" s="3">
        <v>10.059096787773349</v>
      </c>
      <c r="K164" s="3">
        <v>0</v>
      </c>
      <c r="L164" s="3">
        <v>26.353480556898585</v>
      </c>
      <c r="M164" s="3">
        <f t="shared" si="34"/>
        <v>36.412577344671931</v>
      </c>
      <c r="N164">
        <f t="shared" si="26"/>
        <v>2.4</v>
      </c>
      <c r="O164">
        <f t="shared" si="35"/>
        <v>3.2</v>
      </c>
      <c r="P164">
        <f t="shared" si="36"/>
        <v>3.1</v>
      </c>
      <c r="Q164" s="4">
        <f t="shared" si="27"/>
        <v>87.729254945984096</v>
      </c>
      <c r="R164" s="4">
        <f t="shared" si="28"/>
        <v>63.587422655328069</v>
      </c>
      <c r="S164" s="4">
        <f t="shared" si="29"/>
        <v>145.28321238171367</v>
      </c>
      <c r="T164">
        <f t="shared" si="30"/>
        <v>1.9431444410624064</v>
      </c>
      <c r="U164">
        <f t="shared" si="30"/>
        <v>1.8033712223848855</v>
      </c>
      <c r="V164">
        <f t="shared" si="30"/>
        <v>2.1622154340420154</v>
      </c>
      <c r="W164" s="2">
        <f t="shared" si="31"/>
        <v>2.0225457379633163</v>
      </c>
      <c r="AB164" t="s">
        <v>1275</v>
      </c>
      <c r="AC164" s="12">
        <v>1.8</v>
      </c>
      <c r="AD164" s="12">
        <v>3.4</v>
      </c>
      <c r="AE164" s="12">
        <v>5</v>
      </c>
      <c r="AG164">
        <v>0</v>
      </c>
      <c r="AH164">
        <v>1</v>
      </c>
      <c r="AI164">
        <f t="shared" si="32"/>
        <v>63.587422655328069</v>
      </c>
      <c r="AJ164">
        <f t="shared" si="33"/>
        <v>-36.412577344671931</v>
      </c>
    </row>
    <row r="165" spans="2:36">
      <c r="B165" t="s">
        <v>841</v>
      </c>
      <c r="C165" t="s">
        <v>854</v>
      </c>
      <c r="D165" t="str">
        <f t="shared" si="25"/>
        <v>NantesLille</v>
      </c>
      <c r="E165">
        <v>0.27983919499999999</v>
      </c>
      <c r="F165">
        <v>0.465846804</v>
      </c>
      <c r="G165">
        <v>0.246714394</v>
      </c>
      <c r="H165">
        <v>0.52157128500000005</v>
      </c>
      <c r="I165">
        <v>0.54999729500000005</v>
      </c>
      <c r="J165" s="3">
        <v>0</v>
      </c>
      <c r="K165" s="3">
        <v>12.709512511674284</v>
      </c>
      <c r="L165" s="3">
        <v>0</v>
      </c>
      <c r="M165" s="3">
        <f t="shared" si="34"/>
        <v>12.709512511674284</v>
      </c>
      <c r="N165">
        <f t="shared" si="26"/>
        <v>3</v>
      </c>
      <c r="O165">
        <f t="shared" si="35"/>
        <v>2.5499999999999998</v>
      </c>
      <c r="P165">
        <f t="shared" si="36"/>
        <v>3.1</v>
      </c>
      <c r="Q165" s="4">
        <f t="shared" si="27"/>
        <v>87.290487488325709</v>
      </c>
      <c r="R165" s="4">
        <f t="shared" si="28"/>
        <v>119.69974439309513</v>
      </c>
      <c r="S165" s="4">
        <f t="shared" si="29"/>
        <v>87.290487488325709</v>
      </c>
      <c r="T165">
        <f t="shared" si="30"/>
        <v>1.9409669188897369</v>
      </c>
      <c r="U165">
        <f t="shared" si="30"/>
        <v>2.0780932230147076</v>
      </c>
      <c r="V165">
        <f t="shared" si="30"/>
        <v>1.9409669188897369</v>
      </c>
      <c r="W165" s="2">
        <f t="shared" si="31"/>
        <v>1.9900961836271238</v>
      </c>
      <c r="AB165" t="s">
        <v>1000</v>
      </c>
      <c r="AC165" s="12">
        <v>1.75</v>
      </c>
      <c r="AD165" s="12">
        <v>3.5</v>
      </c>
      <c r="AE165" s="12">
        <v>5.25</v>
      </c>
      <c r="AG165">
        <v>2</v>
      </c>
      <c r="AH165">
        <v>3</v>
      </c>
      <c r="AI165">
        <f t="shared" si="32"/>
        <v>119.69974439309513</v>
      </c>
      <c r="AJ165">
        <f t="shared" si="33"/>
        <v>19.699744393095131</v>
      </c>
    </row>
    <row r="166" spans="2:36">
      <c r="B166" t="s">
        <v>847</v>
      </c>
      <c r="C166" t="s">
        <v>866</v>
      </c>
      <c r="D166" t="str">
        <f t="shared" si="25"/>
        <v>ToulouseParis S-G</v>
      </c>
      <c r="E166">
        <v>0.103872477</v>
      </c>
      <c r="F166">
        <v>0.67872808100000004</v>
      </c>
      <c r="G166">
        <v>0.203989329</v>
      </c>
      <c r="H166">
        <v>0.43827513899999998</v>
      </c>
      <c r="I166">
        <v>0.367442245</v>
      </c>
      <c r="J166" s="3">
        <v>1.3360397908037345</v>
      </c>
      <c r="K166" s="3">
        <v>0</v>
      </c>
      <c r="L166" s="3">
        <v>6.4874036933168888</v>
      </c>
      <c r="M166" s="3">
        <f t="shared" si="34"/>
        <v>7.8234434841206237</v>
      </c>
      <c r="N166">
        <f t="shared" si="26"/>
        <v>10</v>
      </c>
      <c r="O166">
        <f t="shared" si="35"/>
        <v>1.25</v>
      </c>
      <c r="P166">
        <f t="shared" si="36"/>
        <v>6.5</v>
      </c>
      <c r="Q166" s="4">
        <f t="shared" si="27"/>
        <v>105.53695442391673</v>
      </c>
      <c r="R166" s="4">
        <f t="shared" si="28"/>
        <v>92.176556515879369</v>
      </c>
      <c r="S166" s="4">
        <f t="shared" si="29"/>
        <v>134.34468052243915</v>
      </c>
      <c r="T166">
        <f t="shared" si="30"/>
        <v>2.0234045571902439</v>
      </c>
      <c r="U166">
        <f t="shared" si="30"/>
        <v>1.9646204799429217</v>
      </c>
      <c r="V166">
        <f t="shared" si="30"/>
        <v>2.1282204748965552</v>
      </c>
      <c r="W166" s="2">
        <f t="shared" si="31"/>
        <v>1.9777533982116067</v>
      </c>
      <c r="AB166" t="s">
        <v>1276</v>
      </c>
      <c r="AC166" s="12">
        <v>2.25</v>
      </c>
      <c r="AD166" s="12">
        <v>3.1</v>
      </c>
      <c r="AE166" s="12">
        <v>3.5</v>
      </c>
      <c r="AG166">
        <v>0</v>
      </c>
      <c r="AH166">
        <v>1</v>
      </c>
      <c r="AI166">
        <f t="shared" si="32"/>
        <v>92.176556515879369</v>
      </c>
      <c r="AJ166">
        <f t="shared" si="33"/>
        <v>-7.8234434841206308</v>
      </c>
    </row>
    <row r="167" spans="2:36">
      <c r="B167" t="s">
        <v>837</v>
      </c>
      <c r="C167" t="s">
        <v>1243</v>
      </c>
      <c r="D167" t="str">
        <f t="shared" si="25"/>
        <v>Saint-ÉtienneNîmes</v>
      </c>
      <c r="E167">
        <v>0.48429245399999998</v>
      </c>
      <c r="F167">
        <v>0.27866492199999998</v>
      </c>
      <c r="G167">
        <v>0.19812315699999999</v>
      </c>
      <c r="H167">
        <v>0.72753512399999998</v>
      </c>
      <c r="I167">
        <v>0.70664240499999997</v>
      </c>
      <c r="J167" s="3">
        <v>0</v>
      </c>
      <c r="K167" s="3">
        <v>10.067878481956656</v>
      </c>
      <c r="L167" s="3">
        <v>0</v>
      </c>
      <c r="M167" s="3">
        <f t="shared" si="34"/>
        <v>10.067878481956656</v>
      </c>
      <c r="N167">
        <f t="shared" si="26"/>
        <v>1.75</v>
      </c>
      <c r="O167">
        <f t="shared" si="35"/>
        <v>4.75</v>
      </c>
      <c r="P167">
        <f t="shared" si="36"/>
        <v>3.75</v>
      </c>
      <c r="Q167" s="4">
        <f t="shared" si="27"/>
        <v>89.932121518043346</v>
      </c>
      <c r="R167" s="4">
        <f t="shared" si="28"/>
        <v>137.75454430733745</v>
      </c>
      <c r="S167" s="4">
        <f t="shared" si="29"/>
        <v>89.932121518043346</v>
      </c>
      <c r="T167">
        <f t="shared" si="30"/>
        <v>1.9539148386343184</v>
      </c>
      <c r="U167">
        <f t="shared" si="30"/>
        <v>2.13910593445702</v>
      </c>
      <c r="V167">
        <f t="shared" si="30"/>
        <v>1.9539148386343184</v>
      </c>
      <c r="W167" s="2">
        <f t="shared" si="31"/>
        <v>1.9294757768238073</v>
      </c>
      <c r="AB167" t="s">
        <v>937</v>
      </c>
      <c r="AC167" s="12">
        <v>1.44</v>
      </c>
      <c r="AD167" s="12">
        <v>4.75</v>
      </c>
      <c r="AE167" s="12">
        <v>7</v>
      </c>
      <c r="AG167">
        <v>2</v>
      </c>
      <c r="AH167">
        <v>1</v>
      </c>
      <c r="AI167">
        <f t="shared" si="32"/>
        <v>89.932121518043346</v>
      </c>
      <c r="AJ167">
        <f t="shared" si="33"/>
        <v>-10.067878481956654</v>
      </c>
    </row>
    <row r="168" spans="2:36">
      <c r="B168" t="s">
        <v>853</v>
      </c>
      <c r="C168" t="s">
        <v>863</v>
      </c>
      <c r="D168" t="str">
        <f t="shared" si="25"/>
        <v>MontpellierGuingamp</v>
      </c>
      <c r="E168">
        <v>0.74585433599999995</v>
      </c>
      <c r="F168">
        <v>6.9003777000000002E-2</v>
      </c>
      <c r="G168">
        <v>0.15187273600000001</v>
      </c>
      <c r="H168">
        <v>0.52288150799999999</v>
      </c>
      <c r="I168">
        <v>0.36916178799999999</v>
      </c>
      <c r="J168" s="3">
        <v>46.817999438744643</v>
      </c>
      <c r="K168" s="3">
        <v>0</v>
      </c>
      <c r="L168" s="3">
        <v>6.0143274642540989E-2</v>
      </c>
      <c r="M168" s="3">
        <f t="shared" si="34"/>
        <v>46.878142713387184</v>
      </c>
      <c r="N168">
        <f t="shared" si="26"/>
        <v>1.75</v>
      </c>
      <c r="O168">
        <f t="shared" si="35"/>
        <v>5.25</v>
      </c>
      <c r="P168">
        <f t="shared" si="36"/>
        <v>3.4</v>
      </c>
      <c r="Q168" s="4">
        <f t="shared" si="27"/>
        <v>135.05335630441593</v>
      </c>
      <c r="R168" s="4">
        <f t="shared" si="28"/>
        <v>53.121857286612816</v>
      </c>
      <c r="S168" s="4">
        <f t="shared" si="29"/>
        <v>53.326344420397454</v>
      </c>
      <c r="T168">
        <f t="shared" si="30"/>
        <v>2.1305053816102899</v>
      </c>
      <c r="U168">
        <f t="shared" si="30"/>
        <v>1.7252732507580495</v>
      </c>
      <c r="V168">
        <f t="shared" si="30"/>
        <v>1.7269418133385284</v>
      </c>
      <c r="W168" s="2">
        <f t="shared" si="31"/>
        <v>1.9703724255092663</v>
      </c>
      <c r="AB168" t="s">
        <v>1077</v>
      </c>
      <c r="AC168" s="12">
        <v>2.25</v>
      </c>
      <c r="AD168" s="12">
        <v>3.1</v>
      </c>
      <c r="AE168" s="12">
        <v>3.5</v>
      </c>
      <c r="AG168">
        <v>2</v>
      </c>
      <c r="AH168">
        <v>0</v>
      </c>
      <c r="AI168">
        <f t="shared" si="32"/>
        <v>135.05335630441593</v>
      </c>
      <c r="AJ168">
        <f t="shared" si="33"/>
        <v>35.053356304415928</v>
      </c>
    </row>
    <row r="169" spans="2:36">
      <c r="B169" t="s">
        <v>838</v>
      </c>
      <c r="C169" t="s">
        <v>1244</v>
      </c>
      <c r="D169" t="str">
        <f t="shared" si="25"/>
        <v>StrasbourgReims</v>
      </c>
      <c r="E169">
        <v>0.39729829500000002</v>
      </c>
      <c r="F169">
        <v>0.32145741300000003</v>
      </c>
      <c r="G169">
        <v>0.27837772399999999</v>
      </c>
      <c r="H169">
        <v>0.41661649000000001</v>
      </c>
      <c r="I169">
        <v>0.475739566</v>
      </c>
      <c r="J169" s="3">
        <v>2.713274271460564</v>
      </c>
      <c r="K169" s="3">
        <v>0</v>
      </c>
      <c r="L169" s="3">
        <v>0</v>
      </c>
      <c r="M169" s="3">
        <f t="shared" si="34"/>
        <v>2.713274271460564</v>
      </c>
      <c r="N169">
        <f t="shared" si="26"/>
        <v>2.62</v>
      </c>
      <c r="O169">
        <f t="shared" si="35"/>
        <v>2.9</v>
      </c>
      <c r="P169">
        <f t="shared" si="36"/>
        <v>3.1</v>
      </c>
      <c r="Q169" s="4">
        <f t="shared" si="27"/>
        <v>104.39550431976612</v>
      </c>
      <c r="R169" s="4">
        <f t="shared" si="28"/>
        <v>97.286725728539437</v>
      </c>
      <c r="S169" s="4">
        <f t="shared" si="29"/>
        <v>97.286725728539437</v>
      </c>
      <c r="T169">
        <f t="shared" si="30"/>
        <v>2.0186817966436625</v>
      </c>
      <c r="U169">
        <f t="shared" si="30"/>
        <v>1.9880535870707459</v>
      </c>
      <c r="V169">
        <f t="shared" si="30"/>
        <v>1.9880535870707459</v>
      </c>
      <c r="W169" s="2">
        <f t="shared" si="31"/>
        <v>1.9945232317179862</v>
      </c>
      <c r="AB169" t="s">
        <v>1277</v>
      </c>
      <c r="AC169" s="12">
        <v>2.5</v>
      </c>
      <c r="AD169" s="12">
        <v>3</v>
      </c>
      <c r="AE169" s="12">
        <v>3.2</v>
      </c>
      <c r="AG169">
        <v>4</v>
      </c>
      <c r="AH169">
        <v>0</v>
      </c>
      <c r="AI169">
        <f t="shared" si="32"/>
        <v>104.39550431976612</v>
      </c>
      <c r="AJ169">
        <f t="shared" si="33"/>
        <v>4.3955043197661183</v>
      </c>
    </row>
    <row r="170" spans="2:36">
      <c r="B170" t="s">
        <v>851</v>
      </c>
      <c r="C170" t="s">
        <v>862</v>
      </c>
      <c r="D170" t="str">
        <f t="shared" si="25"/>
        <v>BordeauxMarseille</v>
      </c>
      <c r="E170">
        <v>0.49495365499999999</v>
      </c>
      <c r="F170">
        <v>0.26199766099999999</v>
      </c>
      <c r="G170">
        <v>0.230736688</v>
      </c>
      <c r="H170">
        <v>0.57582486600000005</v>
      </c>
      <c r="I170">
        <v>0.58611200299999999</v>
      </c>
      <c r="J170" s="3">
        <v>32.906557052129763</v>
      </c>
      <c r="K170" s="3">
        <v>0</v>
      </c>
      <c r="L170" s="3">
        <v>5.1785849243484225</v>
      </c>
      <c r="M170" s="3">
        <f t="shared" si="34"/>
        <v>38.085141976478184</v>
      </c>
      <c r="N170">
        <f t="shared" si="26"/>
        <v>3.6</v>
      </c>
      <c r="O170">
        <f t="shared" si="35"/>
        <v>2.1</v>
      </c>
      <c r="P170">
        <f t="shared" si="36"/>
        <v>3.4</v>
      </c>
      <c r="Q170" s="4">
        <f t="shared" si="27"/>
        <v>180.37846341118896</v>
      </c>
      <c r="R170" s="4">
        <f t="shared" si="28"/>
        <v>61.914858023521823</v>
      </c>
      <c r="S170" s="4">
        <f t="shared" si="29"/>
        <v>79.52204676630646</v>
      </c>
      <c r="T170">
        <f t="shared" si="30"/>
        <v>2.2561846829840313</v>
      </c>
      <c r="U170">
        <f t="shared" si="30"/>
        <v>1.7917948813838505</v>
      </c>
      <c r="V170">
        <f t="shared" si="30"/>
        <v>1.9004875495566758</v>
      </c>
      <c r="W170" s="2">
        <f t="shared" si="31"/>
        <v>2.024665125882247</v>
      </c>
      <c r="AB170" t="s">
        <v>1197</v>
      </c>
      <c r="AC170" s="12">
        <v>2.5</v>
      </c>
      <c r="AD170" s="12">
        <v>3.1</v>
      </c>
      <c r="AE170" s="12">
        <v>3.1</v>
      </c>
      <c r="AG170">
        <v>2</v>
      </c>
      <c r="AH170">
        <v>0</v>
      </c>
      <c r="AI170">
        <f t="shared" si="32"/>
        <v>180.37846341118896</v>
      </c>
      <c r="AJ170">
        <f t="shared" si="33"/>
        <v>80.37846341118896</v>
      </c>
    </row>
    <row r="171" spans="2:36">
      <c r="B171" t="s">
        <v>860</v>
      </c>
      <c r="C171" t="s">
        <v>846</v>
      </c>
      <c r="D171" t="str">
        <f t="shared" si="25"/>
        <v>LyonDijon</v>
      </c>
      <c r="E171">
        <v>0.61017364299999999</v>
      </c>
      <c r="F171">
        <v>0.163327839</v>
      </c>
      <c r="G171">
        <v>0.21008211800000001</v>
      </c>
      <c r="H171">
        <v>0.53509501699999995</v>
      </c>
      <c r="I171">
        <v>0.50315125199999999</v>
      </c>
      <c r="J171" s="3">
        <v>0</v>
      </c>
      <c r="K171" s="3">
        <v>9.1418354956944228</v>
      </c>
      <c r="L171" s="3">
        <v>9.8059666298065125</v>
      </c>
      <c r="M171" s="3">
        <f t="shared" si="34"/>
        <v>18.947802125500935</v>
      </c>
      <c r="N171">
        <f t="shared" si="26"/>
        <v>1.22</v>
      </c>
      <c r="O171">
        <f t="shared" si="35"/>
        <v>11</v>
      </c>
      <c r="P171">
        <f t="shared" si="36"/>
        <v>7</v>
      </c>
      <c r="Q171" s="4">
        <f t="shared" si="27"/>
        <v>81.052197874499058</v>
      </c>
      <c r="R171" s="4">
        <f t="shared" si="28"/>
        <v>181.61238832713772</v>
      </c>
      <c r="S171" s="4">
        <f t="shared" si="29"/>
        <v>149.69396428314468</v>
      </c>
      <c r="T171">
        <f t="shared" si="30"/>
        <v>1.9087647960114915</v>
      </c>
      <c r="U171">
        <f t="shared" si="30"/>
        <v>2.2591454697280868</v>
      </c>
      <c r="V171">
        <f t="shared" si="30"/>
        <v>2.175204289779463</v>
      </c>
      <c r="W171" s="2">
        <f t="shared" si="31"/>
        <v>1.9906308410493672</v>
      </c>
      <c r="AB171" t="s">
        <v>1205</v>
      </c>
      <c r="AC171" s="12">
        <v>3.75</v>
      </c>
      <c r="AD171" s="12">
        <v>3.4</v>
      </c>
      <c r="AE171" s="12">
        <v>2.04</v>
      </c>
      <c r="AG171">
        <v>1</v>
      </c>
      <c r="AH171">
        <v>3</v>
      </c>
      <c r="AI171">
        <f t="shared" si="32"/>
        <v>181.61238832713772</v>
      </c>
      <c r="AJ171">
        <f t="shared" si="33"/>
        <v>81.612388327137722</v>
      </c>
    </row>
    <row r="172" spans="2:36">
      <c r="B172" t="s">
        <v>844</v>
      </c>
      <c r="C172" t="s">
        <v>837</v>
      </c>
      <c r="D172" t="str">
        <f t="shared" si="25"/>
        <v>AmiensSaint-Étienne</v>
      </c>
      <c r="E172">
        <v>0.409969319</v>
      </c>
      <c r="F172">
        <v>0.27884164500000003</v>
      </c>
      <c r="G172">
        <v>0.30997203800000001</v>
      </c>
      <c r="H172">
        <v>0.308164155</v>
      </c>
      <c r="I172">
        <v>0.38091480999999999</v>
      </c>
      <c r="J172" s="3">
        <v>13.993990008559658</v>
      </c>
      <c r="K172" s="3">
        <v>0</v>
      </c>
      <c r="L172" s="3">
        <v>4.8523780517061468</v>
      </c>
      <c r="M172" s="3">
        <f t="shared" si="34"/>
        <v>18.846368060265803</v>
      </c>
      <c r="N172">
        <f t="shared" si="26"/>
        <v>3</v>
      </c>
      <c r="O172">
        <f t="shared" si="35"/>
        <v>2.5499999999999998</v>
      </c>
      <c r="P172">
        <f t="shared" si="36"/>
        <v>3.1</v>
      </c>
      <c r="Q172" s="4">
        <f t="shared" si="27"/>
        <v>123.13560196541317</v>
      </c>
      <c r="R172" s="4">
        <f t="shared" si="28"/>
        <v>81.153631939734197</v>
      </c>
      <c r="S172" s="4">
        <f t="shared" si="29"/>
        <v>96.196003900023243</v>
      </c>
      <c r="T172">
        <f t="shared" si="30"/>
        <v>2.0903836378354339</v>
      </c>
      <c r="U172">
        <f t="shared" si="30"/>
        <v>1.9093079609594015</v>
      </c>
      <c r="V172">
        <f t="shared" si="30"/>
        <v>1.9831570312871309</v>
      </c>
      <c r="W172" s="2">
        <f t="shared" si="31"/>
        <v>2.0041109557597525</v>
      </c>
      <c r="AB172" t="s">
        <v>1009</v>
      </c>
      <c r="AC172" s="12">
        <v>1.72</v>
      </c>
      <c r="AD172" s="12">
        <v>3.5</v>
      </c>
      <c r="AE172" s="12">
        <v>5.5</v>
      </c>
      <c r="AG172">
        <v>2</v>
      </c>
      <c r="AH172">
        <v>2</v>
      </c>
      <c r="AI172">
        <f t="shared" si="32"/>
        <v>96.196003900023243</v>
      </c>
      <c r="AJ172">
        <f t="shared" si="33"/>
        <v>-3.8039960999767573</v>
      </c>
    </row>
    <row r="173" spans="2:36">
      <c r="B173" t="s">
        <v>863</v>
      </c>
      <c r="C173" t="s">
        <v>865</v>
      </c>
      <c r="D173" t="str">
        <f t="shared" si="25"/>
        <v>GuingampMonaco</v>
      </c>
      <c r="E173">
        <v>0.355095471</v>
      </c>
      <c r="F173">
        <v>0.25785095400000002</v>
      </c>
      <c r="G173">
        <v>0.38687098399999997</v>
      </c>
      <c r="H173">
        <v>0.15792747400000001</v>
      </c>
      <c r="I173">
        <v>0.2413322</v>
      </c>
      <c r="J173" s="3">
        <v>19.850661868167208</v>
      </c>
      <c r="K173" s="3">
        <v>0</v>
      </c>
      <c r="L173" s="3">
        <v>21.420948468003573</v>
      </c>
      <c r="M173" s="3">
        <f t="shared" si="34"/>
        <v>41.271610336170781</v>
      </c>
      <c r="N173">
        <f t="shared" si="26"/>
        <v>3.75</v>
      </c>
      <c r="O173">
        <f t="shared" si="35"/>
        <v>2.0499999999999998</v>
      </c>
      <c r="P173">
        <f t="shared" si="36"/>
        <v>3.4</v>
      </c>
      <c r="Q173" s="4">
        <f t="shared" si="27"/>
        <v>133.16837166945623</v>
      </c>
      <c r="R173" s="4">
        <f t="shared" si="28"/>
        <v>58.728389663829219</v>
      </c>
      <c r="S173" s="4">
        <f t="shared" si="29"/>
        <v>131.55961445504136</v>
      </c>
      <c r="T173">
        <f t="shared" si="30"/>
        <v>2.1244010893951502</v>
      </c>
      <c r="U173">
        <f t="shared" si="30"/>
        <v>1.7688480926239696</v>
      </c>
      <c r="V173">
        <f t="shared" si="30"/>
        <v>2.1191225920811143</v>
      </c>
      <c r="W173" s="2">
        <f t="shared" si="31"/>
        <v>2.0302914160109062</v>
      </c>
      <c r="AB173" t="s">
        <v>969</v>
      </c>
      <c r="AC173" s="12">
        <v>1.9</v>
      </c>
      <c r="AD173" s="12">
        <v>3.5</v>
      </c>
      <c r="AE173" s="12">
        <v>4.33</v>
      </c>
      <c r="AG173">
        <v>1</v>
      </c>
      <c r="AH173">
        <v>1</v>
      </c>
      <c r="AI173">
        <f t="shared" si="32"/>
        <v>131.55961445504136</v>
      </c>
      <c r="AJ173">
        <f t="shared" si="33"/>
        <v>31.559614455041356</v>
      </c>
    </row>
    <row r="174" spans="2:36">
      <c r="B174" t="s">
        <v>1243</v>
      </c>
      <c r="C174" t="s">
        <v>850</v>
      </c>
      <c r="D174" t="str">
        <f t="shared" si="25"/>
        <v>NîmesCaen</v>
      </c>
      <c r="E174">
        <v>0.50874968700000001</v>
      </c>
      <c r="F174">
        <v>0.21420231000000001</v>
      </c>
      <c r="G174">
        <v>0.27360216199999998</v>
      </c>
      <c r="H174">
        <v>0.37601058599999998</v>
      </c>
      <c r="I174">
        <v>0.41463204100000001</v>
      </c>
      <c r="J174" s="3">
        <v>0</v>
      </c>
      <c r="K174" s="3">
        <v>4.767155331339108</v>
      </c>
      <c r="L174" s="3">
        <v>3.2577862960842894</v>
      </c>
      <c r="M174" s="3">
        <f t="shared" si="34"/>
        <v>8.0249416274233969</v>
      </c>
      <c r="N174">
        <f t="shared" si="26"/>
        <v>1.65</v>
      </c>
      <c r="O174">
        <f t="shared" si="35"/>
        <v>5.5</v>
      </c>
      <c r="P174">
        <f t="shared" si="36"/>
        <v>3.8</v>
      </c>
      <c r="Q174" s="4">
        <f t="shared" si="27"/>
        <v>91.975058372576598</v>
      </c>
      <c r="R174" s="4">
        <f t="shared" si="28"/>
        <v>118.19441269494169</v>
      </c>
      <c r="S174" s="4">
        <f t="shared" si="29"/>
        <v>104.3546462976969</v>
      </c>
      <c r="T174">
        <f t="shared" si="30"/>
        <v>1.9636700721311056</v>
      </c>
      <c r="U174">
        <f t="shared" si="30"/>
        <v>2.0725969469927117</v>
      </c>
      <c r="V174">
        <f t="shared" si="30"/>
        <v>2.0185117904070178</v>
      </c>
      <c r="W174" s="2">
        <f t="shared" si="31"/>
        <v>1.9952407781906045</v>
      </c>
      <c r="AB174" t="s">
        <v>1137</v>
      </c>
      <c r="AC174" s="12">
        <v>3.3</v>
      </c>
      <c r="AD174" s="12">
        <v>3.3</v>
      </c>
      <c r="AE174" s="12">
        <v>2.25</v>
      </c>
      <c r="AG174">
        <v>2</v>
      </c>
      <c r="AH174">
        <v>0</v>
      </c>
      <c r="AI174">
        <f t="shared" si="32"/>
        <v>91.975058372576598</v>
      </c>
      <c r="AJ174">
        <f t="shared" si="33"/>
        <v>-8.0249416274234022</v>
      </c>
    </row>
    <row r="175" spans="2:36">
      <c r="B175" t="s">
        <v>857</v>
      </c>
      <c r="C175" t="s">
        <v>840</v>
      </c>
      <c r="D175" t="str">
        <f t="shared" si="25"/>
        <v>AngersRennes</v>
      </c>
      <c r="E175">
        <v>0.43469964700000002</v>
      </c>
      <c r="F175">
        <v>0.29312176499999998</v>
      </c>
      <c r="G175">
        <v>0.26824366900000002</v>
      </c>
      <c r="H175">
        <v>0.44428941900000002</v>
      </c>
      <c r="I175">
        <v>0.493430392</v>
      </c>
      <c r="J175" s="3">
        <v>10.473430849101451</v>
      </c>
      <c r="K175" s="3">
        <v>0</v>
      </c>
      <c r="L175" s="3">
        <v>0</v>
      </c>
      <c r="M175" s="3">
        <f t="shared" si="34"/>
        <v>10.473430849101451</v>
      </c>
      <c r="N175">
        <f t="shared" si="26"/>
        <v>2.7</v>
      </c>
      <c r="O175">
        <f t="shared" si="35"/>
        <v>2.7</v>
      </c>
      <c r="P175">
        <f t="shared" si="36"/>
        <v>3.2</v>
      </c>
      <c r="Q175" s="4">
        <f t="shared" si="27"/>
        <v>117.80483244347246</v>
      </c>
      <c r="R175" s="4">
        <f t="shared" si="28"/>
        <v>89.526569150898553</v>
      </c>
      <c r="S175" s="4">
        <f t="shared" si="29"/>
        <v>89.526569150898553</v>
      </c>
      <c r="T175">
        <f t="shared" si="30"/>
        <v>2.0711631059051441</v>
      </c>
      <c r="U175">
        <f t="shared" si="30"/>
        <v>1.95195194172085</v>
      </c>
      <c r="V175">
        <f t="shared" si="30"/>
        <v>1.95195194172085</v>
      </c>
      <c r="W175" s="2">
        <f t="shared" si="31"/>
        <v>1.9960922199276574</v>
      </c>
      <c r="AB175" t="s">
        <v>981</v>
      </c>
      <c r="AC175" s="12">
        <v>1.1399999999999999</v>
      </c>
      <c r="AD175" s="12">
        <v>9</v>
      </c>
      <c r="AE175" s="12">
        <v>15</v>
      </c>
      <c r="AG175">
        <v>3</v>
      </c>
      <c r="AH175">
        <v>3</v>
      </c>
      <c r="AI175">
        <f t="shared" si="32"/>
        <v>89.526569150898553</v>
      </c>
      <c r="AJ175">
        <f t="shared" si="33"/>
        <v>-10.473430849101447</v>
      </c>
    </row>
    <row r="176" spans="2:36">
      <c r="B176" t="s">
        <v>847</v>
      </c>
      <c r="C176" t="s">
        <v>841</v>
      </c>
      <c r="D176" t="str">
        <f t="shared" si="25"/>
        <v>ToulouseNantes</v>
      </c>
      <c r="E176">
        <v>0.46931410000000001</v>
      </c>
      <c r="F176">
        <v>0.16116562300000001</v>
      </c>
      <c r="G176">
        <v>0.36909138200000002</v>
      </c>
      <c r="H176">
        <v>0.15609171099999999</v>
      </c>
      <c r="I176">
        <v>0.209020601</v>
      </c>
      <c r="J176" s="3">
        <v>21.214731754395071</v>
      </c>
      <c r="K176" s="3">
        <v>0</v>
      </c>
      <c r="L176" s="3">
        <v>17.014313022347689</v>
      </c>
      <c r="M176" s="3">
        <f t="shared" si="34"/>
        <v>38.229044776742761</v>
      </c>
      <c r="N176">
        <f t="shared" si="26"/>
        <v>2.4</v>
      </c>
      <c r="O176">
        <f t="shared" si="35"/>
        <v>3.2</v>
      </c>
      <c r="P176">
        <f t="shared" si="36"/>
        <v>3.1</v>
      </c>
      <c r="Q176" s="4">
        <f t="shared" si="27"/>
        <v>112.6863114338054</v>
      </c>
      <c r="R176" s="4">
        <f t="shared" si="28"/>
        <v>61.770955223257232</v>
      </c>
      <c r="S176" s="4">
        <f t="shared" si="29"/>
        <v>114.51532559253508</v>
      </c>
      <c r="T176">
        <f t="shared" si="30"/>
        <v>2.0518711633413571</v>
      </c>
      <c r="U176">
        <f t="shared" si="30"/>
        <v>1.7907843172998434</v>
      </c>
      <c r="V176">
        <f t="shared" si="30"/>
        <v>2.058863612220672</v>
      </c>
      <c r="W176" s="2">
        <f t="shared" si="31"/>
        <v>2.0114937544798011</v>
      </c>
      <c r="AB176" t="s">
        <v>1278</v>
      </c>
      <c r="AC176" s="12">
        <v>1.8</v>
      </c>
      <c r="AD176" s="12">
        <v>3.5</v>
      </c>
      <c r="AE176" s="12">
        <v>4.75</v>
      </c>
      <c r="AG176">
        <v>1</v>
      </c>
      <c r="AH176">
        <v>0</v>
      </c>
      <c r="AI176">
        <f t="shared" si="32"/>
        <v>112.6863114338054</v>
      </c>
      <c r="AJ176">
        <f t="shared" si="33"/>
        <v>12.6863114338054</v>
      </c>
    </row>
    <row r="177" spans="2:36">
      <c r="B177" t="s">
        <v>1244</v>
      </c>
      <c r="C177" t="s">
        <v>854</v>
      </c>
      <c r="D177" t="str">
        <f t="shared" si="25"/>
        <v>ReimsLille</v>
      </c>
      <c r="E177">
        <v>0.26626827199999997</v>
      </c>
      <c r="F177">
        <v>0.43062823900000002</v>
      </c>
      <c r="G177">
        <v>0.30154125100000001</v>
      </c>
      <c r="H177">
        <v>0.32640975</v>
      </c>
      <c r="I177">
        <v>0.39336996800000001</v>
      </c>
      <c r="J177" s="3">
        <v>0</v>
      </c>
      <c r="K177" s="3">
        <v>8.6918050827328734</v>
      </c>
      <c r="L177" s="3">
        <v>1.1074560235967001</v>
      </c>
      <c r="M177" s="3">
        <f t="shared" si="34"/>
        <v>9.799261106329574</v>
      </c>
      <c r="N177">
        <f t="shared" si="26"/>
        <v>2.9</v>
      </c>
      <c r="O177">
        <f t="shared" si="35"/>
        <v>2.62</v>
      </c>
      <c r="P177">
        <f t="shared" si="36"/>
        <v>3.1</v>
      </c>
      <c r="Q177" s="4">
        <f t="shared" si="27"/>
        <v>90.200738893670433</v>
      </c>
      <c r="R177" s="4">
        <f t="shared" si="28"/>
        <v>112.97326821043056</v>
      </c>
      <c r="S177" s="4">
        <f t="shared" si="29"/>
        <v>93.633852566820195</v>
      </c>
      <c r="T177">
        <f t="shared" si="30"/>
        <v>1.9552100951486981</v>
      </c>
      <c r="U177">
        <f t="shared" si="30"/>
        <v>2.0529756926682681</v>
      </c>
      <c r="V177">
        <f t="shared" si="30"/>
        <v>1.9714328928081484</v>
      </c>
      <c r="W177" s="2">
        <f t="shared" si="31"/>
        <v>1.9991480614356587</v>
      </c>
      <c r="AB177" t="s">
        <v>1279</v>
      </c>
      <c r="AC177" s="12">
        <v>1.83</v>
      </c>
      <c r="AD177" s="12">
        <v>3.5</v>
      </c>
      <c r="AE177" s="12">
        <v>4.5</v>
      </c>
      <c r="AG177">
        <v>1</v>
      </c>
      <c r="AH177">
        <v>1</v>
      </c>
      <c r="AI177">
        <f t="shared" si="32"/>
        <v>93.633852566820195</v>
      </c>
      <c r="AJ177">
        <f t="shared" si="33"/>
        <v>-6.3661474331798047</v>
      </c>
    </row>
    <row r="178" spans="2:36">
      <c r="B178" t="s">
        <v>859</v>
      </c>
      <c r="C178" t="s">
        <v>853</v>
      </c>
      <c r="D178" t="str">
        <f t="shared" si="25"/>
        <v>NiceMontpellier</v>
      </c>
      <c r="E178">
        <v>0.32692623199999998</v>
      </c>
      <c r="F178">
        <v>0.30333342000000002</v>
      </c>
      <c r="G178">
        <v>0.36949050100000003</v>
      </c>
      <c r="H178">
        <v>0.187259078</v>
      </c>
      <c r="I178">
        <v>0.27444617199999999</v>
      </c>
      <c r="J178" s="3">
        <v>0</v>
      </c>
      <c r="K178" s="3">
        <v>0</v>
      </c>
      <c r="L178" s="3">
        <v>5.4502493299810224</v>
      </c>
      <c r="M178" s="3">
        <f t="shared" si="34"/>
        <v>5.4502493299810224</v>
      </c>
      <c r="N178">
        <f t="shared" si="26"/>
        <v>2.62</v>
      </c>
      <c r="O178">
        <f t="shared" si="35"/>
        <v>3</v>
      </c>
      <c r="P178">
        <f t="shared" si="36"/>
        <v>3</v>
      </c>
      <c r="Q178" s="4">
        <f t="shared" si="27"/>
        <v>94.54975067001898</v>
      </c>
      <c r="R178" s="4">
        <f t="shared" si="28"/>
        <v>94.54975067001898</v>
      </c>
      <c r="S178" s="4">
        <f t="shared" si="29"/>
        <v>110.90049865996204</v>
      </c>
      <c r="T178">
        <f t="shared" si="30"/>
        <v>1.9756603879375081</v>
      </c>
      <c r="U178">
        <f t="shared" si="30"/>
        <v>1.9756603879375081</v>
      </c>
      <c r="V178">
        <f t="shared" si="30"/>
        <v>2.0449334989425143</v>
      </c>
      <c r="W178" s="2">
        <f t="shared" si="31"/>
        <v>2.0007625316076316</v>
      </c>
      <c r="AB178" t="s">
        <v>1133</v>
      </c>
      <c r="AC178" s="12">
        <v>1.53</v>
      </c>
      <c r="AD178" s="12">
        <v>4.33</v>
      </c>
      <c r="AE178" s="12">
        <v>6</v>
      </c>
      <c r="AG178">
        <v>1</v>
      </c>
      <c r="AH178">
        <v>0</v>
      </c>
      <c r="AI178">
        <f t="shared" si="32"/>
        <v>94.54975067001898</v>
      </c>
      <c r="AJ178">
        <f t="shared" si="33"/>
        <v>-5.4502493299810197</v>
      </c>
    </row>
    <row r="179" spans="2:36">
      <c r="B179" t="s">
        <v>866</v>
      </c>
      <c r="C179" t="s">
        <v>838</v>
      </c>
      <c r="D179" t="str">
        <f t="shared" si="25"/>
        <v>Paris S-GStrasbourg</v>
      </c>
      <c r="E179">
        <v>0.24204651799999999</v>
      </c>
      <c r="F179">
        <v>0.34896430299999998</v>
      </c>
      <c r="G179">
        <v>0.14281202500000001</v>
      </c>
      <c r="H179">
        <v>0.70306843100000005</v>
      </c>
      <c r="I179">
        <v>0.67965393200000002</v>
      </c>
      <c r="J179" s="3">
        <v>0</v>
      </c>
      <c r="K179" s="3">
        <v>45.728680521723646</v>
      </c>
      <c r="L179" s="3">
        <v>15.92345393177577</v>
      </c>
      <c r="M179" s="3">
        <f t="shared" si="34"/>
        <v>61.652134453499414</v>
      </c>
      <c r="N179">
        <f t="shared" si="26"/>
        <v>1.1000000000000001</v>
      </c>
      <c r="O179">
        <f t="shared" si="35"/>
        <v>21</v>
      </c>
      <c r="P179">
        <f t="shared" si="36"/>
        <v>11</v>
      </c>
      <c r="Q179" s="4">
        <f t="shared" si="27"/>
        <v>38.347865546500586</v>
      </c>
      <c r="R179" s="4">
        <f t="shared" si="28"/>
        <v>998.6501565026972</v>
      </c>
      <c r="S179" s="4">
        <f t="shared" si="29"/>
        <v>213.50585879603406</v>
      </c>
      <c r="T179">
        <f t="shared" si="30"/>
        <v>1.5837411959988401</v>
      </c>
      <c r="U179">
        <f t="shared" si="30"/>
        <v>2.9994133744021809</v>
      </c>
      <c r="V179">
        <f t="shared" si="30"/>
        <v>2.3294097969623397</v>
      </c>
      <c r="W179" s="2">
        <f t="shared" si="31"/>
        <v>1.7626949696708403</v>
      </c>
      <c r="AB179" t="s">
        <v>1203</v>
      </c>
      <c r="AC179" s="12">
        <v>2.37</v>
      </c>
      <c r="AD179" s="12">
        <v>3.2</v>
      </c>
      <c r="AE179" s="12">
        <v>3.1</v>
      </c>
      <c r="AG179">
        <v>2</v>
      </c>
      <c r="AH179">
        <v>2</v>
      </c>
      <c r="AI179">
        <f t="shared" si="32"/>
        <v>213.50585879603406</v>
      </c>
      <c r="AJ179">
        <f t="shared" si="33"/>
        <v>113.50585879603406</v>
      </c>
    </row>
    <row r="180" spans="2:36">
      <c r="B180" t="s">
        <v>1243</v>
      </c>
      <c r="C180" t="s">
        <v>840</v>
      </c>
      <c r="D180" t="str">
        <f t="shared" si="25"/>
        <v>NîmesRennes</v>
      </c>
      <c r="E180">
        <v>0.45143848399999997</v>
      </c>
      <c r="F180">
        <v>0.297936955</v>
      </c>
      <c r="G180">
        <v>0.241539632</v>
      </c>
      <c r="H180">
        <v>0.55400024999999997</v>
      </c>
      <c r="I180">
        <v>0.57873199500000005</v>
      </c>
      <c r="J180" s="3">
        <v>13.502987393131638</v>
      </c>
      <c r="K180" s="3">
        <v>0</v>
      </c>
      <c r="L180" s="3">
        <v>0</v>
      </c>
      <c r="M180" s="3">
        <f t="shared" si="34"/>
        <v>13.502987393131638</v>
      </c>
      <c r="N180">
        <f t="shared" si="26"/>
        <v>2.7</v>
      </c>
      <c r="O180">
        <f t="shared" si="35"/>
        <v>2.7</v>
      </c>
      <c r="P180">
        <f t="shared" si="36"/>
        <v>3.25</v>
      </c>
      <c r="Q180" s="4">
        <f t="shared" si="27"/>
        <v>122.95507856832378</v>
      </c>
      <c r="R180" s="4">
        <f t="shared" si="28"/>
        <v>86.497012606868367</v>
      </c>
      <c r="S180" s="4">
        <f t="shared" si="29"/>
        <v>86.497012606868367</v>
      </c>
      <c r="T180">
        <f t="shared" si="30"/>
        <v>2.0897464716566647</v>
      </c>
      <c r="U180">
        <f t="shared" si="30"/>
        <v>1.9370011082653145</v>
      </c>
      <c r="V180">
        <f t="shared" si="30"/>
        <v>1.9370011082653145</v>
      </c>
      <c r="W180" s="2">
        <f t="shared" si="31"/>
        <v>1.988358726011223</v>
      </c>
      <c r="AB180" t="s">
        <v>1099</v>
      </c>
      <c r="AC180" s="12">
        <v>1.61</v>
      </c>
      <c r="AD180" s="12">
        <v>3.75</v>
      </c>
      <c r="AE180" s="12">
        <v>6</v>
      </c>
      <c r="AG180">
        <v>3</v>
      </c>
      <c r="AH180">
        <v>1</v>
      </c>
      <c r="AI180">
        <f t="shared" si="32"/>
        <v>122.95507856832378</v>
      </c>
      <c r="AJ180">
        <f t="shared" si="33"/>
        <v>22.955078568323785</v>
      </c>
    </row>
    <row r="181" spans="2:36">
      <c r="B181" t="s">
        <v>846</v>
      </c>
      <c r="C181" t="s">
        <v>844</v>
      </c>
      <c r="D181" t="str">
        <f t="shared" si="25"/>
        <v>DijonAmiens</v>
      </c>
      <c r="E181">
        <v>0.46960150099999998</v>
      </c>
      <c r="F181">
        <v>0.117174927</v>
      </c>
      <c r="G181">
        <v>0.41300690299999998</v>
      </c>
      <c r="H181">
        <v>9.9194178999999993E-2</v>
      </c>
      <c r="I181">
        <v>0.134852313</v>
      </c>
      <c r="J181" s="3">
        <v>25.999810123293567</v>
      </c>
      <c r="K181" s="3">
        <v>0</v>
      </c>
      <c r="L181" s="3">
        <v>25.767793196605719</v>
      </c>
      <c r="M181" s="3">
        <f t="shared" si="34"/>
        <v>51.767603319899287</v>
      </c>
      <c r="N181">
        <f t="shared" si="26"/>
        <v>2.2999999999999998</v>
      </c>
      <c r="O181">
        <f t="shared" si="35"/>
        <v>3.4</v>
      </c>
      <c r="P181">
        <f t="shared" si="36"/>
        <v>3.1</v>
      </c>
      <c r="Q181" s="4">
        <f t="shared" si="27"/>
        <v>108.0319599636759</v>
      </c>
      <c r="R181" s="4">
        <f t="shared" si="28"/>
        <v>48.232396680100706</v>
      </c>
      <c r="S181" s="4">
        <f t="shared" si="29"/>
        <v>128.11255558957845</v>
      </c>
      <c r="T181">
        <f t="shared" si="30"/>
        <v>2.0335522553253056</v>
      </c>
      <c r="U181">
        <f t="shared" si="30"/>
        <v>1.683338842661708</v>
      </c>
      <c r="V181">
        <f t="shared" si="30"/>
        <v>2.107591694585139</v>
      </c>
      <c r="W181" s="2">
        <f t="shared" si="31"/>
        <v>2.0226542160369787</v>
      </c>
      <c r="AB181" t="s">
        <v>870</v>
      </c>
      <c r="AC181" s="12">
        <v>3.2</v>
      </c>
      <c r="AD181" s="12">
        <v>3</v>
      </c>
      <c r="AE181" s="12">
        <v>2.4</v>
      </c>
      <c r="AG181">
        <v>0</v>
      </c>
      <c r="AH181">
        <v>0</v>
      </c>
      <c r="AI181">
        <f t="shared" si="32"/>
        <v>128.11255558957845</v>
      </c>
      <c r="AJ181">
        <f t="shared" si="33"/>
        <v>28.112555589578449</v>
      </c>
    </row>
    <row r="182" spans="2:36">
      <c r="B182" t="s">
        <v>841</v>
      </c>
      <c r="C182" t="s">
        <v>860</v>
      </c>
      <c r="D182" t="str">
        <f t="shared" si="25"/>
        <v>NantesLyon</v>
      </c>
      <c r="E182">
        <v>0.37964208199999999</v>
      </c>
      <c r="F182">
        <v>0.37964208199999999</v>
      </c>
      <c r="G182">
        <v>0.22208399100000001</v>
      </c>
      <c r="H182">
        <v>0.66399608499999996</v>
      </c>
      <c r="I182">
        <v>0.66993854799999997</v>
      </c>
      <c r="J182" s="3">
        <v>17.343464369886775</v>
      </c>
      <c r="K182" s="3">
        <v>0</v>
      </c>
      <c r="L182" s="3">
        <v>2.6197091127205576</v>
      </c>
      <c r="M182" s="3">
        <f t="shared" si="34"/>
        <v>19.963173482607331</v>
      </c>
      <c r="N182">
        <f t="shared" si="26"/>
        <v>3.75</v>
      </c>
      <c r="O182">
        <f t="shared" si="35"/>
        <v>1.83</v>
      </c>
      <c r="P182">
        <f t="shared" si="36"/>
        <v>4</v>
      </c>
      <c r="Q182" s="4">
        <f t="shared" si="27"/>
        <v>145.07481790446809</v>
      </c>
      <c r="R182" s="4">
        <f t="shared" si="28"/>
        <v>80.036826517392669</v>
      </c>
      <c r="S182" s="4">
        <f t="shared" si="29"/>
        <v>90.515662968274896</v>
      </c>
      <c r="T182">
        <f t="shared" si="30"/>
        <v>2.1615920341175996</v>
      </c>
      <c r="U182">
        <f t="shared" si="30"/>
        <v>1.9032898604076027</v>
      </c>
      <c r="V182">
        <f t="shared" si="30"/>
        <v>1.95672373668713</v>
      </c>
      <c r="W182" s="2">
        <f t="shared" si="31"/>
        <v>1.9777572422495631</v>
      </c>
      <c r="AB182" t="s">
        <v>1214</v>
      </c>
      <c r="AC182" s="12">
        <v>2.6</v>
      </c>
      <c r="AD182" s="12">
        <v>3.1</v>
      </c>
      <c r="AE182" s="12">
        <v>2.9</v>
      </c>
      <c r="AG182">
        <v>2</v>
      </c>
      <c r="AH182">
        <v>1</v>
      </c>
      <c r="AI182">
        <f t="shared" si="32"/>
        <v>145.07481790446809</v>
      </c>
      <c r="AJ182">
        <f t="shared" si="33"/>
        <v>45.074817904468091</v>
      </c>
    </row>
    <row r="183" spans="2:36">
      <c r="B183" t="s">
        <v>862</v>
      </c>
      <c r="C183" t="s">
        <v>1243</v>
      </c>
      <c r="D183" t="str">
        <f t="shared" si="25"/>
        <v>MarseilleNîmes</v>
      </c>
      <c r="E183">
        <v>0.49119359000000001</v>
      </c>
      <c r="F183">
        <v>0.26972654899999998</v>
      </c>
      <c r="G183">
        <v>0.19214799599999999</v>
      </c>
      <c r="H183">
        <v>0.74265095000000003</v>
      </c>
      <c r="I183">
        <v>0.716364377</v>
      </c>
      <c r="J183" s="3">
        <v>0</v>
      </c>
      <c r="K183" s="3">
        <v>12.37313145723807</v>
      </c>
      <c r="L183" s="3">
        <v>0</v>
      </c>
      <c r="M183" s="3">
        <f t="shared" si="34"/>
        <v>12.37313145723807</v>
      </c>
      <c r="N183">
        <f t="shared" si="26"/>
        <v>1.57</v>
      </c>
      <c r="O183">
        <f t="shared" si="35"/>
        <v>5.5</v>
      </c>
      <c r="P183">
        <f t="shared" si="36"/>
        <v>4.33</v>
      </c>
      <c r="Q183" s="4">
        <f t="shared" si="27"/>
        <v>87.626868542761926</v>
      </c>
      <c r="R183" s="4">
        <f t="shared" si="28"/>
        <v>155.67909155757133</v>
      </c>
      <c r="S183" s="4">
        <f t="shared" si="29"/>
        <v>87.626868542761926</v>
      </c>
      <c r="T183">
        <f t="shared" si="30"/>
        <v>1.9426372919066239</v>
      </c>
      <c r="U183">
        <f t="shared" si="30"/>
        <v>2.1922302886701335</v>
      </c>
      <c r="V183">
        <f t="shared" si="30"/>
        <v>1.9426372919066239</v>
      </c>
      <c r="W183" s="2">
        <f t="shared" si="31"/>
        <v>1.9187875584504863</v>
      </c>
      <c r="AB183" t="s">
        <v>1049</v>
      </c>
      <c r="AC183" s="12">
        <v>3.8</v>
      </c>
      <c r="AD183" s="12">
        <v>3.25</v>
      </c>
      <c r="AE183" s="12">
        <v>2.1</v>
      </c>
      <c r="AG183">
        <v>2</v>
      </c>
      <c r="AH183">
        <v>1</v>
      </c>
      <c r="AI183">
        <f t="shared" si="32"/>
        <v>87.626868542761926</v>
      </c>
      <c r="AJ183">
        <f t="shared" si="33"/>
        <v>-12.373131457238074</v>
      </c>
    </row>
    <row r="184" spans="2:36">
      <c r="B184" t="s">
        <v>865</v>
      </c>
      <c r="C184" t="s">
        <v>1244</v>
      </c>
      <c r="D184" t="str">
        <f t="shared" si="25"/>
        <v>MonacoReims</v>
      </c>
      <c r="E184">
        <v>0.39444605900000002</v>
      </c>
      <c r="F184">
        <v>0.240893151</v>
      </c>
      <c r="G184">
        <v>0.36432162000000001</v>
      </c>
      <c r="H184">
        <v>0.18756294000000001</v>
      </c>
      <c r="I184">
        <v>0.26680355</v>
      </c>
      <c r="J184" s="3">
        <v>0</v>
      </c>
      <c r="K184" s="3">
        <v>2.480312654670676</v>
      </c>
      <c r="L184" s="3">
        <v>10.994840402685986</v>
      </c>
      <c r="M184" s="3">
        <f t="shared" si="34"/>
        <v>13.475153057356662</v>
      </c>
      <c r="N184">
        <f t="shared" si="26"/>
        <v>1.9</v>
      </c>
      <c r="O184">
        <f t="shared" si="35"/>
        <v>4</v>
      </c>
      <c r="P184">
        <f t="shared" si="36"/>
        <v>3.4</v>
      </c>
      <c r="Q184" s="4">
        <f t="shared" si="27"/>
        <v>86.52484694264335</v>
      </c>
      <c r="R184" s="4">
        <f t="shared" si="28"/>
        <v>96.446097561326042</v>
      </c>
      <c r="S184" s="4">
        <f t="shared" si="29"/>
        <v>123.90730431177569</v>
      </c>
      <c r="T184">
        <f t="shared" si="30"/>
        <v>1.9371408397254928</v>
      </c>
      <c r="U184">
        <f t="shared" si="30"/>
        <v>1.9842846597469372</v>
      </c>
      <c r="V184">
        <f t="shared" si="30"/>
        <v>2.0930969087069391</v>
      </c>
      <c r="W184" s="2">
        <f t="shared" si="31"/>
        <v>2.0046586107221782</v>
      </c>
      <c r="AB184" t="s">
        <v>1280</v>
      </c>
      <c r="AC184" s="12">
        <v>1.45</v>
      </c>
      <c r="AD184" s="12">
        <v>4.5</v>
      </c>
      <c r="AE184" s="12">
        <v>7.5</v>
      </c>
      <c r="AG184">
        <v>0</v>
      </c>
      <c r="AH184">
        <v>0</v>
      </c>
      <c r="AI184">
        <f t="shared" si="32"/>
        <v>123.90730431177569</v>
      </c>
      <c r="AJ184">
        <f t="shared" si="33"/>
        <v>23.90730431177569</v>
      </c>
    </row>
    <row r="185" spans="2:36">
      <c r="B185" t="s">
        <v>838</v>
      </c>
      <c r="C185" t="s">
        <v>863</v>
      </c>
      <c r="D185" t="str">
        <f t="shared" si="25"/>
        <v>StrasbourgGuingamp</v>
      </c>
      <c r="E185">
        <v>0.75992968100000002</v>
      </c>
      <c r="F185">
        <v>5.9692901999999999E-2</v>
      </c>
      <c r="G185">
        <v>0.13221939399999999</v>
      </c>
      <c r="H185">
        <v>0.56218087299999997</v>
      </c>
      <c r="I185">
        <v>0.37889840699999999</v>
      </c>
      <c r="J185" s="3">
        <v>63.502014981311909</v>
      </c>
      <c r="K185" s="3">
        <v>0</v>
      </c>
      <c r="L185" s="3">
        <v>3.8351120986498182</v>
      </c>
      <c r="M185" s="3">
        <f t="shared" si="34"/>
        <v>67.337127079961732</v>
      </c>
      <c r="N185">
        <f t="shared" si="26"/>
        <v>2</v>
      </c>
      <c r="O185">
        <f t="shared" si="35"/>
        <v>4.2</v>
      </c>
      <c r="P185">
        <f t="shared" si="36"/>
        <v>3.25</v>
      </c>
      <c r="Q185" s="4">
        <f t="shared" si="27"/>
        <v>159.66690288266207</v>
      </c>
      <c r="R185" s="4">
        <f t="shared" si="28"/>
        <v>32.662872920038275</v>
      </c>
      <c r="S185" s="4">
        <f t="shared" si="29"/>
        <v>45.126987240650188</v>
      </c>
      <c r="T185">
        <f t="shared" si="30"/>
        <v>2.2032149012036322</v>
      </c>
      <c r="U185">
        <f t="shared" si="30"/>
        <v>1.5140543812103995</v>
      </c>
      <c r="V185">
        <f t="shared" si="30"/>
        <v>1.6544363402022562</v>
      </c>
      <c r="W185" s="2">
        <f t="shared" si="31"/>
        <v>1.9834152671595062</v>
      </c>
      <c r="AB185" t="s">
        <v>1208</v>
      </c>
      <c r="AC185" s="12">
        <v>17</v>
      </c>
      <c r="AD185" s="12">
        <v>7.5</v>
      </c>
      <c r="AE185" s="12">
        <v>1.1599999999999999</v>
      </c>
      <c r="AG185">
        <v>3</v>
      </c>
      <c r="AH185">
        <v>3</v>
      </c>
      <c r="AI185">
        <f t="shared" si="32"/>
        <v>45.126987240650188</v>
      </c>
      <c r="AJ185">
        <f t="shared" si="33"/>
        <v>-54.873012759349812</v>
      </c>
    </row>
    <row r="186" spans="2:36">
      <c r="B186" t="s">
        <v>850</v>
      </c>
      <c r="C186" t="s">
        <v>857</v>
      </c>
      <c r="D186" t="str">
        <f t="shared" si="25"/>
        <v>CaenAngers</v>
      </c>
      <c r="E186">
        <v>0.34106893999999999</v>
      </c>
      <c r="F186">
        <v>0.27350197999999998</v>
      </c>
      <c r="G186">
        <v>0.385249077</v>
      </c>
      <c r="H186">
        <v>0.16172268100000001</v>
      </c>
      <c r="I186">
        <v>0.24698922200000001</v>
      </c>
      <c r="J186" s="3">
        <v>8.4711121060315318</v>
      </c>
      <c r="K186" s="3">
        <v>0</v>
      </c>
      <c r="L186" s="3">
        <v>12.045546894423003</v>
      </c>
      <c r="M186" s="3">
        <f t="shared" si="34"/>
        <v>20.516659000454535</v>
      </c>
      <c r="N186">
        <f t="shared" si="26"/>
        <v>3.1</v>
      </c>
      <c r="O186">
        <f t="shared" si="35"/>
        <v>2.5499999999999998</v>
      </c>
      <c r="P186">
        <f t="shared" si="36"/>
        <v>3</v>
      </c>
      <c r="Q186" s="4">
        <f t="shared" si="27"/>
        <v>105.74378852824323</v>
      </c>
      <c r="R186" s="4">
        <f t="shared" si="28"/>
        <v>79.483340999545476</v>
      </c>
      <c r="S186" s="4">
        <f t="shared" si="29"/>
        <v>115.61998168281447</v>
      </c>
      <c r="T186">
        <f t="shared" si="30"/>
        <v>2.024254866003234</v>
      </c>
      <c r="U186">
        <f t="shared" si="30"/>
        <v>1.9002761139381681</v>
      </c>
      <c r="V186">
        <f t="shared" si="30"/>
        <v>2.063032896235661</v>
      </c>
      <c r="W186" s="2">
        <f t="shared" si="31"/>
        <v>2.004921260241785</v>
      </c>
      <c r="AB186" t="s">
        <v>1041</v>
      </c>
      <c r="AC186" s="12">
        <v>2.87</v>
      </c>
      <c r="AD186" s="12">
        <v>3.2</v>
      </c>
      <c r="AE186" s="12">
        <v>2.5</v>
      </c>
      <c r="AG186">
        <v>0</v>
      </c>
      <c r="AH186">
        <v>1</v>
      </c>
      <c r="AI186">
        <f t="shared" si="32"/>
        <v>79.483340999545476</v>
      </c>
      <c r="AJ186">
        <f t="shared" si="33"/>
        <v>-20.516659000454524</v>
      </c>
    </row>
    <row r="187" spans="2:36">
      <c r="B187" t="s">
        <v>853</v>
      </c>
      <c r="C187" t="s">
        <v>847</v>
      </c>
      <c r="D187" t="str">
        <f t="shared" si="25"/>
        <v>MontpellierToulouse</v>
      </c>
      <c r="E187">
        <v>0.57150009700000004</v>
      </c>
      <c r="F187">
        <v>0.19208138599999999</v>
      </c>
      <c r="G187">
        <v>0.223715583</v>
      </c>
      <c r="H187">
        <v>0.52647913499999999</v>
      </c>
      <c r="I187">
        <v>0.51695408099999995</v>
      </c>
      <c r="J187" s="3">
        <v>8.4635833809090801</v>
      </c>
      <c r="K187" s="3">
        <v>0.16791477353428003</v>
      </c>
      <c r="L187" s="3">
        <v>0</v>
      </c>
      <c r="M187" s="3">
        <f t="shared" si="34"/>
        <v>8.63149815444336</v>
      </c>
      <c r="N187">
        <f t="shared" si="26"/>
        <v>1.85</v>
      </c>
      <c r="O187">
        <f t="shared" si="35"/>
        <v>4.75</v>
      </c>
      <c r="P187">
        <f t="shared" si="36"/>
        <v>3.4</v>
      </c>
      <c r="Q187" s="4">
        <f t="shared" si="27"/>
        <v>107.02613110023844</v>
      </c>
      <c r="R187" s="4">
        <f t="shared" si="28"/>
        <v>92.166097019844472</v>
      </c>
      <c r="S187" s="4">
        <f t="shared" si="29"/>
        <v>91.368501845556636</v>
      </c>
      <c r="T187">
        <f t="shared" si="30"/>
        <v>2.0294898263498067</v>
      </c>
      <c r="U187">
        <f t="shared" si="30"/>
        <v>1.964571196705112</v>
      </c>
      <c r="V187">
        <f t="shared" si="30"/>
        <v>1.9607965039142652</v>
      </c>
      <c r="W187" s="2">
        <f t="shared" si="31"/>
        <v>1.9758719239957658</v>
      </c>
      <c r="AB187" t="s">
        <v>1037</v>
      </c>
      <c r="AC187" s="12">
        <v>2.2000000000000002</v>
      </c>
      <c r="AD187" s="12">
        <v>3.2</v>
      </c>
      <c r="AE187" s="12">
        <v>3.6</v>
      </c>
      <c r="AG187">
        <v>2</v>
      </c>
      <c r="AH187">
        <v>1</v>
      </c>
      <c r="AI187">
        <f t="shared" si="32"/>
        <v>107.02613110023844</v>
      </c>
      <c r="AJ187">
        <f t="shared" si="33"/>
        <v>7.0261311002384446</v>
      </c>
    </row>
    <row r="188" spans="2:36">
      <c r="B188" t="s">
        <v>840</v>
      </c>
      <c r="C188" t="s">
        <v>859</v>
      </c>
      <c r="D188" t="str">
        <f t="shared" si="25"/>
        <v>RennesNice</v>
      </c>
      <c r="E188">
        <v>0.45204461499999998</v>
      </c>
      <c r="F188">
        <v>0.21286382200000001</v>
      </c>
      <c r="G188">
        <v>0.334317894</v>
      </c>
      <c r="H188">
        <v>0.229707357</v>
      </c>
      <c r="I188">
        <v>0.29583773499999999</v>
      </c>
      <c r="J188" s="3">
        <v>0</v>
      </c>
      <c r="K188" s="3">
        <v>1.2068567446748513</v>
      </c>
      <c r="L188" s="3">
        <v>8.3424633149151681</v>
      </c>
      <c r="M188" s="3">
        <f t="shared" si="34"/>
        <v>9.5493200595900198</v>
      </c>
      <c r="N188">
        <f t="shared" si="26"/>
        <v>1.8</v>
      </c>
      <c r="O188">
        <f t="shared" si="35"/>
        <v>4.5</v>
      </c>
      <c r="P188">
        <f t="shared" si="36"/>
        <v>3.6</v>
      </c>
      <c r="Q188" s="4">
        <f t="shared" si="27"/>
        <v>90.450679940409984</v>
      </c>
      <c r="R188" s="4">
        <f t="shared" si="28"/>
        <v>95.881535291446809</v>
      </c>
      <c r="S188" s="4">
        <f t="shared" si="29"/>
        <v>120.48354787410459</v>
      </c>
      <c r="T188">
        <f t="shared" si="30"/>
        <v>1.9564118359084712</v>
      </c>
      <c r="U188">
        <f t="shared" si="30"/>
        <v>1.9817349795049741</v>
      </c>
      <c r="V188">
        <f t="shared" si="30"/>
        <v>2.0809277476967618</v>
      </c>
      <c r="W188" s="2">
        <f t="shared" si="31"/>
        <v>2.0019164992493534</v>
      </c>
      <c r="AB188" t="s">
        <v>892</v>
      </c>
      <c r="AC188" s="12">
        <v>3.25</v>
      </c>
      <c r="AD188" s="12">
        <v>3.3</v>
      </c>
      <c r="AE188" s="12">
        <v>2.2999999999999998</v>
      </c>
      <c r="AG188">
        <v>0</v>
      </c>
      <c r="AH188">
        <v>0</v>
      </c>
      <c r="AI188">
        <f t="shared" si="32"/>
        <v>120.48354787410459</v>
      </c>
      <c r="AJ188">
        <f t="shared" si="33"/>
        <v>20.483547874104588</v>
      </c>
    </row>
    <row r="189" spans="2:36">
      <c r="B189" t="s">
        <v>837</v>
      </c>
      <c r="C189" t="s">
        <v>851</v>
      </c>
      <c r="D189" t="str">
        <f t="shared" si="25"/>
        <v>Saint-ÉtienneBordeaux</v>
      </c>
      <c r="E189">
        <v>0.49662736800000001</v>
      </c>
      <c r="F189">
        <v>0.19770612200000001</v>
      </c>
      <c r="G189">
        <v>0.30402521700000001</v>
      </c>
      <c r="H189">
        <v>0.28381059400000003</v>
      </c>
      <c r="I189">
        <v>0.33391519800000002</v>
      </c>
      <c r="J189" s="3">
        <v>0</v>
      </c>
      <c r="K189" s="3">
        <v>2.0600516526796024</v>
      </c>
      <c r="L189" s="3">
        <v>4.4698449232969191</v>
      </c>
      <c r="M189" s="3">
        <f t="shared" si="34"/>
        <v>6.5298965759765215</v>
      </c>
      <c r="N189">
        <f t="shared" si="26"/>
        <v>1.72</v>
      </c>
      <c r="O189">
        <f t="shared" si="35"/>
        <v>5.25</v>
      </c>
      <c r="P189">
        <f t="shared" si="36"/>
        <v>3.6</v>
      </c>
      <c r="Q189" s="4">
        <f t="shared" si="27"/>
        <v>93.470103424023478</v>
      </c>
      <c r="R189" s="4">
        <f t="shared" si="28"/>
        <v>104.2853746005914</v>
      </c>
      <c r="S189" s="4">
        <f t="shared" si="29"/>
        <v>109.56154514789239</v>
      </c>
      <c r="T189">
        <f t="shared" si="30"/>
        <v>1.9706727232338281</v>
      </c>
      <c r="U189">
        <f t="shared" si="30"/>
        <v>2.0182234054961947</v>
      </c>
      <c r="V189">
        <f t="shared" si="30"/>
        <v>2.0396581484858252</v>
      </c>
      <c r="W189" s="2">
        <f t="shared" si="31"/>
        <v>1.9978126417585158</v>
      </c>
      <c r="AB189" t="s">
        <v>1087</v>
      </c>
      <c r="AC189" s="12">
        <v>1.57</v>
      </c>
      <c r="AD189" s="12">
        <v>4</v>
      </c>
      <c r="AE189" s="12">
        <v>6</v>
      </c>
      <c r="AG189">
        <v>3</v>
      </c>
      <c r="AH189">
        <v>0</v>
      </c>
      <c r="AI189">
        <f t="shared" si="32"/>
        <v>93.470103424023478</v>
      </c>
      <c r="AJ189">
        <f t="shared" si="33"/>
        <v>-6.5298965759765224</v>
      </c>
    </row>
    <row r="190" spans="2:36">
      <c r="B190" t="s">
        <v>854</v>
      </c>
      <c r="C190" t="s">
        <v>866</v>
      </c>
      <c r="D190" t="str">
        <f t="shared" si="25"/>
        <v>LilleParis S-G</v>
      </c>
      <c r="E190">
        <v>7.9643092999999998E-2</v>
      </c>
      <c r="F190">
        <v>0.71505693100000001</v>
      </c>
      <c r="G190">
        <v>0.12649640100000001</v>
      </c>
      <c r="H190">
        <v>0.65424908800000003</v>
      </c>
      <c r="I190">
        <v>0.50330599399999998</v>
      </c>
      <c r="J190" s="3">
        <v>0</v>
      </c>
      <c r="K190" s="3">
        <v>47.168352857911152</v>
      </c>
      <c r="L190" s="3">
        <v>0.6669134161235355</v>
      </c>
      <c r="M190" s="3">
        <f t="shared" si="34"/>
        <v>47.835266274034687</v>
      </c>
      <c r="N190">
        <f t="shared" si="26"/>
        <v>4.33</v>
      </c>
      <c r="O190">
        <f t="shared" si="35"/>
        <v>1.72</v>
      </c>
      <c r="P190">
        <f t="shared" si="36"/>
        <v>4</v>
      </c>
      <c r="Q190" s="4">
        <f t="shared" si="27"/>
        <v>52.164733725965313</v>
      </c>
      <c r="R190" s="4">
        <f t="shared" si="28"/>
        <v>133.29430064157248</v>
      </c>
      <c r="S190" s="4">
        <f t="shared" si="29"/>
        <v>54.832387390459452</v>
      </c>
      <c r="T190">
        <f t="shared" si="30"/>
        <v>1.7173769948746274</v>
      </c>
      <c r="U190">
        <f t="shared" si="30"/>
        <v>2.1248115803753622</v>
      </c>
      <c r="V190">
        <f t="shared" si="30"/>
        <v>1.7390371553843138</v>
      </c>
      <c r="W190" s="2">
        <f t="shared" si="31"/>
        <v>1.8761204046967204</v>
      </c>
      <c r="AB190" t="s">
        <v>1188</v>
      </c>
      <c r="AC190" s="12">
        <v>2.5499999999999998</v>
      </c>
      <c r="AD190" s="12">
        <v>3.3</v>
      </c>
      <c r="AE190" s="12">
        <v>2.8</v>
      </c>
      <c r="AG190">
        <v>5</v>
      </c>
      <c r="AH190">
        <v>1</v>
      </c>
      <c r="AI190">
        <f t="shared" si="32"/>
        <v>52.164733725965313</v>
      </c>
      <c r="AJ190">
        <f t="shared" si="33"/>
        <v>-47.835266274034687</v>
      </c>
    </row>
    <row r="191" spans="2:36">
      <c r="B191" t="s">
        <v>841</v>
      </c>
      <c r="C191" t="s">
        <v>866</v>
      </c>
      <c r="D191" t="str">
        <f t="shared" si="25"/>
        <v>NantesParis S-G</v>
      </c>
      <c r="E191">
        <v>8.0282949000000006E-2</v>
      </c>
      <c r="F191">
        <v>0.71588134800000003</v>
      </c>
      <c r="G191">
        <v>0.12815538300000001</v>
      </c>
      <c r="H191">
        <v>0.65057779199999999</v>
      </c>
      <c r="I191">
        <v>0.500618758</v>
      </c>
      <c r="J191" s="3">
        <v>0</v>
      </c>
      <c r="K191" s="3">
        <v>46.163903594796757</v>
      </c>
      <c r="L191" s="3">
        <v>1.5606862976280178</v>
      </c>
      <c r="M191" s="3">
        <f t="shared" si="34"/>
        <v>47.724589892424774</v>
      </c>
      <c r="N191">
        <f t="shared" si="26"/>
        <v>4.5</v>
      </c>
      <c r="O191">
        <f t="shared" si="35"/>
        <v>1.7</v>
      </c>
      <c r="P191">
        <f t="shared" si="36"/>
        <v>4.2</v>
      </c>
      <c r="Q191" s="4">
        <f t="shared" si="27"/>
        <v>52.275410107575226</v>
      </c>
      <c r="R191" s="4">
        <f t="shared" si="28"/>
        <v>130.75404621872971</v>
      </c>
      <c r="S191" s="4">
        <f t="shared" si="29"/>
        <v>58.8302925576129</v>
      </c>
      <c r="T191">
        <f t="shared" si="30"/>
        <v>1.7182974486012976</v>
      </c>
      <c r="U191">
        <f t="shared" si="30"/>
        <v>2.1164551371054863</v>
      </c>
      <c r="V191">
        <f t="shared" si="30"/>
        <v>1.7696010080991753</v>
      </c>
      <c r="W191" s="2">
        <f t="shared" si="31"/>
        <v>1.8798646379156245</v>
      </c>
      <c r="AB191" t="s">
        <v>1154</v>
      </c>
      <c r="AC191" s="12">
        <v>2.5</v>
      </c>
      <c r="AD191" s="12">
        <v>3.2</v>
      </c>
      <c r="AE191" s="12">
        <v>3</v>
      </c>
      <c r="AG191">
        <v>3</v>
      </c>
      <c r="AH191">
        <v>2</v>
      </c>
      <c r="AI191">
        <f t="shared" si="32"/>
        <v>52.275410107575226</v>
      </c>
      <c r="AJ191">
        <f t="shared" si="33"/>
        <v>-47.724589892424774</v>
      </c>
    </row>
    <row r="192" spans="2:36">
      <c r="B192" t="s">
        <v>846</v>
      </c>
      <c r="C192" t="s">
        <v>840</v>
      </c>
      <c r="D192" t="str">
        <f t="shared" si="25"/>
        <v>DijonRennes</v>
      </c>
      <c r="E192">
        <v>0.37923637100000002</v>
      </c>
      <c r="F192">
        <v>0.25826074199999999</v>
      </c>
      <c r="G192">
        <v>0.36216848600000001</v>
      </c>
      <c r="H192">
        <v>0.19448715999999999</v>
      </c>
      <c r="I192">
        <v>0.276791854</v>
      </c>
      <c r="J192" s="3">
        <v>12.115269231187577</v>
      </c>
      <c r="K192" s="3">
        <v>0</v>
      </c>
      <c r="L192" s="3">
        <v>13.772839483025416</v>
      </c>
      <c r="M192" s="3">
        <f t="shared" si="34"/>
        <v>25.888108714212994</v>
      </c>
      <c r="N192">
        <f t="shared" si="26"/>
        <v>2.87</v>
      </c>
      <c r="O192">
        <f t="shared" si="35"/>
        <v>2.5</v>
      </c>
      <c r="P192">
        <f t="shared" si="36"/>
        <v>3.3</v>
      </c>
      <c r="Q192" s="4">
        <f t="shared" si="27"/>
        <v>108.88271397929535</v>
      </c>
      <c r="R192" s="4">
        <f t="shared" si="28"/>
        <v>74.111891285786996</v>
      </c>
      <c r="S192" s="4">
        <f t="shared" si="29"/>
        <v>119.56226157977086</v>
      </c>
      <c r="T192">
        <f t="shared" si="30"/>
        <v>2.0369589374298696</v>
      </c>
      <c r="U192">
        <f t="shared" si="30"/>
        <v>1.8698878963122454</v>
      </c>
      <c r="V192">
        <f t="shared" si="30"/>
        <v>2.0775941213415279</v>
      </c>
      <c r="W192" s="2">
        <f t="shared" si="31"/>
        <v>2.0078466683141007</v>
      </c>
      <c r="AB192" t="s">
        <v>861</v>
      </c>
      <c r="AC192" s="12">
        <v>2.5</v>
      </c>
      <c r="AD192" s="12">
        <v>3</v>
      </c>
      <c r="AE192" s="12">
        <v>3</v>
      </c>
      <c r="AG192">
        <v>3</v>
      </c>
      <c r="AH192">
        <v>2</v>
      </c>
      <c r="AI192">
        <f t="shared" si="32"/>
        <v>108.88271397929535</v>
      </c>
      <c r="AJ192">
        <f t="shared" si="33"/>
        <v>8.882713979295346</v>
      </c>
    </row>
    <row r="193" spans="2:36">
      <c r="B193" t="s">
        <v>860</v>
      </c>
      <c r="C193" t="s">
        <v>857</v>
      </c>
      <c r="D193" t="str">
        <f t="shared" si="25"/>
        <v>LyonAngers</v>
      </c>
      <c r="E193">
        <v>0.409474585</v>
      </c>
      <c r="F193">
        <v>0.341620747</v>
      </c>
      <c r="G193">
        <v>0.238641302</v>
      </c>
      <c r="H193">
        <v>0.58373906600000003</v>
      </c>
      <c r="I193">
        <v>0.60740552400000003</v>
      </c>
      <c r="J193" s="3">
        <v>0</v>
      </c>
      <c r="K193" s="3">
        <v>28.742337543427396</v>
      </c>
      <c r="L193" s="3">
        <v>13.632980994548637</v>
      </c>
      <c r="M193" s="3">
        <f t="shared" si="34"/>
        <v>42.375318537976035</v>
      </c>
      <c r="N193">
        <f t="shared" si="26"/>
        <v>1.3</v>
      </c>
      <c r="O193">
        <f t="shared" si="35"/>
        <v>10</v>
      </c>
      <c r="P193">
        <f t="shared" si="36"/>
        <v>5.5</v>
      </c>
      <c r="Q193" s="4">
        <f t="shared" si="27"/>
        <v>57.624681462023965</v>
      </c>
      <c r="R193" s="4">
        <f t="shared" si="28"/>
        <v>345.04805689629796</v>
      </c>
      <c r="S193" s="4">
        <f t="shared" si="29"/>
        <v>132.60607693204147</v>
      </c>
      <c r="T193">
        <f t="shared" si="30"/>
        <v>1.7606085377093292</v>
      </c>
      <c r="U193">
        <f t="shared" si="30"/>
        <v>2.5378795860628647</v>
      </c>
      <c r="V193">
        <f t="shared" si="30"/>
        <v>2.122563426916257</v>
      </c>
      <c r="W193" s="2">
        <f t="shared" si="31"/>
        <v>2.0944480700897086</v>
      </c>
      <c r="AB193" t="s">
        <v>940</v>
      </c>
      <c r="AC193" s="12">
        <v>2.87</v>
      </c>
      <c r="AD193" s="12">
        <v>3.2</v>
      </c>
      <c r="AE193" s="12">
        <v>2.5499999999999998</v>
      </c>
      <c r="AG193">
        <v>2</v>
      </c>
      <c r="AH193">
        <v>1</v>
      </c>
      <c r="AI193">
        <f t="shared" si="32"/>
        <v>57.624681462023965</v>
      </c>
      <c r="AJ193">
        <f t="shared" si="33"/>
        <v>-42.375318537976035</v>
      </c>
    </row>
    <row r="194" spans="2:36">
      <c r="B194" t="s">
        <v>863</v>
      </c>
      <c r="C194" t="s">
        <v>862</v>
      </c>
      <c r="D194" t="str">
        <f t="shared" ref="D194:D251" si="37">B194&amp;C194</f>
        <v>GuingampMarseille</v>
      </c>
      <c r="E194">
        <v>0.44352079300000002</v>
      </c>
      <c r="F194">
        <v>0.23447347399999999</v>
      </c>
      <c r="G194">
        <v>0.32099899500000001</v>
      </c>
      <c r="H194">
        <v>0.26568429599999999</v>
      </c>
      <c r="I194">
        <v>0.33393894899999998</v>
      </c>
      <c r="J194" s="3">
        <v>31.97954595909977</v>
      </c>
      <c r="K194" s="3">
        <v>0</v>
      </c>
      <c r="L194" s="3">
        <v>18.329337138093347</v>
      </c>
      <c r="M194" s="3">
        <f t="shared" si="34"/>
        <v>50.308883097193117</v>
      </c>
      <c r="N194">
        <f t="shared" ref="N194:N251" si="38">VLOOKUP(D194,$AB$2:$AE$381, 2, FALSE)</f>
        <v>4</v>
      </c>
      <c r="O194">
        <f t="shared" si="35"/>
        <v>1.9</v>
      </c>
      <c r="P194">
        <f t="shared" si="36"/>
        <v>3.6</v>
      </c>
      <c r="Q194" s="4">
        <f t="shared" ref="Q194:Q251" si="39">100+(J194*N194-J194)-K194-L194</f>
        <v>177.60930073920596</v>
      </c>
      <c r="R194" s="4">
        <f t="shared" ref="R194:R251" si="40">100+(K194*O194-K194)-J194-L194</f>
        <v>49.691116902806883</v>
      </c>
      <c r="S194" s="4">
        <f t="shared" ref="S194:S251" si="41">100+(L194*P194-L194)-J194-K194</f>
        <v>115.67673059994291</v>
      </c>
      <c r="T194">
        <f t="shared" ref="T194:V251" si="42">LOG(Q194)</f>
        <v>2.2494657044265485</v>
      </c>
      <c r="U194">
        <f t="shared" si="42"/>
        <v>1.6962787584536114</v>
      </c>
      <c r="V194">
        <f t="shared" si="42"/>
        <v>2.0632460055515192</v>
      </c>
      <c r="W194" s="2">
        <f t="shared" ref="W194:W251" si="43">(E194*T194)+(F194*U194)+(G194*V194)</f>
        <v>2.0577170806403937</v>
      </c>
      <c r="AB194" t="s">
        <v>1060</v>
      </c>
      <c r="AC194" s="12">
        <v>2.2999999999999998</v>
      </c>
      <c r="AD194" s="12">
        <v>3.2</v>
      </c>
      <c r="AE194" s="12">
        <v>3.3</v>
      </c>
      <c r="AG194">
        <v>1</v>
      </c>
      <c r="AH194">
        <v>3</v>
      </c>
      <c r="AI194">
        <f t="shared" ref="AI194:AI251" si="44">IF(AG194=AH194,S194,IF(AG194&gt;AH194,Q194,R194))</f>
        <v>49.691116902806883</v>
      </c>
      <c r="AJ194">
        <f t="shared" ref="AJ194:AJ251" si="45">AI194-100</f>
        <v>-50.308883097193117</v>
      </c>
    </row>
    <row r="195" spans="2:36">
      <c r="B195" t="s">
        <v>1243</v>
      </c>
      <c r="C195" t="s">
        <v>851</v>
      </c>
      <c r="D195" t="str">
        <f t="shared" si="37"/>
        <v>NîmesBordeaux</v>
      </c>
      <c r="E195">
        <v>0.52716868400000005</v>
      </c>
      <c r="F195">
        <v>0.164822895</v>
      </c>
      <c r="G195">
        <v>0.30639121800000002</v>
      </c>
      <c r="H195">
        <v>0.25570664700000001</v>
      </c>
      <c r="I195">
        <v>0.29273830699999998</v>
      </c>
      <c r="J195" s="3">
        <v>20.852702547360803</v>
      </c>
      <c r="K195" s="3">
        <v>0</v>
      </c>
      <c r="L195" s="3">
        <v>10.494735564043678</v>
      </c>
      <c r="M195" s="3">
        <f t="shared" ref="M195:M251" si="46">SUM(J195:L195)</f>
        <v>31.347438111404479</v>
      </c>
      <c r="N195">
        <f t="shared" si="38"/>
        <v>2.15</v>
      </c>
      <c r="O195">
        <f t="shared" ref="O195:O251" si="47">VLOOKUP(D195,$AB$2:$AE$381, 4, FALSE)</f>
        <v>3.4</v>
      </c>
      <c r="P195">
        <f t="shared" ref="P195:P251" si="48">VLOOKUP(D195,$AB$2:$AE$381, 3, FALSE)</f>
        <v>3.4</v>
      </c>
      <c r="Q195" s="4">
        <f t="shared" si="39"/>
        <v>113.48587236542124</v>
      </c>
      <c r="R195" s="4">
        <f t="shared" si="40"/>
        <v>68.652561888595514</v>
      </c>
      <c r="S195" s="4">
        <f t="shared" si="41"/>
        <v>104.33466280634401</v>
      </c>
      <c r="T195">
        <f t="shared" si="42"/>
        <v>2.0549418004223079</v>
      </c>
      <c r="U195">
        <f t="shared" si="42"/>
        <v>1.8366567483217975</v>
      </c>
      <c r="V195">
        <f t="shared" si="42"/>
        <v>2.0184286168119017</v>
      </c>
      <c r="W195" s="2">
        <f t="shared" si="43"/>
        <v>2.0044528493559577</v>
      </c>
      <c r="AB195" t="s">
        <v>1281</v>
      </c>
      <c r="AC195" s="12">
        <v>2.37</v>
      </c>
      <c r="AD195" s="12">
        <v>3.25</v>
      </c>
      <c r="AE195" s="12">
        <v>3.1</v>
      </c>
      <c r="AG195">
        <v>2</v>
      </c>
      <c r="AH195">
        <v>1</v>
      </c>
      <c r="AI195">
        <f t="shared" si="44"/>
        <v>113.48587236542124</v>
      </c>
      <c r="AJ195">
        <f t="shared" si="45"/>
        <v>13.485872365421244</v>
      </c>
    </row>
    <row r="196" spans="2:36">
      <c r="B196" t="s">
        <v>859</v>
      </c>
      <c r="C196" t="s">
        <v>850</v>
      </c>
      <c r="D196" t="str">
        <f t="shared" si="37"/>
        <v>NiceCaen</v>
      </c>
      <c r="E196">
        <v>0.43300277700000001</v>
      </c>
      <c r="F196">
        <v>0.18210052099999999</v>
      </c>
      <c r="G196">
        <v>0.38461672099999999</v>
      </c>
      <c r="H196">
        <v>0.14498493300000001</v>
      </c>
      <c r="I196">
        <v>0.208809561</v>
      </c>
      <c r="J196" s="3">
        <v>0</v>
      </c>
      <c r="K196" s="3">
        <v>0.77240369081661364</v>
      </c>
      <c r="L196" s="3">
        <v>12.068627267947246</v>
      </c>
      <c r="M196" s="3">
        <f t="shared" si="46"/>
        <v>12.841030958763859</v>
      </c>
      <c r="N196">
        <f t="shared" si="38"/>
        <v>1.83</v>
      </c>
      <c r="O196">
        <f t="shared" si="47"/>
        <v>5</v>
      </c>
      <c r="P196">
        <f t="shared" si="48"/>
        <v>3.3</v>
      </c>
      <c r="Q196" s="4">
        <f t="shared" si="39"/>
        <v>87.158969041236134</v>
      </c>
      <c r="R196" s="4">
        <f t="shared" si="40"/>
        <v>91.020987495319204</v>
      </c>
      <c r="S196" s="4">
        <f t="shared" si="41"/>
        <v>126.98543902546204</v>
      </c>
      <c r="T196">
        <f t="shared" si="42"/>
        <v>1.9403120845578086</v>
      </c>
      <c r="U196">
        <f t="shared" si="42"/>
        <v>1.9591415428979244</v>
      </c>
      <c r="V196">
        <f t="shared" si="42"/>
        <v>2.103753924787136</v>
      </c>
      <c r="W196" s="2">
        <f t="shared" si="43"/>
        <v>2.0060601528771547</v>
      </c>
      <c r="AB196" t="s">
        <v>1097</v>
      </c>
      <c r="AC196" s="12">
        <v>2.25</v>
      </c>
      <c r="AD196" s="12">
        <v>3.5</v>
      </c>
      <c r="AE196" s="12">
        <v>3.1</v>
      </c>
      <c r="AG196">
        <v>0</v>
      </c>
      <c r="AH196">
        <v>1</v>
      </c>
      <c r="AI196">
        <f t="shared" si="44"/>
        <v>91.020987495319204</v>
      </c>
      <c r="AJ196">
        <f t="shared" si="45"/>
        <v>-8.9790125046807958</v>
      </c>
    </row>
    <row r="197" spans="2:36">
      <c r="B197" t="s">
        <v>838</v>
      </c>
      <c r="C197" t="s">
        <v>853</v>
      </c>
      <c r="D197" t="str">
        <f t="shared" si="37"/>
        <v>StrasbourgMontpellier</v>
      </c>
      <c r="E197">
        <v>0.40741407600000001</v>
      </c>
      <c r="F197">
        <v>0.34050764700000002</v>
      </c>
      <c r="G197">
        <v>0.243331514</v>
      </c>
      <c r="H197">
        <v>0.56247543099999997</v>
      </c>
      <c r="I197">
        <v>0.59109420499999998</v>
      </c>
      <c r="J197" s="3">
        <v>7.7012050379258188</v>
      </c>
      <c r="K197" s="3">
        <v>5.4408548896304785</v>
      </c>
      <c r="L197" s="3">
        <v>0</v>
      </c>
      <c r="M197" s="3">
        <f t="shared" si="46"/>
        <v>13.142059927556296</v>
      </c>
      <c r="N197">
        <f t="shared" si="38"/>
        <v>2.6</v>
      </c>
      <c r="O197">
        <f t="shared" si="47"/>
        <v>3</v>
      </c>
      <c r="P197">
        <f t="shared" si="48"/>
        <v>3.1</v>
      </c>
      <c r="Q197" s="4">
        <f t="shared" si="39"/>
        <v>106.88107317105084</v>
      </c>
      <c r="R197" s="4">
        <f t="shared" si="40"/>
        <v>103.18050474133514</v>
      </c>
      <c r="S197" s="4">
        <f t="shared" si="41"/>
        <v>86.857940072443711</v>
      </c>
      <c r="T197">
        <f t="shared" si="42"/>
        <v>2.0289008058156548</v>
      </c>
      <c r="U197">
        <f t="shared" si="42"/>
        <v>2.0135976480366158</v>
      </c>
      <c r="V197">
        <f t="shared" si="42"/>
        <v>1.9388095253971624</v>
      </c>
      <c r="W197" s="2">
        <f t="shared" si="43"/>
        <v>1.9840216014072356</v>
      </c>
      <c r="AB197" t="s">
        <v>1047</v>
      </c>
      <c r="AC197" s="12">
        <v>5.25</v>
      </c>
      <c r="AD197" s="12">
        <v>3.75</v>
      </c>
      <c r="AE197" s="12">
        <v>1.66</v>
      </c>
      <c r="AG197">
        <v>1</v>
      </c>
      <c r="AH197">
        <v>3</v>
      </c>
      <c r="AI197">
        <f t="shared" si="44"/>
        <v>103.18050474133514</v>
      </c>
      <c r="AJ197">
        <f t="shared" si="45"/>
        <v>3.1805047413351417</v>
      </c>
    </row>
    <row r="198" spans="2:36">
      <c r="B198" t="s">
        <v>841</v>
      </c>
      <c r="C198" t="s">
        <v>844</v>
      </c>
      <c r="D198" t="str">
        <f t="shared" si="37"/>
        <v>NantesAmiens</v>
      </c>
      <c r="E198">
        <v>0.66118505500000002</v>
      </c>
      <c r="F198">
        <v>0.116195855</v>
      </c>
      <c r="G198">
        <v>0.20998693800000001</v>
      </c>
      <c r="H198">
        <v>0.444939056</v>
      </c>
      <c r="I198">
        <v>0.38847019999999999</v>
      </c>
      <c r="J198" s="3">
        <v>32.720159201509048</v>
      </c>
      <c r="K198" s="3">
        <v>0</v>
      </c>
      <c r="L198" s="3">
        <v>0.80122513777117499</v>
      </c>
      <c r="M198" s="3">
        <f t="shared" si="46"/>
        <v>33.521384339280225</v>
      </c>
      <c r="N198">
        <f t="shared" si="38"/>
        <v>1.95</v>
      </c>
      <c r="O198">
        <f t="shared" si="47"/>
        <v>4.33</v>
      </c>
      <c r="P198">
        <f t="shared" si="48"/>
        <v>3.25</v>
      </c>
      <c r="Q198" s="4">
        <f t="shared" si="39"/>
        <v>130.28292610366242</v>
      </c>
      <c r="R198" s="4">
        <f t="shared" si="40"/>
        <v>66.478615660719782</v>
      </c>
      <c r="S198" s="4">
        <f t="shared" si="41"/>
        <v>69.082597358476093</v>
      </c>
      <c r="T198">
        <f t="shared" si="42"/>
        <v>2.1148875040869037</v>
      </c>
      <c r="U198">
        <f t="shared" si="42"/>
        <v>1.8226819671964789</v>
      </c>
      <c r="V198">
        <f t="shared" si="42"/>
        <v>1.8393686577496176</v>
      </c>
      <c r="W198" s="2">
        <f t="shared" si="43"/>
        <v>1.9963634925740013</v>
      </c>
      <c r="AB198" t="s">
        <v>1162</v>
      </c>
      <c r="AC198" s="12">
        <v>1.65</v>
      </c>
      <c r="AD198" s="12">
        <v>3.6</v>
      </c>
      <c r="AE198" s="12">
        <v>5.75</v>
      </c>
      <c r="AG198">
        <v>3</v>
      </c>
      <c r="AH198">
        <v>2</v>
      </c>
      <c r="AI198">
        <f t="shared" si="44"/>
        <v>130.28292610366242</v>
      </c>
      <c r="AJ198">
        <f t="shared" si="45"/>
        <v>30.282926103662419</v>
      </c>
    </row>
    <row r="199" spans="2:36">
      <c r="B199" t="s">
        <v>847</v>
      </c>
      <c r="C199" t="s">
        <v>854</v>
      </c>
      <c r="D199" t="str">
        <f t="shared" si="37"/>
        <v>ToulouseLille</v>
      </c>
      <c r="E199">
        <v>0.261681308</v>
      </c>
      <c r="F199">
        <v>0.404694416</v>
      </c>
      <c r="G199">
        <v>0.33293320399999998</v>
      </c>
      <c r="H199">
        <v>0.24945806200000001</v>
      </c>
      <c r="I199">
        <v>0.32719938700000001</v>
      </c>
      <c r="J199" s="3">
        <v>0</v>
      </c>
      <c r="K199" s="3">
        <v>0</v>
      </c>
      <c r="L199" s="3">
        <v>1.658638150706897</v>
      </c>
      <c r="M199" s="3">
        <f t="shared" si="46"/>
        <v>1.658638150706897</v>
      </c>
      <c r="N199">
        <f t="shared" si="38"/>
        <v>3.75</v>
      </c>
      <c r="O199">
        <f t="shared" si="47"/>
        <v>2.15</v>
      </c>
      <c r="P199">
        <f t="shared" si="48"/>
        <v>3.1</v>
      </c>
      <c r="Q199" s="4">
        <f t="shared" si="39"/>
        <v>98.341361849293108</v>
      </c>
      <c r="R199" s="4">
        <f t="shared" si="40"/>
        <v>98.341361849293108</v>
      </c>
      <c r="S199" s="4">
        <f t="shared" si="41"/>
        <v>103.48314011648448</v>
      </c>
      <c r="T199">
        <f t="shared" si="42"/>
        <v>1.9927362181857673</v>
      </c>
      <c r="U199">
        <f t="shared" si="42"/>
        <v>1.9927362181857673</v>
      </c>
      <c r="V199">
        <f t="shared" si="42"/>
        <v>2.0148695985772735</v>
      </c>
      <c r="W199" s="2">
        <f t="shared" si="43"/>
        <v>1.9987280312310882</v>
      </c>
      <c r="AB199" t="s">
        <v>911</v>
      </c>
      <c r="AC199" s="12">
        <v>1.9</v>
      </c>
      <c r="AD199" s="12">
        <v>3.5</v>
      </c>
      <c r="AE199" s="12">
        <v>4</v>
      </c>
      <c r="AG199">
        <v>0</v>
      </c>
      <c r="AH199">
        <v>0</v>
      </c>
      <c r="AI199">
        <f t="shared" si="44"/>
        <v>103.48314011648448</v>
      </c>
      <c r="AJ199">
        <f t="shared" si="45"/>
        <v>3.4831401164844777</v>
      </c>
    </row>
    <row r="200" spans="2:36">
      <c r="B200" t="s">
        <v>1244</v>
      </c>
      <c r="C200" t="s">
        <v>837</v>
      </c>
      <c r="D200" t="str">
        <f t="shared" si="37"/>
        <v>ReimsSaint-Étienne</v>
      </c>
      <c r="E200">
        <v>0.41229159799999998</v>
      </c>
      <c r="F200">
        <v>0.28857166200000001</v>
      </c>
      <c r="G200">
        <v>0.29744378900000001</v>
      </c>
      <c r="H200">
        <v>0.34587572300000002</v>
      </c>
      <c r="I200">
        <v>0.41396754099999999</v>
      </c>
      <c r="J200" s="3">
        <v>2.2219249789838065</v>
      </c>
      <c r="K200" s="3">
        <v>0</v>
      </c>
      <c r="L200" s="3">
        <v>0</v>
      </c>
      <c r="M200" s="3">
        <f t="shared" si="46"/>
        <v>2.2219249789838065</v>
      </c>
      <c r="N200">
        <f t="shared" si="38"/>
        <v>2.5</v>
      </c>
      <c r="O200">
        <f t="shared" si="47"/>
        <v>3.1</v>
      </c>
      <c r="P200">
        <f t="shared" si="48"/>
        <v>3.1</v>
      </c>
      <c r="Q200" s="4">
        <f t="shared" si="39"/>
        <v>103.3328874684757</v>
      </c>
      <c r="R200" s="4">
        <f t="shared" si="40"/>
        <v>97.778075021016193</v>
      </c>
      <c r="S200" s="4">
        <f t="shared" si="41"/>
        <v>97.778075021016193</v>
      </c>
      <c r="T200">
        <f t="shared" si="42"/>
        <v>2.0142385652075285</v>
      </c>
      <c r="U200">
        <f t="shared" si="42"/>
        <v>1.9902414829587052</v>
      </c>
      <c r="V200">
        <f t="shared" si="42"/>
        <v>1.9902414829587052</v>
      </c>
      <c r="W200" s="2">
        <f t="shared" si="43"/>
        <v>1.9967658970375934</v>
      </c>
      <c r="AB200" t="s">
        <v>1282</v>
      </c>
      <c r="AC200" s="12">
        <v>1.95</v>
      </c>
      <c r="AD200" s="12">
        <v>3.6</v>
      </c>
      <c r="AE200" s="12">
        <v>3.8</v>
      </c>
      <c r="AG200">
        <v>0</v>
      </c>
      <c r="AH200">
        <v>2</v>
      </c>
      <c r="AI200">
        <f t="shared" si="44"/>
        <v>97.778075021016193</v>
      </c>
      <c r="AJ200">
        <f t="shared" si="45"/>
        <v>-2.2219249789838074</v>
      </c>
    </row>
    <row r="201" spans="2:36">
      <c r="B201" t="s">
        <v>866</v>
      </c>
      <c r="C201" t="s">
        <v>865</v>
      </c>
      <c r="D201" t="str">
        <f t="shared" si="37"/>
        <v>Paris S-GMonaco</v>
      </c>
      <c r="E201">
        <v>0.420852271</v>
      </c>
      <c r="F201">
        <v>0.27380169199999999</v>
      </c>
      <c r="G201">
        <v>0.163748849</v>
      </c>
      <c r="H201">
        <v>0.78173522600000001</v>
      </c>
      <c r="I201">
        <v>0.75025796</v>
      </c>
      <c r="J201" s="3">
        <v>0</v>
      </c>
      <c r="K201" s="3">
        <v>19.809577465176407</v>
      </c>
      <c r="L201" s="3">
        <v>1.6140139569207537</v>
      </c>
      <c r="M201" s="3">
        <f t="shared" si="46"/>
        <v>21.423591422097161</v>
      </c>
      <c r="N201">
        <f t="shared" si="38"/>
        <v>1.5</v>
      </c>
      <c r="O201">
        <f t="shared" si="47"/>
        <v>6.5</v>
      </c>
      <c r="P201">
        <f t="shared" si="48"/>
        <v>4.5</v>
      </c>
      <c r="Q201" s="4">
        <f t="shared" si="39"/>
        <v>78.576408577902839</v>
      </c>
      <c r="R201" s="4">
        <f t="shared" si="40"/>
        <v>207.33866210154949</v>
      </c>
      <c r="S201" s="4">
        <f t="shared" si="41"/>
        <v>85.839471384046234</v>
      </c>
      <c r="T201">
        <f t="shared" si="42"/>
        <v>1.895292175017361</v>
      </c>
      <c r="U201">
        <f t="shared" si="42"/>
        <v>2.31668029182755</v>
      </c>
      <c r="V201">
        <f t="shared" si="42"/>
        <v>1.9336870344972861</v>
      </c>
      <c r="W201" s="2">
        <f t="shared" si="43"/>
        <v>1.7485880260151767</v>
      </c>
      <c r="AB201" t="s">
        <v>1206</v>
      </c>
      <c r="AC201" s="12">
        <v>1.1000000000000001</v>
      </c>
      <c r="AD201" s="12">
        <v>10</v>
      </c>
      <c r="AE201" s="12">
        <v>26</v>
      </c>
      <c r="AG201">
        <v>3</v>
      </c>
      <c r="AH201">
        <v>1</v>
      </c>
      <c r="AI201">
        <f t="shared" si="44"/>
        <v>78.576408577902839</v>
      </c>
      <c r="AJ201">
        <f t="shared" si="45"/>
        <v>-21.423591422097161</v>
      </c>
    </row>
    <row r="202" spans="2:36">
      <c r="B202" t="s">
        <v>851</v>
      </c>
      <c r="C202" t="s">
        <v>860</v>
      </c>
      <c r="D202" t="str">
        <f t="shared" si="37"/>
        <v>BordeauxLyon</v>
      </c>
      <c r="E202">
        <v>0.383370973</v>
      </c>
      <c r="F202">
        <v>0.35706384800000002</v>
      </c>
      <c r="G202">
        <v>0.253274363</v>
      </c>
      <c r="H202">
        <v>0.52150349799999995</v>
      </c>
      <c r="I202">
        <v>0.56052967799999998</v>
      </c>
      <c r="J202" s="3">
        <v>25.957676378567939</v>
      </c>
      <c r="K202" s="3">
        <v>0</v>
      </c>
      <c r="L202" s="3">
        <v>7.8288107919174603</v>
      </c>
      <c r="M202" s="3">
        <f t="shared" si="46"/>
        <v>33.786487170485401</v>
      </c>
      <c r="N202">
        <f t="shared" si="38"/>
        <v>5.25</v>
      </c>
      <c r="O202">
        <f t="shared" si="47"/>
        <v>1.7</v>
      </c>
      <c r="P202">
        <f t="shared" si="48"/>
        <v>3.75</v>
      </c>
      <c r="Q202" s="4">
        <f t="shared" si="39"/>
        <v>202.49131381699627</v>
      </c>
      <c r="R202" s="4">
        <f t="shared" si="40"/>
        <v>66.213512829514599</v>
      </c>
      <c r="S202" s="4">
        <f t="shared" si="41"/>
        <v>95.571553299205078</v>
      </c>
      <c r="T202">
        <f t="shared" si="42"/>
        <v>2.3064063982062093</v>
      </c>
      <c r="U202">
        <f t="shared" si="42"/>
        <v>1.820946629144033</v>
      </c>
      <c r="V202">
        <f t="shared" si="42"/>
        <v>1.9803286445395873</v>
      </c>
      <c r="W202" s="2">
        <f t="shared" si="43"/>
        <v>2.035969951394955</v>
      </c>
      <c r="AB202" t="s">
        <v>1283</v>
      </c>
      <c r="AC202" s="12">
        <v>2.25</v>
      </c>
      <c r="AD202" s="12">
        <v>3</v>
      </c>
      <c r="AE202" s="12">
        <v>3.7</v>
      </c>
      <c r="AG202">
        <v>2</v>
      </c>
      <c r="AH202">
        <v>3</v>
      </c>
      <c r="AI202">
        <f t="shared" si="44"/>
        <v>66.213512829514599</v>
      </c>
      <c r="AJ202">
        <f t="shared" si="45"/>
        <v>-33.786487170485401</v>
      </c>
    </row>
    <row r="203" spans="2:36">
      <c r="B203" t="s">
        <v>857</v>
      </c>
      <c r="C203" t="s">
        <v>1244</v>
      </c>
      <c r="D203" t="str">
        <f t="shared" si="37"/>
        <v>AngersReims</v>
      </c>
      <c r="E203">
        <v>0.43411993300000001</v>
      </c>
      <c r="F203">
        <v>0.25534632200000001</v>
      </c>
      <c r="G203">
        <v>0.30923582500000002</v>
      </c>
      <c r="H203">
        <v>0.30187112700000002</v>
      </c>
      <c r="I203">
        <v>0.37033910599999997</v>
      </c>
      <c r="J203" s="3">
        <v>6.5892891800470492</v>
      </c>
      <c r="K203" s="3">
        <v>0</v>
      </c>
      <c r="L203" s="3">
        <v>1.2423031239245255</v>
      </c>
      <c r="M203" s="3">
        <f t="shared" si="46"/>
        <v>7.8315923039715747</v>
      </c>
      <c r="N203">
        <f t="shared" si="38"/>
        <v>2.5</v>
      </c>
      <c r="O203">
        <f t="shared" si="47"/>
        <v>2.9</v>
      </c>
      <c r="P203">
        <f t="shared" si="48"/>
        <v>3.1</v>
      </c>
      <c r="Q203" s="4">
        <f t="shared" si="39"/>
        <v>108.64163064614604</v>
      </c>
      <c r="R203" s="4">
        <f t="shared" si="40"/>
        <v>92.168407696028424</v>
      </c>
      <c r="S203" s="4">
        <f t="shared" si="41"/>
        <v>96.019547380194453</v>
      </c>
      <c r="T203">
        <f t="shared" si="42"/>
        <v>2.0359962754867618</v>
      </c>
      <c r="U203">
        <f t="shared" si="42"/>
        <v>1.9645820846711795</v>
      </c>
      <c r="V203">
        <f t="shared" si="42"/>
        <v>1.9823596544476934</v>
      </c>
      <c r="W203" s="2">
        <f t="shared" si="43"/>
        <v>1.9985319994802881</v>
      </c>
      <c r="AB203" t="s">
        <v>1220</v>
      </c>
      <c r="AC203" s="12">
        <v>2.4500000000000002</v>
      </c>
      <c r="AD203" s="12">
        <v>3.1</v>
      </c>
      <c r="AE203" s="12">
        <v>3.1</v>
      </c>
      <c r="AG203">
        <v>1</v>
      </c>
      <c r="AH203">
        <v>1</v>
      </c>
      <c r="AI203">
        <f t="shared" si="44"/>
        <v>96.019547380194453</v>
      </c>
      <c r="AJ203">
        <f t="shared" si="45"/>
        <v>-3.980452619805547</v>
      </c>
    </row>
    <row r="204" spans="2:36">
      <c r="B204" t="s">
        <v>859</v>
      </c>
      <c r="C204" t="s">
        <v>863</v>
      </c>
      <c r="D204" t="str">
        <f t="shared" si="37"/>
        <v>NiceGuingamp</v>
      </c>
      <c r="E204">
        <v>0.58750094399999997</v>
      </c>
      <c r="F204">
        <v>0.10551669700000001</v>
      </c>
      <c r="G204">
        <v>0.30530400400000002</v>
      </c>
      <c r="H204">
        <v>0.20919564600000001</v>
      </c>
      <c r="I204">
        <v>0.208530875</v>
      </c>
      <c r="J204" s="3">
        <v>29.864076930847844</v>
      </c>
      <c r="K204" s="3">
        <v>0</v>
      </c>
      <c r="L204" s="3">
        <v>12.567936315874498</v>
      </c>
      <c r="M204" s="3">
        <f t="shared" si="46"/>
        <v>42.432013246722342</v>
      </c>
      <c r="N204">
        <f t="shared" si="38"/>
        <v>2</v>
      </c>
      <c r="O204">
        <f t="shared" si="47"/>
        <v>4</v>
      </c>
      <c r="P204">
        <f t="shared" si="48"/>
        <v>3.2</v>
      </c>
      <c r="Q204" s="4">
        <f t="shared" si="39"/>
        <v>117.29614061497333</v>
      </c>
      <c r="R204" s="4">
        <f t="shared" si="40"/>
        <v>57.567986753277658</v>
      </c>
      <c r="S204" s="4">
        <f t="shared" si="41"/>
        <v>97.785382964076049</v>
      </c>
      <c r="T204">
        <f t="shared" si="42"/>
        <v>2.0692837227958809</v>
      </c>
      <c r="U204">
        <f t="shared" si="42"/>
        <v>1.7601810417318298</v>
      </c>
      <c r="V204">
        <f t="shared" si="42"/>
        <v>1.9902739409585701</v>
      </c>
      <c r="W204" s="2">
        <f t="shared" si="43"/>
        <v>2.0090732334234871</v>
      </c>
      <c r="AB204" t="s">
        <v>1199</v>
      </c>
      <c r="AC204" s="12">
        <v>1.66</v>
      </c>
      <c r="AD204" s="12">
        <v>3.6</v>
      </c>
      <c r="AE204" s="12">
        <v>5.75</v>
      </c>
      <c r="AG204">
        <v>3</v>
      </c>
      <c r="AH204">
        <v>0</v>
      </c>
      <c r="AI204">
        <f t="shared" si="44"/>
        <v>117.29614061497333</v>
      </c>
      <c r="AJ204">
        <f t="shared" si="45"/>
        <v>17.296140614973325</v>
      </c>
    </row>
    <row r="205" spans="2:36">
      <c r="B205" t="s">
        <v>850</v>
      </c>
      <c r="C205" t="s">
        <v>846</v>
      </c>
      <c r="D205" t="str">
        <f t="shared" si="37"/>
        <v>CaenDijon</v>
      </c>
      <c r="E205">
        <v>0.39424207100000003</v>
      </c>
      <c r="F205">
        <v>0.188118956</v>
      </c>
      <c r="G205">
        <v>0.41750827099999999</v>
      </c>
      <c r="H205">
        <v>0.112884331</v>
      </c>
      <c r="I205">
        <v>0.180224407</v>
      </c>
      <c r="J205" s="3">
        <v>18.457184193064588</v>
      </c>
      <c r="K205" s="3">
        <v>0</v>
      </c>
      <c r="L205" s="3">
        <v>22.805562046062562</v>
      </c>
      <c r="M205" s="3">
        <f t="shared" si="46"/>
        <v>41.262746239127154</v>
      </c>
      <c r="N205">
        <f t="shared" si="38"/>
        <v>2.8</v>
      </c>
      <c r="O205">
        <f t="shared" si="47"/>
        <v>2.62</v>
      </c>
      <c r="P205">
        <f t="shared" si="48"/>
        <v>3.1</v>
      </c>
      <c r="Q205" s="4">
        <f t="shared" si="39"/>
        <v>110.41736950145369</v>
      </c>
      <c r="R205" s="4">
        <f t="shared" si="40"/>
        <v>58.737253760872846</v>
      </c>
      <c r="S205" s="4">
        <f t="shared" si="41"/>
        <v>129.43449610366679</v>
      </c>
      <c r="T205">
        <f t="shared" si="42"/>
        <v>2.0430373966294124</v>
      </c>
      <c r="U205">
        <f t="shared" si="42"/>
        <v>1.7689136373794943</v>
      </c>
      <c r="V205">
        <f t="shared" si="42"/>
        <v>2.1120500373134155</v>
      </c>
      <c r="W205" s="2">
        <f t="shared" si="43"/>
        <v>2.0200158404398305</v>
      </c>
      <c r="AB205" t="s">
        <v>1068</v>
      </c>
      <c r="AC205" s="12">
        <v>4.33</v>
      </c>
      <c r="AD205" s="12">
        <v>3.6</v>
      </c>
      <c r="AE205" s="12">
        <v>1.85</v>
      </c>
      <c r="AG205">
        <v>1</v>
      </c>
      <c r="AH205">
        <v>0</v>
      </c>
      <c r="AI205">
        <f t="shared" si="44"/>
        <v>110.41736950145369</v>
      </c>
      <c r="AJ205">
        <f t="shared" si="45"/>
        <v>10.417369501453692</v>
      </c>
    </row>
    <row r="206" spans="2:36">
      <c r="B206" t="s">
        <v>854</v>
      </c>
      <c r="C206" t="s">
        <v>1243</v>
      </c>
      <c r="D206" t="str">
        <f t="shared" si="37"/>
        <v>LilleNîmes</v>
      </c>
      <c r="E206">
        <v>0.49551061400000002</v>
      </c>
      <c r="F206">
        <v>0.26040571099999998</v>
      </c>
      <c r="G206">
        <v>0.18478038699999999</v>
      </c>
      <c r="H206">
        <v>0.75918598900000001</v>
      </c>
      <c r="I206">
        <v>0.72731140800000005</v>
      </c>
      <c r="J206" s="3">
        <v>0</v>
      </c>
      <c r="K206" s="3">
        <v>14.533506282401753</v>
      </c>
      <c r="L206" s="3">
        <v>0</v>
      </c>
      <c r="M206" s="3">
        <f t="shared" si="46"/>
        <v>14.533506282401753</v>
      </c>
      <c r="N206">
        <f t="shared" si="38"/>
        <v>1.5</v>
      </c>
      <c r="O206">
        <f t="shared" si="47"/>
        <v>6.5</v>
      </c>
      <c r="P206">
        <f t="shared" si="48"/>
        <v>4</v>
      </c>
      <c r="Q206" s="4">
        <f t="shared" si="39"/>
        <v>85.46649371759824</v>
      </c>
      <c r="R206" s="4">
        <f t="shared" si="40"/>
        <v>179.93428455320964</v>
      </c>
      <c r="S206" s="4">
        <f t="shared" si="41"/>
        <v>85.46649371759824</v>
      </c>
      <c r="T206">
        <f t="shared" si="42"/>
        <v>1.9317958872944099</v>
      </c>
      <c r="U206">
        <f t="shared" si="42"/>
        <v>2.2551139213981202</v>
      </c>
      <c r="V206">
        <f t="shared" si="42"/>
        <v>1.9317958872944099</v>
      </c>
      <c r="W206" s="2">
        <f t="shared" si="43"/>
        <v>1.9014279019828728</v>
      </c>
      <c r="AB206" t="s">
        <v>1234</v>
      </c>
      <c r="AC206" s="12">
        <v>2.0499999999999998</v>
      </c>
      <c r="AD206" s="12">
        <v>3.4</v>
      </c>
      <c r="AE206" s="12">
        <v>3.8</v>
      </c>
      <c r="AG206">
        <v>5</v>
      </c>
      <c r="AH206">
        <v>0</v>
      </c>
      <c r="AI206">
        <f t="shared" si="44"/>
        <v>85.46649371759824</v>
      </c>
      <c r="AJ206">
        <f t="shared" si="45"/>
        <v>-14.53350628240176</v>
      </c>
    </row>
    <row r="207" spans="2:36">
      <c r="B207" t="s">
        <v>844</v>
      </c>
      <c r="C207" t="s">
        <v>838</v>
      </c>
      <c r="D207" t="str">
        <f t="shared" si="37"/>
        <v>AmiensStrasbourg</v>
      </c>
      <c r="E207">
        <v>0.30738322099999998</v>
      </c>
      <c r="F207">
        <v>0.40341703000000001</v>
      </c>
      <c r="G207">
        <v>0.286958133</v>
      </c>
      <c r="H207">
        <v>0.38386254199999997</v>
      </c>
      <c r="I207">
        <v>0.44778204199999999</v>
      </c>
      <c r="J207" s="3">
        <v>0</v>
      </c>
      <c r="K207" s="3">
        <v>20.435766331274081</v>
      </c>
      <c r="L207" s="3">
        <v>4.5669363872619391</v>
      </c>
      <c r="M207" s="3">
        <f t="shared" si="46"/>
        <v>25.002702718536021</v>
      </c>
      <c r="N207">
        <f t="shared" si="38"/>
        <v>2.1</v>
      </c>
      <c r="O207">
        <f t="shared" si="47"/>
        <v>3.75</v>
      </c>
      <c r="P207">
        <f t="shared" si="48"/>
        <v>3.1</v>
      </c>
      <c r="Q207" s="4">
        <f t="shared" si="39"/>
        <v>74.997297281463986</v>
      </c>
      <c r="R207" s="4">
        <f t="shared" si="40"/>
        <v>151.63142102374178</v>
      </c>
      <c r="S207" s="4">
        <f t="shared" si="41"/>
        <v>89.154800081975992</v>
      </c>
      <c r="T207">
        <f t="shared" si="42"/>
        <v>1.875045612766419</v>
      </c>
      <c r="U207">
        <f t="shared" si="42"/>
        <v>2.1807892050115441</v>
      </c>
      <c r="V207">
        <f t="shared" si="42"/>
        <v>1.9501447304950552</v>
      </c>
      <c r="W207" s="2">
        <f t="shared" si="43"/>
        <v>2.0157349550585284</v>
      </c>
      <c r="AB207" t="s">
        <v>976</v>
      </c>
      <c r="AC207" s="12">
        <v>3.1</v>
      </c>
      <c r="AD207" s="12">
        <v>3.5</v>
      </c>
      <c r="AE207" s="12">
        <v>2.25</v>
      </c>
      <c r="AG207">
        <v>0</v>
      </c>
      <c r="AH207">
        <v>0</v>
      </c>
      <c r="AI207">
        <f t="shared" si="44"/>
        <v>89.154800081975992</v>
      </c>
      <c r="AJ207">
        <f t="shared" si="45"/>
        <v>-10.845199918024008</v>
      </c>
    </row>
    <row r="208" spans="2:36">
      <c r="B208" t="s">
        <v>837</v>
      </c>
      <c r="C208" t="s">
        <v>847</v>
      </c>
      <c r="D208" t="str">
        <f t="shared" si="37"/>
        <v>Saint-ÉtienneToulouse</v>
      </c>
      <c r="E208">
        <v>0.58573103400000004</v>
      </c>
      <c r="F208">
        <v>0.18806133999999999</v>
      </c>
      <c r="G208">
        <v>0.204346533</v>
      </c>
      <c r="H208">
        <v>0.59958498699999996</v>
      </c>
      <c r="I208">
        <v>0.57013553900000002</v>
      </c>
      <c r="J208" s="3">
        <v>0</v>
      </c>
      <c r="K208" s="3">
        <v>4.5327946278273394</v>
      </c>
      <c r="L208" s="3">
        <v>0</v>
      </c>
      <c r="M208" s="3">
        <f t="shared" si="46"/>
        <v>4.5327946278273394</v>
      </c>
      <c r="N208">
        <f t="shared" si="38"/>
        <v>1.5</v>
      </c>
      <c r="O208">
        <f t="shared" si="47"/>
        <v>6.5</v>
      </c>
      <c r="P208">
        <f t="shared" si="48"/>
        <v>4</v>
      </c>
      <c r="Q208" s="4">
        <f t="shared" si="39"/>
        <v>95.467205372172657</v>
      </c>
      <c r="R208" s="4">
        <f t="shared" si="40"/>
        <v>124.93037045305037</v>
      </c>
      <c r="S208" s="4">
        <f t="shared" si="41"/>
        <v>95.467205372172657</v>
      </c>
      <c r="T208">
        <f t="shared" si="42"/>
        <v>1.9798542095743454</v>
      </c>
      <c r="U208">
        <f t="shared" si="42"/>
        <v>2.0966680277803693</v>
      </c>
      <c r="V208">
        <f t="shared" si="42"/>
        <v>1.9798542095743454</v>
      </c>
      <c r="W208" s="2">
        <f t="shared" si="43"/>
        <v>1.9585405957547404</v>
      </c>
      <c r="AB208" t="s">
        <v>1284</v>
      </c>
      <c r="AC208" s="12">
        <v>2.0499999999999998</v>
      </c>
      <c r="AD208" s="12">
        <v>3.4</v>
      </c>
      <c r="AE208" s="12">
        <v>3.8</v>
      </c>
      <c r="AG208">
        <v>2</v>
      </c>
      <c r="AH208">
        <v>0</v>
      </c>
      <c r="AI208">
        <f t="shared" si="44"/>
        <v>95.467205372172657</v>
      </c>
      <c r="AJ208">
        <f t="shared" si="45"/>
        <v>-4.532794627827343</v>
      </c>
    </row>
    <row r="209" spans="2:36">
      <c r="B209" t="s">
        <v>862</v>
      </c>
      <c r="C209" t="s">
        <v>841</v>
      </c>
      <c r="D209" t="str">
        <f t="shared" si="37"/>
        <v>MarseilleNantes</v>
      </c>
      <c r="E209">
        <v>0.59272003799999995</v>
      </c>
      <c r="F209">
        <v>0.15757034</v>
      </c>
      <c r="G209">
        <v>0.24279606300000001</v>
      </c>
      <c r="H209">
        <v>0.40926110799999998</v>
      </c>
      <c r="I209">
        <v>0.40401248899999997</v>
      </c>
      <c r="J209" s="3">
        <v>0</v>
      </c>
      <c r="K209" s="3">
        <v>2.8109158311460103</v>
      </c>
      <c r="L209" s="3">
        <v>0</v>
      </c>
      <c r="M209" s="3">
        <f t="shared" si="46"/>
        <v>2.8109158311460103</v>
      </c>
      <c r="N209">
        <f t="shared" si="38"/>
        <v>1.5</v>
      </c>
      <c r="O209">
        <f t="shared" si="47"/>
        <v>7.5</v>
      </c>
      <c r="P209">
        <f t="shared" si="48"/>
        <v>3.8</v>
      </c>
      <c r="Q209" s="4">
        <f t="shared" si="39"/>
        <v>97.189084168853995</v>
      </c>
      <c r="R209" s="4">
        <f t="shared" si="40"/>
        <v>118.27095290244907</v>
      </c>
      <c r="S209" s="4">
        <f t="shared" si="41"/>
        <v>97.189084168853995</v>
      </c>
      <c r="T209">
        <f t="shared" si="42"/>
        <v>1.9876174897056149</v>
      </c>
      <c r="U209">
        <f t="shared" si="42"/>
        <v>2.0728780959114221</v>
      </c>
      <c r="V209">
        <f t="shared" si="42"/>
        <v>1.9876174897056149</v>
      </c>
      <c r="W209" s="2">
        <f t="shared" si="43"/>
        <v>1.9873105216295583</v>
      </c>
      <c r="AB209" t="s">
        <v>1191</v>
      </c>
      <c r="AC209" s="12">
        <v>2.2999999999999998</v>
      </c>
      <c r="AD209" s="12">
        <v>3.25</v>
      </c>
      <c r="AE209" s="12">
        <v>3.2</v>
      </c>
      <c r="AG209">
        <v>1</v>
      </c>
      <c r="AH209">
        <v>2</v>
      </c>
      <c r="AI209">
        <f t="shared" si="44"/>
        <v>118.27095290244907</v>
      </c>
      <c r="AJ209">
        <f t="shared" si="45"/>
        <v>18.270952902449068</v>
      </c>
    </row>
    <row r="210" spans="2:36">
      <c r="B210" t="s">
        <v>853</v>
      </c>
      <c r="C210" t="s">
        <v>866</v>
      </c>
      <c r="D210" t="str">
        <f t="shared" si="37"/>
        <v>MontpellierParis S-G</v>
      </c>
      <c r="E210">
        <v>0.165214318</v>
      </c>
      <c r="F210">
        <v>0.61189878600000003</v>
      </c>
      <c r="G210">
        <v>0.17243330800000001</v>
      </c>
      <c r="H210">
        <v>0.68963808999999998</v>
      </c>
      <c r="I210">
        <v>0.62683843900000003</v>
      </c>
      <c r="J210" s="3">
        <v>0</v>
      </c>
      <c r="K210" s="3">
        <v>21.613264534014771</v>
      </c>
      <c r="L210" s="3">
        <v>0</v>
      </c>
      <c r="M210" s="3">
        <f t="shared" si="46"/>
        <v>21.613264534014771</v>
      </c>
      <c r="N210">
        <f t="shared" si="38"/>
        <v>4.33</v>
      </c>
      <c r="O210">
        <f t="shared" si="47"/>
        <v>1.83</v>
      </c>
      <c r="P210">
        <f t="shared" si="48"/>
        <v>3.6</v>
      </c>
      <c r="Q210" s="4">
        <f t="shared" si="39"/>
        <v>78.386735465985225</v>
      </c>
      <c r="R210" s="4">
        <f t="shared" si="40"/>
        <v>117.93900956323226</v>
      </c>
      <c r="S210" s="4">
        <f t="shared" si="41"/>
        <v>78.386735465985225</v>
      </c>
      <c r="T210">
        <f t="shared" si="42"/>
        <v>1.8942425779738312</v>
      </c>
      <c r="U210">
        <f t="shared" si="42"/>
        <v>2.0716574763074056</v>
      </c>
      <c r="V210">
        <f t="shared" si="42"/>
        <v>1.8942425779738312</v>
      </c>
      <c r="W210" s="2">
        <f t="shared" si="43"/>
        <v>1.9072312042813091</v>
      </c>
      <c r="AB210" t="s">
        <v>875</v>
      </c>
      <c r="AC210" s="12">
        <v>2.9</v>
      </c>
      <c r="AD210" s="12">
        <v>3.3</v>
      </c>
      <c r="AE210" s="12">
        <v>2.37</v>
      </c>
      <c r="AG210">
        <v>3</v>
      </c>
      <c r="AH210">
        <v>2</v>
      </c>
      <c r="AI210">
        <f t="shared" si="44"/>
        <v>78.386735465985225</v>
      </c>
      <c r="AJ210">
        <f t="shared" si="45"/>
        <v>-21.613264534014775</v>
      </c>
    </row>
    <row r="211" spans="2:36">
      <c r="B211" t="s">
        <v>840</v>
      </c>
      <c r="C211" t="s">
        <v>865</v>
      </c>
      <c r="D211" t="str">
        <f t="shared" si="37"/>
        <v>RennesMonaco</v>
      </c>
      <c r="E211">
        <v>0.44131282799999999</v>
      </c>
      <c r="F211">
        <v>0.27501937300000001</v>
      </c>
      <c r="G211">
        <v>0.28092852899999998</v>
      </c>
      <c r="H211">
        <v>0.39199934600000003</v>
      </c>
      <c r="I211">
        <v>0.44837307199999998</v>
      </c>
      <c r="J211" s="3">
        <v>25.092917935912673</v>
      </c>
      <c r="K211" s="3">
        <v>0</v>
      </c>
      <c r="L211" s="3">
        <v>7.8617938820127931</v>
      </c>
      <c r="M211" s="3">
        <f t="shared" si="46"/>
        <v>32.954711817925464</v>
      </c>
      <c r="N211">
        <f t="shared" si="38"/>
        <v>3.5</v>
      </c>
      <c r="O211">
        <f t="shared" si="47"/>
        <v>2.15</v>
      </c>
      <c r="P211">
        <f t="shared" si="48"/>
        <v>3.3</v>
      </c>
      <c r="Q211" s="4">
        <f t="shared" si="39"/>
        <v>154.87050095776888</v>
      </c>
      <c r="R211" s="4">
        <f t="shared" si="40"/>
        <v>67.045288182074529</v>
      </c>
      <c r="S211" s="4">
        <f t="shared" si="41"/>
        <v>92.989207992716757</v>
      </c>
      <c r="T211">
        <f t="shared" si="42"/>
        <v>2.1899687031607433</v>
      </c>
      <c r="U211">
        <f t="shared" si="42"/>
        <v>1.8263682618531101</v>
      </c>
      <c r="V211">
        <f t="shared" si="42"/>
        <v>1.9684325487563596</v>
      </c>
      <c r="W211" s="2">
        <f t="shared" si="43"/>
        <v>2.0217367962231472</v>
      </c>
      <c r="AB211" t="s">
        <v>1285</v>
      </c>
      <c r="AC211" s="12">
        <v>2.5</v>
      </c>
      <c r="AD211" s="12">
        <v>3.1</v>
      </c>
      <c r="AE211" s="12">
        <v>3.1</v>
      </c>
      <c r="AG211">
        <v>2</v>
      </c>
      <c r="AH211">
        <v>2</v>
      </c>
      <c r="AI211">
        <f t="shared" si="44"/>
        <v>92.989207992716757</v>
      </c>
      <c r="AJ211">
        <f t="shared" si="45"/>
        <v>-7.0107920072832428</v>
      </c>
    </row>
    <row r="212" spans="2:36">
      <c r="B212" t="s">
        <v>838</v>
      </c>
      <c r="C212" t="s">
        <v>862</v>
      </c>
      <c r="D212" t="str">
        <f t="shared" si="37"/>
        <v>StrasbourgMarseille</v>
      </c>
      <c r="E212">
        <v>0.49438120200000002</v>
      </c>
      <c r="F212">
        <v>0.27035422799999997</v>
      </c>
      <c r="G212">
        <v>0.20058166599999999</v>
      </c>
      <c r="H212">
        <v>0.711875445</v>
      </c>
      <c r="I212">
        <v>0.69237387500000003</v>
      </c>
      <c r="J212" s="3">
        <v>34.88538514758838</v>
      </c>
      <c r="K212" s="3">
        <v>0</v>
      </c>
      <c r="L212" s="3">
        <v>3.0437753763983464</v>
      </c>
      <c r="M212" s="3">
        <f t="shared" si="46"/>
        <v>37.929160523986724</v>
      </c>
      <c r="N212">
        <f t="shared" si="38"/>
        <v>3.8</v>
      </c>
      <c r="O212">
        <f t="shared" si="47"/>
        <v>2</v>
      </c>
      <c r="P212">
        <f t="shared" si="48"/>
        <v>3.5</v>
      </c>
      <c r="Q212" s="4">
        <f t="shared" si="39"/>
        <v>194.63530303684911</v>
      </c>
      <c r="R212" s="4">
        <f t="shared" si="40"/>
        <v>62.070839476013276</v>
      </c>
      <c r="S212" s="4">
        <f t="shared" si="41"/>
        <v>72.724053293407479</v>
      </c>
      <c r="T212">
        <f t="shared" si="42"/>
        <v>2.2892216156011886</v>
      </c>
      <c r="U212">
        <f t="shared" si="42"/>
        <v>1.7928876190334535</v>
      </c>
      <c r="V212">
        <f t="shared" si="42"/>
        <v>1.8616780764007024</v>
      </c>
      <c r="W212" s="2">
        <f t="shared" si="43"/>
        <v>1.9898813722199731</v>
      </c>
      <c r="AB212" t="s">
        <v>1286</v>
      </c>
      <c r="AC212" s="12">
        <v>2.1</v>
      </c>
      <c r="AD212" s="12">
        <v>3.2</v>
      </c>
      <c r="AE212" s="12">
        <v>3.75</v>
      </c>
      <c r="AG212">
        <v>1</v>
      </c>
      <c r="AH212">
        <v>1</v>
      </c>
      <c r="AI212">
        <f t="shared" si="44"/>
        <v>72.724053293407479</v>
      </c>
      <c r="AJ212">
        <f t="shared" si="45"/>
        <v>-27.275946706592521</v>
      </c>
    </row>
    <row r="213" spans="2:36">
      <c r="B213" t="s">
        <v>866</v>
      </c>
      <c r="C213" t="s">
        <v>859</v>
      </c>
      <c r="D213" t="str">
        <f t="shared" si="37"/>
        <v>Paris S-GNice</v>
      </c>
      <c r="E213">
        <v>0.55737998899999996</v>
      </c>
      <c r="F213">
        <v>0.21421042200000001</v>
      </c>
      <c r="G213">
        <v>0.194037131</v>
      </c>
      <c r="H213">
        <v>0.680110463</v>
      </c>
      <c r="I213">
        <v>0.64724546199999999</v>
      </c>
      <c r="J213" s="3">
        <v>0</v>
      </c>
      <c r="K213" s="3">
        <v>15.113559784292461</v>
      </c>
      <c r="L213" s="3">
        <v>7.1367948694873773</v>
      </c>
      <c r="M213" s="3">
        <f t="shared" si="46"/>
        <v>22.250354653779837</v>
      </c>
      <c r="N213">
        <f t="shared" si="38"/>
        <v>1.25</v>
      </c>
      <c r="O213">
        <f t="shared" si="47"/>
        <v>11</v>
      </c>
      <c r="P213">
        <f t="shared" si="48"/>
        <v>6</v>
      </c>
      <c r="Q213" s="4">
        <f t="shared" si="39"/>
        <v>77.749645346220163</v>
      </c>
      <c r="R213" s="4">
        <f t="shared" si="40"/>
        <v>243.99880297343725</v>
      </c>
      <c r="S213" s="4">
        <f t="shared" si="41"/>
        <v>120.57041456314444</v>
      </c>
      <c r="T213">
        <f t="shared" si="42"/>
        <v>1.8906984166759702</v>
      </c>
      <c r="U213">
        <f t="shared" si="42"/>
        <v>2.3873876957514093</v>
      </c>
      <c r="V213">
        <f t="shared" si="42"/>
        <v>2.0812407541701905</v>
      </c>
      <c r="W213" s="2">
        <f t="shared" si="43"/>
        <v>1.9690787733331465</v>
      </c>
      <c r="AB213" t="s">
        <v>1093</v>
      </c>
      <c r="AC213" s="12">
        <v>2.4</v>
      </c>
      <c r="AD213" s="12">
        <v>3.2</v>
      </c>
      <c r="AE213" s="12">
        <v>3.1</v>
      </c>
      <c r="AG213">
        <v>1</v>
      </c>
      <c r="AH213">
        <v>1</v>
      </c>
      <c r="AI213">
        <f t="shared" si="44"/>
        <v>120.57041456314444</v>
      </c>
      <c r="AJ213">
        <f t="shared" si="45"/>
        <v>20.570414563144439</v>
      </c>
    </row>
    <row r="214" spans="2:36">
      <c r="B214" t="s">
        <v>851</v>
      </c>
      <c r="C214" t="s">
        <v>857</v>
      </c>
      <c r="D214" t="str">
        <f t="shared" si="37"/>
        <v>BordeauxAngers</v>
      </c>
      <c r="E214">
        <v>0.39965120300000001</v>
      </c>
      <c r="F214">
        <v>0.31706134600000002</v>
      </c>
      <c r="G214">
        <v>0.280599985</v>
      </c>
      <c r="H214">
        <v>0.40778456299999999</v>
      </c>
      <c r="I214">
        <v>0.46820729700000002</v>
      </c>
      <c r="J214" s="3">
        <v>0</v>
      </c>
      <c r="K214" s="3">
        <v>4.5121738649605376</v>
      </c>
      <c r="L214" s="3">
        <v>0</v>
      </c>
      <c r="M214" s="3">
        <f t="shared" si="46"/>
        <v>4.5121738649605376</v>
      </c>
      <c r="N214">
        <f t="shared" si="38"/>
        <v>2.25</v>
      </c>
      <c r="O214">
        <f t="shared" si="47"/>
        <v>3.5</v>
      </c>
      <c r="P214">
        <f t="shared" si="48"/>
        <v>3.1</v>
      </c>
      <c r="Q214" s="4">
        <f t="shared" si="39"/>
        <v>95.487826135039455</v>
      </c>
      <c r="R214" s="4">
        <f t="shared" si="40"/>
        <v>111.28043466240135</v>
      </c>
      <c r="S214" s="4">
        <f t="shared" si="41"/>
        <v>95.487826135039455</v>
      </c>
      <c r="T214">
        <f t="shared" si="42"/>
        <v>1.9799480063545591</v>
      </c>
      <c r="U214">
        <f t="shared" si="42"/>
        <v>2.0464188133455439</v>
      </c>
      <c r="V214">
        <f t="shared" si="42"/>
        <v>1.9799480063545591</v>
      </c>
      <c r="W214" s="2">
        <f t="shared" si="43"/>
        <v>1.9957022869399814</v>
      </c>
      <c r="AB214" t="s">
        <v>1025</v>
      </c>
      <c r="AC214" s="12">
        <v>6.5</v>
      </c>
      <c r="AD214" s="12">
        <v>4.2</v>
      </c>
      <c r="AE214" s="12">
        <v>1.53</v>
      </c>
      <c r="AG214">
        <v>0</v>
      </c>
      <c r="AH214">
        <v>1</v>
      </c>
      <c r="AI214">
        <f t="shared" si="44"/>
        <v>111.28043466240135</v>
      </c>
      <c r="AJ214">
        <f t="shared" si="45"/>
        <v>11.280434662401348</v>
      </c>
    </row>
    <row r="215" spans="2:36">
      <c r="B215" t="s">
        <v>1244</v>
      </c>
      <c r="C215" t="s">
        <v>1243</v>
      </c>
      <c r="D215" t="str">
        <f t="shared" si="37"/>
        <v>ReimsNîmes</v>
      </c>
      <c r="E215">
        <v>0.50681316700000001</v>
      </c>
      <c r="F215">
        <v>0.230277129</v>
      </c>
      <c r="G215">
        <v>0.25758410500000001</v>
      </c>
      <c r="H215">
        <v>0.44219731800000001</v>
      </c>
      <c r="I215">
        <v>0.47284306700000001</v>
      </c>
      <c r="J215" s="3">
        <v>0</v>
      </c>
      <c r="K215" s="3">
        <v>0</v>
      </c>
      <c r="L215" s="3">
        <v>0</v>
      </c>
      <c r="M215" s="3">
        <f t="shared" si="46"/>
        <v>0</v>
      </c>
      <c r="N215">
        <f t="shared" si="38"/>
        <v>1.95</v>
      </c>
      <c r="O215">
        <f t="shared" si="47"/>
        <v>4</v>
      </c>
      <c r="P215">
        <f t="shared" si="48"/>
        <v>3.5</v>
      </c>
      <c r="Q215" s="4">
        <f t="shared" si="39"/>
        <v>100</v>
      </c>
      <c r="R215" s="4">
        <f t="shared" si="40"/>
        <v>100</v>
      </c>
      <c r="S215" s="4">
        <f t="shared" si="41"/>
        <v>100</v>
      </c>
      <c r="T215">
        <f t="shared" si="42"/>
        <v>2</v>
      </c>
      <c r="U215">
        <f t="shared" si="42"/>
        <v>2</v>
      </c>
      <c r="V215">
        <f t="shared" si="42"/>
        <v>2</v>
      </c>
      <c r="W215" s="2">
        <f t="shared" si="43"/>
        <v>1.9893488019999999</v>
      </c>
      <c r="AB215" t="s">
        <v>849</v>
      </c>
      <c r="AC215" s="12">
        <v>1.72</v>
      </c>
      <c r="AD215" s="12">
        <v>3.5</v>
      </c>
      <c r="AE215" s="12">
        <v>5.5</v>
      </c>
      <c r="AG215">
        <v>0</v>
      </c>
      <c r="AH215">
        <v>3</v>
      </c>
      <c r="AI215">
        <f t="shared" si="44"/>
        <v>100</v>
      </c>
      <c r="AJ215">
        <f t="shared" si="45"/>
        <v>0</v>
      </c>
    </row>
    <row r="216" spans="2:36">
      <c r="B216" t="s">
        <v>863</v>
      </c>
      <c r="C216" t="s">
        <v>850</v>
      </c>
      <c r="D216" t="str">
        <f t="shared" si="37"/>
        <v>GuingampCaen</v>
      </c>
      <c r="E216">
        <v>0.39851096699999999</v>
      </c>
      <c r="F216">
        <v>0.18944981299999999</v>
      </c>
      <c r="G216">
        <v>0.41189229599999999</v>
      </c>
      <c r="H216">
        <v>0.118343593</v>
      </c>
      <c r="I216">
        <v>0.18609044</v>
      </c>
      <c r="J216" s="3">
        <v>0</v>
      </c>
      <c r="K216" s="3">
        <v>0.26151545281501215</v>
      </c>
      <c r="L216" s="3">
        <v>15.699582971381799</v>
      </c>
      <c r="M216" s="3">
        <f t="shared" si="46"/>
        <v>15.961098424196811</v>
      </c>
      <c r="N216">
        <f t="shared" si="38"/>
        <v>1.9</v>
      </c>
      <c r="O216">
        <f t="shared" si="47"/>
        <v>4.5</v>
      </c>
      <c r="P216">
        <f t="shared" si="48"/>
        <v>3.3</v>
      </c>
      <c r="Q216" s="4">
        <f t="shared" si="39"/>
        <v>84.03890157580318</v>
      </c>
      <c r="R216" s="4">
        <f t="shared" si="40"/>
        <v>85.215721113470735</v>
      </c>
      <c r="S216" s="4">
        <f t="shared" si="41"/>
        <v>135.84752538136311</v>
      </c>
      <c r="T216">
        <f t="shared" si="42"/>
        <v>1.924480367357368</v>
      </c>
      <c r="U216">
        <f t="shared" si="42"/>
        <v>1.930519723440328</v>
      </c>
      <c r="V216">
        <f t="shared" si="42"/>
        <v>2.133051731653377</v>
      </c>
      <c r="W216" s="2">
        <f t="shared" si="43"/>
        <v>2.0112507080041668</v>
      </c>
      <c r="AB216" t="s">
        <v>1226</v>
      </c>
      <c r="AC216" s="12">
        <v>1.22</v>
      </c>
      <c r="AD216" s="12">
        <v>6.5</v>
      </c>
      <c r="AE216" s="12">
        <v>12</v>
      </c>
      <c r="AG216">
        <v>0</v>
      </c>
      <c r="AH216">
        <v>0</v>
      </c>
      <c r="AI216">
        <f t="shared" si="44"/>
        <v>135.84752538136311</v>
      </c>
      <c r="AJ216">
        <f t="shared" si="45"/>
        <v>35.847525381363113</v>
      </c>
    </row>
    <row r="217" spans="2:36">
      <c r="B217" t="s">
        <v>841</v>
      </c>
      <c r="C217" t="s">
        <v>846</v>
      </c>
      <c r="D217" t="str">
        <f t="shared" si="37"/>
        <v>NantesDijon</v>
      </c>
      <c r="E217">
        <v>0.55821383199999997</v>
      </c>
      <c r="F217">
        <v>0.201537719</v>
      </c>
      <c r="G217">
        <v>0.22895575300000001</v>
      </c>
      <c r="H217">
        <v>0.518555039</v>
      </c>
      <c r="I217">
        <v>0.51658176600000005</v>
      </c>
      <c r="J217" s="3">
        <v>8.0822737439500187</v>
      </c>
      <c r="K217" s="3">
        <v>0</v>
      </c>
      <c r="L217" s="3">
        <v>0</v>
      </c>
      <c r="M217" s="3">
        <f t="shared" si="46"/>
        <v>8.0822737439500187</v>
      </c>
      <c r="N217">
        <f t="shared" si="38"/>
        <v>1.9</v>
      </c>
      <c r="O217">
        <f t="shared" si="47"/>
        <v>4.2</v>
      </c>
      <c r="P217">
        <f t="shared" si="48"/>
        <v>3.5</v>
      </c>
      <c r="Q217" s="4">
        <f t="shared" si="39"/>
        <v>107.27404636955501</v>
      </c>
      <c r="R217" s="4">
        <f t="shared" si="40"/>
        <v>91.917726256049974</v>
      </c>
      <c r="S217" s="4">
        <f t="shared" si="41"/>
        <v>91.917726256049974</v>
      </c>
      <c r="T217">
        <f t="shared" si="42"/>
        <v>2.0304946624889708</v>
      </c>
      <c r="U217">
        <f t="shared" si="42"/>
        <v>1.9633992727878864</v>
      </c>
      <c r="V217">
        <f t="shared" si="42"/>
        <v>1.9633992727878864</v>
      </c>
      <c r="W217" s="2">
        <f t="shared" si="43"/>
        <v>1.9786807762682472</v>
      </c>
      <c r="AB217" t="s">
        <v>1193</v>
      </c>
      <c r="AC217" s="12">
        <v>2.2000000000000002</v>
      </c>
      <c r="AD217" s="12">
        <v>3.2</v>
      </c>
      <c r="AE217" s="12">
        <v>3.5</v>
      </c>
      <c r="AG217">
        <v>3</v>
      </c>
      <c r="AH217">
        <v>0</v>
      </c>
      <c r="AI217">
        <f t="shared" si="44"/>
        <v>107.27404636955501</v>
      </c>
      <c r="AJ217">
        <f t="shared" si="45"/>
        <v>7.2740463695550091</v>
      </c>
    </row>
    <row r="218" spans="2:36">
      <c r="B218" t="s">
        <v>847</v>
      </c>
      <c r="C218" t="s">
        <v>840</v>
      </c>
      <c r="D218" t="str">
        <f t="shared" si="37"/>
        <v>ToulouseRennes</v>
      </c>
      <c r="E218">
        <v>0.42868094000000001</v>
      </c>
      <c r="F218">
        <v>0.27585026200000001</v>
      </c>
      <c r="G218">
        <v>0.29355056600000001</v>
      </c>
      <c r="H218">
        <v>0.35295837099999999</v>
      </c>
      <c r="I218">
        <v>0.41724366600000001</v>
      </c>
      <c r="J218" s="3">
        <v>0</v>
      </c>
      <c r="K218" s="3">
        <v>0</v>
      </c>
      <c r="L218" s="3">
        <v>0</v>
      </c>
      <c r="M218" s="3">
        <f t="shared" si="46"/>
        <v>0</v>
      </c>
      <c r="N218">
        <f t="shared" si="38"/>
        <v>2.2999999999999998</v>
      </c>
      <c r="O218">
        <f t="shared" si="47"/>
        <v>3.25</v>
      </c>
      <c r="P218">
        <f t="shared" si="48"/>
        <v>3.3</v>
      </c>
      <c r="Q218" s="4">
        <f t="shared" si="39"/>
        <v>100</v>
      </c>
      <c r="R218" s="4">
        <f t="shared" si="40"/>
        <v>100</v>
      </c>
      <c r="S218" s="4">
        <f t="shared" si="41"/>
        <v>100</v>
      </c>
      <c r="T218">
        <f t="shared" si="42"/>
        <v>2</v>
      </c>
      <c r="U218">
        <f t="shared" si="42"/>
        <v>2</v>
      </c>
      <c r="V218">
        <f t="shared" si="42"/>
        <v>2</v>
      </c>
      <c r="W218" s="2">
        <f t="shared" si="43"/>
        <v>1.9961635360000001</v>
      </c>
      <c r="AB218" t="s">
        <v>1164</v>
      </c>
      <c r="AC218" s="12">
        <v>2.75</v>
      </c>
      <c r="AD218" s="12">
        <v>3.1</v>
      </c>
      <c r="AE218" s="12">
        <v>2.75</v>
      </c>
      <c r="AG218">
        <v>2</v>
      </c>
      <c r="AH218">
        <v>2</v>
      </c>
      <c r="AI218">
        <f t="shared" si="44"/>
        <v>100</v>
      </c>
      <c r="AJ218">
        <f t="shared" si="45"/>
        <v>0</v>
      </c>
    </row>
    <row r="219" spans="2:36">
      <c r="B219" t="s">
        <v>853</v>
      </c>
      <c r="C219" t="s">
        <v>844</v>
      </c>
      <c r="D219" t="str">
        <f t="shared" si="37"/>
        <v>MontpellierAmiens</v>
      </c>
      <c r="E219">
        <v>0.64037828299999999</v>
      </c>
      <c r="F219">
        <v>0.131395755</v>
      </c>
      <c r="G219">
        <v>0.21641564099999999</v>
      </c>
      <c r="H219">
        <v>0.45328327200000001</v>
      </c>
      <c r="I219">
        <v>0.41206989900000002</v>
      </c>
      <c r="J219" s="3">
        <v>15.854903501150536</v>
      </c>
      <c r="K219" s="3">
        <v>0</v>
      </c>
      <c r="L219" s="3">
        <v>0</v>
      </c>
      <c r="M219" s="3">
        <f t="shared" si="46"/>
        <v>15.854903501150536</v>
      </c>
      <c r="N219">
        <f t="shared" si="38"/>
        <v>1.72</v>
      </c>
      <c r="O219">
        <f t="shared" si="47"/>
        <v>5</v>
      </c>
      <c r="P219">
        <f t="shared" si="48"/>
        <v>3.75</v>
      </c>
      <c r="Q219" s="4">
        <f t="shared" si="39"/>
        <v>111.41553052082838</v>
      </c>
      <c r="R219" s="4">
        <f t="shared" si="40"/>
        <v>84.145096498849469</v>
      </c>
      <c r="S219" s="4">
        <f t="shared" si="41"/>
        <v>84.145096498849469</v>
      </c>
      <c r="T219">
        <f t="shared" si="42"/>
        <v>2.0469457325736653</v>
      </c>
      <c r="U219">
        <f t="shared" si="42"/>
        <v>1.9250288128187951</v>
      </c>
      <c r="V219">
        <f t="shared" si="42"/>
        <v>1.9250288128187951</v>
      </c>
      <c r="W219" s="2">
        <f t="shared" si="43"/>
        <v>1.9803665523464287</v>
      </c>
      <c r="AB219" t="s">
        <v>1042</v>
      </c>
      <c r="AC219" s="12">
        <v>1.8</v>
      </c>
      <c r="AD219" s="12">
        <v>3.6</v>
      </c>
      <c r="AE219" s="12">
        <v>4.75</v>
      </c>
      <c r="AG219">
        <v>1</v>
      </c>
      <c r="AH219">
        <v>1</v>
      </c>
      <c r="AI219">
        <f t="shared" si="44"/>
        <v>84.145096498849469</v>
      </c>
      <c r="AJ219">
        <f t="shared" si="45"/>
        <v>-15.854903501150531</v>
      </c>
    </row>
    <row r="220" spans="2:36">
      <c r="B220" t="s">
        <v>865</v>
      </c>
      <c r="C220" t="s">
        <v>837</v>
      </c>
      <c r="D220" t="str">
        <f t="shared" si="37"/>
        <v>MonacoSaint-Étienne</v>
      </c>
      <c r="E220">
        <v>0.35355502</v>
      </c>
      <c r="F220">
        <v>0.292800267</v>
      </c>
      <c r="G220">
        <v>0.35326457300000003</v>
      </c>
      <c r="H220">
        <v>0.21487035600000001</v>
      </c>
      <c r="I220">
        <v>0.30042679999999999</v>
      </c>
      <c r="J220" s="3">
        <v>0</v>
      </c>
      <c r="K220" s="3">
        <v>0</v>
      </c>
      <c r="L220" s="3">
        <v>9.4769326727231036</v>
      </c>
      <c r="M220" s="3">
        <f t="shared" si="46"/>
        <v>9.4769326727231036</v>
      </c>
      <c r="N220">
        <f t="shared" si="38"/>
        <v>2.4</v>
      </c>
      <c r="O220">
        <f t="shared" si="47"/>
        <v>2.87</v>
      </c>
      <c r="P220">
        <f t="shared" si="48"/>
        <v>3.5</v>
      </c>
      <c r="Q220" s="4">
        <f t="shared" si="39"/>
        <v>90.523067327276891</v>
      </c>
      <c r="R220" s="4">
        <f t="shared" si="40"/>
        <v>90.523067327276891</v>
      </c>
      <c r="S220" s="4">
        <f t="shared" si="41"/>
        <v>123.69233168180776</v>
      </c>
      <c r="T220">
        <f t="shared" si="42"/>
        <v>1.9567592613757216</v>
      </c>
      <c r="U220">
        <f t="shared" si="42"/>
        <v>1.9567592613757216</v>
      </c>
      <c r="V220">
        <f t="shared" si="42"/>
        <v>2.092342776334815</v>
      </c>
      <c r="W220" s="2">
        <f t="shared" si="43"/>
        <v>2.0039122714279656</v>
      </c>
      <c r="AB220" t="s">
        <v>1039</v>
      </c>
      <c r="AC220" s="12">
        <v>2</v>
      </c>
      <c r="AD220" s="12">
        <v>3.3</v>
      </c>
      <c r="AE220" s="12">
        <v>4</v>
      </c>
      <c r="AG220">
        <v>2</v>
      </c>
      <c r="AH220">
        <v>3</v>
      </c>
      <c r="AI220">
        <f t="shared" si="44"/>
        <v>90.523067327276891</v>
      </c>
      <c r="AJ220">
        <f t="shared" si="45"/>
        <v>-9.4769326727231089</v>
      </c>
    </row>
    <row r="221" spans="2:36">
      <c r="B221" t="s">
        <v>860</v>
      </c>
      <c r="C221" t="s">
        <v>854</v>
      </c>
      <c r="D221" t="str">
        <f t="shared" si="37"/>
        <v>LyonLille</v>
      </c>
      <c r="E221">
        <v>0.28165668799999999</v>
      </c>
      <c r="F221">
        <v>0.47210731900000003</v>
      </c>
      <c r="G221">
        <v>0.235278508</v>
      </c>
      <c r="H221">
        <v>0.57117679099999996</v>
      </c>
      <c r="I221">
        <v>0.58812225399999996</v>
      </c>
      <c r="J221" s="3">
        <v>0</v>
      </c>
      <c r="K221" s="3">
        <v>37.375611132766018</v>
      </c>
      <c r="L221" s="3">
        <v>10.833182783344176</v>
      </c>
      <c r="M221" s="3">
        <f t="shared" si="46"/>
        <v>48.208793916110196</v>
      </c>
      <c r="N221">
        <f t="shared" si="38"/>
        <v>1.66</v>
      </c>
      <c r="O221">
        <f t="shared" si="47"/>
        <v>5</v>
      </c>
      <c r="P221">
        <f t="shared" si="48"/>
        <v>4</v>
      </c>
      <c r="Q221" s="4">
        <f t="shared" si="39"/>
        <v>51.791206083889804</v>
      </c>
      <c r="R221" s="4">
        <f t="shared" si="40"/>
        <v>238.6692617477199</v>
      </c>
      <c r="S221" s="4">
        <f t="shared" si="41"/>
        <v>95.123937217266501</v>
      </c>
      <c r="T221">
        <f t="shared" si="42"/>
        <v>1.7142560247363547</v>
      </c>
      <c r="U221">
        <f t="shared" si="42"/>
        <v>2.3777964897526664</v>
      </c>
      <c r="V221">
        <f t="shared" si="42"/>
        <v>1.9782898176024923</v>
      </c>
      <c r="W221" s="2">
        <f t="shared" si="43"/>
        <v>2.0708558768931367</v>
      </c>
      <c r="AB221" t="s">
        <v>839</v>
      </c>
      <c r="AC221" s="12">
        <v>1.72</v>
      </c>
      <c r="AD221" s="12">
        <v>3.6</v>
      </c>
      <c r="AE221" s="12">
        <v>5.25</v>
      </c>
      <c r="AG221">
        <v>2</v>
      </c>
      <c r="AH221">
        <v>2</v>
      </c>
      <c r="AI221">
        <f t="shared" si="44"/>
        <v>95.123937217266501</v>
      </c>
      <c r="AJ221">
        <f t="shared" si="45"/>
        <v>-4.8760627827334986</v>
      </c>
    </row>
    <row r="222" spans="2:36">
      <c r="B222" t="s">
        <v>837</v>
      </c>
      <c r="C222" t="s">
        <v>853</v>
      </c>
      <c r="D222" t="str">
        <f t="shared" si="37"/>
        <v>Saint-ÉtienneMontpellier</v>
      </c>
      <c r="E222">
        <v>0.37544665300000002</v>
      </c>
      <c r="F222">
        <v>0.37544665300000002</v>
      </c>
      <c r="G222">
        <v>0.23885410000000001</v>
      </c>
      <c r="H222">
        <v>0.58680610099999997</v>
      </c>
      <c r="I222">
        <v>0.61111778299999997</v>
      </c>
      <c r="J222" s="3">
        <v>0</v>
      </c>
      <c r="K222" s="3">
        <v>22.76522150388967</v>
      </c>
      <c r="L222" s="3">
        <v>5.1588495612423007</v>
      </c>
      <c r="M222" s="3">
        <f t="shared" si="46"/>
        <v>27.924071065131969</v>
      </c>
      <c r="N222">
        <f t="shared" si="38"/>
        <v>1.75</v>
      </c>
      <c r="O222">
        <f t="shared" si="47"/>
        <v>4.75</v>
      </c>
      <c r="P222">
        <f t="shared" si="48"/>
        <v>3.8</v>
      </c>
      <c r="Q222" s="4">
        <f t="shared" si="39"/>
        <v>72.075928934868017</v>
      </c>
      <c r="R222" s="4">
        <f t="shared" si="40"/>
        <v>180.21073107834397</v>
      </c>
      <c r="S222" s="4">
        <f t="shared" si="41"/>
        <v>91.679557267588763</v>
      </c>
      <c r="T222">
        <f t="shared" si="42"/>
        <v>1.8577902484058917</v>
      </c>
      <c r="U222">
        <f t="shared" si="42"/>
        <v>2.2557806485151204</v>
      </c>
      <c r="V222">
        <f t="shared" si="42"/>
        <v>1.9622725073642897</v>
      </c>
      <c r="W222" s="2">
        <f t="shared" si="43"/>
        <v>2.0131232588284429</v>
      </c>
      <c r="AB222" t="s">
        <v>1287</v>
      </c>
      <c r="AC222" s="12">
        <v>2.7</v>
      </c>
      <c r="AD222" s="12">
        <v>3.25</v>
      </c>
      <c r="AE222" s="12">
        <v>2.7</v>
      </c>
      <c r="AG222">
        <v>0</v>
      </c>
      <c r="AH222">
        <v>1</v>
      </c>
      <c r="AI222">
        <f t="shared" si="44"/>
        <v>180.21073107834397</v>
      </c>
      <c r="AJ222">
        <f t="shared" si="45"/>
        <v>80.210731078343969</v>
      </c>
    </row>
    <row r="223" spans="2:36">
      <c r="B223" t="s">
        <v>857</v>
      </c>
      <c r="C223" t="s">
        <v>866</v>
      </c>
      <c r="D223" t="str">
        <f t="shared" si="37"/>
        <v>AngersParis S-G</v>
      </c>
      <c r="E223">
        <v>0.19757595</v>
      </c>
      <c r="F223">
        <v>0.57281821399999999</v>
      </c>
      <c r="G223">
        <v>0.21071456299999999</v>
      </c>
      <c r="H223">
        <v>0.58737643900000003</v>
      </c>
      <c r="I223">
        <v>0.56654469900000004</v>
      </c>
      <c r="J223" s="3">
        <v>4.1657315550307183</v>
      </c>
      <c r="K223" s="3">
        <v>0</v>
      </c>
      <c r="L223" s="3">
        <v>0</v>
      </c>
      <c r="M223" s="3">
        <f t="shared" si="46"/>
        <v>4.1657315550307183</v>
      </c>
      <c r="N223">
        <f t="shared" si="38"/>
        <v>6</v>
      </c>
      <c r="O223">
        <f t="shared" si="47"/>
        <v>1.53</v>
      </c>
      <c r="P223">
        <f t="shared" si="48"/>
        <v>4.33</v>
      </c>
      <c r="Q223" s="4">
        <f t="shared" si="39"/>
        <v>120.8286577751536</v>
      </c>
      <c r="R223" s="4">
        <f t="shared" si="40"/>
        <v>95.834268444969283</v>
      </c>
      <c r="S223" s="4">
        <f t="shared" si="41"/>
        <v>95.834268444969283</v>
      </c>
      <c r="T223">
        <f t="shared" si="42"/>
        <v>2.0821699511522826</v>
      </c>
      <c r="U223">
        <f t="shared" si="42"/>
        <v>1.9815208319947739</v>
      </c>
      <c r="V223">
        <f t="shared" si="42"/>
        <v>1.9815208319947739</v>
      </c>
      <c r="W223" s="2">
        <f t="shared" si="43"/>
        <v>1.9639732263365814</v>
      </c>
      <c r="AB223" t="s">
        <v>1012</v>
      </c>
      <c r="AC223" s="12">
        <v>1.6</v>
      </c>
      <c r="AD223" s="12">
        <v>3.75</v>
      </c>
      <c r="AE223" s="12">
        <v>6.5</v>
      </c>
      <c r="AG223">
        <v>1</v>
      </c>
      <c r="AH223">
        <v>2</v>
      </c>
      <c r="AI223">
        <f t="shared" si="44"/>
        <v>95.834268444969283</v>
      </c>
      <c r="AJ223">
        <f t="shared" si="45"/>
        <v>-4.1657315550307175</v>
      </c>
    </row>
    <row r="224" spans="2:36">
      <c r="B224" t="s">
        <v>1243</v>
      </c>
      <c r="C224" t="s">
        <v>865</v>
      </c>
      <c r="D224" t="str">
        <f t="shared" si="37"/>
        <v>NîmesMonaco</v>
      </c>
      <c r="E224">
        <v>0.45709635999999998</v>
      </c>
      <c r="F224">
        <v>0.28871346399999998</v>
      </c>
      <c r="G224">
        <v>0.2464914</v>
      </c>
      <c r="H224">
        <v>0.527858936</v>
      </c>
      <c r="I224">
        <v>0.55689272000000001</v>
      </c>
      <c r="J224" s="3">
        <v>26.747412153980438</v>
      </c>
      <c r="K224" s="3">
        <v>0</v>
      </c>
      <c r="L224" s="3">
        <v>7.5492780084688187</v>
      </c>
      <c r="M224" s="3">
        <f t="shared" si="46"/>
        <v>34.296690162449259</v>
      </c>
      <c r="N224">
        <f t="shared" si="38"/>
        <v>3.4</v>
      </c>
      <c r="O224">
        <f t="shared" si="47"/>
        <v>2.0499999999999998</v>
      </c>
      <c r="P224">
        <f t="shared" si="48"/>
        <v>3.8</v>
      </c>
      <c r="Q224" s="4">
        <f t="shared" si="39"/>
        <v>156.64451116108421</v>
      </c>
      <c r="R224" s="4">
        <f t="shared" si="40"/>
        <v>65.703309837550748</v>
      </c>
      <c r="S224" s="4">
        <f t="shared" si="41"/>
        <v>94.390566269732261</v>
      </c>
      <c r="T224">
        <f t="shared" si="42"/>
        <v>2.1949151817634212</v>
      </c>
      <c r="U224">
        <f t="shared" si="42"/>
        <v>1.8175872479156057</v>
      </c>
      <c r="V224">
        <f t="shared" si="42"/>
        <v>1.9749285915255321</v>
      </c>
      <c r="W224" s="2">
        <f t="shared" si="43"/>
        <v>2.0148525639858961</v>
      </c>
      <c r="AB224" t="s">
        <v>1075</v>
      </c>
      <c r="AC224" s="12">
        <v>3.8</v>
      </c>
      <c r="AD224" s="12">
        <v>3.8</v>
      </c>
      <c r="AE224" s="12">
        <v>1.85</v>
      </c>
      <c r="AG224">
        <v>1</v>
      </c>
      <c r="AH224">
        <v>0</v>
      </c>
      <c r="AI224">
        <f t="shared" si="44"/>
        <v>156.64451116108421</v>
      </c>
      <c r="AJ224">
        <f t="shared" si="45"/>
        <v>56.64451116108421</v>
      </c>
    </row>
    <row r="225" spans="2:36">
      <c r="B225" t="s">
        <v>846</v>
      </c>
      <c r="C225" t="s">
        <v>838</v>
      </c>
      <c r="D225" t="str">
        <f t="shared" si="37"/>
        <v>DijonStrasbourg</v>
      </c>
      <c r="E225">
        <v>0.28029217499999998</v>
      </c>
      <c r="F225">
        <v>0.35750578799999999</v>
      </c>
      <c r="G225">
        <v>0.36188753000000001</v>
      </c>
      <c r="H225">
        <v>0.19822262900000001</v>
      </c>
      <c r="I225">
        <v>0.28346544000000001</v>
      </c>
      <c r="J225" s="3">
        <v>0</v>
      </c>
      <c r="K225" s="3">
        <v>17.919290637380648</v>
      </c>
      <c r="L225" s="3">
        <v>17.869187914214443</v>
      </c>
      <c r="M225" s="3">
        <f t="shared" si="46"/>
        <v>35.788478551595091</v>
      </c>
      <c r="N225">
        <f t="shared" si="38"/>
        <v>2.0499999999999998</v>
      </c>
      <c r="O225">
        <f t="shared" si="47"/>
        <v>3.6</v>
      </c>
      <c r="P225">
        <f t="shared" si="48"/>
        <v>3.5</v>
      </c>
      <c r="Q225" s="4">
        <f t="shared" si="39"/>
        <v>64.211521448404909</v>
      </c>
      <c r="R225" s="4">
        <f t="shared" si="40"/>
        <v>128.72096774297523</v>
      </c>
      <c r="S225" s="4">
        <f t="shared" si="41"/>
        <v>126.75367914815547</v>
      </c>
      <c r="T225">
        <f t="shared" si="42"/>
        <v>1.807612960351296</v>
      </c>
      <c r="U225">
        <f t="shared" si="42"/>
        <v>2.1096492961923881</v>
      </c>
      <c r="V225">
        <f t="shared" si="42"/>
        <v>2.1029605740057877</v>
      </c>
      <c r="W225" s="2">
        <f t="shared" si="43"/>
        <v>2.0219068100682955</v>
      </c>
      <c r="AB225" t="s">
        <v>1288</v>
      </c>
      <c r="AC225" s="12">
        <v>2.6</v>
      </c>
      <c r="AD225" s="12">
        <v>3.1</v>
      </c>
      <c r="AE225" s="12">
        <v>2.9</v>
      </c>
      <c r="AG225">
        <v>2</v>
      </c>
      <c r="AH225">
        <v>1</v>
      </c>
      <c r="AI225">
        <f t="shared" si="44"/>
        <v>64.211521448404909</v>
      </c>
      <c r="AJ225">
        <f t="shared" si="45"/>
        <v>-35.788478551595091</v>
      </c>
    </row>
    <row r="226" spans="2:36">
      <c r="B226" t="s">
        <v>850</v>
      </c>
      <c r="C226" t="s">
        <v>1244</v>
      </c>
      <c r="D226" t="str">
        <f t="shared" si="37"/>
        <v>CaenReims</v>
      </c>
      <c r="E226">
        <v>0.34235397699999998</v>
      </c>
      <c r="F226">
        <v>0.22199397500000001</v>
      </c>
      <c r="G226">
        <v>0.43558348400000002</v>
      </c>
      <c r="H226">
        <v>0.10180887399999999</v>
      </c>
      <c r="I226">
        <v>0.17679108800000001</v>
      </c>
      <c r="J226" s="3">
        <v>0</v>
      </c>
      <c r="K226" s="3">
        <v>0</v>
      </c>
      <c r="L226" s="3">
        <v>16.652651103844608</v>
      </c>
      <c r="M226" s="3">
        <f t="shared" si="46"/>
        <v>16.652651103844608</v>
      </c>
      <c r="N226">
        <f t="shared" si="38"/>
        <v>2.4</v>
      </c>
      <c r="O226">
        <f t="shared" si="47"/>
        <v>3.1</v>
      </c>
      <c r="P226">
        <f t="shared" si="48"/>
        <v>3.1</v>
      </c>
      <c r="Q226" s="4">
        <f t="shared" si="39"/>
        <v>83.347348896155395</v>
      </c>
      <c r="R226" s="4">
        <f t="shared" si="40"/>
        <v>83.347348896155395</v>
      </c>
      <c r="S226" s="4">
        <f t="shared" si="41"/>
        <v>134.97056731807368</v>
      </c>
      <c r="T226">
        <f t="shared" si="42"/>
        <v>1.9208917903897993</v>
      </c>
      <c r="U226">
        <f t="shared" si="42"/>
        <v>1.9208917903897993</v>
      </c>
      <c r="V226">
        <f t="shared" si="42"/>
        <v>2.1302390733471177</v>
      </c>
      <c r="W226" s="2">
        <f t="shared" si="43"/>
        <v>2.0119483052415656</v>
      </c>
      <c r="AB226" t="s">
        <v>1115</v>
      </c>
      <c r="AC226" s="12">
        <v>2.25</v>
      </c>
      <c r="AD226" s="12">
        <v>3.2</v>
      </c>
      <c r="AE226" s="12">
        <v>3.4</v>
      </c>
      <c r="AG226">
        <v>3</v>
      </c>
      <c r="AH226">
        <v>2</v>
      </c>
      <c r="AI226">
        <f t="shared" si="44"/>
        <v>83.347348896155395</v>
      </c>
      <c r="AJ226">
        <f t="shared" si="45"/>
        <v>-16.652651103844605</v>
      </c>
    </row>
    <row r="227" spans="2:36">
      <c r="B227" t="s">
        <v>859</v>
      </c>
      <c r="C227" t="s">
        <v>841</v>
      </c>
      <c r="D227" t="str">
        <f t="shared" si="37"/>
        <v>NiceNantes</v>
      </c>
      <c r="E227">
        <v>0.43205223199999998</v>
      </c>
      <c r="F227">
        <v>0.17353483</v>
      </c>
      <c r="G227">
        <v>0.39417506000000002</v>
      </c>
      <c r="H227">
        <v>0.132149666</v>
      </c>
      <c r="I227">
        <v>0.19343463999999999</v>
      </c>
      <c r="J227" s="3">
        <v>18.241707024174186</v>
      </c>
      <c r="K227" s="3">
        <v>0</v>
      </c>
      <c r="L227" s="3">
        <v>19.269705666265615</v>
      </c>
      <c r="M227" s="3">
        <f t="shared" si="46"/>
        <v>37.511412690439798</v>
      </c>
      <c r="N227">
        <f t="shared" si="38"/>
        <v>2.5</v>
      </c>
      <c r="O227">
        <f t="shared" si="47"/>
        <v>3.1</v>
      </c>
      <c r="P227">
        <f t="shared" si="48"/>
        <v>3.1</v>
      </c>
      <c r="Q227" s="4">
        <f t="shared" si="39"/>
        <v>108.09285486999568</v>
      </c>
      <c r="R227" s="4">
        <f t="shared" si="40"/>
        <v>62.488587309560195</v>
      </c>
      <c r="S227" s="4">
        <f t="shared" si="41"/>
        <v>122.22467487498361</v>
      </c>
      <c r="T227">
        <f t="shared" si="42"/>
        <v>2.0337969872642168</v>
      </c>
      <c r="U227">
        <f t="shared" si="42"/>
        <v>1.7958007066069568</v>
      </c>
      <c r="V227">
        <f t="shared" si="42"/>
        <v>2.0871588906878604</v>
      </c>
      <c r="W227" s="2">
        <f t="shared" si="43"/>
        <v>2.0130464790837195</v>
      </c>
      <c r="AB227" t="s">
        <v>1159</v>
      </c>
      <c r="AC227" s="12">
        <v>4.33</v>
      </c>
      <c r="AD227" s="12">
        <v>3.5</v>
      </c>
      <c r="AE227" s="12">
        <v>1.85</v>
      </c>
      <c r="AG227">
        <v>1</v>
      </c>
      <c r="AH227">
        <v>1</v>
      </c>
      <c r="AI227">
        <f t="shared" si="44"/>
        <v>122.22467487498361</v>
      </c>
      <c r="AJ227">
        <f t="shared" si="45"/>
        <v>22.224674874983606</v>
      </c>
    </row>
    <row r="228" spans="2:36">
      <c r="B228" t="s">
        <v>844</v>
      </c>
      <c r="C228" t="s">
        <v>847</v>
      </c>
      <c r="D228" t="str">
        <f t="shared" si="37"/>
        <v>AmiensToulouse</v>
      </c>
      <c r="E228">
        <v>0.51791972200000003</v>
      </c>
      <c r="F228">
        <v>0.17931485</v>
      </c>
      <c r="G228">
        <v>0.30096393900000001</v>
      </c>
      <c r="H228">
        <v>0.27776809499999999</v>
      </c>
      <c r="I228">
        <v>0.31912450599999997</v>
      </c>
      <c r="J228" s="3">
        <v>20.979735602688141</v>
      </c>
      <c r="K228" s="3">
        <v>0</v>
      </c>
      <c r="L228" s="3">
        <v>7.973374195936775</v>
      </c>
      <c r="M228" s="3">
        <f t="shared" si="46"/>
        <v>28.953109798624915</v>
      </c>
      <c r="N228">
        <f t="shared" si="38"/>
        <v>2.2999999999999998</v>
      </c>
      <c r="O228">
        <f t="shared" si="47"/>
        <v>3.3</v>
      </c>
      <c r="P228">
        <f t="shared" si="48"/>
        <v>3.2</v>
      </c>
      <c r="Q228" s="4">
        <f t="shared" si="39"/>
        <v>119.3002820875578</v>
      </c>
      <c r="R228" s="4">
        <f t="shared" si="40"/>
        <v>71.046890201375092</v>
      </c>
      <c r="S228" s="4">
        <f t="shared" si="41"/>
        <v>96.561687628372766</v>
      </c>
      <c r="T228">
        <f t="shared" si="42"/>
        <v>2.0766414705682879</v>
      </c>
      <c r="U228">
        <f t="shared" si="42"/>
        <v>1.8515450731439937</v>
      </c>
      <c r="V228">
        <f t="shared" si="42"/>
        <v>1.9848048474091458</v>
      </c>
      <c r="W228" s="2">
        <f t="shared" si="43"/>
        <v>2.0048977852120036</v>
      </c>
      <c r="AB228" t="s">
        <v>1169</v>
      </c>
      <c r="AC228" s="12">
        <v>2.1</v>
      </c>
      <c r="AD228" s="12">
        <v>3.1</v>
      </c>
      <c r="AE228" s="12">
        <v>4</v>
      </c>
      <c r="AG228">
        <v>0</v>
      </c>
      <c r="AH228">
        <v>0</v>
      </c>
      <c r="AI228">
        <f t="shared" si="44"/>
        <v>96.561687628372766</v>
      </c>
      <c r="AJ228">
        <f t="shared" si="45"/>
        <v>-3.4383123716272337</v>
      </c>
    </row>
    <row r="229" spans="2:36">
      <c r="B229" t="s">
        <v>840</v>
      </c>
      <c r="C229" t="s">
        <v>863</v>
      </c>
      <c r="D229" t="str">
        <f t="shared" si="37"/>
        <v>RennesGuingamp</v>
      </c>
      <c r="E229">
        <v>0.71355764700000002</v>
      </c>
      <c r="F229">
        <v>8.5391781999999999E-2</v>
      </c>
      <c r="G229">
        <v>0.18158486600000001</v>
      </c>
      <c r="H229">
        <v>0.46751769500000001</v>
      </c>
      <c r="I229">
        <v>0.359819008</v>
      </c>
      <c r="J229" s="3">
        <v>50.354616878555539</v>
      </c>
      <c r="K229" s="3">
        <v>0</v>
      </c>
      <c r="L229" s="3">
        <v>6.1567581259817885</v>
      </c>
      <c r="M229" s="3">
        <f t="shared" si="46"/>
        <v>56.511375004537328</v>
      </c>
      <c r="N229">
        <f t="shared" si="38"/>
        <v>1.95</v>
      </c>
      <c r="O229">
        <f t="shared" si="47"/>
        <v>4</v>
      </c>
      <c r="P229">
        <f t="shared" si="48"/>
        <v>3.5</v>
      </c>
      <c r="Q229" s="4">
        <f t="shared" si="39"/>
        <v>141.68012790864597</v>
      </c>
      <c r="R229" s="4">
        <f t="shared" si="40"/>
        <v>43.488624995462672</v>
      </c>
      <c r="S229" s="4">
        <f t="shared" si="41"/>
        <v>65.037278436398935</v>
      </c>
      <c r="T229">
        <f t="shared" si="42"/>
        <v>2.1513089402627217</v>
      </c>
      <c r="U229">
        <f t="shared" si="42"/>
        <v>1.6383756765473001</v>
      </c>
      <c r="V229">
        <f t="shared" si="42"/>
        <v>1.8131623593882256</v>
      </c>
      <c r="W229" s="2">
        <f t="shared" si="43"/>
        <v>2.0042296080555158</v>
      </c>
      <c r="AB229" t="s">
        <v>932</v>
      </c>
      <c r="AC229" s="12">
        <v>1.25</v>
      </c>
      <c r="AD229" s="12">
        <v>6.5</v>
      </c>
      <c r="AE229" s="12">
        <v>11</v>
      </c>
      <c r="AG229">
        <v>1</v>
      </c>
      <c r="AH229">
        <v>1</v>
      </c>
      <c r="AI229">
        <f t="shared" si="44"/>
        <v>65.037278436398935</v>
      </c>
      <c r="AJ229">
        <f t="shared" si="45"/>
        <v>-34.962721563601065</v>
      </c>
    </row>
    <row r="230" spans="2:36">
      <c r="B230" t="s">
        <v>854</v>
      </c>
      <c r="C230" t="s">
        <v>851</v>
      </c>
      <c r="D230" t="str">
        <f t="shared" si="37"/>
        <v>LilleBordeaux</v>
      </c>
      <c r="E230">
        <v>0.590168527</v>
      </c>
      <c r="F230">
        <v>0.16538164899999999</v>
      </c>
      <c r="G230">
        <v>0.236089191</v>
      </c>
      <c r="H230">
        <v>0.44246350600000001</v>
      </c>
      <c r="I230">
        <v>0.43507874600000002</v>
      </c>
      <c r="J230" s="3">
        <v>0</v>
      </c>
      <c r="K230" s="3">
        <v>5.4504441436544786</v>
      </c>
      <c r="L230" s="3">
        <v>4.995873447472075</v>
      </c>
      <c r="M230" s="3">
        <f t="shared" si="46"/>
        <v>10.446317591126554</v>
      </c>
      <c r="N230">
        <f t="shared" si="38"/>
        <v>1.4</v>
      </c>
      <c r="O230">
        <f t="shared" si="47"/>
        <v>8</v>
      </c>
      <c r="P230">
        <f t="shared" si="48"/>
        <v>4.75</v>
      </c>
      <c r="Q230" s="4">
        <f t="shared" si="39"/>
        <v>89.553682408873442</v>
      </c>
      <c r="R230" s="4">
        <f t="shared" si="40"/>
        <v>133.15723555810928</v>
      </c>
      <c r="S230" s="4">
        <f t="shared" si="41"/>
        <v>113.2840812843658</v>
      </c>
      <c r="T230">
        <f t="shared" si="42"/>
        <v>1.9520834485543765</v>
      </c>
      <c r="U230">
        <f t="shared" si="42"/>
        <v>2.1243647703061899</v>
      </c>
      <c r="V230">
        <f t="shared" si="42"/>
        <v>2.0541688869501273</v>
      </c>
      <c r="W230" s="2">
        <f t="shared" si="43"/>
        <v>1.9883562329025866</v>
      </c>
      <c r="AB230" t="s">
        <v>963</v>
      </c>
      <c r="AC230" s="12">
        <v>2.0499999999999998</v>
      </c>
      <c r="AD230" s="12">
        <v>3.2</v>
      </c>
      <c r="AE230" s="12">
        <v>4</v>
      </c>
      <c r="AG230">
        <v>1</v>
      </c>
      <c r="AH230">
        <v>0</v>
      </c>
      <c r="AI230">
        <f t="shared" si="44"/>
        <v>89.553682408873442</v>
      </c>
      <c r="AJ230">
        <f t="shared" si="45"/>
        <v>-10.446317591126558</v>
      </c>
    </row>
    <row r="231" spans="2:36">
      <c r="B231" t="s">
        <v>862</v>
      </c>
      <c r="C231" t="s">
        <v>860</v>
      </c>
      <c r="D231" t="str">
        <f t="shared" si="37"/>
        <v>MarseilleLyon</v>
      </c>
      <c r="E231">
        <v>0.380356623</v>
      </c>
      <c r="F231">
        <v>0.380356623</v>
      </c>
      <c r="G231">
        <v>0.21582286000000001</v>
      </c>
      <c r="H231">
        <v>0.691856586</v>
      </c>
      <c r="I231">
        <v>0.69107848599999999</v>
      </c>
      <c r="J231" s="3">
        <v>8.3700103978091605</v>
      </c>
      <c r="K231" s="3">
        <v>0</v>
      </c>
      <c r="L231" s="3">
        <v>0</v>
      </c>
      <c r="M231" s="3">
        <f t="shared" si="46"/>
        <v>8.3700103978091605</v>
      </c>
      <c r="N231">
        <f t="shared" si="38"/>
        <v>3</v>
      </c>
      <c r="O231">
        <f t="shared" si="47"/>
        <v>2.2000000000000002</v>
      </c>
      <c r="P231">
        <f t="shared" si="48"/>
        <v>3.8</v>
      </c>
      <c r="Q231" s="4">
        <f t="shared" si="39"/>
        <v>116.74002079561832</v>
      </c>
      <c r="R231" s="4">
        <f t="shared" si="40"/>
        <v>91.629989602190847</v>
      </c>
      <c r="S231" s="4">
        <f t="shared" si="41"/>
        <v>91.629989602190847</v>
      </c>
      <c r="T231">
        <f t="shared" si="42"/>
        <v>2.0672197663376966</v>
      </c>
      <c r="U231">
        <f t="shared" si="42"/>
        <v>1.9620376372829937</v>
      </c>
      <c r="V231">
        <f t="shared" si="42"/>
        <v>1.9620376372829937</v>
      </c>
      <c r="W231" s="2">
        <f t="shared" si="43"/>
        <v>1.9560073135449723</v>
      </c>
      <c r="AB231" t="s">
        <v>910</v>
      </c>
      <c r="AC231" s="12">
        <v>3.4</v>
      </c>
      <c r="AD231" s="12">
        <v>3.3</v>
      </c>
      <c r="AE231" s="12">
        <v>2.2000000000000002</v>
      </c>
      <c r="AG231">
        <v>0</v>
      </c>
      <c r="AH231">
        <v>3</v>
      </c>
      <c r="AI231">
        <f t="shared" si="44"/>
        <v>91.629989602190847</v>
      </c>
      <c r="AJ231">
        <f t="shared" si="45"/>
        <v>-8.3700103978091533</v>
      </c>
    </row>
    <row r="232" spans="2:36">
      <c r="B232" t="s">
        <v>866</v>
      </c>
      <c r="C232" t="s">
        <v>846</v>
      </c>
      <c r="D232" t="str">
        <f t="shared" si="37"/>
        <v>Paris S-GDijon</v>
      </c>
      <c r="E232">
        <v>0.58323605099999998</v>
      </c>
      <c r="F232">
        <v>0.14383279900000001</v>
      </c>
      <c r="G232">
        <v>0.137109711</v>
      </c>
      <c r="H232">
        <v>0.743080034</v>
      </c>
      <c r="I232">
        <v>0.66865293000000003</v>
      </c>
      <c r="J232" s="3">
        <v>0</v>
      </c>
      <c r="K232" s="3">
        <v>7.3972610445141367</v>
      </c>
      <c r="L232" s="3">
        <v>0</v>
      </c>
      <c r="M232" s="3">
        <f t="shared" si="46"/>
        <v>7.3972610445141367</v>
      </c>
      <c r="N232">
        <f t="shared" si="38"/>
        <v>1.3</v>
      </c>
      <c r="O232">
        <f t="shared" si="47"/>
        <v>10</v>
      </c>
      <c r="P232">
        <f t="shared" si="48"/>
        <v>5.5</v>
      </c>
      <c r="Q232" s="4">
        <f t="shared" si="39"/>
        <v>92.602738955485862</v>
      </c>
      <c r="R232" s="4">
        <f t="shared" si="40"/>
        <v>166.57534940062723</v>
      </c>
      <c r="S232" s="4">
        <f t="shared" si="41"/>
        <v>92.602738955485862</v>
      </c>
      <c r="T232">
        <f t="shared" si="42"/>
        <v>1.9666238322074432</v>
      </c>
      <c r="U232">
        <f t="shared" si="42"/>
        <v>2.2216107328968318</v>
      </c>
      <c r="V232">
        <f t="shared" si="42"/>
        <v>1.9666238322074432</v>
      </c>
      <c r="W232" s="2">
        <f t="shared" si="43"/>
        <v>1.7361896329798234</v>
      </c>
      <c r="AB232" t="s">
        <v>1051</v>
      </c>
      <c r="AC232" s="12">
        <v>2.4500000000000002</v>
      </c>
      <c r="AD232" s="12">
        <v>3.1</v>
      </c>
      <c r="AE232" s="12">
        <v>3.1</v>
      </c>
      <c r="AG232">
        <v>4</v>
      </c>
      <c r="AH232">
        <v>0</v>
      </c>
      <c r="AI232">
        <f t="shared" si="44"/>
        <v>92.602738955485862</v>
      </c>
      <c r="AJ232">
        <f t="shared" si="45"/>
        <v>-7.3972610445141385</v>
      </c>
    </row>
    <row r="233" spans="2:36">
      <c r="B233" t="s">
        <v>860</v>
      </c>
      <c r="C233" t="s">
        <v>850</v>
      </c>
      <c r="D233" t="str">
        <f t="shared" si="37"/>
        <v>LyonCaen</v>
      </c>
      <c r="E233">
        <v>0.53717280599999995</v>
      </c>
      <c r="F233">
        <v>0.21207833700000001</v>
      </c>
      <c r="G233">
        <v>0.24292144399999999</v>
      </c>
      <c r="H233">
        <v>0.47759834400000001</v>
      </c>
      <c r="I233">
        <v>0.49130309300000002</v>
      </c>
      <c r="J233" s="3">
        <v>0</v>
      </c>
      <c r="K233" s="3">
        <v>16.039926685659189</v>
      </c>
      <c r="L233" s="3">
        <v>14.4800944085314</v>
      </c>
      <c r="M233" s="3">
        <f t="shared" si="46"/>
        <v>30.520021094190589</v>
      </c>
      <c r="N233">
        <f t="shared" si="38"/>
        <v>1.2</v>
      </c>
      <c r="O233">
        <f t="shared" si="47"/>
        <v>13</v>
      </c>
      <c r="P233">
        <f t="shared" si="48"/>
        <v>7</v>
      </c>
      <c r="Q233" s="4">
        <f t="shared" si="39"/>
        <v>69.479978905809403</v>
      </c>
      <c r="R233" s="4">
        <f t="shared" si="40"/>
        <v>277.99902581937886</v>
      </c>
      <c r="S233" s="4">
        <f t="shared" si="41"/>
        <v>170.8406397655292</v>
      </c>
      <c r="T233">
        <f t="shared" si="42"/>
        <v>1.8418596779228451</v>
      </c>
      <c r="U233">
        <f t="shared" si="42"/>
        <v>2.4440432740403444</v>
      </c>
      <c r="V233">
        <f t="shared" si="42"/>
        <v>2.232591189107624</v>
      </c>
      <c r="W233" s="2">
        <f t="shared" si="43"/>
        <v>2.0500698400822834</v>
      </c>
      <c r="AB233" t="s">
        <v>1289</v>
      </c>
      <c r="AC233" s="12">
        <v>1.9</v>
      </c>
      <c r="AD233" s="12">
        <v>3.3</v>
      </c>
      <c r="AE233" s="12">
        <v>4.2</v>
      </c>
      <c r="AG233">
        <v>4</v>
      </c>
      <c r="AH233">
        <v>0</v>
      </c>
      <c r="AI233">
        <f t="shared" si="44"/>
        <v>69.479978905809403</v>
      </c>
      <c r="AJ233">
        <f t="shared" si="45"/>
        <v>-30.520021094190597</v>
      </c>
    </row>
    <row r="234" spans="2:36">
      <c r="B234" t="s">
        <v>853</v>
      </c>
      <c r="C234" t="s">
        <v>841</v>
      </c>
      <c r="D234" t="str">
        <f t="shared" si="37"/>
        <v>MontpellierNantes</v>
      </c>
      <c r="E234">
        <v>0.53536882500000005</v>
      </c>
      <c r="F234">
        <v>0.19526950700000001</v>
      </c>
      <c r="G234">
        <v>0.26510812499999997</v>
      </c>
      <c r="H234">
        <v>0.384696382</v>
      </c>
      <c r="I234">
        <v>0.411464883</v>
      </c>
      <c r="J234" s="3">
        <v>0</v>
      </c>
      <c r="K234" s="3">
        <v>0</v>
      </c>
      <c r="L234" s="3">
        <v>0.43500324328572815</v>
      </c>
      <c r="M234" s="3">
        <f t="shared" si="46"/>
        <v>0.43500324328572815</v>
      </c>
      <c r="N234">
        <f t="shared" si="38"/>
        <v>1.8</v>
      </c>
      <c r="O234">
        <f t="shared" si="47"/>
        <v>4.33</v>
      </c>
      <c r="P234">
        <f t="shared" si="48"/>
        <v>3.8</v>
      </c>
      <c r="Q234" s="4">
        <f t="shared" si="39"/>
        <v>99.564996756714265</v>
      </c>
      <c r="R234" s="4">
        <f t="shared" si="40"/>
        <v>99.564996756714265</v>
      </c>
      <c r="S234" s="4">
        <f t="shared" si="41"/>
        <v>101.21800908120004</v>
      </c>
      <c r="T234">
        <f t="shared" si="42"/>
        <v>1.9981066839330826</v>
      </c>
      <c r="U234">
        <f t="shared" si="42"/>
        <v>1.9981066839330826</v>
      </c>
      <c r="V234">
        <f t="shared" si="42"/>
        <v>2.0052577906535403</v>
      </c>
      <c r="W234" s="2">
        <f t="shared" si="43"/>
        <v>1.9915034677287213</v>
      </c>
      <c r="AB234" t="s">
        <v>997</v>
      </c>
      <c r="AC234" s="12">
        <v>4.75</v>
      </c>
      <c r="AD234" s="12">
        <v>4</v>
      </c>
      <c r="AE234" s="12">
        <v>1.7</v>
      </c>
      <c r="AG234">
        <v>1</v>
      </c>
      <c r="AH234">
        <v>1</v>
      </c>
      <c r="AI234">
        <f t="shared" si="44"/>
        <v>101.21800908120004</v>
      </c>
      <c r="AJ234">
        <f t="shared" si="45"/>
        <v>1.2180090812000373</v>
      </c>
    </row>
    <row r="235" spans="2:36">
      <c r="B235" t="s">
        <v>854</v>
      </c>
      <c r="C235" t="s">
        <v>857</v>
      </c>
      <c r="D235" t="str">
        <f t="shared" si="37"/>
        <v>LilleAngers</v>
      </c>
      <c r="E235">
        <v>0.40997984100000001</v>
      </c>
      <c r="F235">
        <v>0.34677370299999999</v>
      </c>
      <c r="G235">
        <v>0.22869993699999999</v>
      </c>
      <c r="H235">
        <v>0.63012992899999998</v>
      </c>
      <c r="I235">
        <v>0.64304966500000005</v>
      </c>
      <c r="J235" s="3">
        <v>0</v>
      </c>
      <c r="K235" s="3">
        <v>25.399236288231702</v>
      </c>
      <c r="L235" s="3">
        <v>6.0852997089177983</v>
      </c>
      <c r="M235" s="3">
        <f t="shared" si="46"/>
        <v>31.4845359971495</v>
      </c>
      <c r="N235">
        <f t="shared" si="38"/>
        <v>1.53</v>
      </c>
      <c r="O235">
        <f t="shared" si="47"/>
        <v>7</v>
      </c>
      <c r="P235">
        <f t="shared" si="48"/>
        <v>4</v>
      </c>
      <c r="Q235" s="4">
        <f t="shared" si="39"/>
        <v>68.515464002850493</v>
      </c>
      <c r="R235" s="4">
        <f t="shared" si="40"/>
        <v>246.31011802047243</v>
      </c>
      <c r="S235" s="4">
        <f t="shared" si="41"/>
        <v>92.856662838521686</v>
      </c>
      <c r="T235">
        <f t="shared" si="42"/>
        <v>1.8357886032172896</v>
      </c>
      <c r="U235">
        <f t="shared" si="42"/>
        <v>2.3914822523190238</v>
      </c>
      <c r="V235">
        <f t="shared" si="42"/>
        <v>1.9678130715673057</v>
      </c>
      <c r="W235" s="2">
        <f t="shared" si="43"/>
        <v>2.0319782014473038</v>
      </c>
      <c r="AB235" t="s">
        <v>1144</v>
      </c>
      <c r="AC235" s="12">
        <v>2.15</v>
      </c>
      <c r="AD235" s="12">
        <v>3.4</v>
      </c>
      <c r="AE235" s="12">
        <v>3.4</v>
      </c>
      <c r="AG235">
        <v>5</v>
      </c>
      <c r="AH235">
        <v>0</v>
      </c>
      <c r="AI235">
        <f t="shared" si="44"/>
        <v>68.515464002850493</v>
      </c>
      <c r="AJ235">
        <f t="shared" si="45"/>
        <v>-31.484535997149507</v>
      </c>
    </row>
    <row r="236" spans="2:36">
      <c r="B236" t="s">
        <v>863</v>
      </c>
      <c r="C236" t="s">
        <v>1243</v>
      </c>
      <c r="D236" t="str">
        <f t="shared" si="37"/>
        <v>GuingampNîmes</v>
      </c>
      <c r="E236">
        <v>0.42821119299999999</v>
      </c>
      <c r="F236">
        <v>0.25105746099999998</v>
      </c>
      <c r="G236">
        <v>0.319733983</v>
      </c>
      <c r="H236">
        <v>0.275027668</v>
      </c>
      <c r="I236">
        <v>0.346690842</v>
      </c>
      <c r="J236" s="3">
        <v>17.125119290127021</v>
      </c>
      <c r="K236" s="3">
        <v>0</v>
      </c>
      <c r="L236" s="3">
        <v>10.815746655213786</v>
      </c>
      <c r="M236" s="3">
        <f t="shared" si="46"/>
        <v>27.940865945340807</v>
      </c>
      <c r="N236">
        <f t="shared" si="38"/>
        <v>2.8</v>
      </c>
      <c r="O236">
        <f t="shared" si="47"/>
        <v>2.5</v>
      </c>
      <c r="P236">
        <f t="shared" si="48"/>
        <v>3.4</v>
      </c>
      <c r="Q236" s="4">
        <f t="shared" si="39"/>
        <v>120.00946806701484</v>
      </c>
      <c r="R236" s="4">
        <f t="shared" si="40"/>
        <v>72.059134054659197</v>
      </c>
      <c r="S236" s="4">
        <f t="shared" si="41"/>
        <v>108.83267268238608</v>
      </c>
      <c r="T236">
        <f t="shared" si="42"/>
        <v>2.0792155107730466</v>
      </c>
      <c r="U236">
        <f t="shared" si="42"/>
        <v>1.8576890388364691</v>
      </c>
      <c r="V236">
        <f t="shared" si="42"/>
        <v>2.0367592945857793</v>
      </c>
      <c r="W236" s="2">
        <f t="shared" si="43"/>
        <v>2.0079512094602263</v>
      </c>
      <c r="AB236" t="s">
        <v>1290</v>
      </c>
      <c r="AC236" s="12">
        <v>2.75</v>
      </c>
      <c r="AD236" s="12">
        <v>3</v>
      </c>
      <c r="AE236" s="12">
        <v>2.8</v>
      </c>
      <c r="AG236">
        <v>2</v>
      </c>
      <c r="AH236">
        <v>2</v>
      </c>
      <c r="AI236">
        <f t="shared" si="44"/>
        <v>108.83267268238608</v>
      </c>
      <c r="AJ236">
        <f t="shared" si="45"/>
        <v>8.8326726823860753</v>
      </c>
    </row>
    <row r="237" spans="2:36">
      <c r="B237" t="s">
        <v>838</v>
      </c>
      <c r="C237" t="s">
        <v>840</v>
      </c>
      <c r="D237" t="str">
        <f t="shared" si="37"/>
        <v>StrasbourgRennes</v>
      </c>
      <c r="E237">
        <v>0.47355750600000002</v>
      </c>
      <c r="F237">
        <v>0.28937227300000001</v>
      </c>
      <c r="G237">
        <v>0.20133954500000001</v>
      </c>
      <c r="H237">
        <v>0.72238482900000001</v>
      </c>
      <c r="I237">
        <v>0.70501939300000005</v>
      </c>
      <c r="J237" s="3">
        <v>13.787861434859494</v>
      </c>
      <c r="K237" s="3">
        <v>5.0222299747434951</v>
      </c>
      <c r="L237" s="3">
        <v>0</v>
      </c>
      <c r="M237" s="3">
        <f t="shared" si="46"/>
        <v>18.81009140960299</v>
      </c>
      <c r="N237">
        <f t="shared" si="38"/>
        <v>2.2999999999999998</v>
      </c>
      <c r="O237">
        <f t="shared" si="47"/>
        <v>3.25</v>
      </c>
      <c r="P237">
        <f t="shared" si="48"/>
        <v>3.3</v>
      </c>
      <c r="Q237" s="4">
        <f t="shared" si="39"/>
        <v>112.90198989057384</v>
      </c>
      <c r="R237" s="4">
        <f t="shared" si="40"/>
        <v>97.512156008313369</v>
      </c>
      <c r="S237" s="4">
        <f t="shared" si="41"/>
        <v>81.18990859039701</v>
      </c>
      <c r="T237">
        <f t="shared" si="42"/>
        <v>2.0527015964057478</v>
      </c>
      <c r="U237">
        <f t="shared" si="42"/>
        <v>1.9890587588601465</v>
      </c>
      <c r="V237">
        <f t="shared" si="42"/>
        <v>1.9095020524448474</v>
      </c>
      <c r="W237" s="2">
        <f t="shared" si="43"/>
        <v>1.932108977153856</v>
      </c>
      <c r="AB237" t="s">
        <v>1094</v>
      </c>
      <c r="AC237" s="12">
        <v>3</v>
      </c>
      <c r="AD237" s="12">
        <v>3.1</v>
      </c>
      <c r="AE237" s="12">
        <v>2.5</v>
      </c>
      <c r="AG237">
        <v>0</v>
      </c>
      <c r="AH237">
        <v>2</v>
      </c>
      <c r="AI237">
        <f t="shared" si="44"/>
        <v>97.512156008313369</v>
      </c>
      <c r="AJ237">
        <f t="shared" si="45"/>
        <v>-2.4878439916866313</v>
      </c>
    </row>
    <row r="238" spans="2:36">
      <c r="B238" t="s">
        <v>847</v>
      </c>
      <c r="C238" t="s">
        <v>862</v>
      </c>
      <c r="D238" t="str">
        <f t="shared" si="37"/>
        <v>ToulouseMarseille</v>
      </c>
      <c r="E238">
        <v>0.44170399700000001</v>
      </c>
      <c r="F238">
        <v>0.26975718799999998</v>
      </c>
      <c r="G238">
        <v>0.28616514500000001</v>
      </c>
      <c r="H238">
        <v>0.37284922399999998</v>
      </c>
      <c r="I238">
        <v>0.431840434</v>
      </c>
      <c r="J238" s="3">
        <v>24.53067755087903</v>
      </c>
      <c r="K238" s="3">
        <v>0</v>
      </c>
      <c r="L238" s="3">
        <v>8.3399522505621615</v>
      </c>
      <c r="M238" s="3">
        <f t="shared" si="46"/>
        <v>32.87062980144119</v>
      </c>
      <c r="N238">
        <f t="shared" si="38"/>
        <v>3.4</v>
      </c>
      <c r="O238">
        <f t="shared" si="47"/>
        <v>2.2000000000000002</v>
      </c>
      <c r="P238">
        <f t="shared" si="48"/>
        <v>3.3</v>
      </c>
      <c r="Q238" s="4">
        <f t="shared" si="39"/>
        <v>150.53367387154751</v>
      </c>
      <c r="R238" s="4">
        <f t="shared" si="40"/>
        <v>67.129370198558803</v>
      </c>
      <c r="S238" s="4">
        <f t="shared" si="41"/>
        <v>94.651212625413933</v>
      </c>
      <c r="T238">
        <f t="shared" si="42"/>
        <v>2.1776336609980596</v>
      </c>
      <c r="U238">
        <f t="shared" si="42"/>
        <v>1.8269125726940272</v>
      </c>
      <c r="V238">
        <f t="shared" si="42"/>
        <v>1.9761261823056515</v>
      </c>
      <c r="W238" s="2">
        <f t="shared" si="43"/>
        <v>2.0201907258941656</v>
      </c>
      <c r="AB238" t="s">
        <v>988</v>
      </c>
      <c r="AC238" s="12">
        <v>1.95</v>
      </c>
      <c r="AD238" s="12">
        <v>3.3</v>
      </c>
      <c r="AE238" s="12">
        <v>4</v>
      </c>
      <c r="AG238">
        <v>2</v>
      </c>
      <c r="AH238">
        <v>5</v>
      </c>
      <c r="AI238">
        <f t="shared" si="44"/>
        <v>67.129370198558803</v>
      </c>
      <c r="AJ238">
        <f t="shared" si="45"/>
        <v>-32.870629801441197</v>
      </c>
    </row>
    <row r="239" spans="2:36">
      <c r="B239" t="s">
        <v>865</v>
      </c>
      <c r="C239" t="s">
        <v>844</v>
      </c>
      <c r="D239" t="str">
        <f t="shared" si="37"/>
        <v>MonacoAmiens</v>
      </c>
      <c r="E239">
        <v>0.50454149599999998</v>
      </c>
      <c r="F239">
        <v>0.143245967</v>
      </c>
      <c r="G239">
        <v>0.35156011300000001</v>
      </c>
      <c r="H239">
        <v>0.169891816</v>
      </c>
      <c r="I239">
        <v>0.21005401500000001</v>
      </c>
      <c r="J239" s="3">
        <v>0</v>
      </c>
      <c r="K239" s="3">
        <v>0</v>
      </c>
      <c r="L239" s="3">
        <v>12.030030756272565</v>
      </c>
      <c r="M239" s="3">
        <f t="shared" si="46"/>
        <v>12.030030756272565</v>
      </c>
      <c r="N239">
        <f t="shared" si="38"/>
        <v>1.61</v>
      </c>
      <c r="O239">
        <f t="shared" si="47"/>
        <v>6</v>
      </c>
      <c r="P239">
        <f t="shared" si="48"/>
        <v>3.8</v>
      </c>
      <c r="Q239" s="4">
        <f t="shared" si="39"/>
        <v>87.969969243727434</v>
      </c>
      <c r="R239" s="4">
        <f t="shared" si="40"/>
        <v>87.969969243727434</v>
      </c>
      <c r="S239" s="4">
        <f t="shared" si="41"/>
        <v>133.68408611756317</v>
      </c>
      <c r="T239">
        <f t="shared" si="42"/>
        <v>1.9443344401317257</v>
      </c>
      <c r="U239">
        <f t="shared" si="42"/>
        <v>1.9443344401317257</v>
      </c>
      <c r="V239">
        <f t="shared" si="42"/>
        <v>2.1260797115052439</v>
      </c>
      <c r="W239" s="2">
        <f t="shared" si="43"/>
        <v>2.006960297820247</v>
      </c>
      <c r="AB239" t="s">
        <v>905</v>
      </c>
      <c r="AC239" s="12">
        <v>1.3</v>
      </c>
      <c r="AD239" s="12">
        <v>5.25</v>
      </c>
      <c r="AE239" s="12">
        <v>10</v>
      </c>
      <c r="AG239">
        <v>2</v>
      </c>
      <c r="AH239">
        <v>0</v>
      </c>
      <c r="AI239">
        <f t="shared" si="44"/>
        <v>87.969969243727434</v>
      </c>
      <c r="AJ239">
        <f t="shared" si="45"/>
        <v>-12.030030756272566</v>
      </c>
    </row>
    <row r="240" spans="2:36">
      <c r="B240" t="s">
        <v>851</v>
      </c>
      <c r="C240" t="s">
        <v>1244</v>
      </c>
      <c r="D240" t="str">
        <f t="shared" si="37"/>
        <v>BordeauxReims</v>
      </c>
      <c r="E240">
        <v>0.443398866</v>
      </c>
      <c r="F240">
        <v>0.26177007400000002</v>
      </c>
      <c r="G240">
        <v>0.29283901200000001</v>
      </c>
      <c r="H240">
        <v>0.34906890699999998</v>
      </c>
      <c r="I240">
        <v>0.410679338</v>
      </c>
      <c r="J240" s="3">
        <v>3.8593967258426809</v>
      </c>
      <c r="K240" s="3">
        <v>0</v>
      </c>
      <c r="L240" s="3">
        <v>0</v>
      </c>
      <c r="M240" s="3">
        <f t="shared" si="46"/>
        <v>3.8593967258426809</v>
      </c>
      <c r="N240">
        <f t="shared" si="38"/>
        <v>2.37</v>
      </c>
      <c r="O240">
        <f t="shared" si="47"/>
        <v>3.3</v>
      </c>
      <c r="P240">
        <f t="shared" si="48"/>
        <v>3.1</v>
      </c>
      <c r="Q240" s="4">
        <f t="shared" si="39"/>
        <v>105.28737351440448</v>
      </c>
      <c r="R240" s="4">
        <f t="shared" si="40"/>
        <v>96.140603274157314</v>
      </c>
      <c r="S240" s="4">
        <f t="shared" si="41"/>
        <v>96.140603274157314</v>
      </c>
      <c r="T240">
        <f t="shared" si="42"/>
        <v>2.0223762919659682</v>
      </c>
      <c r="U240">
        <f t="shared" si="42"/>
        <v>1.9829068429623347</v>
      </c>
      <c r="V240">
        <f t="shared" si="42"/>
        <v>1.9829068429623347</v>
      </c>
      <c r="W240" s="2">
        <f t="shared" si="43"/>
        <v>1.9964575062814813</v>
      </c>
      <c r="AB240" t="s">
        <v>1291</v>
      </c>
      <c r="AC240" s="12">
        <v>1.75</v>
      </c>
      <c r="AD240" s="12">
        <v>3.8</v>
      </c>
      <c r="AE240" s="12">
        <v>4.5</v>
      </c>
      <c r="AG240">
        <v>0</v>
      </c>
      <c r="AH240">
        <v>1</v>
      </c>
      <c r="AI240">
        <f t="shared" si="44"/>
        <v>96.140603274157314</v>
      </c>
      <c r="AJ240">
        <f t="shared" si="45"/>
        <v>-3.8593967258426858</v>
      </c>
    </row>
    <row r="241" spans="2:36">
      <c r="B241" t="s">
        <v>837</v>
      </c>
      <c r="C241" t="s">
        <v>859</v>
      </c>
      <c r="D241" t="str">
        <f t="shared" si="37"/>
        <v>Saint-ÉtienneNice</v>
      </c>
      <c r="E241">
        <v>0.46859222</v>
      </c>
      <c r="F241">
        <v>0.22567463300000001</v>
      </c>
      <c r="G241">
        <v>0.304168777</v>
      </c>
      <c r="H241">
        <v>0.30037141099999998</v>
      </c>
      <c r="I241">
        <v>0.35955131699999998</v>
      </c>
      <c r="J241" s="3">
        <v>0</v>
      </c>
      <c r="K241" s="3">
        <v>9.1880343187823996</v>
      </c>
      <c r="L241" s="3">
        <v>10.347416035627299</v>
      </c>
      <c r="M241" s="3">
        <f t="shared" si="46"/>
        <v>19.535450354409697</v>
      </c>
      <c r="N241">
        <f t="shared" si="38"/>
        <v>1.57</v>
      </c>
      <c r="O241">
        <f t="shared" si="47"/>
        <v>6</v>
      </c>
      <c r="P241">
        <f t="shared" si="48"/>
        <v>4</v>
      </c>
      <c r="Q241" s="4">
        <f t="shared" si="39"/>
        <v>80.464549645590296</v>
      </c>
      <c r="R241" s="4">
        <f t="shared" si="40"/>
        <v>135.59275555828469</v>
      </c>
      <c r="S241" s="4">
        <f t="shared" si="41"/>
        <v>121.85421378809951</v>
      </c>
      <c r="T241">
        <f t="shared" si="42"/>
        <v>1.9056045849107699</v>
      </c>
      <c r="U241">
        <f t="shared" si="42"/>
        <v>2.1322364866910153</v>
      </c>
      <c r="V241">
        <f t="shared" si="42"/>
        <v>2.0858405519308993</v>
      </c>
      <c r="W241" s="2">
        <f t="shared" si="43"/>
        <v>2.0085907391865474</v>
      </c>
      <c r="AB241" t="s">
        <v>1178</v>
      </c>
      <c r="AC241" s="12">
        <v>2.4</v>
      </c>
      <c r="AD241" s="12">
        <v>3</v>
      </c>
      <c r="AE241" s="12">
        <v>3.3</v>
      </c>
      <c r="AG241">
        <v>3</v>
      </c>
      <c r="AH241">
        <v>0</v>
      </c>
      <c r="AI241">
        <f t="shared" si="44"/>
        <v>80.464549645590296</v>
      </c>
      <c r="AJ241">
        <f t="shared" si="45"/>
        <v>-19.535450354409704</v>
      </c>
    </row>
    <row r="242" spans="2:36">
      <c r="B242" t="s">
        <v>1243</v>
      </c>
      <c r="C242" t="s">
        <v>860</v>
      </c>
      <c r="D242" t="str">
        <f t="shared" si="37"/>
        <v>NîmesLyon</v>
      </c>
      <c r="E242">
        <v>0.34175224300000001</v>
      </c>
      <c r="F242">
        <v>0.41347526899999998</v>
      </c>
      <c r="G242">
        <v>0.23173490399999999</v>
      </c>
      <c r="H242">
        <v>0.61508730700000003</v>
      </c>
      <c r="I242">
        <v>0.63124148499999999</v>
      </c>
      <c r="J242" s="3">
        <v>7.3933048211267565</v>
      </c>
      <c r="K242" s="3">
        <v>0</v>
      </c>
      <c r="L242" s="3">
        <v>0</v>
      </c>
      <c r="M242" s="3">
        <f t="shared" si="46"/>
        <v>7.3933048211267565</v>
      </c>
      <c r="N242">
        <f t="shared" si="38"/>
        <v>3.4</v>
      </c>
      <c r="O242">
        <f t="shared" si="47"/>
        <v>2</v>
      </c>
      <c r="P242">
        <f t="shared" si="48"/>
        <v>3.8</v>
      </c>
      <c r="Q242" s="4">
        <f t="shared" si="39"/>
        <v>117.74393157070421</v>
      </c>
      <c r="R242" s="4">
        <f t="shared" si="40"/>
        <v>92.606695178873238</v>
      </c>
      <c r="S242" s="4">
        <f t="shared" si="41"/>
        <v>92.606695178873238</v>
      </c>
      <c r="T242">
        <f t="shared" si="42"/>
        <v>2.0709385331829191</v>
      </c>
      <c r="U242">
        <f t="shared" si="42"/>
        <v>1.9666423859705882</v>
      </c>
      <c r="V242">
        <f t="shared" si="42"/>
        <v>1.9666423859705882</v>
      </c>
      <c r="W242" s="2">
        <f t="shared" si="43"/>
        <v>1.9766455629116084</v>
      </c>
      <c r="AB242" t="s">
        <v>1231</v>
      </c>
      <c r="AC242" s="12">
        <v>1.4</v>
      </c>
      <c r="AD242" s="12">
        <v>4.5</v>
      </c>
      <c r="AE242" s="12">
        <v>9</v>
      </c>
      <c r="AG242">
        <v>2</v>
      </c>
      <c r="AH242">
        <v>3</v>
      </c>
      <c r="AI242">
        <f t="shared" si="44"/>
        <v>92.606695178873238</v>
      </c>
      <c r="AJ242">
        <f t="shared" si="45"/>
        <v>-7.3933048211267618</v>
      </c>
    </row>
    <row r="243" spans="2:36">
      <c r="B243" t="s">
        <v>857</v>
      </c>
      <c r="C243" t="s">
        <v>837</v>
      </c>
      <c r="D243" t="str">
        <f t="shared" si="37"/>
        <v>AngersSaint-Étienne</v>
      </c>
      <c r="E243">
        <v>0.384003066</v>
      </c>
      <c r="F243">
        <v>0.33787150500000002</v>
      </c>
      <c r="G243">
        <v>0.27496265199999997</v>
      </c>
      <c r="H243">
        <v>0.43196691100000001</v>
      </c>
      <c r="I243">
        <v>0.48931666200000001</v>
      </c>
      <c r="J243" s="3">
        <v>0.55924470929786385</v>
      </c>
      <c r="K243" s="3">
        <v>0</v>
      </c>
      <c r="L243" s="3">
        <v>0</v>
      </c>
      <c r="M243" s="3">
        <f t="shared" si="46"/>
        <v>0.55924470929786385</v>
      </c>
      <c r="N243">
        <f t="shared" si="38"/>
        <v>2.62</v>
      </c>
      <c r="O243">
        <f t="shared" si="47"/>
        <v>2.62</v>
      </c>
      <c r="P243">
        <f t="shared" si="48"/>
        <v>3.4</v>
      </c>
      <c r="Q243" s="4">
        <f t="shared" si="39"/>
        <v>100.90597642906253</v>
      </c>
      <c r="R243" s="4">
        <f t="shared" si="40"/>
        <v>99.440755290702143</v>
      </c>
      <c r="S243" s="4">
        <f t="shared" si="41"/>
        <v>99.440755290702143</v>
      </c>
      <c r="T243">
        <f t="shared" si="42"/>
        <v>2.0039168892626606</v>
      </c>
      <c r="U243">
        <f t="shared" si="42"/>
        <v>1.9975644142793894</v>
      </c>
      <c r="V243">
        <f t="shared" si="42"/>
        <v>1.9975644142793894</v>
      </c>
      <c r="W243" s="2">
        <f t="shared" si="43"/>
        <v>1.9936859333641523</v>
      </c>
      <c r="AB243" t="s">
        <v>1173</v>
      </c>
      <c r="AC243" s="12">
        <v>1.8</v>
      </c>
      <c r="AD243" s="12">
        <v>3.6</v>
      </c>
      <c r="AE243" s="12">
        <v>4.5</v>
      </c>
      <c r="AG243">
        <v>1</v>
      </c>
      <c r="AH243">
        <v>1</v>
      </c>
      <c r="AI243">
        <f t="shared" si="44"/>
        <v>99.440755290702143</v>
      </c>
      <c r="AJ243">
        <f t="shared" si="45"/>
        <v>-0.55924470929785741</v>
      </c>
    </row>
    <row r="244" spans="2:36">
      <c r="B244" t="s">
        <v>846</v>
      </c>
      <c r="C244" t="s">
        <v>847</v>
      </c>
      <c r="D244" t="str">
        <f t="shared" si="37"/>
        <v>DijonToulouse</v>
      </c>
      <c r="E244">
        <v>0.46905953700000003</v>
      </c>
      <c r="F244">
        <v>0.17386322800000001</v>
      </c>
      <c r="G244">
        <v>0.35654349000000002</v>
      </c>
      <c r="H244">
        <v>0.17741863399999999</v>
      </c>
      <c r="I244">
        <v>0.23389070300000001</v>
      </c>
      <c r="J244" s="3">
        <v>0</v>
      </c>
      <c r="K244" s="3">
        <v>4.5883921381744592</v>
      </c>
      <c r="L244" s="3">
        <v>18.593669111926935</v>
      </c>
      <c r="M244" s="3">
        <f t="shared" si="46"/>
        <v>23.182061250101395</v>
      </c>
      <c r="N244">
        <f t="shared" si="38"/>
        <v>1.5</v>
      </c>
      <c r="O244">
        <f t="shared" si="47"/>
        <v>6</v>
      </c>
      <c r="P244">
        <f t="shared" si="48"/>
        <v>4.5</v>
      </c>
      <c r="Q244" s="4">
        <f t="shared" si="39"/>
        <v>76.817938749898616</v>
      </c>
      <c r="R244" s="4">
        <f t="shared" si="40"/>
        <v>104.34829157894535</v>
      </c>
      <c r="S244" s="4">
        <f t="shared" si="41"/>
        <v>160.4894497535698</v>
      </c>
      <c r="T244">
        <f t="shared" si="42"/>
        <v>1.8854626495936064</v>
      </c>
      <c r="U244">
        <f t="shared" si="42"/>
        <v>2.018485343062129</v>
      </c>
      <c r="V244">
        <f t="shared" si="42"/>
        <v>2.2054464880529978</v>
      </c>
      <c r="W244" s="2">
        <f t="shared" si="43"/>
        <v>2.0216722027232987</v>
      </c>
      <c r="AB244" t="s">
        <v>1221</v>
      </c>
      <c r="AC244" s="12">
        <v>1.83</v>
      </c>
      <c r="AD244" s="12">
        <v>3.5</v>
      </c>
      <c r="AE244" s="12">
        <v>4.75</v>
      </c>
      <c r="AG244">
        <v>2</v>
      </c>
      <c r="AH244">
        <v>1</v>
      </c>
      <c r="AI244">
        <f t="shared" si="44"/>
        <v>76.817938749898616</v>
      </c>
      <c r="AJ244">
        <f t="shared" si="45"/>
        <v>-23.182061250101384</v>
      </c>
    </row>
    <row r="245" spans="2:36">
      <c r="B245" t="s">
        <v>844</v>
      </c>
      <c r="C245" t="s">
        <v>863</v>
      </c>
      <c r="D245" t="str">
        <f t="shared" si="37"/>
        <v>AmiensGuingamp</v>
      </c>
      <c r="E245">
        <v>0.63496191400000002</v>
      </c>
      <c r="F245">
        <v>0.102385776</v>
      </c>
      <c r="G245">
        <v>0.25851588599999997</v>
      </c>
      <c r="H245">
        <v>0.290193535</v>
      </c>
      <c r="I245">
        <v>0.26136617000000001</v>
      </c>
      <c r="J245" s="3">
        <v>0</v>
      </c>
      <c r="K245" s="3">
        <v>0</v>
      </c>
      <c r="L245" s="3">
        <v>1.2690997562536428</v>
      </c>
      <c r="M245" s="3">
        <f t="shared" si="46"/>
        <v>1.2690997562536428</v>
      </c>
      <c r="N245">
        <f t="shared" si="38"/>
        <v>1.53</v>
      </c>
      <c r="O245">
        <f t="shared" si="47"/>
        <v>6.5</v>
      </c>
      <c r="P245">
        <f t="shared" si="48"/>
        <v>4</v>
      </c>
      <c r="Q245" s="4">
        <f t="shared" si="39"/>
        <v>98.730900243746362</v>
      </c>
      <c r="R245" s="4">
        <f t="shared" si="40"/>
        <v>98.730900243746362</v>
      </c>
      <c r="S245" s="4">
        <f t="shared" si="41"/>
        <v>103.80729926876093</v>
      </c>
      <c r="T245">
        <f t="shared" si="42"/>
        <v>1.9944530969969079</v>
      </c>
      <c r="U245">
        <f t="shared" si="42"/>
        <v>1.9944530969969079</v>
      </c>
      <c r="V245">
        <f t="shared" si="42"/>
        <v>2.0162278922474188</v>
      </c>
      <c r="W245" s="2">
        <f t="shared" si="43"/>
        <v>1.9918323238262701</v>
      </c>
      <c r="AB245" t="s">
        <v>1135</v>
      </c>
      <c r="AC245" s="12">
        <v>3.5</v>
      </c>
      <c r="AD245" s="12">
        <v>3.1</v>
      </c>
      <c r="AE245" s="12">
        <v>2.2999999999999998</v>
      </c>
      <c r="AG245">
        <v>2</v>
      </c>
      <c r="AH245">
        <v>1</v>
      </c>
      <c r="AI245">
        <f t="shared" si="44"/>
        <v>98.730900243746362</v>
      </c>
      <c r="AJ245">
        <f t="shared" si="45"/>
        <v>-1.2690997562536381</v>
      </c>
    </row>
    <row r="246" spans="2:36">
      <c r="B246" t="s">
        <v>862</v>
      </c>
      <c r="C246" t="s">
        <v>853</v>
      </c>
      <c r="D246" t="str">
        <f t="shared" si="37"/>
        <v>MarseilleMontpellier</v>
      </c>
      <c r="E246">
        <v>0.354394616</v>
      </c>
      <c r="F246">
        <v>0.382784083</v>
      </c>
      <c r="G246">
        <v>0.25730935500000002</v>
      </c>
      <c r="H246">
        <v>0.50403783199999996</v>
      </c>
      <c r="I246">
        <v>0.54687143800000004</v>
      </c>
      <c r="J246" s="3">
        <v>0</v>
      </c>
      <c r="K246" s="3">
        <v>19.302589334540915</v>
      </c>
      <c r="L246" s="3">
        <v>8.7483052347086492</v>
      </c>
      <c r="M246" s="3">
        <f t="shared" si="46"/>
        <v>28.050894569249564</v>
      </c>
      <c r="N246">
        <f t="shared" si="38"/>
        <v>1.85</v>
      </c>
      <c r="O246">
        <f t="shared" si="47"/>
        <v>3.75</v>
      </c>
      <c r="P246">
        <f t="shared" si="48"/>
        <v>4.2</v>
      </c>
      <c r="Q246" s="4">
        <f t="shared" si="39"/>
        <v>71.949105430750436</v>
      </c>
      <c r="R246" s="4">
        <f t="shared" si="40"/>
        <v>144.33381543527886</v>
      </c>
      <c r="S246" s="4">
        <f t="shared" si="41"/>
        <v>108.69198741652677</v>
      </c>
      <c r="T246">
        <f t="shared" si="42"/>
        <v>1.8570253985658278</v>
      </c>
      <c r="U246">
        <f t="shared" si="42"/>
        <v>2.1593680922609431</v>
      </c>
      <c r="V246">
        <f t="shared" si="42"/>
        <v>2.0361975298356212</v>
      </c>
      <c r="W246" s="2">
        <f t="shared" si="43"/>
        <v>2.0086242111371453</v>
      </c>
      <c r="AB246" t="s">
        <v>1141</v>
      </c>
      <c r="AC246" s="12">
        <v>1.85</v>
      </c>
      <c r="AD246" s="12">
        <v>3.3</v>
      </c>
      <c r="AE246" s="12">
        <v>4.75</v>
      </c>
      <c r="AG246">
        <v>1</v>
      </c>
      <c r="AH246">
        <v>0</v>
      </c>
      <c r="AI246">
        <f t="shared" si="44"/>
        <v>71.949105430750436</v>
      </c>
      <c r="AJ246">
        <f t="shared" si="45"/>
        <v>-28.050894569249564</v>
      </c>
    </row>
    <row r="247" spans="2:36">
      <c r="B247" t="s">
        <v>850</v>
      </c>
      <c r="C247" t="s">
        <v>851</v>
      </c>
      <c r="D247" t="str">
        <f t="shared" si="37"/>
        <v>CaenBordeaux</v>
      </c>
      <c r="E247">
        <v>0.41078871900000002</v>
      </c>
      <c r="F247">
        <v>0.142451304</v>
      </c>
      <c r="G247">
        <v>0.44666441299999998</v>
      </c>
      <c r="H247">
        <v>8.1957994000000006E-2</v>
      </c>
      <c r="I247">
        <v>0.132368239</v>
      </c>
      <c r="J247" s="3">
        <v>0</v>
      </c>
      <c r="K247" s="3">
        <v>0</v>
      </c>
      <c r="L247" s="3">
        <v>23.39144795700761</v>
      </c>
      <c r="M247" s="3">
        <f t="shared" si="46"/>
        <v>23.39144795700761</v>
      </c>
      <c r="N247">
        <f t="shared" si="38"/>
        <v>1.72</v>
      </c>
      <c r="O247">
        <f t="shared" si="47"/>
        <v>5.25</v>
      </c>
      <c r="P247">
        <f t="shared" si="48"/>
        <v>3.6</v>
      </c>
      <c r="Q247" s="4">
        <f t="shared" si="39"/>
        <v>76.608552042992386</v>
      </c>
      <c r="R247" s="4">
        <f t="shared" si="40"/>
        <v>76.608552042992386</v>
      </c>
      <c r="S247" s="4">
        <f t="shared" si="41"/>
        <v>160.81776468821977</v>
      </c>
      <c r="T247">
        <f t="shared" si="42"/>
        <v>1.8842772539376238</v>
      </c>
      <c r="U247">
        <f t="shared" si="42"/>
        <v>1.8842772539376238</v>
      </c>
      <c r="V247">
        <f t="shared" si="42"/>
        <v>2.2063340212776525</v>
      </c>
      <c r="W247" s="2">
        <f t="shared" si="43"/>
        <v>2.0279484818027402</v>
      </c>
      <c r="AB247" t="s">
        <v>1292</v>
      </c>
      <c r="AC247" s="12">
        <v>2.5</v>
      </c>
      <c r="AD247" s="12">
        <v>3.1</v>
      </c>
      <c r="AE247" s="12">
        <v>3.1</v>
      </c>
      <c r="AG247">
        <v>0</v>
      </c>
      <c r="AH247">
        <v>1</v>
      </c>
      <c r="AI247">
        <f t="shared" si="44"/>
        <v>76.608552042992386</v>
      </c>
      <c r="AJ247">
        <f t="shared" si="45"/>
        <v>-23.391447957007614</v>
      </c>
    </row>
    <row r="248" spans="2:36">
      <c r="B248" t="s">
        <v>859</v>
      </c>
      <c r="C248" t="s">
        <v>865</v>
      </c>
      <c r="D248" t="str">
        <f t="shared" si="37"/>
        <v>NiceMonaco</v>
      </c>
      <c r="E248">
        <v>0.39687670400000002</v>
      </c>
      <c r="F248">
        <v>0.25475750200000002</v>
      </c>
      <c r="G248">
        <v>0.34788256000000001</v>
      </c>
      <c r="H248">
        <v>0.21845052100000001</v>
      </c>
      <c r="I248">
        <v>0.298169354</v>
      </c>
      <c r="J248" s="3">
        <v>18.70877545522924</v>
      </c>
      <c r="K248" s="3">
        <v>0</v>
      </c>
      <c r="L248" s="3">
        <v>16.203311259037523</v>
      </c>
      <c r="M248" s="3">
        <f t="shared" si="46"/>
        <v>34.912086714266763</v>
      </c>
      <c r="N248">
        <f t="shared" si="38"/>
        <v>3.1</v>
      </c>
      <c r="O248">
        <f t="shared" si="47"/>
        <v>2.25</v>
      </c>
      <c r="P248">
        <f t="shared" si="48"/>
        <v>3.5</v>
      </c>
      <c r="Q248" s="4">
        <f t="shared" si="39"/>
        <v>123.08511719694388</v>
      </c>
      <c r="R248" s="4">
        <f t="shared" si="40"/>
        <v>65.087913285733237</v>
      </c>
      <c r="S248" s="4">
        <f t="shared" si="41"/>
        <v>121.79950269236457</v>
      </c>
      <c r="T248">
        <f t="shared" si="42"/>
        <v>2.090205543508131</v>
      </c>
      <c r="U248">
        <f t="shared" si="42"/>
        <v>1.8135003483122265</v>
      </c>
      <c r="V248">
        <f t="shared" si="42"/>
        <v>2.0856455150751589</v>
      </c>
      <c r="W248" s="2">
        <f t="shared" si="43"/>
        <v>2.0171164064390537</v>
      </c>
      <c r="AB248" t="s">
        <v>1168</v>
      </c>
      <c r="AC248" s="12">
        <v>5.25</v>
      </c>
      <c r="AD248" s="12">
        <v>4.33</v>
      </c>
      <c r="AE248" s="12">
        <v>1.6</v>
      </c>
      <c r="AG248">
        <v>2</v>
      </c>
      <c r="AH248">
        <v>0</v>
      </c>
      <c r="AI248">
        <f t="shared" si="44"/>
        <v>123.08511719694388</v>
      </c>
      <c r="AJ248">
        <f t="shared" si="45"/>
        <v>23.085117196943884</v>
      </c>
    </row>
    <row r="249" spans="2:36">
      <c r="B249" t="s">
        <v>840</v>
      </c>
      <c r="C249" t="s">
        <v>854</v>
      </c>
      <c r="D249" t="str">
        <f t="shared" si="37"/>
        <v>RennesLille</v>
      </c>
      <c r="E249">
        <v>0.28125781399999999</v>
      </c>
      <c r="F249">
        <v>0.43101200499999998</v>
      </c>
      <c r="G249">
        <v>0.28532668500000002</v>
      </c>
      <c r="H249">
        <v>0.38047024400000001</v>
      </c>
      <c r="I249">
        <v>0.44058334599999999</v>
      </c>
      <c r="J249" s="3">
        <v>0</v>
      </c>
      <c r="K249" s="3">
        <v>8.2199221544595371</v>
      </c>
      <c r="L249" s="3">
        <v>4.3189375013591791</v>
      </c>
      <c r="M249" s="3">
        <f t="shared" si="46"/>
        <v>12.538859655818715</v>
      </c>
      <c r="N249">
        <f t="shared" si="38"/>
        <v>2.62</v>
      </c>
      <c r="O249">
        <f t="shared" si="47"/>
        <v>2.5</v>
      </c>
      <c r="P249">
        <f t="shared" si="48"/>
        <v>3.6</v>
      </c>
      <c r="Q249" s="4">
        <f t="shared" si="39"/>
        <v>87.461140344181288</v>
      </c>
      <c r="R249" s="4">
        <f t="shared" si="40"/>
        <v>108.01094573033014</v>
      </c>
      <c r="S249" s="4">
        <f t="shared" si="41"/>
        <v>103.00931534907433</v>
      </c>
      <c r="T249">
        <f t="shared" si="42"/>
        <v>1.941815135505486</v>
      </c>
      <c r="U249">
        <f t="shared" si="42"/>
        <v>2.033467768722212</v>
      </c>
      <c r="V249">
        <f t="shared" si="42"/>
        <v>2.0128765006446692</v>
      </c>
      <c r="W249" s="2">
        <f t="shared" si="43"/>
        <v>1.9969270795475673</v>
      </c>
      <c r="AB249" t="s">
        <v>920</v>
      </c>
      <c r="AC249" s="12">
        <v>1.9</v>
      </c>
      <c r="AD249" s="12">
        <v>3.4</v>
      </c>
      <c r="AE249" s="12">
        <v>4.33</v>
      </c>
      <c r="AG249">
        <v>3</v>
      </c>
      <c r="AH249">
        <v>1</v>
      </c>
      <c r="AI249">
        <f t="shared" si="44"/>
        <v>87.461140344181288</v>
      </c>
      <c r="AJ249">
        <f t="shared" si="45"/>
        <v>-12.538859655818712</v>
      </c>
    </row>
    <row r="250" spans="2:36">
      <c r="B250" t="s">
        <v>1244</v>
      </c>
      <c r="C250" t="s">
        <v>866</v>
      </c>
      <c r="D250" t="str">
        <f t="shared" si="37"/>
        <v>ReimsParis S-G</v>
      </c>
      <c r="E250">
        <v>0.20102716300000001</v>
      </c>
      <c r="F250">
        <v>0.537899236</v>
      </c>
      <c r="G250">
        <v>0.25560951599999998</v>
      </c>
      <c r="H250">
        <v>0.42087677200000001</v>
      </c>
      <c r="I250">
        <v>0.44233154699999999</v>
      </c>
      <c r="J250" s="3">
        <v>7.3356676112531467</v>
      </c>
      <c r="K250" s="3">
        <v>0</v>
      </c>
      <c r="L250" s="3">
        <v>8.9606561510085161</v>
      </c>
      <c r="M250" s="3">
        <f t="shared" si="46"/>
        <v>16.296323762261665</v>
      </c>
      <c r="N250">
        <f t="shared" si="38"/>
        <v>6.5</v>
      </c>
      <c r="O250">
        <f t="shared" si="47"/>
        <v>1.45</v>
      </c>
      <c r="P250">
        <f t="shared" si="48"/>
        <v>5</v>
      </c>
      <c r="Q250" s="4">
        <f t="shared" si="39"/>
        <v>131.38551571088377</v>
      </c>
      <c r="R250" s="4">
        <f t="shared" si="40"/>
        <v>83.703676237738335</v>
      </c>
      <c r="S250" s="4">
        <f t="shared" si="41"/>
        <v>128.50695699278091</v>
      </c>
      <c r="T250">
        <f t="shared" si="42"/>
        <v>2.1185474900824945</v>
      </c>
      <c r="U250">
        <f t="shared" si="42"/>
        <v>1.9227445324819459</v>
      </c>
      <c r="V250">
        <f t="shared" si="42"/>
        <v>2.1089266397434958</v>
      </c>
      <c r="W250" s="2">
        <f t="shared" si="43"/>
        <v>1.9991901243216117</v>
      </c>
      <c r="AB250" t="s">
        <v>1082</v>
      </c>
      <c r="AC250" s="12">
        <v>1.25</v>
      </c>
      <c r="AD250" s="12">
        <v>6</v>
      </c>
      <c r="AE250" s="12">
        <v>12</v>
      </c>
      <c r="AG250">
        <v>3</v>
      </c>
      <c r="AH250">
        <v>1</v>
      </c>
      <c r="AI250">
        <f t="shared" si="44"/>
        <v>131.38551571088377</v>
      </c>
      <c r="AJ250">
        <f t="shared" si="45"/>
        <v>31.385515710883766</v>
      </c>
    </row>
    <row r="251" spans="2:36">
      <c r="B251" t="s">
        <v>841</v>
      </c>
      <c r="C251" t="s">
        <v>838</v>
      </c>
      <c r="D251" t="str">
        <f t="shared" si="37"/>
        <v>NantesStrasbourg</v>
      </c>
      <c r="E251">
        <v>0.33870811299999998</v>
      </c>
      <c r="F251">
        <v>0.42209863399999997</v>
      </c>
      <c r="G251">
        <v>0.21780146</v>
      </c>
      <c r="H251">
        <v>0.67706199300000003</v>
      </c>
      <c r="I251">
        <v>0.67792861400000004</v>
      </c>
      <c r="J251" s="3">
        <v>0</v>
      </c>
      <c r="K251" s="3">
        <v>31.794382990991117</v>
      </c>
      <c r="L251" s="3">
        <v>5.8457528152869855</v>
      </c>
      <c r="M251" s="3">
        <f t="shared" si="46"/>
        <v>37.640135806278103</v>
      </c>
      <c r="N251">
        <f t="shared" si="38"/>
        <v>1.65</v>
      </c>
      <c r="O251">
        <f t="shared" si="47"/>
        <v>5.5</v>
      </c>
      <c r="P251">
        <f t="shared" si="48"/>
        <v>3.8</v>
      </c>
      <c r="Q251" s="4">
        <f t="shared" si="39"/>
        <v>62.35986419372189</v>
      </c>
      <c r="R251" s="4">
        <f t="shared" si="40"/>
        <v>237.22897064417305</v>
      </c>
      <c r="S251" s="4">
        <f t="shared" si="41"/>
        <v>84.573724891812446</v>
      </c>
      <c r="T251">
        <f t="shared" si="42"/>
        <v>1.7949051607185134</v>
      </c>
      <c r="U251">
        <f t="shared" si="42"/>
        <v>2.3751677244165914</v>
      </c>
      <c r="V251">
        <f t="shared" si="42"/>
        <v>1.9272354587021199</v>
      </c>
      <c r="W251" s="2">
        <f t="shared" si="43"/>
        <v>2.0302586886671525</v>
      </c>
      <c r="AB251" t="s">
        <v>909</v>
      </c>
      <c r="AC251" s="12">
        <v>3.5</v>
      </c>
      <c r="AD251" s="12">
        <v>3.3</v>
      </c>
      <c r="AE251" s="12">
        <v>2.15</v>
      </c>
      <c r="AG251">
        <v>0</v>
      </c>
      <c r="AH251">
        <v>1</v>
      </c>
      <c r="AI251">
        <f t="shared" si="44"/>
        <v>237.22897064417305</v>
      </c>
      <c r="AJ251">
        <f t="shared" si="45"/>
        <v>137.22897064417305</v>
      </c>
    </row>
    <row r="252" spans="2:36">
      <c r="AB252" t="s">
        <v>877</v>
      </c>
      <c r="AC252" s="12">
        <v>2.75</v>
      </c>
      <c r="AD252" s="12">
        <v>3.1</v>
      </c>
      <c r="AE252" s="12">
        <v>2.7</v>
      </c>
    </row>
    <row r="253" spans="2:36">
      <c r="AB253" t="s">
        <v>889</v>
      </c>
      <c r="AC253" s="12">
        <v>2.7</v>
      </c>
      <c r="AD253" s="12">
        <v>2.9</v>
      </c>
      <c r="AE253" s="12">
        <v>3</v>
      </c>
    </row>
    <row r="254" spans="2:36">
      <c r="AB254" t="s">
        <v>980</v>
      </c>
      <c r="AC254" s="12">
        <v>2.5</v>
      </c>
      <c r="AD254" s="12">
        <v>3.2</v>
      </c>
      <c r="AE254" s="12">
        <v>3</v>
      </c>
    </row>
    <row r="255" spans="2:36">
      <c r="AB255" t="s">
        <v>1293</v>
      </c>
      <c r="AC255" s="12">
        <v>1.25</v>
      </c>
      <c r="AD255" s="12">
        <v>6.5</v>
      </c>
      <c r="AE255" s="12">
        <v>11</v>
      </c>
    </row>
    <row r="256" spans="2:36">
      <c r="AB256" t="s">
        <v>1095</v>
      </c>
      <c r="AC256" s="12">
        <v>3.4</v>
      </c>
      <c r="AD256" s="12">
        <v>3.5</v>
      </c>
      <c r="AE256" s="12">
        <v>2.1</v>
      </c>
    </row>
    <row r="257" spans="28:31">
      <c r="AB257" t="s">
        <v>1294</v>
      </c>
      <c r="AC257" s="12">
        <v>2.2000000000000002</v>
      </c>
      <c r="AD257" s="12">
        <v>3.2</v>
      </c>
      <c r="AE257" s="12">
        <v>3.5</v>
      </c>
    </row>
    <row r="258" spans="28:31">
      <c r="AB258" t="s">
        <v>1071</v>
      </c>
      <c r="AC258" s="12">
        <v>1.95</v>
      </c>
      <c r="AD258" s="12">
        <v>3.4</v>
      </c>
      <c r="AE258" s="12">
        <v>4.2</v>
      </c>
    </row>
    <row r="259" spans="28:31">
      <c r="AB259" t="s">
        <v>1053</v>
      </c>
      <c r="AC259" s="12">
        <v>2.9</v>
      </c>
      <c r="AD259" s="12">
        <v>3.3</v>
      </c>
      <c r="AE259" s="12">
        <v>2.4500000000000002</v>
      </c>
    </row>
    <row r="260" spans="28:31">
      <c r="AB260" t="s">
        <v>1024</v>
      </c>
      <c r="AC260" s="12">
        <v>1.85</v>
      </c>
      <c r="AD260" s="12">
        <v>3.5</v>
      </c>
      <c r="AE260" s="12">
        <v>4.5</v>
      </c>
    </row>
    <row r="261" spans="28:31">
      <c r="AB261" t="s">
        <v>1098</v>
      </c>
      <c r="AC261" s="12">
        <v>3.3</v>
      </c>
      <c r="AD261" s="12">
        <v>3.3</v>
      </c>
      <c r="AE261" s="12">
        <v>2.25</v>
      </c>
    </row>
    <row r="262" spans="28:31">
      <c r="AB262" t="s">
        <v>1228</v>
      </c>
      <c r="AC262" s="12">
        <v>12</v>
      </c>
      <c r="AD262" s="12">
        <v>6</v>
      </c>
      <c r="AE262" s="12">
        <v>1.22</v>
      </c>
    </row>
    <row r="263" spans="28:31">
      <c r="AB263" t="s">
        <v>1295</v>
      </c>
      <c r="AC263" s="12">
        <v>1.75</v>
      </c>
      <c r="AD263" s="12">
        <v>3.4</v>
      </c>
      <c r="AE263" s="12">
        <v>5.25</v>
      </c>
    </row>
    <row r="264" spans="28:31">
      <c r="AB264" t="s">
        <v>1080</v>
      </c>
      <c r="AC264" s="12">
        <v>2.8</v>
      </c>
      <c r="AD264" s="12">
        <v>3</v>
      </c>
      <c r="AE264" s="12">
        <v>2.8</v>
      </c>
    </row>
    <row r="265" spans="28:31">
      <c r="AB265" t="s">
        <v>1222</v>
      </c>
      <c r="AC265" s="12">
        <v>1.53</v>
      </c>
      <c r="AD265" s="12">
        <v>3.8</v>
      </c>
      <c r="AE265" s="12">
        <v>7.5</v>
      </c>
    </row>
    <row r="266" spans="28:31">
      <c r="AB266" t="s">
        <v>1163</v>
      </c>
      <c r="AC266" s="12">
        <v>1.28</v>
      </c>
      <c r="AD266" s="12">
        <v>5.5</v>
      </c>
      <c r="AE266" s="12">
        <v>10</v>
      </c>
    </row>
    <row r="267" spans="28:31">
      <c r="AB267" t="s">
        <v>1026</v>
      </c>
      <c r="AC267" s="12">
        <v>1.75</v>
      </c>
      <c r="AD267" s="12">
        <v>3.75</v>
      </c>
      <c r="AE267" s="12">
        <v>4.5</v>
      </c>
    </row>
    <row r="268" spans="28:31">
      <c r="AB268" t="s">
        <v>955</v>
      </c>
      <c r="AC268" s="12">
        <v>2.2999999999999998</v>
      </c>
      <c r="AD268" s="12">
        <v>2.9</v>
      </c>
      <c r="AE268" s="12">
        <v>3.6</v>
      </c>
    </row>
    <row r="269" spans="28:31">
      <c r="AB269" t="s">
        <v>1040</v>
      </c>
      <c r="AC269" s="12">
        <v>2.5</v>
      </c>
      <c r="AD269" s="12">
        <v>2.9</v>
      </c>
      <c r="AE269" s="12">
        <v>3.3</v>
      </c>
    </row>
    <row r="270" spans="28:31">
      <c r="AB270" t="s">
        <v>1296</v>
      </c>
      <c r="AC270" s="12">
        <v>2.4500000000000002</v>
      </c>
      <c r="AD270" s="12">
        <v>3.2</v>
      </c>
      <c r="AE270" s="12">
        <v>3.1</v>
      </c>
    </row>
    <row r="271" spans="28:31">
      <c r="AB271" t="s">
        <v>1297</v>
      </c>
      <c r="AC271" s="12">
        <v>3.1</v>
      </c>
      <c r="AD271" s="12">
        <v>3.1</v>
      </c>
      <c r="AE271" s="12">
        <v>2.4500000000000002</v>
      </c>
    </row>
    <row r="272" spans="28:31">
      <c r="AB272" t="s">
        <v>1128</v>
      </c>
      <c r="AC272" s="12">
        <v>1.61</v>
      </c>
      <c r="AD272" s="12">
        <v>4</v>
      </c>
      <c r="AE272" s="12">
        <v>5.25</v>
      </c>
    </row>
    <row r="273" spans="28:31">
      <c r="AB273" t="s">
        <v>1227</v>
      </c>
      <c r="AC273" s="12">
        <v>4.75</v>
      </c>
      <c r="AD273" s="12">
        <v>3.8</v>
      </c>
      <c r="AE273" s="12">
        <v>1.75</v>
      </c>
    </row>
    <row r="274" spans="28:31">
      <c r="AB274" t="s">
        <v>1212</v>
      </c>
      <c r="AC274" s="12">
        <v>1.5</v>
      </c>
      <c r="AD274" s="12">
        <v>4.5</v>
      </c>
      <c r="AE274" s="12">
        <v>6</v>
      </c>
    </row>
    <row r="275" spans="28:31">
      <c r="AB275" t="s">
        <v>1091</v>
      </c>
      <c r="AC275" s="12">
        <v>2.1</v>
      </c>
      <c r="AD275" s="12">
        <v>3.1</v>
      </c>
      <c r="AE275" s="12">
        <v>4</v>
      </c>
    </row>
    <row r="276" spans="28:31">
      <c r="AB276" t="s">
        <v>933</v>
      </c>
      <c r="AC276" s="12">
        <v>1.61</v>
      </c>
      <c r="AD276" s="12">
        <v>3.6</v>
      </c>
      <c r="AE276" s="12">
        <v>6.5</v>
      </c>
    </row>
    <row r="277" spans="28:31">
      <c r="AB277" t="s">
        <v>1235</v>
      </c>
      <c r="AC277" s="12">
        <v>2.4500000000000002</v>
      </c>
      <c r="AD277" s="12">
        <v>3.3</v>
      </c>
      <c r="AE277" s="12">
        <v>3</v>
      </c>
    </row>
    <row r="278" spans="28:31">
      <c r="AB278" t="s">
        <v>1236</v>
      </c>
      <c r="AC278" s="12">
        <v>2.15</v>
      </c>
      <c r="AD278" s="12">
        <v>3.2</v>
      </c>
      <c r="AE278" s="12">
        <v>3.5</v>
      </c>
    </row>
    <row r="279" spans="28:31">
      <c r="AB279" t="s">
        <v>939</v>
      </c>
      <c r="AC279" s="12">
        <v>13</v>
      </c>
      <c r="AD279" s="12">
        <v>7</v>
      </c>
      <c r="AE279" s="12">
        <v>1.2</v>
      </c>
    </row>
    <row r="280" spans="28:31">
      <c r="AB280" t="s">
        <v>918</v>
      </c>
      <c r="AC280" s="12">
        <v>2.1</v>
      </c>
      <c r="AD280" s="12">
        <v>3.2</v>
      </c>
      <c r="AE280" s="12">
        <v>3.8</v>
      </c>
    </row>
    <row r="281" spans="28:31">
      <c r="AB281" t="s">
        <v>1092</v>
      </c>
      <c r="AC281" s="12">
        <v>2.0499999999999998</v>
      </c>
      <c r="AD281" s="12">
        <v>3.1</v>
      </c>
      <c r="AE281" s="12">
        <v>4</v>
      </c>
    </row>
    <row r="282" spans="28:31">
      <c r="AB282" t="s">
        <v>1079</v>
      </c>
      <c r="AC282" s="12">
        <v>2.1</v>
      </c>
      <c r="AD282" s="12">
        <v>3.1</v>
      </c>
      <c r="AE282" s="12">
        <v>4</v>
      </c>
    </row>
    <row r="283" spans="28:31">
      <c r="AB283" t="s">
        <v>872</v>
      </c>
      <c r="AC283" s="12">
        <v>3.7</v>
      </c>
      <c r="AD283" s="12">
        <v>3.1</v>
      </c>
      <c r="AE283" s="12">
        <v>2.2000000000000002</v>
      </c>
    </row>
    <row r="284" spans="28:31">
      <c r="AB284" t="s">
        <v>1020</v>
      </c>
      <c r="AC284" s="12">
        <v>2.1</v>
      </c>
      <c r="AD284" s="12">
        <v>3.1</v>
      </c>
      <c r="AE284" s="12">
        <v>4</v>
      </c>
    </row>
    <row r="285" spans="28:31">
      <c r="AB285" t="s">
        <v>1298</v>
      </c>
      <c r="AC285" s="12">
        <v>2.37</v>
      </c>
      <c r="AD285" s="12">
        <v>3.2</v>
      </c>
      <c r="AE285" s="12">
        <v>3.2</v>
      </c>
    </row>
    <row r="286" spans="28:31">
      <c r="AB286" t="s">
        <v>1152</v>
      </c>
      <c r="AC286" s="12">
        <v>2.62</v>
      </c>
      <c r="AD286" s="12">
        <v>3</v>
      </c>
      <c r="AE286" s="12">
        <v>2.9</v>
      </c>
    </row>
    <row r="287" spans="28:31">
      <c r="AB287" t="s">
        <v>986</v>
      </c>
      <c r="AC287" s="12">
        <v>1.4</v>
      </c>
      <c r="AD287" s="12">
        <v>4.33</v>
      </c>
      <c r="AE287" s="12">
        <v>8.5</v>
      </c>
    </row>
    <row r="288" spans="28:31">
      <c r="AB288" t="s">
        <v>1127</v>
      </c>
      <c r="AC288" s="12">
        <v>1.28</v>
      </c>
      <c r="AD288" s="12">
        <v>6</v>
      </c>
      <c r="AE288" s="12">
        <v>9.5</v>
      </c>
    </row>
    <row r="289" spans="28:31">
      <c r="AB289" t="s">
        <v>1299</v>
      </c>
      <c r="AC289" s="12">
        <v>2.15</v>
      </c>
      <c r="AD289" s="12">
        <v>3</v>
      </c>
      <c r="AE289" s="12">
        <v>4</v>
      </c>
    </row>
    <row r="290" spans="28:31">
      <c r="AB290" t="s">
        <v>869</v>
      </c>
      <c r="AC290" s="12">
        <v>4</v>
      </c>
      <c r="AD290" s="12">
        <v>3.6</v>
      </c>
      <c r="AE290" s="12">
        <v>1.9</v>
      </c>
    </row>
    <row r="291" spans="28:31">
      <c r="AB291" t="s">
        <v>886</v>
      </c>
      <c r="AC291" s="12">
        <v>1.53</v>
      </c>
      <c r="AD291" s="12">
        <v>3.75</v>
      </c>
      <c r="AE291" s="12">
        <v>7.5</v>
      </c>
    </row>
    <row r="292" spans="28:31">
      <c r="AB292" t="s">
        <v>948</v>
      </c>
      <c r="AC292" s="12">
        <v>2.5</v>
      </c>
      <c r="AD292" s="12">
        <v>3.1</v>
      </c>
      <c r="AE292" s="12">
        <v>3.1</v>
      </c>
    </row>
    <row r="293" spans="28:31">
      <c r="AB293" t="s">
        <v>1100</v>
      </c>
      <c r="AC293" s="12">
        <v>2.4</v>
      </c>
      <c r="AD293" s="12">
        <v>3.1</v>
      </c>
      <c r="AE293" s="12">
        <v>3.2</v>
      </c>
    </row>
    <row r="294" spans="28:31">
      <c r="AB294" t="s">
        <v>951</v>
      </c>
      <c r="AC294" s="12">
        <v>1.36</v>
      </c>
      <c r="AD294" s="12">
        <v>4.75</v>
      </c>
      <c r="AE294" s="12">
        <v>9.5</v>
      </c>
    </row>
    <row r="295" spans="28:31">
      <c r="AB295" t="s">
        <v>1105</v>
      </c>
      <c r="AC295" s="12">
        <v>3</v>
      </c>
      <c r="AD295" s="12">
        <v>3.1</v>
      </c>
      <c r="AE295" s="12">
        <v>2.5499999999999998</v>
      </c>
    </row>
    <row r="296" spans="28:31">
      <c r="AB296" t="s">
        <v>1103</v>
      </c>
      <c r="AC296" s="12">
        <v>10</v>
      </c>
      <c r="AD296" s="12">
        <v>6.5</v>
      </c>
      <c r="AE296" s="12">
        <v>1.25</v>
      </c>
    </row>
    <row r="297" spans="28:31">
      <c r="AB297" t="s">
        <v>1300</v>
      </c>
      <c r="AC297" s="12">
        <v>1.75</v>
      </c>
      <c r="AD297" s="12">
        <v>3.75</v>
      </c>
      <c r="AE297" s="12">
        <v>4.75</v>
      </c>
    </row>
    <row r="298" spans="28:31">
      <c r="AB298" t="s">
        <v>1111</v>
      </c>
      <c r="AC298" s="12">
        <v>1.75</v>
      </c>
      <c r="AD298" s="12">
        <v>3.4</v>
      </c>
      <c r="AE298" s="12">
        <v>5.25</v>
      </c>
    </row>
    <row r="299" spans="28:31">
      <c r="AB299" t="s">
        <v>1301</v>
      </c>
      <c r="AC299" s="12">
        <v>2.62</v>
      </c>
      <c r="AD299" s="12">
        <v>3.1</v>
      </c>
      <c r="AE299" s="12">
        <v>2.9</v>
      </c>
    </row>
    <row r="300" spans="28:31">
      <c r="AB300" t="s">
        <v>984</v>
      </c>
      <c r="AC300" s="12">
        <v>3.6</v>
      </c>
      <c r="AD300" s="12">
        <v>3.4</v>
      </c>
      <c r="AE300" s="12">
        <v>2.1</v>
      </c>
    </row>
    <row r="301" spans="28:31">
      <c r="AB301" t="s">
        <v>1089</v>
      </c>
      <c r="AC301" s="12">
        <v>3</v>
      </c>
      <c r="AD301" s="12">
        <v>3.1</v>
      </c>
      <c r="AE301" s="12">
        <v>2.5499999999999998</v>
      </c>
    </row>
    <row r="302" spans="28:31">
      <c r="AB302" t="s">
        <v>1001</v>
      </c>
      <c r="AC302" s="12">
        <v>2.7</v>
      </c>
      <c r="AD302" s="12">
        <v>3.2</v>
      </c>
      <c r="AE302" s="12">
        <v>2.7</v>
      </c>
    </row>
    <row r="303" spans="28:31">
      <c r="AB303" t="s">
        <v>1190</v>
      </c>
      <c r="AC303" s="12">
        <v>3.75</v>
      </c>
      <c r="AD303" s="12">
        <v>3.4</v>
      </c>
      <c r="AE303" s="12">
        <v>2.0499999999999998</v>
      </c>
    </row>
    <row r="304" spans="28:31">
      <c r="AB304" t="s">
        <v>922</v>
      </c>
      <c r="AC304" s="12">
        <v>1.22</v>
      </c>
      <c r="AD304" s="12">
        <v>7</v>
      </c>
      <c r="AE304" s="12">
        <v>11</v>
      </c>
    </row>
    <row r="305" spans="28:31">
      <c r="AB305" t="s">
        <v>1302</v>
      </c>
      <c r="AC305" s="12">
        <v>1.65</v>
      </c>
      <c r="AD305" s="12">
        <v>3.8</v>
      </c>
      <c r="AE305" s="12">
        <v>5.5</v>
      </c>
    </row>
    <row r="306" spans="28:31">
      <c r="AB306" t="s">
        <v>1195</v>
      </c>
      <c r="AC306" s="12">
        <v>2.62</v>
      </c>
      <c r="AD306" s="12">
        <v>3</v>
      </c>
      <c r="AE306" s="12">
        <v>3</v>
      </c>
    </row>
    <row r="307" spans="28:31">
      <c r="AB307" t="s">
        <v>1112</v>
      </c>
      <c r="AC307" s="12">
        <v>1.1000000000000001</v>
      </c>
      <c r="AD307" s="12">
        <v>11</v>
      </c>
      <c r="AE307" s="12">
        <v>21</v>
      </c>
    </row>
    <row r="308" spans="28:31">
      <c r="AB308" t="s">
        <v>1303</v>
      </c>
      <c r="AC308" s="12">
        <v>2.9</v>
      </c>
      <c r="AD308" s="12">
        <v>3.1</v>
      </c>
      <c r="AE308" s="12">
        <v>2.62</v>
      </c>
    </row>
    <row r="309" spans="28:31">
      <c r="AB309" t="s">
        <v>1067</v>
      </c>
      <c r="AC309" s="12">
        <v>2.4</v>
      </c>
      <c r="AD309" s="12">
        <v>3.1</v>
      </c>
      <c r="AE309" s="12">
        <v>3.2</v>
      </c>
    </row>
    <row r="310" spans="28:31">
      <c r="AB310" t="s">
        <v>1304</v>
      </c>
      <c r="AC310" s="12">
        <v>2.7</v>
      </c>
      <c r="AD310" s="12">
        <v>3.25</v>
      </c>
      <c r="AE310" s="12">
        <v>2.7</v>
      </c>
    </row>
    <row r="311" spans="28:31">
      <c r="AB311" t="s">
        <v>1140</v>
      </c>
      <c r="AC311" s="12">
        <v>2.2999999999999998</v>
      </c>
      <c r="AD311" s="12">
        <v>3.1</v>
      </c>
      <c r="AE311" s="12">
        <v>3.4</v>
      </c>
    </row>
    <row r="312" spans="28:31">
      <c r="AB312" t="s">
        <v>893</v>
      </c>
      <c r="AC312" s="12">
        <v>3.75</v>
      </c>
      <c r="AD312" s="12">
        <v>4</v>
      </c>
      <c r="AE312" s="12">
        <v>1.83</v>
      </c>
    </row>
    <row r="313" spans="28:31">
      <c r="AB313" t="s">
        <v>938</v>
      </c>
      <c r="AC313" s="12">
        <v>3.1</v>
      </c>
      <c r="AD313" s="12">
        <v>3</v>
      </c>
      <c r="AE313" s="12">
        <v>2.5499999999999998</v>
      </c>
    </row>
    <row r="314" spans="28:31">
      <c r="AB314" t="s">
        <v>1305</v>
      </c>
      <c r="AC314" s="12">
        <v>1.57</v>
      </c>
      <c r="AD314" s="12">
        <v>4.33</v>
      </c>
      <c r="AE314" s="12">
        <v>5.5</v>
      </c>
    </row>
    <row r="315" spans="28:31">
      <c r="AB315" t="s">
        <v>1306</v>
      </c>
      <c r="AC315" s="12">
        <v>1.9</v>
      </c>
      <c r="AD315" s="12">
        <v>3.4</v>
      </c>
      <c r="AE315" s="12">
        <v>4</v>
      </c>
    </row>
    <row r="316" spans="28:31">
      <c r="AB316" t="s">
        <v>1048</v>
      </c>
      <c r="AC316" s="12">
        <v>2</v>
      </c>
      <c r="AD316" s="12">
        <v>3.25</v>
      </c>
      <c r="AE316" s="12">
        <v>4.2</v>
      </c>
    </row>
    <row r="317" spans="28:31">
      <c r="AB317" t="s">
        <v>1090</v>
      </c>
      <c r="AC317" s="12">
        <v>4.33</v>
      </c>
      <c r="AD317" s="12">
        <v>4</v>
      </c>
      <c r="AE317" s="12">
        <v>1.72</v>
      </c>
    </row>
    <row r="318" spans="28:31">
      <c r="AB318" t="s">
        <v>1070</v>
      </c>
      <c r="AC318" s="12">
        <v>1.85</v>
      </c>
      <c r="AD318" s="12">
        <v>3.4</v>
      </c>
      <c r="AE318" s="12">
        <v>4.75</v>
      </c>
    </row>
    <row r="319" spans="28:31">
      <c r="AB319" t="s">
        <v>917</v>
      </c>
      <c r="AC319" s="12">
        <v>1.8</v>
      </c>
      <c r="AD319" s="12">
        <v>3.6</v>
      </c>
      <c r="AE319" s="12">
        <v>4.5</v>
      </c>
    </row>
    <row r="320" spans="28:31">
      <c r="AB320" t="s">
        <v>1216</v>
      </c>
      <c r="AC320" s="12">
        <v>1.72</v>
      </c>
      <c r="AD320" s="12">
        <v>3.6</v>
      </c>
      <c r="AE320" s="12">
        <v>5.25</v>
      </c>
    </row>
    <row r="321" spans="28:31">
      <c r="AB321" t="s">
        <v>1056</v>
      </c>
      <c r="AC321" s="12">
        <v>4.5</v>
      </c>
      <c r="AD321" s="12">
        <v>4.2</v>
      </c>
      <c r="AE321" s="12">
        <v>1.7</v>
      </c>
    </row>
    <row r="322" spans="28:31">
      <c r="AB322" t="s">
        <v>1078</v>
      </c>
      <c r="AC322" s="12">
        <v>2.87</v>
      </c>
      <c r="AD322" s="12">
        <v>3.3</v>
      </c>
      <c r="AE322" s="12">
        <v>2.5</v>
      </c>
    </row>
    <row r="323" spans="28:31">
      <c r="AB323" t="s">
        <v>1055</v>
      </c>
      <c r="AC323" s="12">
        <v>1.3</v>
      </c>
      <c r="AD323" s="12">
        <v>5.5</v>
      </c>
      <c r="AE323" s="12">
        <v>10</v>
      </c>
    </row>
    <row r="324" spans="28:31">
      <c r="AB324" t="s">
        <v>1218</v>
      </c>
      <c r="AC324" s="12">
        <v>4</v>
      </c>
      <c r="AD324" s="12">
        <v>3.6</v>
      </c>
      <c r="AE324" s="12">
        <v>1.9</v>
      </c>
    </row>
    <row r="325" spans="28:31">
      <c r="AB325" t="s">
        <v>1225</v>
      </c>
      <c r="AC325" s="12">
        <v>1.83</v>
      </c>
      <c r="AD325" s="12">
        <v>3.3</v>
      </c>
      <c r="AE325" s="12">
        <v>5</v>
      </c>
    </row>
    <row r="326" spans="28:31">
      <c r="AB326" t="s">
        <v>1307</v>
      </c>
      <c r="AC326" s="12">
        <v>2.15</v>
      </c>
      <c r="AD326" s="12">
        <v>3.4</v>
      </c>
      <c r="AE326" s="12">
        <v>3.4</v>
      </c>
    </row>
    <row r="327" spans="28:31">
      <c r="AB327" t="s">
        <v>1118</v>
      </c>
      <c r="AC327" s="12">
        <v>2.6</v>
      </c>
      <c r="AD327" s="12">
        <v>3.1</v>
      </c>
      <c r="AE327" s="12">
        <v>3</v>
      </c>
    </row>
    <row r="328" spans="28:31">
      <c r="AB328" t="s">
        <v>1122</v>
      </c>
      <c r="AC328" s="12">
        <v>1.95</v>
      </c>
      <c r="AD328" s="12">
        <v>3.25</v>
      </c>
      <c r="AE328" s="12">
        <v>4.33</v>
      </c>
    </row>
    <row r="329" spans="28:31">
      <c r="AB329" t="s">
        <v>1185</v>
      </c>
      <c r="AC329" s="12">
        <v>1.5</v>
      </c>
      <c r="AD329" s="12">
        <v>4.5</v>
      </c>
      <c r="AE329" s="12">
        <v>6.5</v>
      </c>
    </row>
    <row r="330" spans="28:31">
      <c r="AB330" t="s">
        <v>1308</v>
      </c>
      <c r="AC330" s="12">
        <v>2.5</v>
      </c>
      <c r="AD330" s="12">
        <v>3.1</v>
      </c>
      <c r="AE330" s="12">
        <v>3.1</v>
      </c>
    </row>
    <row r="331" spans="28:31">
      <c r="AB331" t="s">
        <v>1217</v>
      </c>
      <c r="AC331" s="12">
        <v>3.75</v>
      </c>
      <c r="AD331" s="12">
        <v>3.1</v>
      </c>
      <c r="AE331" s="12">
        <v>2.15</v>
      </c>
    </row>
    <row r="332" spans="28:31">
      <c r="AB332" t="s">
        <v>1085</v>
      </c>
      <c r="AC332" s="12">
        <v>5.25</v>
      </c>
      <c r="AD332" s="12">
        <v>3.75</v>
      </c>
      <c r="AE332" s="12">
        <v>1.7</v>
      </c>
    </row>
    <row r="333" spans="28:31">
      <c r="AB333" t="s">
        <v>1189</v>
      </c>
      <c r="AC333" s="12">
        <v>2.1</v>
      </c>
      <c r="AD333" s="12">
        <v>3.1</v>
      </c>
      <c r="AE333" s="12">
        <v>3.75</v>
      </c>
    </row>
    <row r="334" spans="28:31">
      <c r="AB334" t="s">
        <v>1309</v>
      </c>
      <c r="AC334" s="12">
        <v>2.5</v>
      </c>
      <c r="AD334" s="12">
        <v>3.1</v>
      </c>
      <c r="AE334" s="12">
        <v>2.9</v>
      </c>
    </row>
    <row r="335" spans="28:31">
      <c r="AB335" t="s">
        <v>900</v>
      </c>
      <c r="AC335" s="12">
        <v>2.8</v>
      </c>
      <c r="AD335" s="12">
        <v>3.1</v>
      </c>
      <c r="AE335" s="12">
        <v>2.62</v>
      </c>
    </row>
    <row r="336" spans="28:31">
      <c r="AB336" t="s">
        <v>1310</v>
      </c>
      <c r="AC336" s="12">
        <v>1.5</v>
      </c>
      <c r="AD336" s="12">
        <v>4</v>
      </c>
      <c r="AE336" s="12">
        <v>6.5</v>
      </c>
    </row>
    <row r="337" spans="28:31">
      <c r="AB337" t="s">
        <v>1136</v>
      </c>
      <c r="AC337" s="12">
        <v>1.5</v>
      </c>
      <c r="AD337" s="12">
        <v>3.8</v>
      </c>
      <c r="AE337" s="12">
        <v>7.5</v>
      </c>
    </row>
    <row r="338" spans="28:31">
      <c r="AB338" t="s">
        <v>881</v>
      </c>
      <c r="AC338" s="12">
        <v>2</v>
      </c>
      <c r="AD338" s="12">
        <v>3.2</v>
      </c>
      <c r="AE338" s="12">
        <v>4</v>
      </c>
    </row>
    <row r="339" spans="28:31">
      <c r="AB339" t="s">
        <v>1057</v>
      </c>
      <c r="AC339" s="12">
        <v>1.5</v>
      </c>
      <c r="AD339" s="12">
        <v>4</v>
      </c>
      <c r="AE339" s="12">
        <v>6.5</v>
      </c>
    </row>
    <row r="340" spans="28:31">
      <c r="AB340" t="s">
        <v>924</v>
      </c>
      <c r="AC340" s="12">
        <v>4.33</v>
      </c>
      <c r="AD340" s="12">
        <v>3.6</v>
      </c>
      <c r="AE340" s="12">
        <v>1.83</v>
      </c>
    </row>
    <row r="341" spans="28:31">
      <c r="AB341" t="s">
        <v>1167</v>
      </c>
      <c r="AC341" s="12">
        <v>3.5</v>
      </c>
      <c r="AD341" s="12">
        <v>3.3</v>
      </c>
      <c r="AE341" s="12">
        <v>2.15</v>
      </c>
    </row>
    <row r="342" spans="28:31">
      <c r="AB342" t="s">
        <v>946</v>
      </c>
      <c r="AC342" s="12">
        <v>3.8</v>
      </c>
      <c r="AD342" s="12">
        <v>3.5</v>
      </c>
      <c r="AE342" s="12">
        <v>2</v>
      </c>
    </row>
    <row r="343" spans="28:31">
      <c r="AB343" t="s">
        <v>1139</v>
      </c>
      <c r="AC343" s="12">
        <v>2.25</v>
      </c>
      <c r="AD343" s="12">
        <v>3.1</v>
      </c>
      <c r="AE343" s="12">
        <v>3.5</v>
      </c>
    </row>
    <row r="344" spans="28:31">
      <c r="AB344" t="s">
        <v>1101</v>
      </c>
      <c r="AC344" s="12">
        <v>1.9</v>
      </c>
      <c r="AD344" s="12">
        <v>3.3</v>
      </c>
      <c r="AE344" s="12">
        <v>4.5</v>
      </c>
    </row>
    <row r="345" spans="28:31">
      <c r="AB345" t="s">
        <v>957</v>
      </c>
      <c r="AC345" s="12">
        <v>1.25</v>
      </c>
      <c r="AD345" s="12">
        <v>6</v>
      </c>
      <c r="AE345" s="12">
        <v>11</v>
      </c>
    </row>
    <row r="346" spans="28:31">
      <c r="AB346" t="s">
        <v>1311</v>
      </c>
      <c r="AC346" s="12">
        <v>1.95</v>
      </c>
      <c r="AD346" s="12">
        <v>3.5</v>
      </c>
      <c r="AE346" s="12">
        <v>4</v>
      </c>
    </row>
    <row r="347" spans="28:31">
      <c r="AB347" t="s">
        <v>1003</v>
      </c>
      <c r="AC347" s="12">
        <v>1.66</v>
      </c>
      <c r="AD347" s="12">
        <v>4</v>
      </c>
      <c r="AE347" s="12">
        <v>5</v>
      </c>
    </row>
    <row r="348" spans="28:31">
      <c r="AB348" t="s">
        <v>1223</v>
      </c>
      <c r="AC348" s="12">
        <v>2.4</v>
      </c>
      <c r="AD348" s="12">
        <v>3.5</v>
      </c>
      <c r="AE348" s="12">
        <v>2.87</v>
      </c>
    </row>
    <row r="349" spans="28:31">
      <c r="AB349" t="s">
        <v>970</v>
      </c>
      <c r="AC349" s="12">
        <v>1.72</v>
      </c>
      <c r="AD349" s="12">
        <v>3.75</v>
      </c>
      <c r="AE349" s="12">
        <v>5</v>
      </c>
    </row>
    <row r="350" spans="28:31">
      <c r="AB350" t="s">
        <v>1181</v>
      </c>
      <c r="AC350" s="12">
        <v>1.9</v>
      </c>
      <c r="AD350" s="12">
        <v>3.5</v>
      </c>
      <c r="AE350" s="12">
        <v>4.2</v>
      </c>
    </row>
    <row r="351" spans="28:31">
      <c r="AB351" t="s">
        <v>894</v>
      </c>
      <c r="AC351" s="12">
        <v>2.2999999999999998</v>
      </c>
      <c r="AD351" s="12">
        <v>3.3</v>
      </c>
      <c r="AE351" s="12">
        <v>3.25</v>
      </c>
    </row>
    <row r="352" spans="28:31">
      <c r="AB352" t="s">
        <v>947</v>
      </c>
      <c r="AC352" s="12">
        <v>1.75</v>
      </c>
      <c r="AD352" s="12">
        <v>3.8</v>
      </c>
      <c r="AE352" s="12">
        <v>4.75</v>
      </c>
    </row>
    <row r="353" spans="28:31">
      <c r="AB353" t="s">
        <v>1108</v>
      </c>
      <c r="AC353" s="12">
        <v>2.2999999999999998</v>
      </c>
      <c r="AD353" s="12">
        <v>3.2</v>
      </c>
      <c r="AE353" s="12">
        <v>3.3</v>
      </c>
    </row>
    <row r="354" spans="28:31">
      <c r="AB354" t="s">
        <v>968</v>
      </c>
      <c r="AC354" s="12">
        <v>6</v>
      </c>
      <c r="AD354" s="12">
        <v>4.33</v>
      </c>
      <c r="AE354" s="12">
        <v>1.53</v>
      </c>
    </row>
    <row r="355" spans="28:31">
      <c r="AB355" t="s">
        <v>1312</v>
      </c>
      <c r="AC355" s="12">
        <v>2.4</v>
      </c>
      <c r="AD355" s="12">
        <v>3.1</v>
      </c>
      <c r="AE355" s="12">
        <v>3.1</v>
      </c>
    </row>
    <row r="356" spans="28:31">
      <c r="AB356" t="s">
        <v>929</v>
      </c>
      <c r="AC356" s="12">
        <v>2.0499999999999998</v>
      </c>
      <c r="AD356" s="12">
        <v>3.5</v>
      </c>
      <c r="AE356" s="12">
        <v>3.6</v>
      </c>
    </row>
    <row r="357" spans="28:31">
      <c r="AB357" t="s">
        <v>1116</v>
      </c>
      <c r="AC357" s="12">
        <v>2.5</v>
      </c>
      <c r="AD357" s="12">
        <v>3.1</v>
      </c>
      <c r="AE357" s="12">
        <v>3.1</v>
      </c>
    </row>
    <row r="358" spans="28:31">
      <c r="AB358" t="s">
        <v>1313</v>
      </c>
      <c r="AC358" s="12">
        <v>3.4</v>
      </c>
      <c r="AD358" s="12">
        <v>3.8</v>
      </c>
      <c r="AE358" s="12">
        <v>2.0499999999999998</v>
      </c>
    </row>
    <row r="359" spans="28:31">
      <c r="AB359" t="s">
        <v>898</v>
      </c>
      <c r="AC359" s="12">
        <v>1.4</v>
      </c>
      <c r="AD359" s="12">
        <v>4.75</v>
      </c>
      <c r="AE359" s="12">
        <v>8</v>
      </c>
    </row>
    <row r="360" spans="28:31">
      <c r="AB360" t="s">
        <v>1155</v>
      </c>
      <c r="AC360" s="12">
        <v>3</v>
      </c>
      <c r="AD360" s="12">
        <v>3.8</v>
      </c>
      <c r="AE360" s="12">
        <v>2.2000000000000002</v>
      </c>
    </row>
    <row r="361" spans="28:31">
      <c r="AB361" t="s">
        <v>1096</v>
      </c>
      <c r="AC361" s="12">
        <v>1.95</v>
      </c>
      <c r="AD361" s="12">
        <v>3.5</v>
      </c>
      <c r="AE361" s="12">
        <v>4</v>
      </c>
    </row>
    <row r="362" spans="28:31">
      <c r="AB362" t="s">
        <v>1314</v>
      </c>
      <c r="AC362" s="12">
        <v>2.37</v>
      </c>
      <c r="AD362" s="12">
        <v>3.1</v>
      </c>
      <c r="AE362" s="12">
        <v>3.3</v>
      </c>
    </row>
    <row r="363" spans="28:31">
      <c r="AB363" t="s">
        <v>1315</v>
      </c>
      <c r="AC363" s="12">
        <v>2.8</v>
      </c>
      <c r="AD363" s="12">
        <v>3.4</v>
      </c>
      <c r="AE363" s="12">
        <v>2.5</v>
      </c>
    </row>
    <row r="364" spans="28:31">
      <c r="AB364" t="s">
        <v>1121</v>
      </c>
      <c r="AC364" s="12">
        <v>1.53</v>
      </c>
      <c r="AD364" s="12">
        <v>4</v>
      </c>
      <c r="AE364" s="12">
        <v>7</v>
      </c>
    </row>
    <row r="365" spans="28:31">
      <c r="AB365" t="s">
        <v>1146</v>
      </c>
      <c r="AC365" s="12">
        <v>1.2</v>
      </c>
      <c r="AD365" s="12">
        <v>7</v>
      </c>
      <c r="AE365" s="12">
        <v>13</v>
      </c>
    </row>
    <row r="366" spans="28:31">
      <c r="AB366" t="s">
        <v>1202</v>
      </c>
      <c r="AC366" s="12">
        <v>1.61</v>
      </c>
      <c r="AD366" s="12">
        <v>3.8</v>
      </c>
      <c r="AE366" s="12">
        <v>6</v>
      </c>
    </row>
    <row r="367" spans="28:31">
      <c r="AB367" t="s">
        <v>901</v>
      </c>
      <c r="AC367" s="12">
        <v>1.8</v>
      </c>
      <c r="AD367" s="12">
        <v>3.8</v>
      </c>
      <c r="AE367" s="12">
        <v>4.33</v>
      </c>
    </row>
    <row r="368" spans="28:31">
      <c r="AB368" t="s">
        <v>1066</v>
      </c>
      <c r="AC368" s="12">
        <v>1.3</v>
      </c>
      <c r="AD368" s="12">
        <v>5.5</v>
      </c>
      <c r="AE368" s="12">
        <v>10</v>
      </c>
    </row>
    <row r="369" spans="28:31">
      <c r="AB369" t="s">
        <v>855</v>
      </c>
      <c r="AC369" s="12">
        <v>1.57</v>
      </c>
      <c r="AD369" s="12">
        <v>4</v>
      </c>
      <c r="AE369" s="12">
        <v>6</v>
      </c>
    </row>
    <row r="370" spans="28:31">
      <c r="AB370" t="s">
        <v>982</v>
      </c>
      <c r="AC370" s="12">
        <v>2.2999999999999998</v>
      </c>
      <c r="AD370" s="12">
        <v>3.3</v>
      </c>
      <c r="AE370" s="12">
        <v>3.25</v>
      </c>
    </row>
    <row r="371" spans="28:31">
      <c r="AB371" t="s">
        <v>1147</v>
      </c>
      <c r="AC371" s="12">
        <v>3.4</v>
      </c>
      <c r="AD371" s="12">
        <v>3.3</v>
      </c>
      <c r="AE371" s="12">
        <v>2.2000000000000002</v>
      </c>
    </row>
    <row r="372" spans="28:31">
      <c r="AB372" t="s">
        <v>1069</v>
      </c>
      <c r="AC372" s="12">
        <v>1.53</v>
      </c>
      <c r="AD372" s="12">
        <v>4</v>
      </c>
      <c r="AE372" s="12">
        <v>6.5</v>
      </c>
    </row>
    <row r="373" spans="28:31">
      <c r="AB373" t="s">
        <v>1109</v>
      </c>
      <c r="AC373" s="12">
        <v>2.62</v>
      </c>
      <c r="AD373" s="12">
        <v>3.4</v>
      </c>
      <c r="AE373" s="12">
        <v>2.62</v>
      </c>
    </row>
    <row r="374" spans="28:31">
      <c r="AB374" t="s">
        <v>989</v>
      </c>
      <c r="AC374" s="12">
        <v>1.72</v>
      </c>
      <c r="AD374" s="12">
        <v>3.6</v>
      </c>
      <c r="AE374" s="12">
        <v>5.25</v>
      </c>
    </row>
    <row r="375" spans="28:31">
      <c r="AB375" t="s">
        <v>990</v>
      </c>
      <c r="AC375" s="12">
        <v>1.5</v>
      </c>
      <c r="AD375" s="12">
        <v>4.5</v>
      </c>
      <c r="AE375" s="12">
        <v>6</v>
      </c>
    </row>
    <row r="376" spans="28:31">
      <c r="AB376" t="s">
        <v>1175</v>
      </c>
      <c r="AC376" s="12">
        <v>1.85</v>
      </c>
      <c r="AD376" s="12">
        <v>4.2</v>
      </c>
      <c r="AE376" s="12">
        <v>3.75</v>
      </c>
    </row>
    <row r="377" spans="28:31">
      <c r="AB377" t="s">
        <v>1233</v>
      </c>
      <c r="AC377" s="12">
        <v>1.65</v>
      </c>
      <c r="AD377" s="12">
        <v>3.8</v>
      </c>
      <c r="AE377" s="12">
        <v>5.5</v>
      </c>
    </row>
    <row r="378" spans="28:31">
      <c r="AB378" t="s">
        <v>902</v>
      </c>
      <c r="AC378" s="12">
        <v>3.1</v>
      </c>
      <c r="AD378" s="12">
        <v>3.5</v>
      </c>
      <c r="AE378" s="12">
        <v>2.25</v>
      </c>
    </row>
    <row r="379" spans="28:31">
      <c r="AB379" t="s">
        <v>1316</v>
      </c>
      <c r="AC379" s="12">
        <v>3.4</v>
      </c>
      <c r="AD379" s="12">
        <v>3.8</v>
      </c>
      <c r="AE379" s="12">
        <v>2</v>
      </c>
    </row>
    <row r="380" spans="28:31">
      <c r="AB380" t="s">
        <v>1317</v>
      </c>
      <c r="AC380" s="12">
        <v>6.5</v>
      </c>
      <c r="AD380" s="12">
        <v>5</v>
      </c>
      <c r="AE380" s="12">
        <v>1.45</v>
      </c>
    </row>
    <row r="381" spans="28:31">
      <c r="AB381" t="s">
        <v>953</v>
      </c>
      <c r="AC381" s="12">
        <v>2.62</v>
      </c>
      <c r="AD381" s="12">
        <v>3.6</v>
      </c>
      <c r="AE381" s="12">
        <v>2.5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7A11-1EB1-8F4E-A9F2-EEF4AE098773}">
  <dimension ref="A1:AG253"/>
  <sheetViews>
    <sheetView workbookViewId="0">
      <selection activeCell="M32" sqref="M32"/>
    </sheetView>
  </sheetViews>
  <sheetFormatPr defaultColWidth="8.796875" defaultRowHeight="15.6"/>
  <cols>
    <col min="9" max="11" width="9.69921875" style="1" bestFit="1" customWidth="1"/>
    <col min="12" max="12" width="9.69921875" style="1" customWidth="1"/>
    <col min="13" max="13" width="10.69921875" bestFit="1" customWidth="1"/>
    <col min="14" max="15" width="10.19921875" bestFit="1" customWidth="1"/>
    <col min="16" max="16" width="10.296875" bestFit="1" customWidth="1"/>
    <col min="17" max="17" width="9.796875" bestFit="1" customWidth="1"/>
    <col min="22" max="22" width="11.5" style="2" bestFit="1" customWidth="1"/>
    <col min="25" max="25" width="9.796875" bestFit="1" customWidth="1"/>
    <col min="26" max="26" width="9.296875" bestFit="1" customWidth="1"/>
    <col min="27" max="27" width="7.69921875" bestFit="1" customWidth="1"/>
    <col min="29" max="29" width="12.296875" bestFit="1" customWidth="1"/>
    <col min="30" max="30" width="14.796875" bestFit="1" customWidth="1"/>
    <col min="31" max="31" width="14.19921875" bestFit="1" customWidth="1"/>
    <col min="32" max="32" width="10.296875" bestFit="1" customWidth="1"/>
  </cols>
  <sheetData>
    <row r="1" spans="1:33">
      <c r="A1" t="s">
        <v>829</v>
      </c>
      <c r="B1" t="s">
        <v>1318</v>
      </c>
      <c r="C1" t="s">
        <v>1319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s="8" t="s">
        <v>833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X1" s="8" t="s">
        <v>22</v>
      </c>
      <c r="Y1" s="8" t="s">
        <v>1320</v>
      </c>
      <c r="Z1" s="8" t="s">
        <v>1321</v>
      </c>
      <c r="AA1" s="8" t="s">
        <v>24</v>
      </c>
      <c r="AB1" s="8" t="s">
        <v>246</v>
      </c>
      <c r="AC1" s="16" t="s">
        <v>1322</v>
      </c>
      <c r="AD1" s="16" t="s">
        <v>1323</v>
      </c>
      <c r="AE1" s="16" t="s">
        <v>249</v>
      </c>
      <c r="AF1" s="16" t="s">
        <v>250</v>
      </c>
    </row>
    <row r="2" spans="1:33">
      <c r="A2">
        <v>14</v>
      </c>
      <c r="B2" t="s">
        <v>1324</v>
      </c>
      <c r="C2" t="s">
        <v>1325</v>
      </c>
      <c r="D2">
        <v>0.84680162199999998</v>
      </c>
      <c r="E2">
        <v>0</v>
      </c>
      <c r="F2">
        <v>0.13709702000000001</v>
      </c>
      <c r="G2">
        <v>0.30372153800000001</v>
      </c>
      <c r="H2">
        <v>0</v>
      </c>
      <c r="I2" s="3">
        <v>84.241966905056515</v>
      </c>
      <c r="J2" s="3">
        <v>0</v>
      </c>
      <c r="K2" s="3">
        <v>15.757413702997292</v>
      </c>
      <c r="L2" s="3">
        <f>SUM(I2:K2)</f>
        <v>99.999380608053812</v>
      </c>
      <c r="M2" s="17">
        <v>2.7</v>
      </c>
      <c r="N2" s="17">
        <v>3</v>
      </c>
      <c r="O2" s="17">
        <v>3.1</v>
      </c>
      <c r="P2" s="4">
        <f>100+(I2*M2-I2)-J2-K2</f>
        <v>227.4539300355988</v>
      </c>
      <c r="Q2" s="4">
        <f t="shared" ref="Q2:Q65" si="0">100+(J2*O2-J2)-I2-K2</f>
        <v>6.1939194619320403E-4</v>
      </c>
      <c r="R2" s="4">
        <f t="shared" ref="R2:R65" si="1">100+(K2*N2-K2)-I2-J2</f>
        <v>47.27286050093808</v>
      </c>
      <c r="S2">
        <f>LOG(P2)</f>
        <v>2.3568934451362042</v>
      </c>
      <c r="T2">
        <f t="shared" ref="T2:U17" si="2">LOG(Q2)</f>
        <v>-3.2080344459708203</v>
      </c>
      <c r="U2">
        <f t="shared" si="2"/>
        <v>1.6746118824422429</v>
      </c>
      <c r="V2" s="2">
        <f>(D2*S2)+(E2*T2)+(F2*U2)</f>
        <v>2.2254054909619274</v>
      </c>
      <c r="X2">
        <f>SUM(V2:V251)</f>
        <v>499.54699462237647</v>
      </c>
      <c r="Y2">
        <v>0</v>
      </c>
      <c r="Z2">
        <v>0</v>
      </c>
      <c r="AA2">
        <f t="shared" ref="AA2:AA65" si="3">IF(Y2=Z2,R2,IF(Y2&gt;Z2,P2,Q2))</f>
        <v>47.27286050093808</v>
      </c>
      <c r="AB2">
        <f>AA2-100</f>
        <v>-52.72713949906192</v>
      </c>
      <c r="AC2" s="18">
        <f>SUM(AB2:AB251)</f>
        <v>4966.7166169974107</v>
      </c>
      <c r="AD2" s="18">
        <f>SUM(L2:L251)</f>
        <v>9599.0783838144689</v>
      </c>
      <c r="AE2" s="19">
        <f>SUMIF(V2:V251,"&gt;2",AB2:AB251)</f>
        <v>4636.8977217946449</v>
      </c>
      <c r="AF2" s="19">
        <f>SUMIF(V2:V251,"&gt;2",L2:L251)</f>
        <v>7624.8864294917657</v>
      </c>
    </row>
    <row r="3" spans="1:33">
      <c r="A3">
        <v>14</v>
      </c>
      <c r="B3" t="s">
        <v>1326</v>
      </c>
      <c r="C3" t="s">
        <v>1327</v>
      </c>
      <c r="D3">
        <v>0.15025303800000001</v>
      </c>
      <c r="E3">
        <v>0.61688155200000006</v>
      </c>
      <c r="F3">
        <v>0.22142664500000001</v>
      </c>
      <c r="G3">
        <v>0.46974786699999999</v>
      </c>
      <c r="H3">
        <v>0.442812869</v>
      </c>
      <c r="I3" s="3">
        <v>6.9730723785708175</v>
      </c>
      <c r="J3" s="3">
        <v>51.355624847234211</v>
      </c>
      <c r="K3" s="3">
        <v>0</v>
      </c>
      <c r="L3" s="3">
        <f t="shared" ref="L3:L66" si="4">SUM(I3:K3)</f>
        <v>58.32869722580503</v>
      </c>
      <c r="M3" s="17">
        <v>5</v>
      </c>
      <c r="N3" s="17">
        <v>1.75</v>
      </c>
      <c r="O3" s="17">
        <v>3.89</v>
      </c>
      <c r="P3" s="4">
        <f t="shared" ref="P3:P66" si="5">100+(I3*M3-I3)-J3-K3</f>
        <v>76.536664667049067</v>
      </c>
      <c r="Q3" s="4">
        <f t="shared" si="0"/>
        <v>241.44468342993605</v>
      </c>
      <c r="R3" s="4">
        <f t="shared" si="1"/>
        <v>41.67130277419497</v>
      </c>
      <c r="S3">
        <f t="shared" ref="S3:U66" si="6">LOG(P3)</f>
        <v>1.8838695325127639</v>
      </c>
      <c r="T3">
        <f t="shared" si="2"/>
        <v>2.3828176467524651</v>
      </c>
      <c r="U3">
        <f t="shared" si="2"/>
        <v>1.6198370780622651</v>
      </c>
      <c r="V3" s="2">
        <f t="shared" ref="V3:V66" si="7">(D3*S3)+(E3*T3)+(F3*U3)</f>
        <v>2.1116484581592618</v>
      </c>
      <c r="Y3">
        <v>2</v>
      </c>
      <c r="Z3">
        <v>1</v>
      </c>
      <c r="AA3">
        <f t="shared" si="3"/>
        <v>76.536664667049067</v>
      </c>
      <c r="AB3">
        <f t="shared" ref="AB3:AB66" si="8">AA3-100</f>
        <v>-23.463335332950933</v>
      </c>
    </row>
    <row r="4" spans="1:33">
      <c r="A4">
        <v>14</v>
      </c>
      <c r="B4" t="s">
        <v>1328</v>
      </c>
      <c r="C4" t="s">
        <v>1329</v>
      </c>
      <c r="D4">
        <v>0.22675656399999999</v>
      </c>
      <c r="E4">
        <v>0.44646464400000002</v>
      </c>
      <c r="F4">
        <v>0.32586795299999999</v>
      </c>
      <c r="G4">
        <v>0.25211061899999998</v>
      </c>
      <c r="H4">
        <v>0.31991123799999999</v>
      </c>
      <c r="I4" s="3">
        <v>11.435118817634979</v>
      </c>
      <c r="J4" s="3">
        <v>29.365780051789734</v>
      </c>
      <c r="K4" s="3">
        <v>0</v>
      </c>
      <c r="L4" s="3">
        <f t="shared" si="4"/>
        <v>40.800898869424714</v>
      </c>
      <c r="M4" s="17">
        <v>5.25</v>
      </c>
      <c r="N4" s="17">
        <v>1.72</v>
      </c>
      <c r="O4" s="17">
        <v>3.89</v>
      </c>
      <c r="P4" s="4">
        <f t="shared" si="5"/>
        <v>119.23347492315895</v>
      </c>
      <c r="Q4" s="4">
        <f t="shared" si="0"/>
        <v>173.43198553203734</v>
      </c>
      <c r="R4" s="4">
        <f t="shared" si="1"/>
        <v>59.199101130575279</v>
      </c>
      <c r="S4">
        <f t="shared" si="6"/>
        <v>2.0763982011545807</v>
      </c>
      <c r="T4">
        <f t="shared" si="2"/>
        <v>2.2391291961334758</v>
      </c>
      <c r="U4">
        <f t="shared" si="2"/>
        <v>1.772315112516927</v>
      </c>
      <c r="V4" s="2">
        <f t="shared" si="7"/>
        <v>2.0480696387981876</v>
      </c>
      <c r="Y4">
        <v>2</v>
      </c>
      <c r="Z4">
        <v>4</v>
      </c>
      <c r="AA4">
        <f t="shared" si="3"/>
        <v>173.43198553203734</v>
      </c>
      <c r="AB4">
        <f t="shared" si="8"/>
        <v>73.431985532037345</v>
      </c>
    </row>
    <row r="5" spans="1:33">
      <c r="A5">
        <v>14</v>
      </c>
      <c r="B5" t="s">
        <v>1330</v>
      </c>
      <c r="C5" t="s">
        <v>1331</v>
      </c>
      <c r="D5">
        <v>0.492131761</v>
      </c>
      <c r="E5">
        <v>0.161971753</v>
      </c>
      <c r="F5">
        <v>0.345189894</v>
      </c>
      <c r="G5">
        <v>0.18801559100000001</v>
      </c>
      <c r="H5">
        <v>0.23646137</v>
      </c>
      <c r="I5" s="3">
        <v>19.278588877209405</v>
      </c>
      <c r="J5" s="3">
        <v>0</v>
      </c>
      <c r="K5" s="3">
        <v>15.099735318290048</v>
      </c>
      <c r="L5" s="3">
        <f t="shared" si="4"/>
        <v>34.378324195499452</v>
      </c>
      <c r="M5" s="17">
        <v>2.37</v>
      </c>
      <c r="N5" s="17">
        <v>3.5</v>
      </c>
      <c r="O5" s="17">
        <v>3.1</v>
      </c>
      <c r="P5" s="4">
        <f t="shared" si="5"/>
        <v>111.31193144348684</v>
      </c>
      <c r="Q5" s="4">
        <f t="shared" si="0"/>
        <v>65.621675804500555</v>
      </c>
      <c r="R5" s="4">
        <f t="shared" si="1"/>
        <v>118.47074941851572</v>
      </c>
      <c r="S5">
        <f t="shared" si="6"/>
        <v>2.0465417185336574</v>
      </c>
      <c r="T5">
        <f t="shared" si="2"/>
        <v>1.8170473169271137</v>
      </c>
      <c r="U5">
        <f t="shared" si="2"/>
        <v>2.0736111357111793</v>
      </c>
      <c r="V5" s="2">
        <f t="shared" si="7"/>
        <v>2.0172681272419277</v>
      </c>
      <c r="Y5">
        <v>2</v>
      </c>
      <c r="Z5">
        <v>2</v>
      </c>
      <c r="AA5">
        <f t="shared" si="3"/>
        <v>118.47074941851572</v>
      </c>
      <c r="AB5">
        <f t="shared" si="8"/>
        <v>18.470749418515723</v>
      </c>
      <c r="AE5" t="s">
        <v>42</v>
      </c>
      <c r="AF5" t="s">
        <v>43</v>
      </c>
      <c r="AG5" t="s">
        <v>44</v>
      </c>
    </row>
    <row r="6" spans="1:33">
      <c r="A6">
        <v>14</v>
      </c>
      <c r="B6" t="s">
        <v>1332</v>
      </c>
      <c r="C6" t="s">
        <v>1333</v>
      </c>
      <c r="D6">
        <v>0.71942341799999998</v>
      </c>
      <c r="E6">
        <v>6.8018532000000007E-2</v>
      </c>
      <c r="F6">
        <v>0.112241864</v>
      </c>
      <c r="G6">
        <v>0.66338388299999995</v>
      </c>
      <c r="H6">
        <v>0.49414804899999998</v>
      </c>
      <c r="I6" s="3">
        <v>0</v>
      </c>
      <c r="J6" s="3">
        <v>0</v>
      </c>
      <c r="K6" s="3">
        <v>8.5759779942735737</v>
      </c>
      <c r="L6" s="3">
        <f t="shared" si="4"/>
        <v>8.5759779942735737</v>
      </c>
      <c r="M6" s="17">
        <v>1.19</v>
      </c>
      <c r="N6" s="17">
        <v>17</v>
      </c>
      <c r="O6" s="17">
        <v>7.5</v>
      </c>
      <c r="P6" s="4">
        <f t="shared" si="5"/>
        <v>91.424022005726428</v>
      </c>
      <c r="Q6" s="4">
        <f t="shared" si="0"/>
        <v>91.424022005726428</v>
      </c>
      <c r="R6" s="4">
        <f t="shared" si="1"/>
        <v>237.21564790837718</v>
      </c>
      <c r="S6">
        <f t="shared" si="6"/>
        <v>1.9610603232371739</v>
      </c>
      <c r="T6">
        <f t="shared" si="2"/>
        <v>1.9610603232371739</v>
      </c>
      <c r="U6">
        <f t="shared" si="2"/>
        <v>2.3751433338326735</v>
      </c>
      <c r="V6" s="2">
        <f t="shared" si="7"/>
        <v>1.8108116800540641</v>
      </c>
      <c r="Y6">
        <v>5</v>
      </c>
      <c r="Z6">
        <v>0</v>
      </c>
      <c r="AA6">
        <f t="shared" si="3"/>
        <v>91.424022005726428</v>
      </c>
      <c r="AB6">
        <f t="shared" si="8"/>
        <v>-8.5759779942735719</v>
      </c>
      <c r="AD6" t="s">
        <v>848</v>
      </c>
      <c r="AE6">
        <f>SUM(AB2:AB251)</f>
        <v>4966.7166169974107</v>
      </c>
      <c r="AF6" s="4">
        <f>SUM(L2:L251)</f>
        <v>9599.0783838144689</v>
      </c>
      <c r="AG6" s="6">
        <f>AE6/AF6</f>
        <v>0.51741598707768266</v>
      </c>
    </row>
    <row r="7" spans="1:33">
      <c r="A7">
        <v>14</v>
      </c>
      <c r="B7" t="s">
        <v>1334</v>
      </c>
      <c r="C7" t="s">
        <v>1335</v>
      </c>
      <c r="D7">
        <v>0.33903817000000003</v>
      </c>
      <c r="E7">
        <v>0.33903817000000003</v>
      </c>
      <c r="F7">
        <v>0.32107952699999998</v>
      </c>
      <c r="G7">
        <v>0.28799778199999998</v>
      </c>
      <c r="H7">
        <v>0.36901771700000002</v>
      </c>
      <c r="I7" s="3">
        <v>0</v>
      </c>
      <c r="J7" s="3">
        <v>12.687599565216653</v>
      </c>
      <c r="K7" s="3">
        <v>15.517629652084763</v>
      </c>
      <c r="L7" s="3">
        <f t="shared" si="4"/>
        <v>28.205229217301415</v>
      </c>
      <c r="M7" s="17">
        <v>2</v>
      </c>
      <c r="N7" s="17">
        <v>4.33</v>
      </c>
      <c r="O7" s="17">
        <v>3.39</v>
      </c>
      <c r="P7" s="4">
        <f t="shared" si="5"/>
        <v>71.794770782698578</v>
      </c>
      <c r="Q7" s="4">
        <f t="shared" si="0"/>
        <v>114.80573330878303</v>
      </c>
      <c r="R7" s="4">
        <f t="shared" si="1"/>
        <v>138.9861071762256</v>
      </c>
      <c r="S7">
        <f t="shared" si="6"/>
        <v>1.8560928132823802</v>
      </c>
      <c r="T7">
        <f t="shared" si="2"/>
        <v>2.0599635769312363</v>
      </c>
      <c r="U7">
        <f t="shared" si="2"/>
        <v>2.1429713910580772</v>
      </c>
      <c r="V7" s="2">
        <f t="shared" si="7"/>
        <v>2.0157568327702902</v>
      </c>
      <c r="Y7">
        <v>1</v>
      </c>
      <c r="Z7">
        <v>2</v>
      </c>
      <c r="AA7">
        <f t="shared" si="3"/>
        <v>114.80573330878303</v>
      </c>
      <c r="AB7">
        <f t="shared" si="8"/>
        <v>14.805733308783033</v>
      </c>
      <c r="AD7">
        <v>2</v>
      </c>
      <c r="AE7">
        <f>SUMIF($V$2:$V$251,"&gt;2",$AB$2:$AB$251)</f>
        <v>4636.8977217946449</v>
      </c>
      <c r="AF7">
        <f>SUMIF($V$2:$V$251,"&gt;2",$L$2:$L$251)</f>
        <v>7624.8864294917657</v>
      </c>
      <c r="AG7" s="6">
        <f t="shared" ref="AG7:AG13" si="9">AE7/AF7</f>
        <v>0.6081267917460268</v>
      </c>
    </row>
    <row r="8" spans="1:33">
      <c r="A8">
        <v>14</v>
      </c>
      <c r="B8" t="s">
        <v>1336</v>
      </c>
      <c r="C8" t="s">
        <v>1337</v>
      </c>
      <c r="D8">
        <v>0.41422608</v>
      </c>
      <c r="E8">
        <v>0.207687076</v>
      </c>
      <c r="F8">
        <v>0.377799887</v>
      </c>
      <c r="G8">
        <v>0.16036467300000001</v>
      </c>
      <c r="H8">
        <v>0.232323009</v>
      </c>
      <c r="I8" s="3">
        <v>0</v>
      </c>
      <c r="J8" s="3">
        <v>14.79673643291982</v>
      </c>
      <c r="K8" s="3">
        <v>34.948496808896166</v>
      </c>
      <c r="L8" s="3">
        <f t="shared" si="4"/>
        <v>49.745233241815988</v>
      </c>
      <c r="M8" s="17">
        <v>1.18</v>
      </c>
      <c r="N8" s="17">
        <v>17</v>
      </c>
      <c r="O8" s="17">
        <v>8</v>
      </c>
      <c r="P8" s="4">
        <f t="shared" si="5"/>
        <v>50.254766758184019</v>
      </c>
      <c r="Q8" s="4">
        <f t="shared" si="0"/>
        <v>168.62865822154259</v>
      </c>
      <c r="R8" s="4">
        <f t="shared" si="1"/>
        <v>644.37921250941883</v>
      </c>
      <c r="S8">
        <f t="shared" si="6"/>
        <v>1.7011772616864116</v>
      </c>
      <c r="T8">
        <f t="shared" si="2"/>
        <v>2.2269313843445793</v>
      </c>
      <c r="U8">
        <f t="shared" si="2"/>
        <v>2.8091415217563842</v>
      </c>
      <c r="V8" s="2">
        <f t="shared" si="7"/>
        <v>2.2284702056472243</v>
      </c>
      <c r="Y8">
        <v>1</v>
      </c>
      <c r="Z8">
        <v>0</v>
      </c>
      <c r="AA8">
        <f t="shared" si="3"/>
        <v>50.254766758184019</v>
      </c>
      <c r="AB8">
        <f t="shared" si="8"/>
        <v>-49.745233241815981</v>
      </c>
      <c r="AD8">
        <v>2.02</v>
      </c>
      <c r="AE8">
        <f>SUMIF($V$2:$V$251,"&gt;2.02",$AB$2:$AB$251)</f>
        <v>4446.2703389475873</v>
      </c>
      <c r="AF8">
        <f>SUMIF($V$2:$V$251,"&gt;2.02",$L$2:$L$251)</f>
        <v>5854.8577470183482</v>
      </c>
      <c r="AG8" s="6">
        <f t="shared" si="9"/>
        <v>0.75941560513778494</v>
      </c>
    </row>
    <row r="9" spans="1:33">
      <c r="A9">
        <v>14</v>
      </c>
      <c r="B9" t="s">
        <v>1338</v>
      </c>
      <c r="C9" t="s">
        <v>1339</v>
      </c>
      <c r="D9">
        <v>0.57935989399999999</v>
      </c>
      <c r="E9">
        <v>0.154134944</v>
      </c>
      <c r="F9">
        <v>0.143024754</v>
      </c>
      <c r="G9">
        <v>0.74779916999999996</v>
      </c>
      <c r="H9">
        <v>0.67763349299999998</v>
      </c>
      <c r="I9" s="3">
        <v>0</v>
      </c>
      <c r="J9" s="3">
        <v>7.3632790998804873</v>
      </c>
      <c r="K9" s="3">
        <v>10.877911842618319</v>
      </c>
      <c r="L9" s="3">
        <f t="shared" si="4"/>
        <v>18.241190942498807</v>
      </c>
      <c r="M9" s="17">
        <v>1.19</v>
      </c>
      <c r="N9" s="17">
        <v>15</v>
      </c>
      <c r="O9" s="17">
        <v>8</v>
      </c>
      <c r="P9" s="4">
        <f t="shared" si="5"/>
        <v>81.758809057501196</v>
      </c>
      <c r="Q9" s="4">
        <f t="shared" si="0"/>
        <v>140.66504185654509</v>
      </c>
      <c r="R9" s="4">
        <f t="shared" si="1"/>
        <v>244.92748669677599</v>
      </c>
      <c r="S9">
        <f t="shared" si="6"/>
        <v>1.9125345566712328</v>
      </c>
      <c r="T9">
        <f t="shared" si="2"/>
        <v>2.1481861797717836</v>
      </c>
      <c r="U9">
        <f t="shared" si="2"/>
        <v>2.3890375260429857</v>
      </c>
      <c r="V9" s="2">
        <f t="shared" si="7"/>
        <v>1.7808478790041469</v>
      </c>
      <c r="Y9">
        <v>2</v>
      </c>
      <c r="Z9">
        <v>1</v>
      </c>
      <c r="AA9">
        <f t="shared" si="3"/>
        <v>81.758809057501196</v>
      </c>
      <c r="AB9">
        <f t="shared" si="8"/>
        <v>-18.241190942498804</v>
      </c>
      <c r="AD9">
        <v>2.04</v>
      </c>
      <c r="AE9">
        <f>SUMIF($V$2:$V$251,"&gt;2.04",$AB$2:$AB$251)</f>
        <v>4156.035843415847</v>
      </c>
      <c r="AF9">
        <f>SUMIF($V$2:$V$251,"&gt;2.04",$L$2:$L$251)</f>
        <v>4108.4574690644122</v>
      </c>
      <c r="AG9" s="6">
        <f t="shared" si="9"/>
        <v>1.0115805931325046</v>
      </c>
    </row>
    <row r="10" spans="1:33">
      <c r="A10">
        <v>14</v>
      </c>
      <c r="B10" t="s">
        <v>1340</v>
      </c>
      <c r="C10" t="s">
        <v>1341</v>
      </c>
      <c r="D10">
        <v>0.66867194699999999</v>
      </c>
      <c r="E10">
        <v>0.114614587</v>
      </c>
      <c r="F10">
        <v>0.201310352</v>
      </c>
      <c r="G10">
        <v>0.47125334000000002</v>
      </c>
      <c r="H10">
        <v>0.405828735</v>
      </c>
      <c r="I10" s="3">
        <v>39.694548277105852</v>
      </c>
      <c r="J10" s="3">
        <v>0</v>
      </c>
      <c r="K10" s="3">
        <v>1.3851733680706426</v>
      </c>
      <c r="L10" s="3">
        <f t="shared" si="4"/>
        <v>41.079721645176498</v>
      </c>
      <c r="M10" s="17">
        <v>2.37</v>
      </c>
      <c r="N10" s="17">
        <v>3.29</v>
      </c>
      <c r="O10" s="17">
        <v>3.29</v>
      </c>
      <c r="P10" s="4">
        <f t="shared" si="5"/>
        <v>152.99635777156436</v>
      </c>
      <c r="Q10" s="4">
        <f t="shared" si="0"/>
        <v>58.920278354823502</v>
      </c>
      <c r="R10" s="4">
        <f t="shared" si="1"/>
        <v>63.477498735775924</v>
      </c>
      <c r="S10">
        <f t="shared" si="6"/>
        <v>2.1846810921343347</v>
      </c>
      <c r="T10">
        <f t="shared" si="2"/>
        <v>1.7702647898962944</v>
      </c>
      <c r="U10">
        <f t="shared" si="2"/>
        <v>1.8026198055016514</v>
      </c>
      <c r="V10" s="2">
        <f t="shared" si="7"/>
        <v>2.0266191547938663</v>
      </c>
      <c r="Y10">
        <v>4</v>
      </c>
      <c r="Z10">
        <v>0</v>
      </c>
      <c r="AA10">
        <f t="shared" si="3"/>
        <v>152.99635777156436</v>
      </c>
      <c r="AB10">
        <f t="shared" si="8"/>
        <v>52.996357771564362</v>
      </c>
      <c r="AD10">
        <v>2.06</v>
      </c>
      <c r="AE10">
        <f>SUMIF($V$2:$V$251,"&gt;2.06",$AB$2:$AB$251)</f>
        <v>3678.4948239572223</v>
      </c>
      <c r="AF10">
        <f>SUMIF($V$2:$V$251,"&gt;2.06",$L$2:$L$251)</f>
        <v>3196.2488180205787</v>
      </c>
      <c r="AG10" s="6">
        <f t="shared" si="9"/>
        <v>1.1508787436127379</v>
      </c>
    </row>
    <row r="11" spans="1:33">
      <c r="A11">
        <v>14</v>
      </c>
      <c r="B11" t="s">
        <v>1342</v>
      </c>
      <c r="C11" t="s">
        <v>1343</v>
      </c>
      <c r="D11">
        <v>0.478802318</v>
      </c>
      <c r="E11">
        <v>0.28005797700000001</v>
      </c>
      <c r="F11">
        <v>0.191791663</v>
      </c>
      <c r="G11">
        <v>0.75075412100000005</v>
      </c>
      <c r="H11">
        <v>0.72521260300000001</v>
      </c>
      <c r="I11" s="3">
        <v>45.193115787600597</v>
      </c>
      <c r="J11" s="3">
        <v>22.346744370306137</v>
      </c>
      <c r="K11" s="3">
        <v>0</v>
      </c>
      <c r="L11" s="3">
        <f t="shared" si="4"/>
        <v>67.53986015790673</v>
      </c>
      <c r="M11" s="17">
        <v>6.5</v>
      </c>
      <c r="N11" s="17">
        <v>1.55</v>
      </c>
      <c r="O11" s="17">
        <v>4.5</v>
      </c>
      <c r="P11" s="4">
        <f t="shared" si="5"/>
        <v>326.21539246149717</v>
      </c>
      <c r="Q11" s="4">
        <f t="shared" si="0"/>
        <v>133.02048950847089</v>
      </c>
      <c r="R11" s="4">
        <f t="shared" si="1"/>
        <v>32.46013984209327</v>
      </c>
      <c r="S11">
        <f t="shared" si="6"/>
        <v>2.5135044493571574</v>
      </c>
      <c r="T11">
        <f t="shared" si="2"/>
        <v>2.1239185416821384</v>
      </c>
      <c r="U11">
        <f t="shared" si="2"/>
        <v>1.5113503864858577</v>
      </c>
      <c r="V11" s="2">
        <f t="shared" si="7"/>
        <v>2.0881564907516261</v>
      </c>
      <c r="Y11">
        <v>0</v>
      </c>
      <c r="Z11">
        <v>3</v>
      </c>
      <c r="AA11">
        <f t="shared" si="3"/>
        <v>133.02048950847089</v>
      </c>
      <c r="AB11">
        <f t="shared" si="8"/>
        <v>33.020489508470888</v>
      </c>
      <c r="AD11">
        <v>2.08</v>
      </c>
      <c r="AE11">
        <f>SUMIF($V$2:$V$251,"&gt;2.08",$AB$2:$AB$251)</f>
        <v>2903.416265098419</v>
      </c>
      <c r="AF11">
        <f>SUMIF($V$2:$V$251,"&gt;2.08",$L$2:$L$251)</f>
        <v>2638.4542253778591</v>
      </c>
      <c r="AG11" s="6">
        <f t="shared" si="9"/>
        <v>1.1004232088516199</v>
      </c>
    </row>
    <row r="12" spans="1:33">
      <c r="A12">
        <v>15</v>
      </c>
      <c r="B12" t="s">
        <v>1336</v>
      </c>
      <c r="C12" t="s">
        <v>1331</v>
      </c>
      <c r="D12">
        <v>0.53015089400000004</v>
      </c>
      <c r="E12">
        <v>0.20454148799999999</v>
      </c>
      <c r="F12">
        <v>0.26047952499999999</v>
      </c>
      <c r="G12">
        <v>0.40843618199999998</v>
      </c>
      <c r="H12">
        <v>0.43474947000000003</v>
      </c>
      <c r="I12" s="3">
        <v>0</v>
      </c>
      <c r="J12" s="3">
        <v>9.916137162100684</v>
      </c>
      <c r="K12" s="3">
        <v>22.274842100712824</v>
      </c>
      <c r="L12" s="3">
        <f t="shared" si="4"/>
        <v>32.190979262813507</v>
      </c>
      <c r="M12" s="17">
        <v>1.25</v>
      </c>
      <c r="N12" s="17">
        <v>15</v>
      </c>
      <c r="O12" s="17">
        <v>6.5</v>
      </c>
      <c r="P12" s="4">
        <f t="shared" si="5"/>
        <v>67.809020737186501</v>
      </c>
      <c r="Q12" s="4">
        <f t="shared" si="0"/>
        <v>132.26391229084095</v>
      </c>
      <c r="R12" s="4">
        <f t="shared" si="1"/>
        <v>401.93165224787884</v>
      </c>
      <c r="S12">
        <f t="shared" si="6"/>
        <v>1.8312874725659622</v>
      </c>
      <c r="T12">
        <f t="shared" si="2"/>
        <v>2.1214413647402188</v>
      </c>
      <c r="U12">
        <f t="shared" si="2"/>
        <v>2.6041522083699715</v>
      </c>
      <c r="V12" s="2">
        <f t="shared" si="7"/>
        <v>2.0831097944644714</v>
      </c>
      <c r="Y12">
        <v>3</v>
      </c>
      <c r="Z12">
        <v>1</v>
      </c>
      <c r="AA12">
        <f t="shared" si="3"/>
        <v>67.809020737186501</v>
      </c>
      <c r="AB12">
        <f t="shared" si="8"/>
        <v>-32.190979262813499</v>
      </c>
      <c r="AD12">
        <v>2.1</v>
      </c>
      <c r="AE12">
        <f>SUMIF($V$2:$V$251,"&gt;2.1",$AB$2:$AB$251)</f>
        <v>2815.79204439245</v>
      </c>
      <c r="AF12">
        <f>SUMIF($V$2:$V$251,"&gt;2.1",$L$2:$L$251)</f>
        <v>1997.0205448027305</v>
      </c>
      <c r="AG12" s="6">
        <f t="shared" si="9"/>
        <v>1.409996532945333</v>
      </c>
    </row>
    <row r="13" spans="1:33">
      <c r="A13">
        <v>15</v>
      </c>
      <c r="B13" t="s">
        <v>1342</v>
      </c>
      <c r="C13" t="s">
        <v>1337</v>
      </c>
      <c r="D13">
        <v>0.38193914499999998</v>
      </c>
      <c r="E13">
        <v>0.160701439</v>
      </c>
      <c r="F13">
        <v>0.45729300099999998</v>
      </c>
      <c r="G13">
        <v>7.8224813000000004E-2</v>
      </c>
      <c r="H13">
        <v>0.13557243399999999</v>
      </c>
      <c r="I13" s="3">
        <v>2.444245751708638</v>
      </c>
      <c r="J13" s="3">
        <v>0</v>
      </c>
      <c r="K13" s="3">
        <v>32.398829388671061</v>
      </c>
      <c r="L13" s="3">
        <f t="shared" si="4"/>
        <v>34.843075140379696</v>
      </c>
      <c r="M13" s="17">
        <v>1.95</v>
      </c>
      <c r="N13" s="17">
        <v>4.5</v>
      </c>
      <c r="O13" s="17">
        <v>3.39</v>
      </c>
      <c r="P13" s="4">
        <f t="shared" si="5"/>
        <v>69.923204075452148</v>
      </c>
      <c r="Q13" s="4">
        <f t="shared" si="0"/>
        <v>65.156924859620304</v>
      </c>
      <c r="R13" s="4">
        <f t="shared" si="1"/>
        <v>210.95165710864006</v>
      </c>
      <c r="S13">
        <f t="shared" si="6"/>
        <v>1.8446213206619086</v>
      </c>
      <c r="T13">
        <f t="shared" si="2"/>
        <v>1.8139605791967397</v>
      </c>
      <c r="U13">
        <f t="shared" si="2"/>
        <v>2.3241829412860988</v>
      </c>
      <c r="V13" s="2">
        <f t="shared" si="7"/>
        <v>2.0588717575222968</v>
      </c>
      <c r="Y13">
        <v>2</v>
      </c>
      <c r="Z13">
        <v>1</v>
      </c>
      <c r="AA13">
        <f t="shared" si="3"/>
        <v>69.923204075452148</v>
      </c>
      <c r="AB13">
        <f t="shared" si="8"/>
        <v>-30.076795924547852</v>
      </c>
      <c r="AD13" t="s">
        <v>65</v>
      </c>
      <c r="AE13">
        <f>SUMIF($V$2:$V$251,"&lt;2",$AB$2:$AB$251)</f>
        <v>329.81889520276451</v>
      </c>
      <c r="AF13">
        <f>SUMIF($V$2:$V$251,"&lt;2",$L$2:$L$251)</f>
        <v>1974.1919543227036</v>
      </c>
      <c r="AG13" s="6">
        <f t="shared" si="9"/>
        <v>0.16706526155199392</v>
      </c>
    </row>
    <row r="14" spans="1:33">
      <c r="A14">
        <v>15</v>
      </c>
      <c r="B14" t="s">
        <v>1340</v>
      </c>
      <c r="C14" t="s">
        <v>1333</v>
      </c>
      <c r="D14">
        <v>0.77765495699999998</v>
      </c>
      <c r="E14">
        <v>4.8479273000000003E-2</v>
      </c>
      <c r="F14">
        <v>0.12202091800000001</v>
      </c>
      <c r="G14">
        <v>0.553851125</v>
      </c>
      <c r="H14">
        <v>0.34198120599999998</v>
      </c>
      <c r="I14" s="3">
        <v>40.119364367105867</v>
      </c>
      <c r="J14" s="3">
        <v>0</v>
      </c>
      <c r="K14" s="3">
        <v>4.1166670006653403</v>
      </c>
      <c r="L14" s="3">
        <f t="shared" si="4"/>
        <v>44.236031367771204</v>
      </c>
      <c r="M14" s="17">
        <v>1.72</v>
      </c>
      <c r="N14" s="17">
        <v>5.5</v>
      </c>
      <c r="O14" s="17">
        <v>3.79</v>
      </c>
      <c r="P14" s="4">
        <f t="shared" si="5"/>
        <v>124.76927534365088</v>
      </c>
      <c r="Q14" s="4">
        <f t="shared" si="0"/>
        <v>55.763968632228796</v>
      </c>
      <c r="R14" s="4">
        <f t="shared" si="1"/>
        <v>78.405637135888156</v>
      </c>
      <c r="S14">
        <f t="shared" si="6"/>
        <v>2.0961076527221079</v>
      </c>
      <c r="T14">
        <f t="shared" si="2"/>
        <v>1.7463536742317194</v>
      </c>
      <c r="U14">
        <f t="shared" si="2"/>
        <v>1.8943472883094317</v>
      </c>
      <c r="V14" s="2">
        <f t="shared" si="7"/>
        <v>1.9458604582029417</v>
      </c>
      <c r="Y14">
        <v>2</v>
      </c>
      <c r="Z14">
        <v>0</v>
      </c>
      <c r="AA14">
        <f t="shared" si="3"/>
        <v>124.76927534365088</v>
      </c>
      <c r="AB14">
        <f t="shared" si="8"/>
        <v>24.769275343650875</v>
      </c>
    </row>
    <row r="15" spans="1:33">
      <c r="A15">
        <v>15</v>
      </c>
      <c r="B15" t="s">
        <v>1330</v>
      </c>
      <c r="C15" t="s">
        <v>1325</v>
      </c>
      <c r="D15">
        <v>0.75682026400000002</v>
      </c>
      <c r="E15">
        <v>0</v>
      </c>
      <c r="F15">
        <v>0.23965103600000001</v>
      </c>
      <c r="G15">
        <v>0.169919767</v>
      </c>
      <c r="H15">
        <v>0</v>
      </c>
      <c r="I15" s="3">
        <v>67.806863950524885</v>
      </c>
      <c r="J15" s="3">
        <v>0</v>
      </c>
      <c r="K15" s="3">
        <v>22.907779653323306</v>
      </c>
      <c r="L15" s="3">
        <f t="shared" si="4"/>
        <v>90.714643603848188</v>
      </c>
      <c r="M15" s="17">
        <v>2.5</v>
      </c>
      <c r="N15" s="17">
        <v>3.2</v>
      </c>
      <c r="O15" s="17">
        <v>3.2</v>
      </c>
      <c r="P15" s="4">
        <f t="shared" si="5"/>
        <v>178.802516272464</v>
      </c>
      <c r="Q15" s="4">
        <f t="shared" si="0"/>
        <v>9.2853563961518084</v>
      </c>
      <c r="R15" s="4">
        <f t="shared" si="1"/>
        <v>82.590251286786398</v>
      </c>
      <c r="S15">
        <f t="shared" si="6"/>
        <v>2.2523736262918708</v>
      </c>
      <c r="T15">
        <f t="shared" si="2"/>
        <v>0.96779857774856359</v>
      </c>
      <c r="U15">
        <f t="shared" si="2"/>
        <v>1.9169287874872352</v>
      </c>
      <c r="V15" s="2">
        <f t="shared" si="7"/>
        <v>2.1640359723363907</v>
      </c>
      <c r="Y15">
        <v>0</v>
      </c>
      <c r="Z15">
        <v>0</v>
      </c>
      <c r="AA15">
        <f t="shared" si="3"/>
        <v>82.590251286786398</v>
      </c>
      <c r="AB15">
        <f t="shared" si="8"/>
        <v>-17.409748713213602</v>
      </c>
    </row>
    <row r="16" spans="1:33">
      <c r="A16">
        <v>15</v>
      </c>
      <c r="B16" t="s">
        <v>1328</v>
      </c>
      <c r="C16" t="s">
        <v>1327</v>
      </c>
      <c r="D16">
        <v>0.20162027099999999</v>
      </c>
      <c r="E16">
        <v>0.54253623299999998</v>
      </c>
      <c r="F16">
        <v>0.24939845099999999</v>
      </c>
      <c r="G16">
        <v>0.442675598</v>
      </c>
      <c r="H16">
        <v>0.459228886</v>
      </c>
      <c r="I16" s="3">
        <v>11.172760971182521</v>
      </c>
      <c r="J16" s="3">
        <v>42.758667067613104</v>
      </c>
      <c r="K16" s="3">
        <v>0</v>
      </c>
      <c r="L16" s="3">
        <f t="shared" si="4"/>
        <v>53.931428038795623</v>
      </c>
      <c r="M16" s="17">
        <v>5</v>
      </c>
      <c r="N16" s="17">
        <v>1.72</v>
      </c>
      <c r="O16" s="17">
        <v>4</v>
      </c>
      <c r="P16" s="4">
        <f t="shared" si="5"/>
        <v>101.93237681711697</v>
      </c>
      <c r="Q16" s="4">
        <f t="shared" si="0"/>
        <v>217.1032402316568</v>
      </c>
      <c r="R16" s="4">
        <f t="shared" si="1"/>
        <v>46.06857196120437</v>
      </c>
      <c r="S16">
        <f t="shared" si="6"/>
        <v>2.0083121510296569</v>
      </c>
      <c r="T16">
        <f t="shared" si="2"/>
        <v>2.3366663052795116</v>
      </c>
      <c r="U16">
        <f t="shared" si="2"/>
        <v>1.6634047501519387</v>
      </c>
      <c r="V16" s="2">
        <f t="shared" si="7"/>
        <v>2.087493143261502</v>
      </c>
      <c r="Y16">
        <v>1</v>
      </c>
      <c r="Z16">
        <v>1</v>
      </c>
      <c r="AA16">
        <f t="shared" si="3"/>
        <v>46.06857196120437</v>
      </c>
      <c r="AB16">
        <f t="shared" si="8"/>
        <v>-53.93142803879563</v>
      </c>
    </row>
    <row r="17" spans="1:28">
      <c r="A17">
        <v>15</v>
      </c>
      <c r="B17" t="s">
        <v>1324</v>
      </c>
      <c r="C17" t="s">
        <v>1343</v>
      </c>
      <c r="D17">
        <v>0.40060379800000001</v>
      </c>
      <c r="E17">
        <v>0.35738072199999998</v>
      </c>
      <c r="F17">
        <v>0.225811277</v>
      </c>
      <c r="G17">
        <v>0.64532603399999999</v>
      </c>
      <c r="H17">
        <v>0.65522609700000001</v>
      </c>
      <c r="I17" s="3">
        <v>36.105564445239231</v>
      </c>
      <c r="J17" s="3">
        <v>28.491325976801566</v>
      </c>
      <c r="K17" s="3">
        <v>0</v>
      </c>
      <c r="L17" s="3">
        <f t="shared" si="4"/>
        <v>64.596890422040801</v>
      </c>
      <c r="M17" s="17">
        <v>7.5</v>
      </c>
      <c r="N17" s="17">
        <v>1.5</v>
      </c>
      <c r="O17" s="17">
        <v>4.5</v>
      </c>
      <c r="P17" s="4">
        <f t="shared" si="5"/>
        <v>306.19484291725342</v>
      </c>
      <c r="Q17" s="4">
        <f t="shared" si="0"/>
        <v>163.61407647356626</v>
      </c>
      <c r="R17" s="4">
        <f t="shared" si="1"/>
        <v>35.403109577959199</v>
      </c>
      <c r="S17">
        <f t="shared" si="6"/>
        <v>2.4859978718245528</v>
      </c>
      <c r="T17">
        <f t="shared" si="2"/>
        <v>2.2138206652998993</v>
      </c>
      <c r="U17">
        <f t="shared" si="2"/>
        <v>1.5490414092924163</v>
      </c>
      <c r="V17" s="2">
        <f t="shared" si="7"/>
        <v>2.1368680357744316</v>
      </c>
      <c r="Y17">
        <v>1</v>
      </c>
      <c r="Z17">
        <v>5</v>
      </c>
      <c r="AA17">
        <f t="shared" si="3"/>
        <v>163.61407647356626</v>
      </c>
      <c r="AB17">
        <f t="shared" si="8"/>
        <v>63.614076473566257</v>
      </c>
    </row>
    <row r="18" spans="1:28">
      <c r="A18">
        <v>15</v>
      </c>
      <c r="B18" t="s">
        <v>1326</v>
      </c>
      <c r="C18" t="s">
        <v>1335</v>
      </c>
      <c r="D18">
        <v>0.32520626600000002</v>
      </c>
      <c r="E18">
        <v>0.39179324100000001</v>
      </c>
      <c r="F18">
        <v>0.28029916599999999</v>
      </c>
      <c r="G18">
        <v>0.41056294900000001</v>
      </c>
      <c r="H18">
        <v>0.47124822100000002</v>
      </c>
      <c r="I18" s="3">
        <v>0</v>
      </c>
      <c r="J18" s="3">
        <v>22.117449621297592</v>
      </c>
      <c r="K18" s="3">
        <v>15.69497114083056</v>
      </c>
      <c r="L18" s="3">
        <f t="shared" si="4"/>
        <v>37.812420762128156</v>
      </c>
      <c r="M18" s="17">
        <v>1.83</v>
      </c>
      <c r="N18" s="17">
        <v>5</v>
      </c>
      <c r="O18" s="17">
        <v>3.6</v>
      </c>
      <c r="P18" s="4">
        <f t="shared" si="5"/>
        <v>62.187579237871844</v>
      </c>
      <c r="Q18" s="4">
        <f t="shared" si="0"/>
        <v>141.81039787454318</v>
      </c>
      <c r="R18" s="4">
        <f t="shared" si="1"/>
        <v>140.66243494202465</v>
      </c>
      <c r="S18">
        <f t="shared" si="6"/>
        <v>1.7937036514574161</v>
      </c>
      <c r="T18">
        <f t="shared" si="6"/>
        <v>2.1517080755154625</v>
      </c>
      <c r="U18">
        <f t="shared" si="6"/>
        <v>2.1481781310123527</v>
      </c>
      <c r="V18" s="2">
        <f t="shared" si="7"/>
        <v>2.0284808859353087</v>
      </c>
      <c r="Y18">
        <v>1</v>
      </c>
      <c r="Z18">
        <v>0</v>
      </c>
      <c r="AA18">
        <f t="shared" si="3"/>
        <v>62.187579237871844</v>
      </c>
      <c r="AB18">
        <f t="shared" si="8"/>
        <v>-37.812420762128156</v>
      </c>
    </row>
    <row r="19" spans="1:28">
      <c r="A19">
        <v>15</v>
      </c>
      <c r="B19" t="s">
        <v>1332</v>
      </c>
      <c r="C19" t="s">
        <v>1329</v>
      </c>
      <c r="D19">
        <v>0.18860093</v>
      </c>
      <c r="E19">
        <v>0.53101208600000005</v>
      </c>
      <c r="F19">
        <v>0.15134288100000001</v>
      </c>
      <c r="G19">
        <v>0.76363558399999998</v>
      </c>
      <c r="H19">
        <v>0.71077933900000001</v>
      </c>
      <c r="I19" s="3">
        <v>0</v>
      </c>
      <c r="J19" s="3">
        <v>41.909444551994781</v>
      </c>
      <c r="K19" s="3">
        <v>0</v>
      </c>
      <c r="L19" s="3">
        <f t="shared" si="4"/>
        <v>41.909444551994781</v>
      </c>
      <c r="M19" s="17">
        <v>2.5</v>
      </c>
      <c r="N19" s="17">
        <v>3</v>
      </c>
      <c r="O19" s="17">
        <v>3.39</v>
      </c>
      <c r="P19" s="4">
        <f t="shared" si="5"/>
        <v>58.090555448005219</v>
      </c>
      <c r="Q19" s="4">
        <f t="shared" si="0"/>
        <v>200.16357247926754</v>
      </c>
      <c r="R19" s="4">
        <f t="shared" si="1"/>
        <v>58.090555448005219</v>
      </c>
      <c r="S19">
        <f t="shared" si="6"/>
        <v>1.7641055291161041</v>
      </c>
      <c r="T19">
        <f t="shared" si="6"/>
        <v>2.301385043619264</v>
      </c>
      <c r="U19">
        <f t="shared" si="6"/>
        <v>1.7641055291161041</v>
      </c>
      <c r="V19" s="2">
        <f t="shared" si="7"/>
        <v>1.8217600292753664</v>
      </c>
      <c r="Y19">
        <v>1</v>
      </c>
      <c r="Z19">
        <v>3</v>
      </c>
      <c r="AA19">
        <f t="shared" si="3"/>
        <v>200.16357247926754</v>
      </c>
      <c r="AB19">
        <f t="shared" si="8"/>
        <v>100.16357247926754</v>
      </c>
    </row>
    <row r="20" spans="1:28">
      <c r="A20">
        <v>15</v>
      </c>
      <c r="B20" t="s">
        <v>1334</v>
      </c>
      <c r="C20" t="s">
        <v>1339</v>
      </c>
      <c r="D20">
        <v>0.47443869900000002</v>
      </c>
      <c r="E20">
        <v>0.18147872100000001</v>
      </c>
      <c r="F20">
        <v>0.343389363</v>
      </c>
      <c r="G20">
        <v>0.200174668</v>
      </c>
      <c r="H20">
        <v>0.25705834399999999</v>
      </c>
      <c r="I20" s="3">
        <v>19.070629016535442</v>
      </c>
      <c r="J20" s="3">
        <v>0</v>
      </c>
      <c r="K20" s="3">
        <v>0</v>
      </c>
      <c r="L20" s="3">
        <f t="shared" si="4"/>
        <v>19.070629016535442</v>
      </c>
      <c r="M20" s="17">
        <v>2.89</v>
      </c>
      <c r="N20" s="17">
        <v>2.39</v>
      </c>
      <c r="O20" s="17">
        <v>3.25</v>
      </c>
      <c r="P20" s="4">
        <f t="shared" si="5"/>
        <v>136.04348884125199</v>
      </c>
      <c r="Q20" s="4">
        <f t="shared" si="0"/>
        <v>80.929370983464565</v>
      </c>
      <c r="R20" s="4">
        <f t="shared" si="1"/>
        <v>80.929370983464565</v>
      </c>
      <c r="S20">
        <f t="shared" si="6"/>
        <v>2.1336777609045785</v>
      </c>
      <c r="T20">
        <f t="shared" si="6"/>
        <v>1.9081061648893767</v>
      </c>
      <c r="U20">
        <f t="shared" si="6"/>
        <v>1.9081061648893767</v>
      </c>
      <c r="V20" s="2">
        <f t="shared" si="7"/>
        <v>2.0138033278028766</v>
      </c>
      <c r="Y20">
        <v>1</v>
      </c>
      <c r="Z20">
        <v>1</v>
      </c>
      <c r="AA20">
        <f t="shared" si="3"/>
        <v>80.929370983464565</v>
      </c>
      <c r="AB20">
        <f t="shared" si="8"/>
        <v>-19.070629016535435</v>
      </c>
    </row>
    <row r="21" spans="1:28">
      <c r="A21">
        <v>15</v>
      </c>
      <c r="B21" t="s">
        <v>1338</v>
      </c>
      <c r="C21" t="s">
        <v>1341</v>
      </c>
      <c r="D21">
        <v>0.38657434499999999</v>
      </c>
      <c r="E21">
        <v>2.7126957E-2</v>
      </c>
      <c r="F21">
        <v>3.9605543999999999E-2</v>
      </c>
      <c r="G21">
        <v>0.43305012999999998</v>
      </c>
      <c r="H21">
        <v>0.35570096200000001</v>
      </c>
      <c r="I21" s="3">
        <v>0</v>
      </c>
      <c r="J21" s="3">
        <v>0</v>
      </c>
      <c r="K21" s="3">
        <v>4.5016396454355201</v>
      </c>
      <c r="L21" s="3">
        <f t="shared" si="4"/>
        <v>4.5016396454355201</v>
      </c>
      <c r="M21" s="17">
        <v>1.08</v>
      </c>
      <c r="N21" s="17">
        <v>21</v>
      </c>
      <c r="O21" s="17">
        <v>11</v>
      </c>
      <c r="P21" s="4">
        <f t="shared" si="5"/>
        <v>95.498360354564483</v>
      </c>
      <c r="Q21" s="4">
        <f t="shared" si="0"/>
        <v>95.498360354564483</v>
      </c>
      <c r="R21" s="4">
        <f t="shared" si="1"/>
        <v>190.03279290871041</v>
      </c>
      <c r="S21">
        <f t="shared" si="6"/>
        <v>1.9799959150907835</v>
      </c>
      <c r="T21">
        <f t="shared" si="6"/>
        <v>1.9799959150907835</v>
      </c>
      <c r="U21">
        <f t="shared" si="6"/>
        <v>2.2788285512181723</v>
      </c>
      <c r="V21" s="2">
        <f t="shared" si="7"/>
        <v>0.90938113248146613</v>
      </c>
      <c r="Y21">
        <v>2</v>
      </c>
      <c r="Z21">
        <v>1</v>
      </c>
      <c r="AA21">
        <f t="shared" si="3"/>
        <v>95.498360354564483</v>
      </c>
      <c r="AB21">
        <f t="shared" si="8"/>
        <v>-4.5016396454355174</v>
      </c>
    </row>
    <row r="22" spans="1:28">
      <c r="A22">
        <v>16</v>
      </c>
      <c r="B22" t="s">
        <v>1341</v>
      </c>
      <c r="C22" t="s">
        <v>1336</v>
      </c>
      <c r="D22">
        <v>0.11934761100000001</v>
      </c>
      <c r="E22">
        <v>0.64122144800000003</v>
      </c>
      <c r="F22">
        <v>0.23163557400000001</v>
      </c>
      <c r="G22">
        <v>0.38346617300000002</v>
      </c>
      <c r="H22">
        <v>0.347664203</v>
      </c>
      <c r="I22" s="3">
        <v>7.2143833951491922</v>
      </c>
      <c r="J22" s="3">
        <v>56.368133745710743</v>
      </c>
      <c r="K22" s="3">
        <v>0</v>
      </c>
      <c r="L22" s="3">
        <f t="shared" si="4"/>
        <v>63.582517140859935</v>
      </c>
      <c r="M22" s="17">
        <v>7.5</v>
      </c>
      <c r="N22" s="17">
        <v>1.5</v>
      </c>
      <c r="O22" s="17">
        <v>4.5</v>
      </c>
      <c r="P22" s="4">
        <f t="shared" si="5"/>
        <v>90.525358322759018</v>
      </c>
      <c r="Q22" s="4">
        <f t="shared" si="0"/>
        <v>290.07408471483842</v>
      </c>
      <c r="R22" s="4">
        <f t="shared" si="1"/>
        <v>36.417482859140058</v>
      </c>
      <c r="S22">
        <f t="shared" si="6"/>
        <v>1.9567702525422279</v>
      </c>
      <c r="T22">
        <f t="shared" si="6"/>
        <v>2.4625089305672838</v>
      </c>
      <c r="U22">
        <f t="shared" si="6"/>
        <v>1.5613099244856845</v>
      </c>
      <c r="V22" s="2">
        <f t="shared" si="7"/>
        <v>2.1742043176382051</v>
      </c>
      <c r="Y22">
        <v>1</v>
      </c>
      <c r="Z22">
        <v>0</v>
      </c>
      <c r="AA22">
        <f t="shared" si="3"/>
        <v>90.525358322759018</v>
      </c>
      <c r="AB22">
        <f t="shared" si="8"/>
        <v>-9.4746416772409816</v>
      </c>
    </row>
    <row r="23" spans="1:28">
      <c r="A23">
        <v>16</v>
      </c>
      <c r="B23" t="s">
        <v>1327</v>
      </c>
      <c r="C23" t="s">
        <v>1342</v>
      </c>
      <c r="D23">
        <v>0.56516730900000001</v>
      </c>
      <c r="E23">
        <v>0.19763223499999999</v>
      </c>
      <c r="F23">
        <v>0.22456532300000001</v>
      </c>
      <c r="G23">
        <v>0.53077343300000002</v>
      </c>
      <c r="H23">
        <v>0.52355970799999996</v>
      </c>
      <c r="I23" s="3">
        <v>0</v>
      </c>
      <c r="J23" s="3">
        <v>8.6676229215007492</v>
      </c>
      <c r="K23" s="3">
        <v>16.175437608268439</v>
      </c>
      <c r="L23" s="3">
        <f t="shared" si="4"/>
        <v>24.84306052976919</v>
      </c>
      <c r="M23" s="17">
        <v>1.28</v>
      </c>
      <c r="N23" s="17">
        <v>11</v>
      </c>
      <c r="O23" s="17">
        <v>6.5</v>
      </c>
      <c r="P23" s="4">
        <f t="shared" si="5"/>
        <v>75.15693947023081</v>
      </c>
      <c r="Q23" s="4">
        <f t="shared" si="0"/>
        <v>131.4964884599857</v>
      </c>
      <c r="R23" s="4">
        <f t="shared" si="1"/>
        <v>253.08675316118362</v>
      </c>
      <c r="S23">
        <f t="shared" si="6"/>
        <v>1.8759690865129313</v>
      </c>
      <c r="T23">
        <f t="shared" si="6"/>
        <v>2.1189141553899309</v>
      </c>
      <c r="U23">
        <f t="shared" si="6"/>
        <v>2.4032694143026321</v>
      </c>
      <c r="V23" s="2">
        <f t="shared" si="7"/>
        <v>2.018693112973442</v>
      </c>
      <c r="Y23">
        <v>5</v>
      </c>
      <c r="Z23">
        <v>1</v>
      </c>
      <c r="AA23">
        <f t="shared" si="3"/>
        <v>75.15693947023081</v>
      </c>
      <c r="AB23">
        <f t="shared" si="8"/>
        <v>-24.84306052976919</v>
      </c>
    </row>
    <row r="24" spans="1:28">
      <c r="A24">
        <v>16</v>
      </c>
      <c r="B24" t="s">
        <v>1333</v>
      </c>
      <c r="C24" t="s">
        <v>1324</v>
      </c>
      <c r="D24">
        <v>0.323351051</v>
      </c>
      <c r="E24">
        <v>0.211852877</v>
      </c>
      <c r="F24">
        <v>0.46475919599999999</v>
      </c>
      <c r="G24">
        <v>7.8950332999999998E-2</v>
      </c>
      <c r="H24">
        <v>0.14892645600000001</v>
      </c>
      <c r="I24" s="3">
        <v>4.3976128110495845</v>
      </c>
      <c r="J24" s="3">
        <v>0</v>
      </c>
      <c r="K24" s="3">
        <v>21.158590311133146</v>
      </c>
      <c r="L24" s="3">
        <f t="shared" si="4"/>
        <v>25.55620312218273</v>
      </c>
      <c r="M24" s="17">
        <v>2.7</v>
      </c>
      <c r="N24" s="17">
        <v>3</v>
      </c>
      <c r="O24" s="17">
        <v>3.1</v>
      </c>
      <c r="P24" s="4">
        <f t="shared" si="5"/>
        <v>86.31735146765115</v>
      </c>
      <c r="Q24" s="4">
        <f t="shared" si="0"/>
        <v>74.443796877817277</v>
      </c>
      <c r="R24" s="4">
        <f t="shared" si="1"/>
        <v>137.91956781121669</v>
      </c>
      <c r="S24">
        <f t="shared" si="6"/>
        <v>1.9360981061346445</v>
      </c>
      <c r="T24">
        <f t="shared" si="6"/>
        <v>1.8718285154666892</v>
      </c>
      <c r="U24">
        <f t="shared" si="6"/>
        <v>2.1396258875649052</v>
      </c>
      <c r="V24" s="2">
        <f t="shared" si="7"/>
        <v>2.0170024209554556</v>
      </c>
      <c r="Y24">
        <v>2</v>
      </c>
      <c r="Z24">
        <v>0</v>
      </c>
      <c r="AA24">
        <f t="shared" si="3"/>
        <v>86.31735146765115</v>
      </c>
      <c r="AB24">
        <f t="shared" si="8"/>
        <v>-13.68264853234885</v>
      </c>
    </row>
    <row r="25" spans="1:28">
      <c r="A25">
        <v>16</v>
      </c>
      <c r="B25" t="s">
        <v>1337</v>
      </c>
      <c r="C25" t="s">
        <v>1330</v>
      </c>
      <c r="D25">
        <v>0.329854657</v>
      </c>
      <c r="E25">
        <v>0.126987615</v>
      </c>
      <c r="F25">
        <v>0.54314398799999997</v>
      </c>
      <c r="G25">
        <v>3.6234174000000001E-2</v>
      </c>
      <c r="H25">
        <v>7.7467240000000007E-2</v>
      </c>
      <c r="I25" s="3">
        <v>11.842572557947284</v>
      </c>
      <c r="J25" s="3">
        <v>0</v>
      </c>
      <c r="K25" s="3">
        <v>34.026493913121143</v>
      </c>
      <c r="L25" s="3">
        <f t="shared" si="4"/>
        <v>45.869066471068429</v>
      </c>
      <c r="M25" s="17">
        <v>2.7</v>
      </c>
      <c r="N25" s="17">
        <v>3</v>
      </c>
      <c r="O25" s="17">
        <v>3.1</v>
      </c>
      <c r="P25" s="4">
        <f t="shared" si="5"/>
        <v>86.105879435389241</v>
      </c>
      <c r="Q25" s="4">
        <f t="shared" si="0"/>
        <v>54.130933528931578</v>
      </c>
      <c r="R25" s="4">
        <f t="shared" si="1"/>
        <v>156.21041526829501</v>
      </c>
      <c r="S25">
        <f t="shared" si="6"/>
        <v>1.9350328067285574</v>
      </c>
      <c r="T25">
        <f t="shared" si="6"/>
        <v>1.7334455168927927</v>
      </c>
      <c r="U25">
        <f t="shared" si="6"/>
        <v>2.1937099869212449</v>
      </c>
      <c r="V25" s="2">
        <f t="shared" si="7"/>
        <v>2.0499060854816862</v>
      </c>
      <c r="Y25">
        <v>1</v>
      </c>
      <c r="Z25">
        <v>0</v>
      </c>
      <c r="AA25">
        <f t="shared" si="3"/>
        <v>86.105879435389241</v>
      </c>
      <c r="AB25">
        <f t="shared" si="8"/>
        <v>-13.894120564610759</v>
      </c>
    </row>
    <row r="26" spans="1:28">
      <c r="A26">
        <v>16</v>
      </c>
      <c r="B26" t="s">
        <v>1335</v>
      </c>
      <c r="C26" t="s">
        <v>1328</v>
      </c>
      <c r="D26">
        <v>0.239578822</v>
      </c>
      <c r="E26">
        <v>0.42944880400000002</v>
      </c>
      <c r="F26">
        <v>0.33018308000000002</v>
      </c>
      <c r="G26">
        <v>0.248246512</v>
      </c>
      <c r="H26">
        <v>0.32065015699999999</v>
      </c>
      <c r="I26" s="3">
        <v>0</v>
      </c>
      <c r="J26" s="3">
        <v>20.866561899471311</v>
      </c>
      <c r="K26" s="3">
        <v>9.0761749447499671</v>
      </c>
      <c r="L26" s="3">
        <f t="shared" si="4"/>
        <v>29.94273684422128</v>
      </c>
      <c r="M26" s="17">
        <v>2.6</v>
      </c>
      <c r="N26" s="17">
        <v>3</v>
      </c>
      <c r="O26" s="17">
        <v>3.25</v>
      </c>
      <c r="P26" s="4">
        <f t="shared" si="5"/>
        <v>70.057263155778728</v>
      </c>
      <c r="Q26" s="4">
        <f t="shared" si="0"/>
        <v>137.87358932906048</v>
      </c>
      <c r="R26" s="4">
        <f t="shared" si="1"/>
        <v>97.285787990028624</v>
      </c>
      <c r="S26">
        <f t="shared" si="6"/>
        <v>1.8454531672443117</v>
      </c>
      <c r="T26">
        <f t="shared" si="6"/>
        <v>2.1394810819324612</v>
      </c>
      <c r="U26">
        <f t="shared" si="6"/>
        <v>1.9880494009228369</v>
      </c>
      <c r="V26" s="2">
        <f t="shared" si="7"/>
        <v>2.0173493620699396</v>
      </c>
      <c r="Y26">
        <v>1</v>
      </c>
      <c r="Z26">
        <v>0</v>
      </c>
      <c r="AA26">
        <f t="shared" si="3"/>
        <v>70.057263155778728</v>
      </c>
      <c r="AB26">
        <f t="shared" si="8"/>
        <v>-29.942736844221272</v>
      </c>
    </row>
    <row r="27" spans="1:28">
      <c r="A27">
        <v>16</v>
      </c>
      <c r="B27" t="s">
        <v>1325</v>
      </c>
      <c r="C27" t="s">
        <v>1334</v>
      </c>
      <c r="D27">
        <v>0.44342596299999998</v>
      </c>
      <c r="E27">
        <v>0.17595593800000001</v>
      </c>
      <c r="F27">
        <v>0.38030118600000001</v>
      </c>
      <c r="G27">
        <v>0.14807978799999999</v>
      </c>
      <c r="H27">
        <v>0.209046712</v>
      </c>
      <c r="I27" s="3">
        <v>4.715388790998313</v>
      </c>
      <c r="J27" s="3">
        <v>0</v>
      </c>
      <c r="K27" s="3">
        <v>18.39195104417826</v>
      </c>
      <c r="L27" s="3">
        <f t="shared" si="4"/>
        <v>23.107339835176575</v>
      </c>
      <c r="M27" s="17">
        <v>2.04</v>
      </c>
      <c r="N27" s="17">
        <v>4</v>
      </c>
      <c r="O27" s="17">
        <v>3.5</v>
      </c>
      <c r="P27" s="4">
        <f t="shared" si="5"/>
        <v>86.512053298459989</v>
      </c>
      <c r="Q27" s="4">
        <f t="shared" si="0"/>
        <v>76.892660164823425</v>
      </c>
      <c r="R27" s="4">
        <f t="shared" si="1"/>
        <v>150.46046434153646</v>
      </c>
      <c r="S27">
        <f t="shared" si="6"/>
        <v>1.9370766197923495</v>
      </c>
      <c r="T27">
        <f t="shared" si="6"/>
        <v>1.8858848859386228</v>
      </c>
      <c r="U27">
        <f t="shared" si="6"/>
        <v>2.1774223977773057</v>
      </c>
      <c r="V27" s="2">
        <f t="shared" si="7"/>
        <v>2.0188590298992337</v>
      </c>
      <c r="Y27">
        <v>2</v>
      </c>
      <c r="Z27">
        <v>2</v>
      </c>
      <c r="AA27">
        <f t="shared" si="3"/>
        <v>150.46046434153646</v>
      </c>
      <c r="AB27">
        <f t="shared" si="8"/>
        <v>50.460464341536465</v>
      </c>
    </row>
    <row r="28" spans="1:28">
      <c r="A28">
        <v>16</v>
      </c>
      <c r="B28" t="s">
        <v>1331</v>
      </c>
      <c r="C28" t="s">
        <v>1326</v>
      </c>
      <c r="D28">
        <v>0.39384008500000001</v>
      </c>
      <c r="E28">
        <v>0.291965417</v>
      </c>
      <c r="F28">
        <v>0.31310117300000001</v>
      </c>
      <c r="G28">
        <v>0.30342687899999998</v>
      </c>
      <c r="H28">
        <v>0.37909304399999999</v>
      </c>
      <c r="I28" s="3">
        <v>2.4130473977985982</v>
      </c>
      <c r="J28" s="3">
        <v>0</v>
      </c>
      <c r="K28" s="3">
        <v>0</v>
      </c>
      <c r="L28" s="3">
        <f t="shared" si="4"/>
        <v>2.4130473977985982</v>
      </c>
      <c r="M28" s="17">
        <v>2.62</v>
      </c>
      <c r="N28" s="17">
        <v>2.89</v>
      </c>
      <c r="O28" s="17">
        <v>3.29</v>
      </c>
      <c r="P28" s="4">
        <f t="shared" si="5"/>
        <v>103.90913678443373</v>
      </c>
      <c r="Q28" s="4">
        <f t="shared" si="0"/>
        <v>97.586952602201407</v>
      </c>
      <c r="R28" s="4">
        <f t="shared" si="1"/>
        <v>97.586952602201407</v>
      </c>
      <c r="S28">
        <f t="shared" si="6"/>
        <v>2.0166537369758513</v>
      </c>
      <c r="T28">
        <f t="shared" si="6"/>
        <v>1.9893917562768293</v>
      </c>
      <c r="U28">
        <f t="shared" si="6"/>
        <v>1.9893917562768293</v>
      </c>
      <c r="V28" s="2">
        <f t="shared" si="7"/>
        <v>1.9979535653306688</v>
      </c>
      <c r="Y28">
        <v>2</v>
      </c>
      <c r="Z28">
        <v>3</v>
      </c>
      <c r="AA28">
        <f t="shared" si="3"/>
        <v>97.586952602201407</v>
      </c>
      <c r="AB28">
        <f t="shared" si="8"/>
        <v>-2.4130473977985929</v>
      </c>
    </row>
    <row r="29" spans="1:28">
      <c r="A29">
        <v>16</v>
      </c>
      <c r="B29" t="s">
        <v>1339</v>
      </c>
      <c r="C29" t="s">
        <v>1332</v>
      </c>
      <c r="D29">
        <v>0.47892348899999998</v>
      </c>
      <c r="E29">
        <v>0.25101965700000001</v>
      </c>
      <c r="F29">
        <v>0.26580020799999998</v>
      </c>
      <c r="G29">
        <v>0.42946059399999997</v>
      </c>
      <c r="H29">
        <v>0.47087151900000002</v>
      </c>
      <c r="I29" s="3">
        <v>33.894848389652566</v>
      </c>
      <c r="J29" s="3">
        <v>10.468230824955073</v>
      </c>
      <c r="K29" s="3">
        <v>0</v>
      </c>
      <c r="L29" s="3">
        <f t="shared" si="4"/>
        <v>44.363079214607637</v>
      </c>
      <c r="M29" s="17">
        <v>4</v>
      </c>
      <c r="N29" s="17">
        <v>1.95</v>
      </c>
      <c r="O29" s="17">
        <v>3.75</v>
      </c>
      <c r="P29" s="4">
        <f t="shared" si="5"/>
        <v>191.21631434400263</v>
      </c>
      <c r="Q29" s="4">
        <f t="shared" si="0"/>
        <v>94.892786378973881</v>
      </c>
      <c r="R29" s="4">
        <f t="shared" si="1"/>
        <v>55.636920785392363</v>
      </c>
      <c r="S29">
        <f t="shared" si="6"/>
        <v>2.2815249429992654</v>
      </c>
      <c r="T29">
        <f t="shared" si="6"/>
        <v>1.977233199204109</v>
      </c>
      <c r="U29">
        <f t="shared" si="6"/>
        <v>1.74536308604111</v>
      </c>
      <c r="V29" s="2">
        <f t="shared" si="7"/>
        <v>2.0529181567202111</v>
      </c>
      <c r="Y29">
        <v>1</v>
      </c>
      <c r="Z29">
        <v>1</v>
      </c>
      <c r="AA29">
        <f t="shared" si="3"/>
        <v>55.636920785392363</v>
      </c>
      <c r="AB29">
        <f t="shared" si="8"/>
        <v>-44.363079214607637</v>
      </c>
    </row>
    <row r="30" spans="1:28">
      <c r="A30">
        <v>16</v>
      </c>
      <c r="B30" t="s">
        <v>1343</v>
      </c>
      <c r="C30" t="s">
        <v>1340</v>
      </c>
      <c r="D30">
        <v>0.70646140400000002</v>
      </c>
      <c r="E30">
        <v>8.8067071999999996E-2</v>
      </c>
      <c r="F30">
        <v>0.13394415400000001</v>
      </c>
      <c r="G30">
        <v>0.65379030100000002</v>
      </c>
      <c r="H30">
        <v>0.515855065</v>
      </c>
      <c r="I30" s="3">
        <v>8.0245505205360548</v>
      </c>
      <c r="J30" s="3">
        <v>0</v>
      </c>
      <c r="K30" s="3">
        <v>6.855680065711824</v>
      </c>
      <c r="L30" s="3">
        <f t="shared" si="4"/>
        <v>14.88023058624788</v>
      </c>
      <c r="M30" s="17">
        <v>1.3</v>
      </c>
      <c r="N30" s="17">
        <v>11</v>
      </c>
      <c r="O30" s="17">
        <v>6</v>
      </c>
      <c r="P30" s="4">
        <f t="shared" si="5"/>
        <v>95.551685090448998</v>
      </c>
      <c r="Q30" s="4">
        <f t="shared" si="0"/>
        <v>85.119769413752124</v>
      </c>
      <c r="R30" s="4">
        <f t="shared" si="1"/>
        <v>160.53225013658218</v>
      </c>
      <c r="S30">
        <f t="shared" si="6"/>
        <v>1.9802383504075722</v>
      </c>
      <c r="T30">
        <f t="shared" si="6"/>
        <v>1.9300304384651801</v>
      </c>
      <c r="U30">
        <f t="shared" si="6"/>
        <v>2.2055622931233847</v>
      </c>
      <c r="V30" s="2">
        <f t="shared" si="7"/>
        <v>1.8643562703167937</v>
      </c>
      <c r="Y30">
        <v>1</v>
      </c>
      <c r="Z30">
        <v>1</v>
      </c>
      <c r="AA30">
        <f t="shared" si="3"/>
        <v>160.53225013658218</v>
      </c>
      <c r="AB30">
        <f t="shared" si="8"/>
        <v>60.532250136582178</v>
      </c>
    </row>
    <row r="31" spans="1:28">
      <c r="A31">
        <v>16</v>
      </c>
      <c r="B31" t="s">
        <v>1329</v>
      </c>
      <c r="C31" t="s">
        <v>1338</v>
      </c>
      <c r="D31">
        <v>2.7996200999999998E-2</v>
      </c>
      <c r="E31">
        <v>0.54627951200000002</v>
      </c>
      <c r="F31">
        <v>4.7364519000000001E-2</v>
      </c>
      <c r="G31">
        <v>0.56260735100000003</v>
      </c>
      <c r="H31">
        <v>0.41050135999999998</v>
      </c>
      <c r="I31" s="3">
        <v>0</v>
      </c>
      <c r="J31" s="3">
        <v>74.354233200874347</v>
      </c>
      <c r="K31" s="3">
        <v>0</v>
      </c>
      <c r="L31" s="3">
        <f t="shared" si="4"/>
        <v>74.354233200874347</v>
      </c>
      <c r="M31" s="17">
        <v>3.39</v>
      </c>
      <c r="N31" s="17">
        <v>2.25</v>
      </c>
      <c r="O31" s="17">
        <v>3.5</v>
      </c>
      <c r="P31" s="4">
        <f t="shared" si="5"/>
        <v>25.645766799125653</v>
      </c>
      <c r="Q31" s="4">
        <f t="shared" si="0"/>
        <v>285.88558300218585</v>
      </c>
      <c r="R31" s="4">
        <f t="shared" si="1"/>
        <v>25.645766799125653</v>
      </c>
      <c r="S31">
        <f t="shared" si="6"/>
        <v>1.4090156888433949</v>
      </c>
      <c r="T31">
        <f t="shared" si="6"/>
        <v>2.4561922547617381</v>
      </c>
      <c r="U31">
        <f t="shared" si="6"/>
        <v>1.4090156888433949</v>
      </c>
      <c r="V31" s="2">
        <f t="shared" si="7"/>
        <v>1.4479519431119563</v>
      </c>
      <c r="Y31">
        <v>1</v>
      </c>
      <c r="Z31">
        <v>2</v>
      </c>
      <c r="AA31">
        <f t="shared" si="3"/>
        <v>285.88558300218585</v>
      </c>
      <c r="AB31">
        <f t="shared" si="8"/>
        <v>185.88558300218585</v>
      </c>
    </row>
    <row r="32" spans="1:28">
      <c r="A32">
        <v>17</v>
      </c>
      <c r="B32" t="s">
        <v>1335</v>
      </c>
      <c r="C32" t="s">
        <v>1342</v>
      </c>
      <c r="D32">
        <v>0.53197759300000003</v>
      </c>
      <c r="E32">
        <v>0.16719732900000001</v>
      </c>
      <c r="F32">
        <v>0.29892076899999998</v>
      </c>
      <c r="G32">
        <v>0.27285848099999999</v>
      </c>
      <c r="H32">
        <v>0.30772886900000002</v>
      </c>
      <c r="I32" s="3">
        <v>23.48262198314216</v>
      </c>
      <c r="J32" s="3">
        <v>0</v>
      </c>
      <c r="K32" s="3">
        <v>11.680076258053715</v>
      </c>
      <c r="L32" s="3">
        <f t="shared" si="4"/>
        <v>35.162698241195876</v>
      </c>
      <c r="M32" s="17">
        <v>2.29</v>
      </c>
      <c r="N32" s="17">
        <v>3.6</v>
      </c>
      <c r="O32" s="17">
        <v>3.2</v>
      </c>
      <c r="P32" s="4">
        <f t="shared" si="5"/>
        <v>118.61250610019967</v>
      </c>
      <c r="Q32" s="4">
        <f t="shared" si="0"/>
        <v>64.837301758804117</v>
      </c>
      <c r="R32" s="4">
        <f t="shared" si="1"/>
        <v>106.88557628779751</v>
      </c>
      <c r="S32">
        <f t="shared" si="6"/>
        <v>2.0741304819790556</v>
      </c>
      <c r="T32">
        <f t="shared" si="6"/>
        <v>1.8118249331406184</v>
      </c>
      <c r="U32">
        <f t="shared" si="6"/>
        <v>2.0289191031390184</v>
      </c>
      <c r="V32" s="2">
        <f t="shared" si="7"/>
        <v>2.0128092893569685</v>
      </c>
      <c r="Y32">
        <v>1</v>
      </c>
      <c r="Z32">
        <v>0</v>
      </c>
      <c r="AA32">
        <f t="shared" si="3"/>
        <v>118.61250610019967</v>
      </c>
      <c r="AB32">
        <f t="shared" si="8"/>
        <v>18.612506100199667</v>
      </c>
    </row>
    <row r="33" spans="1:28">
      <c r="A33">
        <v>17</v>
      </c>
      <c r="B33" t="s">
        <v>1333</v>
      </c>
      <c r="C33" t="s">
        <v>1336</v>
      </c>
      <c r="D33">
        <v>0.14842614900000001</v>
      </c>
      <c r="E33">
        <v>0.55007818500000005</v>
      </c>
      <c r="F33">
        <v>0.299604702</v>
      </c>
      <c r="G33">
        <v>0.25608871599999999</v>
      </c>
      <c r="H33">
        <v>0.28148178099999999</v>
      </c>
      <c r="I33" s="3">
        <v>10.226710551073285</v>
      </c>
      <c r="J33" s="3">
        <v>45.279251104645411</v>
      </c>
      <c r="K33" s="3">
        <v>0</v>
      </c>
      <c r="L33" s="3">
        <f t="shared" si="4"/>
        <v>55.505961655718693</v>
      </c>
      <c r="M33" s="17">
        <v>9</v>
      </c>
      <c r="N33" s="17">
        <v>1.44</v>
      </c>
      <c r="O33" s="17">
        <v>4.5</v>
      </c>
      <c r="P33" s="4">
        <f t="shared" si="5"/>
        <v>136.53443330394089</v>
      </c>
      <c r="Q33" s="4">
        <f t="shared" si="0"/>
        <v>248.25066831518566</v>
      </c>
      <c r="R33" s="4">
        <f t="shared" si="1"/>
        <v>44.494038344281307</v>
      </c>
      <c r="S33">
        <f t="shared" si="6"/>
        <v>2.1352421920950904</v>
      </c>
      <c r="T33">
        <f t="shared" si="6"/>
        <v>2.3948904263324002</v>
      </c>
      <c r="U33">
        <f t="shared" si="6"/>
        <v>1.6483018247420851</v>
      </c>
      <c r="V33" s="2">
        <f t="shared" si="7"/>
        <v>2.1281417317537041</v>
      </c>
      <c r="Y33">
        <v>1</v>
      </c>
      <c r="Z33">
        <v>3</v>
      </c>
      <c r="AA33">
        <f t="shared" si="3"/>
        <v>248.25066831518566</v>
      </c>
      <c r="AB33">
        <f t="shared" si="8"/>
        <v>148.25066831518566</v>
      </c>
    </row>
    <row r="34" spans="1:28">
      <c r="A34">
        <v>17</v>
      </c>
      <c r="B34" t="s">
        <v>1325</v>
      </c>
      <c r="C34" t="s">
        <v>1328</v>
      </c>
      <c r="D34">
        <v>0.27805365799999998</v>
      </c>
      <c r="E34">
        <v>0.46459036100000001</v>
      </c>
      <c r="F34">
        <v>0.25063572099999998</v>
      </c>
      <c r="G34">
        <v>0.50446018999999998</v>
      </c>
      <c r="H34">
        <v>0.53649014799999994</v>
      </c>
      <c r="I34" s="3">
        <v>0</v>
      </c>
      <c r="J34" s="3">
        <v>25.188585809982772</v>
      </c>
      <c r="K34" s="3">
        <v>2.6339534036441234</v>
      </c>
      <c r="L34" s="3">
        <f t="shared" si="4"/>
        <v>27.822539213626897</v>
      </c>
      <c r="M34" s="17">
        <v>2.29</v>
      </c>
      <c r="N34" s="17">
        <v>3.25</v>
      </c>
      <c r="O34" s="17">
        <v>3.5</v>
      </c>
      <c r="P34" s="4">
        <f t="shared" si="5"/>
        <v>72.177460786373103</v>
      </c>
      <c r="Q34" s="4">
        <f t="shared" si="0"/>
        <v>160.33751112131282</v>
      </c>
      <c r="R34" s="4">
        <f t="shared" si="1"/>
        <v>80.737809348216516</v>
      </c>
      <c r="S34">
        <f t="shared" si="6"/>
        <v>1.858401599448841</v>
      </c>
      <c r="T34">
        <f t="shared" si="6"/>
        <v>2.2050351378701429</v>
      </c>
      <c r="U34">
        <f t="shared" si="6"/>
        <v>1.9070769615606942</v>
      </c>
      <c r="V34" s="2">
        <f t="shared" si="7"/>
        <v>2.0191550427438294</v>
      </c>
      <c r="Y34">
        <v>2</v>
      </c>
      <c r="Z34">
        <v>1</v>
      </c>
      <c r="AA34">
        <f t="shared" si="3"/>
        <v>72.177460786373103</v>
      </c>
      <c r="AB34">
        <f t="shared" si="8"/>
        <v>-27.822539213626897</v>
      </c>
    </row>
    <row r="35" spans="1:28">
      <c r="A35">
        <v>17</v>
      </c>
      <c r="B35" t="s">
        <v>1339</v>
      </c>
      <c r="C35" t="s">
        <v>1326</v>
      </c>
      <c r="D35">
        <v>0.38859747300000003</v>
      </c>
      <c r="E35">
        <v>0.34115757099999999</v>
      </c>
      <c r="F35">
        <v>0.26607961699999999</v>
      </c>
      <c r="G35">
        <v>0.466544817</v>
      </c>
      <c r="H35">
        <v>0.51689808500000001</v>
      </c>
      <c r="I35" s="3">
        <v>0</v>
      </c>
      <c r="J35" s="3">
        <v>7.9294116414171389</v>
      </c>
      <c r="K35" s="3">
        <v>4.2545993614310884</v>
      </c>
      <c r="L35" s="3">
        <f t="shared" si="4"/>
        <v>12.184011002848226</v>
      </c>
      <c r="M35" s="17">
        <v>2.1</v>
      </c>
      <c r="N35" s="17">
        <v>3.89</v>
      </c>
      <c r="O35" s="17">
        <v>3.39</v>
      </c>
      <c r="P35" s="4">
        <f t="shared" si="5"/>
        <v>87.815988997151777</v>
      </c>
      <c r="Q35" s="4">
        <f t="shared" si="0"/>
        <v>114.69669446155588</v>
      </c>
      <c r="R35" s="4">
        <f t="shared" si="1"/>
        <v>104.36638051311871</v>
      </c>
      <c r="S35">
        <f t="shared" si="6"/>
        <v>1.9435735967835674</v>
      </c>
      <c r="T35">
        <f t="shared" si="6"/>
        <v>2.0595509017914826</v>
      </c>
      <c r="U35">
        <f t="shared" si="6"/>
        <v>2.0185606221427599</v>
      </c>
      <c r="V35" s="2">
        <f t="shared" si="7"/>
        <v>1.9949970085366844</v>
      </c>
      <c r="Y35">
        <v>1</v>
      </c>
      <c r="Z35">
        <v>4</v>
      </c>
      <c r="AA35">
        <f t="shared" si="3"/>
        <v>114.69669446155588</v>
      </c>
      <c r="AB35">
        <f t="shared" si="8"/>
        <v>14.696694461555879</v>
      </c>
    </row>
    <row r="36" spans="1:28">
      <c r="A36">
        <v>17</v>
      </c>
      <c r="B36" t="s">
        <v>1337</v>
      </c>
      <c r="C36" t="s">
        <v>1338</v>
      </c>
      <c r="D36">
        <v>9.1902203000000002E-2</v>
      </c>
      <c r="E36">
        <v>0.55765581399999997</v>
      </c>
      <c r="F36">
        <v>0.349692803</v>
      </c>
      <c r="G36">
        <v>0.14387622899999999</v>
      </c>
      <c r="H36">
        <v>0.149091894</v>
      </c>
      <c r="I36" s="3">
        <v>6.9856509697622595</v>
      </c>
      <c r="J36" s="3">
        <v>49.397119193374117</v>
      </c>
      <c r="K36" s="3">
        <v>0</v>
      </c>
      <c r="L36" s="3">
        <f t="shared" si="4"/>
        <v>56.382770163136378</v>
      </c>
      <c r="M36" s="17">
        <v>15</v>
      </c>
      <c r="N36" s="17">
        <v>1.25</v>
      </c>
      <c r="O36" s="17">
        <v>6.5</v>
      </c>
      <c r="P36" s="4">
        <f t="shared" si="5"/>
        <v>148.40199438329751</v>
      </c>
      <c r="Q36" s="4">
        <f t="shared" si="0"/>
        <v>364.69850459379535</v>
      </c>
      <c r="R36" s="4">
        <f t="shared" si="1"/>
        <v>43.617229836863622</v>
      </c>
      <c r="S36">
        <f t="shared" si="6"/>
        <v>2.1714397374918004</v>
      </c>
      <c r="T36">
        <f t="shared" si="6"/>
        <v>2.5619339825405585</v>
      </c>
      <c r="U36">
        <f t="shared" si="6"/>
        <v>1.6396580797487079</v>
      </c>
      <c r="V36" s="2">
        <f t="shared" si="7"/>
        <v>2.2016141058740781</v>
      </c>
      <c r="Y36">
        <v>0</v>
      </c>
      <c r="Z36">
        <v>4</v>
      </c>
      <c r="AA36">
        <f t="shared" si="3"/>
        <v>364.69850459379535</v>
      </c>
      <c r="AB36">
        <f t="shared" si="8"/>
        <v>264.69850459379535</v>
      </c>
    </row>
    <row r="37" spans="1:28">
      <c r="A37">
        <v>17</v>
      </c>
      <c r="B37" t="s">
        <v>1331</v>
      </c>
      <c r="C37" t="s">
        <v>1340</v>
      </c>
      <c r="D37">
        <v>0.62132029</v>
      </c>
      <c r="E37">
        <v>0.12825003400000001</v>
      </c>
      <c r="F37">
        <v>0.2443543</v>
      </c>
      <c r="G37">
        <v>0.36188483900000001</v>
      </c>
      <c r="H37">
        <v>0.34183129499999998</v>
      </c>
      <c r="I37" s="3">
        <v>35.345457109780021</v>
      </c>
      <c r="J37" s="3">
        <v>0</v>
      </c>
      <c r="K37" s="3">
        <v>6.3804979941335613</v>
      </c>
      <c r="L37" s="3">
        <f t="shared" si="4"/>
        <v>41.725955103913584</v>
      </c>
      <c r="M37" s="17">
        <v>2.39</v>
      </c>
      <c r="N37" s="17">
        <v>3.25</v>
      </c>
      <c r="O37" s="17">
        <v>3.29</v>
      </c>
      <c r="P37" s="4">
        <f t="shared" si="5"/>
        <v>142.74968738846067</v>
      </c>
      <c r="Q37" s="4">
        <f t="shared" si="0"/>
        <v>58.274044896086409</v>
      </c>
      <c r="R37" s="4">
        <f t="shared" si="1"/>
        <v>79.010663377020478</v>
      </c>
      <c r="S37">
        <f t="shared" si="6"/>
        <v>2.1545751658452752</v>
      </c>
      <c r="T37">
        <f t="shared" si="6"/>
        <v>1.76547516422164</v>
      </c>
      <c r="U37">
        <f t="shared" si="6"/>
        <v>1.897685708167385</v>
      </c>
      <c r="V37" s="2">
        <f t="shared" si="7"/>
        <v>2.0288111795466111</v>
      </c>
      <c r="Y37">
        <v>0</v>
      </c>
      <c r="Z37">
        <v>1</v>
      </c>
      <c r="AA37">
        <f t="shared" si="3"/>
        <v>58.274044896086409</v>
      </c>
      <c r="AB37">
        <f t="shared" si="8"/>
        <v>-41.725955103913591</v>
      </c>
    </row>
    <row r="38" spans="1:28">
      <c r="A38">
        <v>17</v>
      </c>
      <c r="B38" t="s">
        <v>1329</v>
      </c>
      <c r="C38" t="s">
        <v>1334</v>
      </c>
      <c r="D38">
        <v>0.54917187599999995</v>
      </c>
      <c r="E38">
        <v>0.22136734199999999</v>
      </c>
      <c r="F38">
        <v>0.202382795</v>
      </c>
      <c r="G38">
        <v>0.65477492100000001</v>
      </c>
      <c r="H38">
        <v>0.63072377700000004</v>
      </c>
      <c r="I38" s="3">
        <v>0</v>
      </c>
      <c r="J38" s="3">
        <v>10.224954178774391</v>
      </c>
      <c r="K38" s="3">
        <v>14.52358823819787</v>
      </c>
      <c r="L38" s="3">
        <f t="shared" si="4"/>
        <v>24.748542416972263</v>
      </c>
      <c r="M38" s="17">
        <v>1.28</v>
      </c>
      <c r="N38" s="17">
        <v>12</v>
      </c>
      <c r="O38" s="17">
        <v>6</v>
      </c>
      <c r="P38" s="4">
        <f t="shared" si="5"/>
        <v>75.251457583027729</v>
      </c>
      <c r="Q38" s="4">
        <f t="shared" si="0"/>
        <v>136.60118265567408</v>
      </c>
      <c r="R38" s="4">
        <f t="shared" si="1"/>
        <v>249.53451644140216</v>
      </c>
      <c r="S38">
        <f t="shared" si="6"/>
        <v>1.8765149164138568</v>
      </c>
      <c r="T38">
        <f t="shared" si="6"/>
        <v>2.1354544593646194</v>
      </c>
      <c r="U38">
        <f t="shared" si="6"/>
        <v>2.3971306271667596</v>
      </c>
      <c r="V38" s="2">
        <f t="shared" si="7"/>
        <v>1.9883870909266854</v>
      </c>
      <c r="Y38">
        <v>1</v>
      </c>
      <c r="Z38">
        <v>0</v>
      </c>
      <c r="AA38">
        <f t="shared" si="3"/>
        <v>75.251457583027729</v>
      </c>
      <c r="AB38">
        <f t="shared" si="8"/>
        <v>-24.748542416972271</v>
      </c>
    </row>
    <row r="39" spans="1:28">
      <c r="A39">
        <v>17</v>
      </c>
      <c r="B39" t="s">
        <v>1341</v>
      </c>
      <c r="C39" t="s">
        <v>1332</v>
      </c>
      <c r="D39">
        <v>0.44970826400000002</v>
      </c>
      <c r="E39">
        <v>0.25638471800000001</v>
      </c>
      <c r="F39">
        <v>0.291846255</v>
      </c>
      <c r="G39">
        <v>0.34938913799999999</v>
      </c>
      <c r="H39">
        <v>0.40944983699999998</v>
      </c>
      <c r="I39" s="3">
        <v>32.924564913513969</v>
      </c>
      <c r="J39" s="3">
        <v>13.437162948305486</v>
      </c>
      <c r="K39" s="3">
        <v>0</v>
      </c>
      <c r="L39" s="3">
        <f t="shared" si="4"/>
        <v>46.361727861819453</v>
      </c>
      <c r="M39" s="17">
        <v>5.25</v>
      </c>
      <c r="N39" s="17">
        <v>1.66</v>
      </c>
      <c r="O39" s="17">
        <v>4.2</v>
      </c>
      <c r="P39" s="4">
        <f t="shared" si="5"/>
        <v>226.49223793412889</v>
      </c>
      <c r="Q39" s="4">
        <f t="shared" si="0"/>
        <v>110.07435652106361</v>
      </c>
      <c r="R39" s="4">
        <f t="shared" si="1"/>
        <v>53.638272138180554</v>
      </c>
      <c r="S39">
        <f t="shared" si="6"/>
        <v>2.3550533229928279</v>
      </c>
      <c r="T39">
        <f t="shared" si="6"/>
        <v>2.0416861553155914</v>
      </c>
      <c r="U39">
        <f t="shared" si="6"/>
        <v>1.7294747793782943</v>
      </c>
      <c r="V39" s="2">
        <f t="shared" si="7"/>
        <v>2.0872848081641342</v>
      </c>
      <c r="Y39">
        <v>0</v>
      </c>
      <c r="Z39">
        <v>0</v>
      </c>
      <c r="AA39">
        <f t="shared" si="3"/>
        <v>53.638272138180554</v>
      </c>
      <c r="AB39">
        <f t="shared" si="8"/>
        <v>-46.361727861819446</v>
      </c>
    </row>
    <row r="40" spans="1:28">
      <c r="A40">
        <v>17</v>
      </c>
      <c r="B40" t="s">
        <v>1343</v>
      </c>
      <c r="C40" t="s">
        <v>1330</v>
      </c>
      <c r="D40">
        <v>0.582874012</v>
      </c>
      <c r="E40">
        <v>0.14794041099999999</v>
      </c>
      <c r="F40">
        <v>0.26517735599999998</v>
      </c>
      <c r="G40">
        <v>0.332902698</v>
      </c>
      <c r="H40">
        <v>0.33903667100000001</v>
      </c>
      <c r="I40" s="3">
        <v>0</v>
      </c>
      <c r="J40" s="3">
        <v>5.8062565767740386</v>
      </c>
      <c r="K40" s="3">
        <v>21.54684748354239</v>
      </c>
      <c r="L40" s="3">
        <f t="shared" si="4"/>
        <v>27.353104060316429</v>
      </c>
      <c r="M40" s="17">
        <v>1.22</v>
      </c>
      <c r="N40" s="17">
        <v>15</v>
      </c>
      <c r="O40" s="17">
        <v>7</v>
      </c>
      <c r="P40" s="4">
        <f t="shared" si="5"/>
        <v>72.646895939683574</v>
      </c>
      <c r="Q40" s="4">
        <f t="shared" si="0"/>
        <v>113.29069197710183</v>
      </c>
      <c r="R40" s="4">
        <f t="shared" si="1"/>
        <v>395.84960819281946</v>
      </c>
      <c r="S40">
        <f t="shared" si="6"/>
        <v>1.8612170624734505</v>
      </c>
      <c r="T40">
        <f t="shared" si="6"/>
        <v>2.0541942294658564</v>
      </c>
      <c r="U40">
        <f t="shared" si="6"/>
        <v>2.5975302194164898</v>
      </c>
      <c r="V40" s="2">
        <f t="shared" si="7"/>
        <v>2.0775595907027262</v>
      </c>
      <c r="Y40">
        <v>0</v>
      </c>
      <c r="Z40">
        <v>0</v>
      </c>
      <c r="AA40">
        <f t="shared" si="3"/>
        <v>395.84960819281946</v>
      </c>
      <c r="AB40">
        <f t="shared" si="8"/>
        <v>295.84960819281946</v>
      </c>
    </row>
    <row r="41" spans="1:28">
      <c r="A41">
        <v>17</v>
      </c>
      <c r="B41" t="s">
        <v>1327</v>
      </c>
      <c r="C41" t="s">
        <v>1324</v>
      </c>
      <c r="D41">
        <v>0.50381005400000001</v>
      </c>
      <c r="E41">
        <v>0.20738854400000001</v>
      </c>
      <c r="F41">
        <v>0.28630067100000001</v>
      </c>
      <c r="G41">
        <v>0.334410188</v>
      </c>
      <c r="H41">
        <v>0.37887151400000002</v>
      </c>
      <c r="I41" s="3">
        <v>0</v>
      </c>
      <c r="J41" s="3">
        <v>14.438634124324382</v>
      </c>
      <c r="K41" s="3">
        <v>25.82903237285365</v>
      </c>
      <c r="L41" s="3">
        <f t="shared" si="4"/>
        <v>40.267666497178034</v>
      </c>
      <c r="M41" s="17">
        <v>1.25</v>
      </c>
      <c r="N41" s="17">
        <v>15</v>
      </c>
      <c r="O41" s="17">
        <v>6.5</v>
      </c>
      <c r="P41" s="4">
        <f t="shared" si="5"/>
        <v>59.732333502821973</v>
      </c>
      <c r="Q41" s="4">
        <f t="shared" si="0"/>
        <v>153.58345531093045</v>
      </c>
      <c r="R41" s="4">
        <f t="shared" si="1"/>
        <v>447.16781909562673</v>
      </c>
      <c r="S41">
        <f t="shared" si="6"/>
        <v>1.7762094812229394</v>
      </c>
      <c r="T41">
        <f t="shared" si="6"/>
        <v>2.1863444340928355</v>
      </c>
      <c r="U41">
        <f t="shared" si="6"/>
        <v>2.650470541541877</v>
      </c>
      <c r="V41" s="2">
        <f t="shared" si="7"/>
        <v>2.1071264780284311</v>
      </c>
      <c r="Y41">
        <v>2</v>
      </c>
      <c r="Z41">
        <v>0</v>
      </c>
      <c r="AA41">
        <f t="shared" si="3"/>
        <v>59.732333502821973</v>
      </c>
      <c r="AB41">
        <f t="shared" si="8"/>
        <v>-40.267666497178027</v>
      </c>
    </row>
    <row r="42" spans="1:28">
      <c r="A42">
        <v>18</v>
      </c>
      <c r="B42" t="s">
        <v>1326</v>
      </c>
      <c r="C42" t="s">
        <v>1325</v>
      </c>
      <c r="D42">
        <v>0.78013885199999999</v>
      </c>
      <c r="E42">
        <v>0</v>
      </c>
      <c r="F42">
        <v>0.21484703999999999</v>
      </c>
      <c r="G42">
        <v>0.19569305300000001</v>
      </c>
      <c r="H42">
        <v>0</v>
      </c>
      <c r="I42" s="3">
        <v>59.200882907704241</v>
      </c>
      <c r="J42" s="3">
        <v>0</v>
      </c>
      <c r="K42" s="3">
        <v>18.71678451050229</v>
      </c>
      <c r="L42" s="3">
        <f t="shared" si="4"/>
        <v>77.917667418206534</v>
      </c>
      <c r="M42" s="17">
        <v>1.89</v>
      </c>
      <c r="N42" s="17">
        <v>4.5</v>
      </c>
      <c r="O42" s="17">
        <v>3.6</v>
      </c>
      <c r="P42" s="4">
        <f t="shared" si="5"/>
        <v>133.97200127735448</v>
      </c>
      <c r="Q42" s="4">
        <f t="shared" si="0"/>
        <v>22.082332581793469</v>
      </c>
      <c r="R42" s="4">
        <f t="shared" si="1"/>
        <v>106.30786287905379</v>
      </c>
      <c r="S42">
        <f t="shared" si="6"/>
        <v>2.1270140449224213</v>
      </c>
      <c r="T42">
        <f t="shared" si="6"/>
        <v>1.344044946498103</v>
      </c>
      <c r="U42">
        <f t="shared" si="6"/>
        <v>2.0265653875590139</v>
      </c>
      <c r="V42" s="2">
        <f t="shared" si="7"/>
        <v>2.094767870077161</v>
      </c>
      <c r="Y42">
        <v>0</v>
      </c>
      <c r="Z42">
        <v>3</v>
      </c>
      <c r="AA42">
        <f t="shared" si="3"/>
        <v>22.082332581793469</v>
      </c>
      <c r="AB42">
        <f t="shared" si="8"/>
        <v>-77.917667418206534</v>
      </c>
    </row>
    <row r="43" spans="1:28">
      <c r="A43">
        <v>18</v>
      </c>
      <c r="B43" t="s">
        <v>1324</v>
      </c>
      <c r="C43" t="s">
        <v>1335</v>
      </c>
      <c r="D43">
        <v>0.331973303</v>
      </c>
      <c r="E43">
        <v>0.331973303</v>
      </c>
      <c r="F43">
        <v>0.33547482200000001</v>
      </c>
      <c r="G43">
        <v>0.25336565999999999</v>
      </c>
      <c r="H43">
        <v>0.33780562400000003</v>
      </c>
      <c r="I43" s="3">
        <v>0</v>
      </c>
      <c r="J43" s="3">
        <v>1.639312849942419</v>
      </c>
      <c r="K43" s="3">
        <v>4.0804959307943847</v>
      </c>
      <c r="L43" s="3">
        <f t="shared" si="4"/>
        <v>5.7198087807368037</v>
      </c>
      <c r="M43" s="17">
        <v>2.62</v>
      </c>
      <c r="N43" s="17">
        <v>3.2</v>
      </c>
      <c r="O43" s="17">
        <v>3</v>
      </c>
      <c r="P43" s="4">
        <f t="shared" si="5"/>
        <v>94.280191219263202</v>
      </c>
      <c r="Q43" s="4">
        <f t="shared" si="0"/>
        <v>99.198129769090457</v>
      </c>
      <c r="R43" s="4">
        <f t="shared" si="1"/>
        <v>107.33777819780524</v>
      </c>
      <c r="S43">
        <f t="shared" si="6"/>
        <v>1.9744204546900739</v>
      </c>
      <c r="T43">
        <f t="shared" si="6"/>
        <v>1.9965034842648586</v>
      </c>
      <c r="U43">
        <f t="shared" si="6"/>
        <v>2.0307526015116699</v>
      </c>
      <c r="V43" s="2">
        <f t="shared" si="7"/>
        <v>1.9995071034948038</v>
      </c>
      <c r="Y43">
        <v>0</v>
      </c>
      <c r="Z43">
        <v>0</v>
      </c>
      <c r="AA43">
        <f t="shared" si="3"/>
        <v>107.33777819780524</v>
      </c>
      <c r="AB43">
        <f t="shared" si="8"/>
        <v>7.3377781978052354</v>
      </c>
    </row>
    <row r="44" spans="1:28">
      <c r="A44">
        <v>18</v>
      </c>
      <c r="B44" t="s">
        <v>1332</v>
      </c>
      <c r="C44" t="s">
        <v>1331</v>
      </c>
      <c r="D44">
        <v>0.58775916699999997</v>
      </c>
      <c r="E44">
        <v>0.15773522400000001</v>
      </c>
      <c r="F44">
        <v>0.148284743</v>
      </c>
      <c r="G44">
        <v>0.74569981699999999</v>
      </c>
      <c r="H44">
        <v>0.67538646400000002</v>
      </c>
      <c r="I44" s="3">
        <v>0</v>
      </c>
      <c r="J44" s="3">
        <v>5.7754000906485077</v>
      </c>
      <c r="K44" s="3">
        <v>10.741071800342439</v>
      </c>
      <c r="L44" s="3">
        <f t="shared" si="4"/>
        <v>16.516471890990946</v>
      </c>
      <c r="M44" s="17">
        <v>1.25</v>
      </c>
      <c r="N44" s="17">
        <v>14</v>
      </c>
      <c r="O44" s="17">
        <v>6.5</v>
      </c>
      <c r="P44" s="4">
        <f t="shared" si="5"/>
        <v>83.483528109009058</v>
      </c>
      <c r="Q44" s="4">
        <f t="shared" si="0"/>
        <v>121.02362869822434</v>
      </c>
      <c r="R44" s="4">
        <f t="shared" si="1"/>
        <v>233.85853331380321</v>
      </c>
      <c r="S44">
        <f t="shared" si="6"/>
        <v>1.9216007945608418</v>
      </c>
      <c r="T44">
        <f t="shared" si="6"/>
        <v>2.0828701704108972</v>
      </c>
      <c r="U44">
        <f t="shared" si="6"/>
        <v>2.3689532215974514</v>
      </c>
      <c r="V44" s="2">
        <f t="shared" si="7"/>
        <v>1.8092600948538997</v>
      </c>
      <c r="Y44">
        <v>1</v>
      </c>
      <c r="Z44">
        <v>0</v>
      </c>
      <c r="AA44">
        <f t="shared" si="3"/>
        <v>83.483528109009058</v>
      </c>
      <c r="AB44">
        <f t="shared" si="8"/>
        <v>-16.516471890990942</v>
      </c>
    </row>
    <row r="45" spans="1:28">
      <c r="A45">
        <v>18</v>
      </c>
      <c r="B45" t="s">
        <v>1328</v>
      </c>
      <c r="C45" t="s">
        <v>1333</v>
      </c>
      <c r="D45">
        <v>0.752111945</v>
      </c>
      <c r="E45">
        <v>5.2807855000000001E-2</v>
      </c>
      <c r="F45">
        <v>0.18072474499999999</v>
      </c>
      <c r="G45">
        <v>0.37853199999999998</v>
      </c>
      <c r="H45">
        <v>0.231996541</v>
      </c>
      <c r="I45" s="3">
        <v>57.241494223232692</v>
      </c>
      <c r="J45" s="3">
        <v>0</v>
      </c>
      <c r="K45" s="3">
        <v>13.07179926826621</v>
      </c>
      <c r="L45" s="3">
        <f t="shared" si="4"/>
        <v>70.313293491498897</v>
      </c>
      <c r="M45" s="17">
        <v>1.8</v>
      </c>
      <c r="N45" s="17">
        <v>5</v>
      </c>
      <c r="O45" s="17">
        <v>3.75</v>
      </c>
      <c r="P45" s="4">
        <f t="shared" si="5"/>
        <v>132.72139611031997</v>
      </c>
      <c r="Q45" s="4">
        <f t="shared" si="0"/>
        <v>29.686706508501096</v>
      </c>
      <c r="R45" s="4">
        <f t="shared" si="1"/>
        <v>95.045702849832153</v>
      </c>
      <c r="S45">
        <f t="shared" si="6"/>
        <v>2.1229409414296487</v>
      </c>
      <c r="T45">
        <f t="shared" si="6"/>
        <v>1.4725620189323987</v>
      </c>
      <c r="U45">
        <f t="shared" si="6"/>
        <v>1.9779324865797621</v>
      </c>
      <c r="V45" s="2">
        <f t="shared" si="7"/>
        <v>2.0319134264174172</v>
      </c>
      <c r="Y45">
        <v>1</v>
      </c>
      <c r="Z45">
        <v>4</v>
      </c>
      <c r="AA45">
        <f t="shared" si="3"/>
        <v>29.686706508501096</v>
      </c>
      <c r="AB45">
        <f t="shared" si="8"/>
        <v>-70.313293491498911</v>
      </c>
    </row>
    <row r="46" spans="1:28">
      <c r="A46">
        <v>18</v>
      </c>
      <c r="B46" t="s">
        <v>1336</v>
      </c>
      <c r="C46" t="s">
        <v>1339</v>
      </c>
      <c r="D46">
        <v>0.51833761499999997</v>
      </c>
      <c r="E46">
        <v>0.208294216</v>
      </c>
      <c r="F46">
        <v>0.269544177</v>
      </c>
      <c r="G46">
        <v>0.38332379599999999</v>
      </c>
      <c r="H46">
        <v>0.41740759100000002</v>
      </c>
      <c r="I46" s="3">
        <v>0</v>
      </c>
      <c r="J46" s="3">
        <v>7.5660936845662476</v>
      </c>
      <c r="K46" s="3">
        <v>19.482399239327062</v>
      </c>
      <c r="L46" s="3">
        <f t="shared" si="4"/>
        <v>27.04849292389331</v>
      </c>
      <c r="M46" s="17">
        <v>1.39</v>
      </c>
      <c r="N46" s="17">
        <v>9</v>
      </c>
      <c r="O46" s="17">
        <v>5</v>
      </c>
      <c r="P46" s="4">
        <f t="shared" si="5"/>
        <v>72.95150707610668</v>
      </c>
      <c r="Q46" s="4">
        <f t="shared" si="0"/>
        <v>110.78197549893792</v>
      </c>
      <c r="R46" s="4">
        <f t="shared" si="1"/>
        <v>248.29310023005024</v>
      </c>
      <c r="S46">
        <f t="shared" si="6"/>
        <v>1.86303426823874</v>
      </c>
      <c r="T46">
        <f t="shared" si="6"/>
        <v>2.0444691053551503</v>
      </c>
      <c r="U46">
        <f t="shared" si="6"/>
        <v>2.394964651195119</v>
      </c>
      <c r="V46" s="2">
        <f t="shared" si="7"/>
        <v>2.0370806045487915</v>
      </c>
      <c r="Y46">
        <v>1</v>
      </c>
      <c r="Z46">
        <v>0</v>
      </c>
      <c r="AA46">
        <f t="shared" si="3"/>
        <v>72.95150707610668</v>
      </c>
      <c r="AB46">
        <f t="shared" si="8"/>
        <v>-27.04849292389332</v>
      </c>
    </row>
    <row r="47" spans="1:28">
      <c r="A47">
        <v>18</v>
      </c>
      <c r="B47" t="s">
        <v>1342</v>
      </c>
      <c r="C47" t="s">
        <v>1341</v>
      </c>
      <c r="D47">
        <v>0.69647075300000005</v>
      </c>
      <c r="E47">
        <v>9.5269478000000005E-2</v>
      </c>
      <c r="F47">
        <v>0.19139698799999999</v>
      </c>
      <c r="G47">
        <v>0.45992026200000002</v>
      </c>
      <c r="H47">
        <v>0.37047116200000002</v>
      </c>
      <c r="I47" s="3">
        <v>42.228742042632334</v>
      </c>
      <c r="J47" s="3">
        <v>0</v>
      </c>
      <c r="K47" s="3">
        <v>3.7072753951409392</v>
      </c>
      <c r="L47" s="3">
        <f t="shared" si="4"/>
        <v>45.936017437773273</v>
      </c>
      <c r="M47" s="17">
        <v>2.29</v>
      </c>
      <c r="N47" s="17">
        <v>3.5</v>
      </c>
      <c r="O47" s="17">
        <v>3.29</v>
      </c>
      <c r="P47" s="4">
        <f t="shared" si="5"/>
        <v>150.76780183985477</v>
      </c>
      <c r="Q47" s="4">
        <f t="shared" si="0"/>
        <v>54.063982562226727</v>
      </c>
      <c r="R47" s="4">
        <f t="shared" si="1"/>
        <v>67.039446445220008</v>
      </c>
      <c r="S47">
        <f t="shared" si="6"/>
        <v>2.1783086029638792</v>
      </c>
      <c r="T47">
        <f t="shared" si="6"/>
        <v>1.7329080343536916</v>
      </c>
      <c r="U47">
        <f t="shared" si="6"/>
        <v>1.8263304196022483</v>
      </c>
      <c r="V47" s="2">
        <f t="shared" si="7"/>
        <v>2.0317756182321598</v>
      </c>
      <c r="Y47">
        <v>0</v>
      </c>
      <c r="Z47">
        <v>3</v>
      </c>
      <c r="AA47">
        <f t="shared" si="3"/>
        <v>54.063982562226727</v>
      </c>
      <c r="AB47">
        <f t="shared" si="8"/>
        <v>-45.936017437773273</v>
      </c>
    </row>
    <row r="48" spans="1:28">
      <c r="A48">
        <v>18</v>
      </c>
      <c r="B48" t="s">
        <v>1338</v>
      </c>
      <c r="C48" t="s">
        <v>1327</v>
      </c>
      <c r="D48">
        <v>0.15207696100000001</v>
      </c>
      <c r="E48">
        <v>0.44922851699999999</v>
      </c>
      <c r="F48">
        <v>0.12210811000000001</v>
      </c>
      <c r="G48">
        <v>0.68416553700000005</v>
      </c>
      <c r="H48">
        <v>0.64302348600000003</v>
      </c>
      <c r="I48" s="3">
        <v>0</v>
      </c>
      <c r="J48" s="3">
        <v>52.788033138239996</v>
      </c>
      <c r="K48" s="3">
        <v>11.701481743255684</v>
      </c>
      <c r="L48" s="3">
        <f t="shared" si="4"/>
        <v>64.48951488149568</v>
      </c>
      <c r="M48" s="17">
        <v>1.55</v>
      </c>
      <c r="N48" s="17">
        <v>6</v>
      </c>
      <c r="O48" s="17">
        <v>4.59</v>
      </c>
      <c r="P48" s="4">
        <f t="shared" si="5"/>
        <v>35.51048511850432</v>
      </c>
      <c r="Q48" s="4">
        <f t="shared" si="0"/>
        <v>277.80755722302587</v>
      </c>
      <c r="R48" s="4">
        <f t="shared" si="1"/>
        <v>105.71937557803841</v>
      </c>
      <c r="S48">
        <f t="shared" si="6"/>
        <v>1.5503566053585116</v>
      </c>
      <c r="T48">
        <f t="shared" si="6"/>
        <v>2.4437440557126737</v>
      </c>
      <c r="U48">
        <f t="shared" si="6"/>
        <v>2.0241545893460411</v>
      </c>
      <c r="V48" s="2">
        <f t="shared" si="7"/>
        <v>1.5807387303374396</v>
      </c>
      <c r="Y48">
        <v>4</v>
      </c>
      <c r="Z48">
        <v>1</v>
      </c>
      <c r="AA48">
        <f t="shared" si="3"/>
        <v>35.51048511850432</v>
      </c>
      <c r="AB48">
        <f t="shared" si="8"/>
        <v>-64.48951488149568</v>
      </c>
    </row>
    <row r="49" spans="1:28">
      <c r="A49">
        <v>18</v>
      </c>
      <c r="B49" t="s">
        <v>1330</v>
      </c>
      <c r="C49" t="s">
        <v>1329</v>
      </c>
      <c r="D49">
        <v>0.19874408800000001</v>
      </c>
      <c r="E49">
        <v>0.50788483399999995</v>
      </c>
      <c r="F49">
        <v>0.291137649</v>
      </c>
      <c r="G49">
        <v>0.31533725200000001</v>
      </c>
      <c r="H49">
        <v>0.359525704</v>
      </c>
      <c r="I49" s="3">
        <v>12.448966824941861</v>
      </c>
      <c r="J49" s="3">
        <v>38.456227132943326</v>
      </c>
      <c r="K49" s="3">
        <v>0</v>
      </c>
      <c r="L49" s="3">
        <f t="shared" si="4"/>
        <v>50.905193957885189</v>
      </c>
      <c r="M49" s="17">
        <v>6.5</v>
      </c>
      <c r="N49" s="17">
        <v>1.6</v>
      </c>
      <c r="O49" s="17">
        <v>4</v>
      </c>
      <c r="P49" s="4">
        <f t="shared" si="5"/>
        <v>130.01309040423692</v>
      </c>
      <c r="Q49" s="4">
        <f t="shared" si="0"/>
        <v>202.91971457388811</v>
      </c>
      <c r="R49" s="4">
        <f t="shared" si="1"/>
        <v>49.094806042114811</v>
      </c>
      <c r="S49">
        <f t="shared" si="6"/>
        <v>2.1139870815692516</v>
      </c>
      <c r="T49">
        <f t="shared" si="6"/>
        <v>2.3073242427688014</v>
      </c>
      <c r="U49">
        <f t="shared" si="6"/>
        <v>1.6910355486084019</v>
      </c>
      <c r="V49" s="2">
        <f t="shared" si="7"/>
        <v>2.0843215385903462</v>
      </c>
      <c r="Y49">
        <v>1</v>
      </c>
      <c r="Z49">
        <v>2</v>
      </c>
      <c r="AA49">
        <f t="shared" si="3"/>
        <v>202.91971457388811</v>
      </c>
      <c r="AB49">
        <f t="shared" si="8"/>
        <v>102.91971457388811</v>
      </c>
    </row>
    <row r="50" spans="1:28">
      <c r="A50">
        <v>18</v>
      </c>
      <c r="B50" t="s">
        <v>1334</v>
      </c>
      <c r="C50" t="s">
        <v>1343</v>
      </c>
      <c r="D50">
        <v>0.325537721</v>
      </c>
      <c r="E50">
        <v>0.43558048799999999</v>
      </c>
      <c r="F50">
        <v>0.21774628100000001</v>
      </c>
      <c r="G50">
        <v>0.67275686599999995</v>
      </c>
      <c r="H50">
        <v>0.67321171000000002</v>
      </c>
      <c r="I50" s="3">
        <v>27.743950854920211</v>
      </c>
      <c r="J50" s="3">
        <v>37.932599305704684</v>
      </c>
      <c r="K50" s="3">
        <v>0</v>
      </c>
      <c r="L50" s="3">
        <f t="shared" si="4"/>
        <v>65.676550160624899</v>
      </c>
      <c r="M50" s="17">
        <v>6.5</v>
      </c>
      <c r="N50" s="17">
        <v>1.53</v>
      </c>
      <c r="O50" s="17">
        <v>4.5</v>
      </c>
      <c r="P50" s="4">
        <f t="shared" si="5"/>
        <v>214.65913039635649</v>
      </c>
      <c r="Q50" s="4">
        <f t="shared" si="0"/>
        <v>205.0201467150462</v>
      </c>
      <c r="R50" s="4">
        <f t="shared" si="1"/>
        <v>34.323449839375101</v>
      </c>
      <c r="S50">
        <f t="shared" si="6"/>
        <v>2.331749365661596</v>
      </c>
      <c r="T50">
        <f t="shared" si="6"/>
        <v>2.3117965399692184</v>
      </c>
      <c r="U50">
        <f t="shared" si="6"/>
        <v>1.5355909321751353</v>
      </c>
      <c r="V50" s="2">
        <f t="shared" si="7"/>
        <v>2.1004150540956346</v>
      </c>
      <c r="Y50">
        <v>0</v>
      </c>
      <c r="Z50">
        <v>4</v>
      </c>
      <c r="AA50">
        <f t="shared" si="3"/>
        <v>205.0201467150462</v>
      </c>
      <c r="AB50">
        <f t="shared" si="8"/>
        <v>105.0201467150462</v>
      </c>
    </row>
    <row r="51" spans="1:28">
      <c r="A51">
        <v>18</v>
      </c>
      <c r="B51" t="s">
        <v>1340</v>
      </c>
      <c r="C51" t="s">
        <v>1337</v>
      </c>
      <c r="D51">
        <v>0.50641966299999996</v>
      </c>
      <c r="E51">
        <v>0.18529258900000001</v>
      </c>
      <c r="F51">
        <v>0.30671991799999998</v>
      </c>
      <c r="G51">
        <v>0.26960058199999998</v>
      </c>
      <c r="H51">
        <v>0.31603246499999998</v>
      </c>
      <c r="I51" s="3">
        <v>0</v>
      </c>
      <c r="J51" s="3">
        <v>0</v>
      </c>
      <c r="K51" s="3">
        <v>16.562750235388272</v>
      </c>
      <c r="L51" s="3">
        <f t="shared" si="4"/>
        <v>16.562750235388272</v>
      </c>
      <c r="M51" s="17">
        <v>1.72</v>
      </c>
      <c r="N51" s="17">
        <v>5.5</v>
      </c>
      <c r="O51" s="17">
        <v>3.75</v>
      </c>
      <c r="P51" s="4">
        <f t="shared" si="5"/>
        <v>83.437249764611721</v>
      </c>
      <c r="Q51" s="4">
        <f t="shared" si="0"/>
        <v>83.437249764611721</v>
      </c>
      <c r="R51" s="4">
        <f t="shared" si="1"/>
        <v>174.53237605924721</v>
      </c>
      <c r="S51">
        <f t="shared" si="6"/>
        <v>1.9213599805606389</v>
      </c>
      <c r="T51">
        <f t="shared" si="6"/>
        <v>1.9213599805606389</v>
      </c>
      <c r="U51">
        <f t="shared" si="6"/>
        <v>2.2418760011499264</v>
      </c>
      <c r="V51" s="2">
        <f t="shared" si="7"/>
        <v>2.0166562622951489</v>
      </c>
      <c r="Y51">
        <v>3</v>
      </c>
      <c r="Z51">
        <v>1</v>
      </c>
      <c r="AA51">
        <f t="shared" si="3"/>
        <v>83.437249764611721</v>
      </c>
      <c r="AB51">
        <f t="shared" si="8"/>
        <v>-16.562750235388279</v>
      </c>
    </row>
    <row r="52" spans="1:28">
      <c r="A52">
        <v>19</v>
      </c>
      <c r="B52" t="s">
        <v>1332</v>
      </c>
      <c r="C52" t="s">
        <v>1343</v>
      </c>
      <c r="D52">
        <v>0.17111293999999999</v>
      </c>
      <c r="E52">
        <v>0.32890591899999999</v>
      </c>
      <c r="F52">
        <v>0.11979126399999999</v>
      </c>
      <c r="G52">
        <v>0.60335154099999999</v>
      </c>
      <c r="H52">
        <v>0.58306374699999997</v>
      </c>
      <c r="I52" s="3">
        <v>4.4276496625453285</v>
      </c>
      <c r="J52" s="3">
        <v>35.628806209240949</v>
      </c>
      <c r="K52" s="3">
        <v>0</v>
      </c>
      <c r="L52" s="3">
        <f t="shared" si="4"/>
        <v>40.056455871786277</v>
      </c>
      <c r="M52" s="17">
        <v>2.54</v>
      </c>
      <c r="N52" s="17">
        <v>2.79</v>
      </c>
      <c r="O52" s="17">
        <v>3.6</v>
      </c>
      <c r="P52" s="4">
        <f t="shared" si="5"/>
        <v>71.189774271078861</v>
      </c>
      <c r="Q52" s="4">
        <f t="shared" si="0"/>
        <v>188.20724648148115</v>
      </c>
      <c r="R52" s="4">
        <f t="shared" si="1"/>
        <v>59.943544128213716</v>
      </c>
      <c r="S52">
        <f t="shared" si="6"/>
        <v>1.8524176158758934</v>
      </c>
      <c r="T52">
        <f t="shared" si="6"/>
        <v>2.2746363409102268</v>
      </c>
      <c r="U52">
        <f t="shared" si="6"/>
        <v>1.7777424167848588</v>
      </c>
      <c r="V52" s="2">
        <f t="shared" si="7"/>
        <v>1.2780719916312633</v>
      </c>
      <c r="Y52">
        <v>3</v>
      </c>
      <c r="Z52">
        <v>3</v>
      </c>
      <c r="AA52">
        <f t="shared" si="3"/>
        <v>59.943544128213716</v>
      </c>
      <c r="AB52">
        <f t="shared" si="8"/>
        <v>-40.056455871786284</v>
      </c>
    </row>
    <row r="53" spans="1:28">
      <c r="A53">
        <v>19</v>
      </c>
      <c r="B53" t="s">
        <v>1340</v>
      </c>
      <c r="C53" t="s">
        <v>1336</v>
      </c>
      <c r="D53">
        <v>0.123247604</v>
      </c>
      <c r="E53">
        <v>0.66558384800000003</v>
      </c>
      <c r="F53">
        <v>0.15882605299999999</v>
      </c>
      <c r="G53">
        <v>0.65550260999999999</v>
      </c>
      <c r="H53">
        <v>0.56149720400000003</v>
      </c>
      <c r="I53" s="3">
        <v>8.0928474219807729</v>
      </c>
      <c r="J53" s="3">
        <v>63.10558803964804</v>
      </c>
      <c r="K53" s="3">
        <v>0</v>
      </c>
      <c r="L53" s="3">
        <f t="shared" si="4"/>
        <v>71.198435461628819</v>
      </c>
      <c r="M53" s="17">
        <v>6</v>
      </c>
      <c r="N53" s="17">
        <v>1.66</v>
      </c>
      <c r="O53" s="17">
        <v>3.89</v>
      </c>
      <c r="P53" s="4">
        <f t="shared" si="5"/>
        <v>77.358649070255836</v>
      </c>
      <c r="Q53" s="4">
        <f t="shared" si="0"/>
        <v>274.28230201260209</v>
      </c>
      <c r="R53" s="4">
        <f t="shared" si="1"/>
        <v>28.801564538371181</v>
      </c>
      <c r="S53">
        <f t="shared" si="6"/>
        <v>1.8885088769687386</v>
      </c>
      <c r="T53">
        <f t="shared" si="6"/>
        <v>2.4381977857808499</v>
      </c>
      <c r="U53">
        <f t="shared" si="6"/>
        <v>1.4594160798399995</v>
      </c>
      <c r="V53" s="2">
        <f t="shared" si="7"/>
        <v>2.0873725543099457</v>
      </c>
      <c r="Y53">
        <v>0</v>
      </c>
      <c r="Z53">
        <v>0</v>
      </c>
      <c r="AA53">
        <f t="shared" si="3"/>
        <v>28.801564538371181</v>
      </c>
      <c r="AB53">
        <f t="shared" si="8"/>
        <v>-71.198435461628819</v>
      </c>
    </row>
    <row r="54" spans="1:28">
      <c r="A54">
        <v>19</v>
      </c>
      <c r="B54" t="s">
        <v>1342</v>
      </c>
      <c r="C54" t="s">
        <v>1330</v>
      </c>
      <c r="D54">
        <v>0.46337900999999998</v>
      </c>
      <c r="E54">
        <v>0.14123922799999999</v>
      </c>
      <c r="F54">
        <v>0.39510736899999999</v>
      </c>
      <c r="G54">
        <v>0.12151113400000001</v>
      </c>
      <c r="H54">
        <v>0.168200762</v>
      </c>
      <c r="I54" s="3">
        <v>24.164565259728583</v>
      </c>
      <c r="J54" s="3">
        <v>0</v>
      </c>
      <c r="K54" s="3">
        <v>25.010958959545682</v>
      </c>
      <c r="L54" s="3">
        <f t="shared" si="4"/>
        <v>49.175524219274266</v>
      </c>
      <c r="M54" s="17">
        <v>2.29</v>
      </c>
      <c r="N54" s="17">
        <v>3.5</v>
      </c>
      <c r="O54" s="17">
        <v>3.25</v>
      </c>
      <c r="P54" s="4">
        <f t="shared" si="5"/>
        <v>106.16133022550417</v>
      </c>
      <c r="Q54" s="4">
        <f t="shared" si="0"/>
        <v>50.824475780725727</v>
      </c>
      <c r="R54" s="4">
        <f t="shared" si="1"/>
        <v>138.36283213913561</v>
      </c>
      <c r="S54">
        <f t="shared" si="6"/>
        <v>2.0259663516986617</v>
      </c>
      <c r="T54">
        <f t="shared" si="6"/>
        <v>1.7060729078863237</v>
      </c>
      <c r="U54">
        <f t="shared" si="6"/>
        <v>2.1410194429766856</v>
      </c>
      <c r="V54" s="2">
        <f t="shared" si="7"/>
        <v>2.0256872618573807</v>
      </c>
      <c r="Y54">
        <v>3</v>
      </c>
      <c r="Z54">
        <v>1</v>
      </c>
      <c r="AA54">
        <f t="shared" si="3"/>
        <v>106.16133022550417</v>
      </c>
      <c r="AB54">
        <f t="shared" si="8"/>
        <v>6.1613302255041731</v>
      </c>
    </row>
    <row r="55" spans="1:28">
      <c r="A55">
        <v>19</v>
      </c>
      <c r="B55" t="s">
        <v>1338</v>
      </c>
      <c r="C55" t="s">
        <v>1334</v>
      </c>
      <c r="D55">
        <v>0.56817962200000005</v>
      </c>
      <c r="E55">
        <v>0.180281634</v>
      </c>
      <c r="F55">
        <v>0.157943897</v>
      </c>
      <c r="G55">
        <v>0.75265376299999998</v>
      </c>
      <c r="H55">
        <v>0.69309221899999995</v>
      </c>
      <c r="I55" s="3">
        <v>0</v>
      </c>
      <c r="J55" s="3">
        <v>13.31330690764349</v>
      </c>
      <c r="K55" s="3">
        <v>14.305157842265013</v>
      </c>
      <c r="L55" s="3">
        <f t="shared" si="4"/>
        <v>27.618464749908505</v>
      </c>
      <c r="M55" s="17">
        <v>1.1200000000000001</v>
      </c>
      <c r="N55" s="17">
        <v>23</v>
      </c>
      <c r="O55" s="17">
        <v>11</v>
      </c>
      <c r="P55" s="4">
        <f t="shared" si="5"/>
        <v>72.381535250091488</v>
      </c>
      <c r="Q55" s="4">
        <f t="shared" si="0"/>
        <v>218.8279112341699</v>
      </c>
      <c r="R55" s="4">
        <f t="shared" si="1"/>
        <v>401.40016562218676</v>
      </c>
      <c r="S55">
        <f t="shared" si="6"/>
        <v>1.8596277904822103</v>
      </c>
      <c r="T55">
        <f t="shared" si="6"/>
        <v>2.3401027149278306</v>
      </c>
      <c r="U55">
        <f t="shared" si="6"/>
        <v>2.6035775473462524</v>
      </c>
      <c r="V55" s="2">
        <f t="shared" si="7"/>
        <v>1.8896993402014721</v>
      </c>
      <c r="Y55">
        <v>4</v>
      </c>
      <c r="Z55">
        <v>0</v>
      </c>
      <c r="AA55">
        <f t="shared" si="3"/>
        <v>72.381535250091488</v>
      </c>
      <c r="AB55">
        <f t="shared" si="8"/>
        <v>-27.618464749908512</v>
      </c>
    </row>
    <row r="56" spans="1:28">
      <c r="A56">
        <v>19</v>
      </c>
      <c r="B56" t="s">
        <v>1337</v>
      </c>
      <c r="C56" t="s">
        <v>1325</v>
      </c>
      <c r="D56">
        <v>0.38922909100000003</v>
      </c>
      <c r="E56">
        <v>7.1720287999999993E-2</v>
      </c>
      <c r="F56">
        <v>0.53902408000000002</v>
      </c>
      <c r="G56">
        <v>3.2797721000000002E-2</v>
      </c>
      <c r="H56">
        <v>5.1957088999999998E-2</v>
      </c>
      <c r="I56" s="3">
        <v>31.532735006212029</v>
      </c>
      <c r="J56" s="3">
        <v>0</v>
      </c>
      <c r="K56" s="3">
        <v>43.785096186133707</v>
      </c>
      <c r="L56" s="3">
        <f t="shared" si="4"/>
        <v>75.317831192345736</v>
      </c>
      <c r="M56" s="17">
        <v>3.29</v>
      </c>
      <c r="N56" s="17">
        <v>2.4500000000000002</v>
      </c>
      <c r="O56" s="17">
        <v>3.2</v>
      </c>
      <c r="P56" s="4">
        <f t="shared" si="5"/>
        <v>128.42486697809184</v>
      </c>
      <c r="Q56" s="4">
        <f t="shared" si="0"/>
        <v>24.682168807654271</v>
      </c>
      <c r="R56" s="4">
        <f t="shared" si="1"/>
        <v>131.95565446368187</v>
      </c>
      <c r="S56">
        <f t="shared" si="6"/>
        <v>2.1086491245563077</v>
      </c>
      <c r="T56">
        <f t="shared" si="6"/>
        <v>1.3923833182385621</v>
      </c>
      <c r="U56">
        <f t="shared" si="6"/>
        <v>2.1204280050127524</v>
      </c>
      <c r="V56" s="2">
        <f t="shared" si="7"/>
        <v>2.0635714691876972</v>
      </c>
      <c r="Y56">
        <v>1</v>
      </c>
      <c r="Z56">
        <v>1</v>
      </c>
      <c r="AA56">
        <f t="shared" si="3"/>
        <v>131.95565446368187</v>
      </c>
      <c r="AB56">
        <f t="shared" si="8"/>
        <v>31.955654463681867</v>
      </c>
    </row>
    <row r="57" spans="1:28">
      <c r="A57">
        <v>19</v>
      </c>
      <c r="B57" t="s">
        <v>1341</v>
      </c>
      <c r="C57" t="s">
        <v>1331</v>
      </c>
      <c r="D57">
        <v>0.51050672600000002</v>
      </c>
      <c r="E57">
        <v>0.17244711300000001</v>
      </c>
      <c r="F57">
        <v>0.31574269399999999</v>
      </c>
      <c r="G57">
        <v>0.242906444</v>
      </c>
      <c r="H57">
        <v>0.28731614599999999</v>
      </c>
      <c r="I57" s="3">
        <v>20.155839140556402</v>
      </c>
      <c r="J57" s="3">
        <v>0</v>
      </c>
      <c r="K57" s="3">
        <v>14.93211343675971</v>
      </c>
      <c r="L57" s="3">
        <f t="shared" si="4"/>
        <v>35.087952577316116</v>
      </c>
      <c r="M57" s="17">
        <v>2.1</v>
      </c>
      <c r="N57" s="17">
        <v>3.89</v>
      </c>
      <c r="O57" s="17">
        <v>3.39</v>
      </c>
      <c r="P57" s="4">
        <f t="shared" si="5"/>
        <v>107.23930961785233</v>
      </c>
      <c r="Q57" s="4">
        <f t="shared" si="0"/>
        <v>64.912047422683898</v>
      </c>
      <c r="R57" s="4">
        <f t="shared" si="1"/>
        <v>122.99796869167918</v>
      </c>
      <c r="S57">
        <f t="shared" si="6"/>
        <v>2.0303540094312984</v>
      </c>
      <c r="T57">
        <f t="shared" si="6"/>
        <v>1.8123253076421466</v>
      </c>
      <c r="U57">
        <f t="shared" si="6"/>
        <v>2.0898979391363137</v>
      </c>
      <c r="V57" s="2">
        <f t="shared" si="7"/>
        <v>2.0089096505834179</v>
      </c>
      <c r="Y57">
        <v>2</v>
      </c>
      <c r="Z57">
        <v>3</v>
      </c>
      <c r="AA57">
        <f t="shared" si="3"/>
        <v>64.912047422683898</v>
      </c>
      <c r="AB57">
        <f t="shared" si="8"/>
        <v>-35.087952577316102</v>
      </c>
    </row>
    <row r="58" spans="1:28">
      <c r="A58">
        <v>19</v>
      </c>
      <c r="B58" t="s">
        <v>1324</v>
      </c>
      <c r="C58" t="s">
        <v>1328</v>
      </c>
      <c r="D58">
        <v>0.29900088899999999</v>
      </c>
      <c r="E58">
        <v>0.41356833500000001</v>
      </c>
      <c r="F58">
        <v>0.28504504600000002</v>
      </c>
      <c r="G58">
        <v>0.38775790900000001</v>
      </c>
      <c r="H58">
        <v>0.44970921600000002</v>
      </c>
      <c r="I58" s="3">
        <v>0</v>
      </c>
      <c r="J58" s="3">
        <v>14.890576980443168</v>
      </c>
      <c r="K58" s="3">
        <v>0.42621912906167597</v>
      </c>
      <c r="L58" s="3">
        <f t="shared" si="4"/>
        <v>15.316796109504844</v>
      </c>
      <c r="M58" s="17">
        <v>2.62</v>
      </c>
      <c r="N58" s="17">
        <v>3</v>
      </c>
      <c r="O58" s="17">
        <v>3.2</v>
      </c>
      <c r="P58" s="4">
        <f t="shared" si="5"/>
        <v>84.68320389049515</v>
      </c>
      <c r="Q58" s="4">
        <f t="shared" si="0"/>
        <v>132.3330502279133</v>
      </c>
      <c r="R58" s="4">
        <f t="shared" si="1"/>
        <v>85.961861277680185</v>
      </c>
      <c r="S58">
        <f t="shared" si="6"/>
        <v>1.9277972806846526</v>
      </c>
      <c r="T58">
        <f t="shared" si="6"/>
        <v>2.1216683229407836</v>
      </c>
      <c r="U58">
        <f t="shared" si="6"/>
        <v>1.9343058104242739</v>
      </c>
      <c r="V58" s="2">
        <f t="shared" si="7"/>
        <v>2.0052322251878105</v>
      </c>
      <c r="Y58">
        <v>1</v>
      </c>
      <c r="Z58">
        <v>0</v>
      </c>
      <c r="AA58">
        <f t="shared" si="3"/>
        <v>84.68320389049515</v>
      </c>
      <c r="AB58">
        <f t="shared" si="8"/>
        <v>-15.31679610950485</v>
      </c>
    </row>
    <row r="59" spans="1:28">
      <c r="A59">
        <v>19</v>
      </c>
      <c r="B59" t="s">
        <v>1339</v>
      </c>
      <c r="C59" t="s">
        <v>1333</v>
      </c>
      <c r="D59">
        <v>0.63335517600000002</v>
      </c>
      <c r="E59">
        <v>0.13196102400000001</v>
      </c>
      <c r="F59">
        <v>0.225068711</v>
      </c>
      <c r="G59">
        <v>0.42552933300000001</v>
      </c>
      <c r="H59">
        <v>0.39221497700000002</v>
      </c>
      <c r="I59" s="3">
        <v>25.085277936229147</v>
      </c>
      <c r="J59" s="3">
        <v>0</v>
      </c>
      <c r="K59" s="3">
        <v>13.290626084057735</v>
      </c>
      <c r="L59" s="3">
        <f t="shared" si="4"/>
        <v>38.375904020286882</v>
      </c>
      <c r="M59" s="17">
        <v>1.61</v>
      </c>
      <c r="N59" s="17">
        <v>6.5</v>
      </c>
      <c r="O59" s="17">
        <v>3.89</v>
      </c>
      <c r="P59" s="4">
        <f t="shared" si="5"/>
        <v>102.01139345704205</v>
      </c>
      <c r="Q59" s="4">
        <f t="shared" si="0"/>
        <v>61.624095979713118</v>
      </c>
      <c r="R59" s="4">
        <f t="shared" si="1"/>
        <v>148.01316552608841</v>
      </c>
      <c r="S59">
        <f t="shared" si="6"/>
        <v>2.0086486799892715</v>
      </c>
      <c r="T59">
        <f t="shared" si="6"/>
        <v>1.7897505612686229</v>
      </c>
      <c r="U59">
        <f t="shared" si="6"/>
        <v>2.1703003468884261</v>
      </c>
      <c r="V59" s="2">
        <f t="shared" si="7"/>
        <v>1.9968320565633859</v>
      </c>
      <c r="Y59">
        <v>1</v>
      </c>
      <c r="Z59">
        <v>1</v>
      </c>
      <c r="AA59">
        <f t="shared" si="3"/>
        <v>148.01316552608841</v>
      </c>
      <c r="AB59">
        <f t="shared" si="8"/>
        <v>48.013165526088414</v>
      </c>
    </row>
    <row r="60" spans="1:28">
      <c r="A60">
        <v>19</v>
      </c>
      <c r="B60" t="s">
        <v>1335</v>
      </c>
      <c r="C60" t="s">
        <v>1327</v>
      </c>
      <c r="D60">
        <v>0.27485304199999999</v>
      </c>
      <c r="E60">
        <v>0.37726510000000002</v>
      </c>
      <c r="F60">
        <v>0.34742192100000002</v>
      </c>
      <c r="G60">
        <v>0.22341799200000001</v>
      </c>
      <c r="H60">
        <v>0.30626230500000001</v>
      </c>
      <c r="I60" s="3">
        <v>19.515219266270051</v>
      </c>
      <c r="J60" s="3">
        <v>24.45297879979675</v>
      </c>
      <c r="K60" s="3">
        <v>0</v>
      </c>
      <c r="L60" s="3">
        <f t="shared" si="4"/>
        <v>43.968198066066805</v>
      </c>
      <c r="M60" s="17">
        <v>7</v>
      </c>
      <c r="N60" s="17">
        <v>1.55</v>
      </c>
      <c r="O60" s="17">
        <v>4.2</v>
      </c>
      <c r="P60" s="4">
        <f t="shared" si="5"/>
        <v>192.6383367978236</v>
      </c>
      <c r="Q60" s="4">
        <f t="shared" si="0"/>
        <v>158.73431289307956</v>
      </c>
      <c r="R60" s="4">
        <f t="shared" si="1"/>
        <v>56.031801933933195</v>
      </c>
      <c r="S60">
        <f t="shared" si="6"/>
        <v>2.2847427199792794</v>
      </c>
      <c r="T60">
        <f t="shared" si="6"/>
        <v>2.2006708164169004</v>
      </c>
      <c r="U60">
        <f t="shared" si="6"/>
        <v>1.7484345892243134</v>
      </c>
      <c r="V60" s="2">
        <f t="shared" si="7"/>
        <v>2.0656492861274196</v>
      </c>
      <c r="Y60">
        <v>0</v>
      </c>
      <c r="Z60">
        <v>3</v>
      </c>
      <c r="AA60">
        <f t="shared" si="3"/>
        <v>158.73431289307956</v>
      </c>
      <c r="AB60">
        <f t="shared" si="8"/>
        <v>58.734312893079561</v>
      </c>
    </row>
    <row r="61" spans="1:28">
      <c r="A61">
        <v>19</v>
      </c>
      <c r="B61" t="s">
        <v>1326</v>
      </c>
      <c r="C61" t="s">
        <v>1329</v>
      </c>
      <c r="D61">
        <v>0.198002179</v>
      </c>
      <c r="E61">
        <v>0.54658514999999996</v>
      </c>
      <c r="F61">
        <v>0.24892484200000001</v>
      </c>
      <c r="G61">
        <v>0.44027516999999999</v>
      </c>
      <c r="H61">
        <v>0.45535678000000002</v>
      </c>
      <c r="I61" s="3">
        <v>8.835787278668068</v>
      </c>
      <c r="J61" s="3">
        <v>41.093236269641594</v>
      </c>
      <c r="K61" s="3">
        <v>0</v>
      </c>
      <c r="L61" s="3">
        <f t="shared" si="4"/>
        <v>49.929023548309658</v>
      </c>
      <c r="M61" s="17">
        <v>4.5</v>
      </c>
      <c r="N61" s="17">
        <v>1.9</v>
      </c>
      <c r="O61" s="17">
        <v>3.6</v>
      </c>
      <c r="P61" s="4">
        <f t="shared" si="5"/>
        <v>89.832019205696653</v>
      </c>
      <c r="Q61" s="4">
        <f t="shared" si="0"/>
        <v>198.0066270224001</v>
      </c>
      <c r="R61" s="4">
        <f t="shared" si="1"/>
        <v>50.070976451690342</v>
      </c>
      <c r="S61">
        <f t="shared" si="6"/>
        <v>1.9534311616763171</v>
      </c>
      <c r="T61">
        <f t="shared" si="6"/>
        <v>2.2966797257721194</v>
      </c>
      <c r="U61">
        <f t="shared" si="6"/>
        <v>1.6995860608106526</v>
      </c>
      <c r="V61" s="2">
        <f t="shared" si="7"/>
        <v>2.0651838506042188</v>
      </c>
      <c r="Y61">
        <v>2</v>
      </c>
      <c r="Z61">
        <v>2</v>
      </c>
      <c r="AA61">
        <f t="shared" si="3"/>
        <v>50.070976451690342</v>
      </c>
      <c r="AB61">
        <f t="shared" si="8"/>
        <v>-49.929023548309658</v>
      </c>
    </row>
    <row r="62" spans="1:28">
      <c r="A62">
        <v>20</v>
      </c>
      <c r="B62" t="s">
        <v>1327</v>
      </c>
      <c r="C62" t="s">
        <v>1339</v>
      </c>
      <c r="D62">
        <v>0.55084100199999997</v>
      </c>
      <c r="E62">
        <v>0.18665486000000001</v>
      </c>
      <c r="F62">
        <v>0.25738086500000001</v>
      </c>
      <c r="G62">
        <v>0.39964133099999999</v>
      </c>
      <c r="H62">
        <v>0.41770389000000002</v>
      </c>
      <c r="I62" s="3">
        <v>0</v>
      </c>
      <c r="J62" s="3">
        <v>3.8969131675605504</v>
      </c>
      <c r="K62" s="3">
        <v>18.040337816533285</v>
      </c>
      <c r="L62" s="3">
        <f t="shared" si="4"/>
        <v>21.937250984093836</v>
      </c>
      <c r="M62" s="17">
        <v>1.36</v>
      </c>
      <c r="N62" s="17">
        <v>10</v>
      </c>
      <c r="O62" s="17">
        <v>5.25</v>
      </c>
      <c r="P62" s="4">
        <f t="shared" si="5"/>
        <v>78.062749015906164</v>
      </c>
      <c r="Q62" s="4">
        <f t="shared" si="0"/>
        <v>98.521543145599054</v>
      </c>
      <c r="R62" s="4">
        <f t="shared" si="1"/>
        <v>258.46612718123902</v>
      </c>
      <c r="S62">
        <f t="shared" si="6"/>
        <v>1.8924438410960998</v>
      </c>
      <c r="T62">
        <f t="shared" si="6"/>
        <v>1.9935312055865733</v>
      </c>
      <c r="U62">
        <f t="shared" si="6"/>
        <v>2.4124036354679506</v>
      </c>
      <c r="V62" s="2">
        <f t="shared" si="7"/>
        <v>2.0354444841683832</v>
      </c>
      <c r="Y62">
        <v>5</v>
      </c>
      <c r="Z62">
        <v>2</v>
      </c>
      <c r="AA62">
        <f t="shared" si="3"/>
        <v>78.062749015906164</v>
      </c>
      <c r="AB62">
        <f t="shared" si="8"/>
        <v>-21.937250984093836</v>
      </c>
    </row>
    <row r="63" spans="1:28">
      <c r="A63">
        <v>20</v>
      </c>
      <c r="B63" t="s">
        <v>1329</v>
      </c>
      <c r="C63" t="s">
        <v>1335</v>
      </c>
      <c r="D63">
        <v>0.37865570500000001</v>
      </c>
      <c r="E63">
        <v>0.37865570500000001</v>
      </c>
      <c r="F63">
        <v>0.22722515300000001</v>
      </c>
      <c r="G63">
        <v>0.64049045199999999</v>
      </c>
      <c r="H63">
        <v>0.65207804999999996</v>
      </c>
      <c r="I63" s="3">
        <v>0</v>
      </c>
      <c r="J63" s="3">
        <v>30.960886882604353</v>
      </c>
      <c r="K63" s="3">
        <v>19.807030844708198</v>
      </c>
      <c r="L63" s="3">
        <f t="shared" si="4"/>
        <v>50.76791772731255</v>
      </c>
      <c r="M63" s="17">
        <v>1.25</v>
      </c>
      <c r="N63" s="17">
        <v>15</v>
      </c>
      <c r="O63" s="17">
        <v>6.5</v>
      </c>
      <c r="P63" s="4">
        <f t="shared" si="5"/>
        <v>49.23208227268745</v>
      </c>
      <c r="Q63" s="4">
        <f t="shared" si="0"/>
        <v>250.47784700961574</v>
      </c>
      <c r="R63" s="4">
        <f t="shared" si="1"/>
        <v>346.33754494331038</v>
      </c>
      <c r="S63">
        <f t="shared" si="6"/>
        <v>1.6922482046619207</v>
      </c>
      <c r="T63">
        <f t="shared" si="6"/>
        <v>2.398769321632725</v>
      </c>
      <c r="U63">
        <f t="shared" si="6"/>
        <v>2.5394995740728907</v>
      </c>
      <c r="V63" s="2">
        <f t="shared" si="7"/>
        <v>2.1261253048486024</v>
      </c>
      <c r="Y63">
        <v>2</v>
      </c>
      <c r="Z63">
        <v>2</v>
      </c>
      <c r="AA63">
        <f t="shared" si="3"/>
        <v>346.33754494331038</v>
      </c>
      <c r="AB63">
        <f t="shared" si="8"/>
        <v>246.33754494331038</v>
      </c>
    </row>
    <row r="64" spans="1:28">
      <c r="A64">
        <v>20</v>
      </c>
      <c r="B64" t="s">
        <v>1330</v>
      </c>
      <c r="C64" t="s">
        <v>1340</v>
      </c>
      <c r="D64">
        <v>0.55413866899999997</v>
      </c>
      <c r="E64">
        <v>0.15295838</v>
      </c>
      <c r="F64">
        <v>0.29060835099999999</v>
      </c>
      <c r="G64">
        <v>0.27846958700000002</v>
      </c>
      <c r="H64">
        <v>0.30203282300000001</v>
      </c>
      <c r="I64" s="3">
        <v>34.307568103364268</v>
      </c>
      <c r="J64" s="3">
        <v>0</v>
      </c>
      <c r="K64" s="3">
        <v>11.732333956973784</v>
      </c>
      <c r="L64" s="3">
        <f t="shared" si="4"/>
        <v>46.039902060338051</v>
      </c>
      <c r="M64" s="17">
        <v>2.54</v>
      </c>
      <c r="N64" s="17">
        <v>3.1</v>
      </c>
      <c r="O64" s="17">
        <v>3.2</v>
      </c>
      <c r="P64" s="4">
        <f t="shared" si="5"/>
        <v>141.10132092220721</v>
      </c>
      <c r="Q64" s="4">
        <f t="shared" si="0"/>
        <v>53.960097939661942</v>
      </c>
      <c r="R64" s="4">
        <f t="shared" si="1"/>
        <v>90.33033320628067</v>
      </c>
      <c r="S64">
        <f t="shared" si="6"/>
        <v>2.1495310794279154</v>
      </c>
      <c r="T64">
        <f t="shared" si="6"/>
        <v>1.732072729261841</v>
      </c>
      <c r="U64">
        <f t="shared" si="6"/>
        <v>1.9558336122404161</v>
      </c>
      <c r="V64" s="2">
        <f t="shared" si="7"/>
        <v>2.024454910921949</v>
      </c>
      <c r="Y64">
        <v>0</v>
      </c>
      <c r="Z64">
        <v>0</v>
      </c>
      <c r="AA64">
        <f t="shared" si="3"/>
        <v>90.33033320628067</v>
      </c>
      <c r="AB64">
        <f t="shared" si="8"/>
        <v>-9.6696667937193297</v>
      </c>
    </row>
    <row r="65" spans="1:28">
      <c r="A65">
        <v>20</v>
      </c>
      <c r="B65" t="s">
        <v>1328</v>
      </c>
      <c r="C65" t="s">
        <v>1326</v>
      </c>
      <c r="D65">
        <v>0.329873843</v>
      </c>
      <c r="E65">
        <v>0.41253693200000002</v>
      </c>
      <c r="F65">
        <v>0.25077893800000001</v>
      </c>
      <c r="G65">
        <v>0.52726002100000002</v>
      </c>
      <c r="H65">
        <v>0.56312073200000001</v>
      </c>
      <c r="I65" s="3">
        <v>2.3994188242849095</v>
      </c>
      <c r="J65" s="3">
        <v>18.585955485950784</v>
      </c>
      <c r="K65" s="3">
        <v>0</v>
      </c>
      <c r="L65" s="3">
        <f t="shared" si="4"/>
        <v>20.985374310235692</v>
      </c>
      <c r="M65" s="17">
        <v>2.54</v>
      </c>
      <c r="N65" s="17">
        <v>2.87</v>
      </c>
      <c r="O65" s="17">
        <v>3.5</v>
      </c>
      <c r="P65" s="4">
        <f t="shared" si="5"/>
        <v>85.109149503447981</v>
      </c>
      <c r="Q65" s="4">
        <f t="shared" si="0"/>
        <v>144.06546989059206</v>
      </c>
      <c r="R65" s="4">
        <f t="shared" si="1"/>
        <v>79.014625689764301</v>
      </c>
      <c r="S65">
        <f t="shared" si="6"/>
        <v>1.9299762506282518</v>
      </c>
      <c r="T65">
        <f t="shared" si="6"/>
        <v>2.1585599000852826</v>
      </c>
      <c r="U65">
        <f t="shared" si="6"/>
        <v>1.8977074870936663</v>
      </c>
      <c r="V65" s="2">
        <f t="shared" si="7"/>
        <v>2.00303942966088</v>
      </c>
      <c r="Y65">
        <v>2</v>
      </c>
      <c r="Z65">
        <v>1</v>
      </c>
      <c r="AA65">
        <f t="shared" si="3"/>
        <v>85.109149503447981</v>
      </c>
      <c r="AB65">
        <f t="shared" si="8"/>
        <v>-14.890850496552019</v>
      </c>
    </row>
    <row r="66" spans="1:28">
      <c r="A66">
        <v>20</v>
      </c>
      <c r="B66" t="s">
        <v>1333</v>
      </c>
      <c r="C66" t="s">
        <v>1342</v>
      </c>
      <c r="D66">
        <v>0.589367635</v>
      </c>
      <c r="E66">
        <v>0.157885989</v>
      </c>
      <c r="F66">
        <v>0.24640612200000001</v>
      </c>
      <c r="G66">
        <v>0.39842435100000001</v>
      </c>
      <c r="H66">
        <v>0.39618306800000003</v>
      </c>
      <c r="I66" s="3">
        <v>37.271005570225142</v>
      </c>
      <c r="J66" s="3">
        <v>0</v>
      </c>
      <c r="K66" s="3">
        <v>7.5338425914470788</v>
      </c>
      <c r="L66" s="3">
        <f t="shared" si="4"/>
        <v>44.804848161672219</v>
      </c>
      <c r="M66" s="17">
        <v>2.5</v>
      </c>
      <c r="N66" s="17">
        <v>3.2</v>
      </c>
      <c r="O66" s="17">
        <v>3.2</v>
      </c>
      <c r="P66" s="4">
        <f t="shared" si="5"/>
        <v>148.37266576389067</v>
      </c>
      <c r="Q66" s="4">
        <f t="shared" ref="Q66:Q129" si="10">100+(J66*O66-J66)-I66-K66</f>
        <v>55.195151838327781</v>
      </c>
      <c r="R66" s="4">
        <f t="shared" ref="R66:R129" si="11">100+(K66*N66-K66)-I66-J66</f>
        <v>79.303448130958429</v>
      </c>
      <c r="S66">
        <f t="shared" si="6"/>
        <v>2.1713538995863311</v>
      </c>
      <c r="T66">
        <f t="shared" si="6"/>
        <v>1.7419009323971275</v>
      </c>
      <c r="U66">
        <f t="shared" si="6"/>
        <v>1.8992920709454948</v>
      </c>
      <c r="V66" s="2">
        <f t="shared" si="7"/>
        <v>2.0227446577457942</v>
      </c>
      <c r="Y66">
        <v>1</v>
      </c>
      <c r="Z66">
        <v>1</v>
      </c>
      <c r="AA66">
        <f t="shared" ref="AA66:AA129" si="12">IF(Y66=Z66,R66,IF(Y66&gt;Z66,P66,Q66))</f>
        <v>79.303448130958429</v>
      </c>
      <c r="AB66">
        <f t="shared" si="8"/>
        <v>-20.696551869041571</v>
      </c>
    </row>
    <row r="67" spans="1:28">
      <c r="A67">
        <v>20</v>
      </c>
      <c r="B67" t="s">
        <v>1334</v>
      </c>
      <c r="C67" t="s">
        <v>1341</v>
      </c>
      <c r="D67">
        <v>0.56934873900000005</v>
      </c>
      <c r="E67">
        <v>0.159100613</v>
      </c>
      <c r="F67">
        <v>0.267701945</v>
      </c>
      <c r="G67">
        <v>0.339151494</v>
      </c>
      <c r="H67">
        <v>0.352721442</v>
      </c>
      <c r="I67" s="3">
        <v>37.016261373267923</v>
      </c>
      <c r="J67" s="3">
        <v>0</v>
      </c>
      <c r="K67" s="3">
        <v>5.4212052421822641</v>
      </c>
      <c r="L67" s="3">
        <f t="shared" ref="L67:L130" si="13">SUM(I67:K67)</f>
        <v>42.437466615450191</v>
      </c>
      <c r="M67" s="17">
        <v>2.79</v>
      </c>
      <c r="N67" s="17">
        <v>2.75</v>
      </c>
      <c r="O67" s="17">
        <v>3.29</v>
      </c>
      <c r="P67" s="4">
        <f t="shared" ref="P67:P130" si="14">100+(I67*M67-I67)-J67-K67</f>
        <v>160.83790261596735</v>
      </c>
      <c r="Q67" s="4">
        <f t="shared" si="10"/>
        <v>57.562533384549809</v>
      </c>
      <c r="R67" s="4">
        <f t="shared" si="11"/>
        <v>72.470847800551041</v>
      </c>
      <c r="S67">
        <f t="shared" ref="S67:U130" si="15">LOG(P67)</f>
        <v>2.206388401111731</v>
      </c>
      <c r="T67">
        <f t="shared" si="15"/>
        <v>1.7601398994188231</v>
      </c>
      <c r="U67">
        <f t="shared" si="15"/>
        <v>1.8601633419440184</v>
      </c>
      <c r="V67" s="2">
        <f t="shared" ref="V67:V130" si="16">(D67*S67)+(E67*T67)+(F67*U67)</f>
        <v>2.0342131355365973</v>
      </c>
      <c r="Y67">
        <v>3</v>
      </c>
      <c r="Z67">
        <v>3</v>
      </c>
      <c r="AA67">
        <f t="shared" si="12"/>
        <v>72.470847800551041</v>
      </c>
      <c r="AB67">
        <f t="shared" ref="AB67:AB130" si="17">AA67-100</f>
        <v>-27.529152199448959</v>
      </c>
    </row>
    <row r="68" spans="1:28">
      <c r="A68">
        <v>20</v>
      </c>
      <c r="B68" t="s">
        <v>1336</v>
      </c>
      <c r="C68" t="s">
        <v>1324</v>
      </c>
      <c r="D68">
        <v>0.53953512000000003</v>
      </c>
      <c r="E68">
        <v>0.16919126700000001</v>
      </c>
      <c r="F68">
        <v>0.28888852199999998</v>
      </c>
      <c r="G68">
        <v>0.29677381600000002</v>
      </c>
      <c r="H68">
        <v>0.32762825400000001</v>
      </c>
      <c r="I68" s="3">
        <v>0</v>
      </c>
      <c r="J68" s="3">
        <v>8.013074184849339</v>
      </c>
      <c r="K68" s="3">
        <v>24.778132488340258</v>
      </c>
      <c r="L68" s="3">
        <f t="shared" si="13"/>
        <v>32.791206673189599</v>
      </c>
      <c r="M68" s="17">
        <v>1.19</v>
      </c>
      <c r="N68" s="17">
        <v>17</v>
      </c>
      <c r="O68" s="17">
        <v>7.5</v>
      </c>
      <c r="P68" s="4">
        <f t="shared" si="14"/>
        <v>67.208793326810394</v>
      </c>
      <c r="Q68" s="4">
        <f t="shared" si="10"/>
        <v>127.30684971318043</v>
      </c>
      <c r="R68" s="4">
        <f t="shared" si="11"/>
        <v>488.43704562859477</v>
      </c>
      <c r="S68">
        <f t="shared" si="15"/>
        <v>1.8274260981055537</v>
      </c>
      <c r="T68">
        <f t="shared" si="15"/>
        <v>2.1048517713881916</v>
      </c>
      <c r="U68">
        <f t="shared" si="15"/>
        <v>2.6888085956944989</v>
      </c>
      <c r="V68" s="2">
        <f t="shared" si="16"/>
        <v>2.1188490383319536</v>
      </c>
      <c r="Y68">
        <v>2</v>
      </c>
      <c r="Z68">
        <v>0</v>
      </c>
      <c r="AA68">
        <f t="shared" si="12"/>
        <v>67.208793326810394</v>
      </c>
      <c r="AB68">
        <f t="shared" si="17"/>
        <v>-32.791206673189606</v>
      </c>
    </row>
    <row r="69" spans="1:28">
      <c r="A69">
        <v>20</v>
      </c>
      <c r="B69" t="s">
        <v>1343</v>
      </c>
      <c r="C69" t="s">
        <v>1337</v>
      </c>
      <c r="D69">
        <v>0.53953512000000003</v>
      </c>
      <c r="E69">
        <v>0.16919126700000001</v>
      </c>
      <c r="F69">
        <v>0.28888852199999998</v>
      </c>
      <c r="G69">
        <v>0.29677381600000002</v>
      </c>
      <c r="H69">
        <v>0.32762825400000001</v>
      </c>
      <c r="I69" s="3">
        <v>0</v>
      </c>
      <c r="J69" s="3">
        <v>9.7923346085128973</v>
      </c>
      <c r="K69" s="3">
        <v>25.532578229636691</v>
      </c>
      <c r="L69" s="3">
        <f t="shared" si="13"/>
        <v>35.324912838149586</v>
      </c>
      <c r="M69" s="17">
        <v>1.1599999999999999</v>
      </c>
      <c r="N69" s="17">
        <v>19</v>
      </c>
      <c r="O69" s="17">
        <v>9</v>
      </c>
      <c r="P69" s="4">
        <f t="shared" si="14"/>
        <v>64.675087161850399</v>
      </c>
      <c r="Q69" s="4">
        <f t="shared" si="10"/>
        <v>152.80609863846647</v>
      </c>
      <c r="R69" s="4">
        <f t="shared" si="11"/>
        <v>549.79407352494763</v>
      </c>
      <c r="S69">
        <f t="shared" si="15"/>
        <v>1.8107370226825146</v>
      </c>
      <c r="T69">
        <f t="shared" si="15"/>
        <v>2.1841406876963347</v>
      </c>
      <c r="U69">
        <f t="shared" si="15"/>
        <v>2.74020005407914</v>
      </c>
      <c r="V69" s="2">
        <f t="shared" si="16"/>
        <v>2.1381060906862901</v>
      </c>
      <c r="Y69">
        <v>5</v>
      </c>
      <c r="Z69">
        <v>0</v>
      </c>
      <c r="AA69">
        <f t="shared" si="12"/>
        <v>64.675087161850399</v>
      </c>
      <c r="AB69">
        <f t="shared" si="17"/>
        <v>-35.324912838149601</v>
      </c>
    </row>
    <row r="70" spans="1:28">
      <c r="A70">
        <v>20</v>
      </c>
      <c r="B70" t="s">
        <v>1331</v>
      </c>
      <c r="C70" t="s">
        <v>1338</v>
      </c>
      <c r="D70">
        <v>6.9236222E-2</v>
      </c>
      <c r="E70">
        <v>0.72037375699999995</v>
      </c>
      <c r="F70">
        <v>0.19886240199999999</v>
      </c>
      <c r="G70">
        <v>0.37279205599999998</v>
      </c>
      <c r="H70">
        <v>0.26458048299999998</v>
      </c>
      <c r="I70" s="3">
        <v>5.1227366275691537</v>
      </c>
      <c r="J70" s="3">
        <v>69.292087449498169</v>
      </c>
      <c r="K70" s="3">
        <v>0</v>
      </c>
      <c r="L70" s="3">
        <f t="shared" si="13"/>
        <v>74.414824077067323</v>
      </c>
      <c r="M70" s="17">
        <v>13</v>
      </c>
      <c r="N70" s="17">
        <v>1.25</v>
      </c>
      <c r="O70" s="17">
        <v>6.75</v>
      </c>
      <c r="P70" s="4">
        <f t="shared" si="14"/>
        <v>92.180752081331676</v>
      </c>
      <c r="Q70" s="4">
        <f t="shared" si="10"/>
        <v>493.30676620704531</v>
      </c>
      <c r="R70" s="4">
        <f t="shared" si="11"/>
        <v>25.585175922932677</v>
      </c>
      <c r="S70">
        <f t="shared" si="15"/>
        <v>1.9646402471106956</v>
      </c>
      <c r="T70">
        <f t="shared" si="15"/>
        <v>2.6931170722961788</v>
      </c>
      <c r="U70">
        <f t="shared" si="15"/>
        <v>1.4079884075147506</v>
      </c>
      <c r="V70" s="2">
        <f t="shared" si="16"/>
        <v>2.356071088416468</v>
      </c>
      <c r="Y70">
        <v>0</v>
      </c>
      <c r="Z70">
        <v>1</v>
      </c>
      <c r="AA70">
        <f t="shared" si="12"/>
        <v>493.30676620704531</v>
      </c>
      <c r="AB70">
        <f t="shared" si="17"/>
        <v>393.30676620704531</v>
      </c>
    </row>
    <row r="71" spans="1:28">
      <c r="A71">
        <v>20</v>
      </c>
      <c r="B71" t="s">
        <v>1325</v>
      </c>
      <c r="C71" t="s">
        <v>1332</v>
      </c>
      <c r="D71">
        <v>0.45900951200000001</v>
      </c>
      <c r="E71">
        <v>0.25860441200000001</v>
      </c>
      <c r="F71">
        <v>0.27949857</v>
      </c>
      <c r="G71">
        <v>0.38826723499999999</v>
      </c>
      <c r="H71">
        <v>0.441070142</v>
      </c>
      <c r="I71" s="3">
        <v>34.331764133419611</v>
      </c>
      <c r="J71" s="3">
        <v>12.800002145349858</v>
      </c>
      <c r="K71" s="3">
        <v>0</v>
      </c>
      <c r="L71" s="3">
        <f t="shared" si="13"/>
        <v>47.131766278769469</v>
      </c>
      <c r="M71" s="17">
        <v>4.5</v>
      </c>
      <c r="N71" s="17">
        <v>1.8</v>
      </c>
      <c r="O71" s="17">
        <v>4</v>
      </c>
      <c r="P71" s="4">
        <f t="shared" si="14"/>
        <v>207.3611723216188</v>
      </c>
      <c r="Q71" s="4">
        <f t="shared" si="10"/>
        <v>104.06824230262997</v>
      </c>
      <c r="R71" s="4">
        <f t="shared" si="11"/>
        <v>52.868233721230531</v>
      </c>
      <c r="S71">
        <f t="shared" si="15"/>
        <v>2.316727439492249</v>
      </c>
      <c r="T71">
        <f t="shared" si="15"/>
        <v>2.0173182194534767</v>
      </c>
      <c r="U71">
        <f t="shared" si="15"/>
        <v>1.7231948012706924</v>
      </c>
      <c r="V71" s="2">
        <f t="shared" si="16"/>
        <v>2.0667178061835929</v>
      </c>
      <c r="Y71">
        <v>2</v>
      </c>
      <c r="Z71">
        <v>3</v>
      </c>
      <c r="AA71">
        <f t="shared" si="12"/>
        <v>104.06824230262997</v>
      </c>
      <c r="AB71">
        <f t="shared" si="17"/>
        <v>4.0682423026299688</v>
      </c>
    </row>
    <row r="72" spans="1:28">
      <c r="A72">
        <v>21</v>
      </c>
      <c r="B72" t="s">
        <v>1336</v>
      </c>
      <c r="C72" t="s">
        <v>1342</v>
      </c>
      <c r="D72">
        <v>0.62673114100000005</v>
      </c>
      <c r="E72">
        <v>0.156249735</v>
      </c>
      <c r="F72">
        <v>0.182260163</v>
      </c>
      <c r="G72">
        <v>0.63463307400000002</v>
      </c>
      <c r="H72">
        <v>0.57477360899999996</v>
      </c>
      <c r="I72" s="3">
        <v>0</v>
      </c>
      <c r="J72" s="3">
        <v>6.9765627067076235</v>
      </c>
      <c r="K72" s="3">
        <v>14.773878099573116</v>
      </c>
      <c r="L72" s="3">
        <f t="shared" si="13"/>
        <v>21.750440806280739</v>
      </c>
      <c r="M72" s="17">
        <v>1.1599999999999999</v>
      </c>
      <c r="N72" s="17">
        <v>19</v>
      </c>
      <c r="O72" s="17">
        <v>8.5</v>
      </c>
      <c r="P72" s="4">
        <f t="shared" si="14"/>
        <v>78.249559193719264</v>
      </c>
      <c r="Q72" s="4">
        <f t="shared" si="10"/>
        <v>137.55034220073404</v>
      </c>
      <c r="R72" s="4">
        <f t="shared" si="11"/>
        <v>358.95324308560851</v>
      </c>
      <c r="S72">
        <f t="shared" si="15"/>
        <v>1.8934818996974059</v>
      </c>
      <c r="T72">
        <f t="shared" si="15"/>
        <v>2.1384616751743075</v>
      </c>
      <c r="U72">
        <f t="shared" si="15"/>
        <v>2.5550378814685937</v>
      </c>
      <c r="V72" s="2">
        <f t="shared" si="16"/>
        <v>1.9865197622614852</v>
      </c>
      <c r="Y72">
        <v>5</v>
      </c>
      <c r="Z72">
        <v>0</v>
      </c>
      <c r="AA72">
        <f t="shared" si="12"/>
        <v>78.249559193719264</v>
      </c>
      <c r="AB72">
        <f t="shared" si="17"/>
        <v>-21.750440806280736</v>
      </c>
    </row>
    <row r="73" spans="1:28">
      <c r="A73">
        <v>21</v>
      </c>
      <c r="B73" t="s">
        <v>1343</v>
      </c>
      <c r="C73" t="s">
        <v>1326</v>
      </c>
      <c r="D73">
        <v>0.35763242699999997</v>
      </c>
      <c r="E73">
        <v>0.400314542</v>
      </c>
      <c r="F73">
        <v>0.200419755</v>
      </c>
      <c r="G73">
        <v>0.75105080300000004</v>
      </c>
      <c r="H73">
        <v>0.73547733299999996</v>
      </c>
      <c r="I73" s="3">
        <v>0</v>
      </c>
      <c r="J73" s="3">
        <v>33.474330723599209</v>
      </c>
      <c r="K73" s="3">
        <v>16.361328966262622</v>
      </c>
      <c r="L73" s="3">
        <f t="shared" si="13"/>
        <v>49.835659689861828</v>
      </c>
      <c r="M73" s="17">
        <v>1.3</v>
      </c>
      <c r="N73" s="17">
        <v>11</v>
      </c>
      <c r="O73" s="17">
        <v>6</v>
      </c>
      <c r="P73" s="4">
        <f t="shared" si="14"/>
        <v>50.164340310138172</v>
      </c>
      <c r="Q73" s="4">
        <f t="shared" si="10"/>
        <v>251.01032465173344</v>
      </c>
      <c r="R73" s="4">
        <f t="shared" si="11"/>
        <v>230.13895893902702</v>
      </c>
      <c r="S73">
        <f t="shared" si="15"/>
        <v>1.7003951053983133</v>
      </c>
      <c r="T73">
        <f t="shared" si="15"/>
        <v>2.3996915854135343</v>
      </c>
      <c r="U73">
        <f t="shared" si="15"/>
        <v>2.3619901441794764</v>
      </c>
      <c r="V73" s="2">
        <f t="shared" si="16"/>
        <v>2.0421373523674577</v>
      </c>
      <c r="Y73">
        <v>2</v>
      </c>
      <c r="Z73">
        <v>1</v>
      </c>
      <c r="AA73">
        <f t="shared" si="12"/>
        <v>50.164340310138172</v>
      </c>
      <c r="AB73">
        <f t="shared" si="17"/>
        <v>-49.835659689861828</v>
      </c>
    </row>
    <row r="74" spans="1:28">
      <c r="A74">
        <v>21</v>
      </c>
      <c r="B74" t="s">
        <v>1333</v>
      </c>
      <c r="C74" t="s">
        <v>1335</v>
      </c>
      <c r="D74">
        <v>0.31477402399999999</v>
      </c>
      <c r="E74">
        <v>0.31477402399999999</v>
      </c>
      <c r="F74">
        <v>0.37020770800000002</v>
      </c>
      <c r="G74">
        <v>0.186274935</v>
      </c>
      <c r="H74">
        <v>0.273651649</v>
      </c>
      <c r="I74" s="3">
        <v>0</v>
      </c>
      <c r="J74" s="3">
        <v>5.5820711951069821</v>
      </c>
      <c r="K74" s="3">
        <v>14.002086695967732</v>
      </c>
      <c r="L74" s="3">
        <f t="shared" si="13"/>
        <v>19.584157891074714</v>
      </c>
      <c r="M74" s="17">
        <v>2.37</v>
      </c>
      <c r="N74" s="17">
        <v>3.5</v>
      </c>
      <c r="O74" s="17">
        <v>3.1</v>
      </c>
      <c r="P74" s="4">
        <f t="shared" si="14"/>
        <v>80.41584210892529</v>
      </c>
      <c r="Q74" s="4">
        <f t="shared" si="10"/>
        <v>97.720262813756932</v>
      </c>
      <c r="R74" s="4">
        <f t="shared" si="11"/>
        <v>129.42314554481234</v>
      </c>
      <c r="S74">
        <f t="shared" si="15"/>
        <v>1.905341614205436</v>
      </c>
      <c r="T74">
        <f t="shared" si="15"/>
        <v>1.9899846263162468</v>
      </c>
      <c r="U74">
        <f t="shared" si="15"/>
        <v>2.1120119508574873</v>
      </c>
      <c r="V74" s="2">
        <f t="shared" si="16"/>
        <v>2.0080306191173607</v>
      </c>
      <c r="Y74">
        <v>0</v>
      </c>
      <c r="Z74">
        <v>0</v>
      </c>
      <c r="AA74">
        <f t="shared" si="12"/>
        <v>129.42314554481234</v>
      </c>
      <c r="AB74">
        <f t="shared" si="17"/>
        <v>29.423145544812343</v>
      </c>
    </row>
    <row r="75" spans="1:28">
      <c r="A75">
        <v>21</v>
      </c>
      <c r="B75" t="s">
        <v>1331</v>
      </c>
      <c r="C75" t="s">
        <v>1324</v>
      </c>
      <c r="D75">
        <v>0.44589603999999999</v>
      </c>
      <c r="E75">
        <v>0.13290727199999999</v>
      </c>
      <c r="F75">
        <v>0.421025922</v>
      </c>
      <c r="G75">
        <v>9.7588994999999998E-2</v>
      </c>
      <c r="H75">
        <v>0.14248087100000001</v>
      </c>
      <c r="I75" s="3">
        <v>22.642695905448271</v>
      </c>
      <c r="J75" s="3">
        <v>0</v>
      </c>
      <c r="K75" s="3">
        <v>30.42054138787325</v>
      </c>
      <c r="L75" s="3">
        <f t="shared" si="13"/>
        <v>53.063237293321521</v>
      </c>
      <c r="M75" s="17">
        <v>2.14</v>
      </c>
      <c r="N75" s="17">
        <v>4</v>
      </c>
      <c r="O75" s="17">
        <v>3.2</v>
      </c>
      <c r="P75" s="4">
        <f t="shared" si="14"/>
        <v>95.392131944337791</v>
      </c>
      <c r="Q75" s="4">
        <f t="shared" si="10"/>
        <v>46.936762706678472</v>
      </c>
      <c r="R75" s="4">
        <f t="shared" si="11"/>
        <v>168.61892825817148</v>
      </c>
      <c r="S75">
        <f t="shared" si="15"/>
        <v>1.979512555059705</v>
      </c>
      <c r="T75">
        <f t="shared" si="15"/>
        <v>1.671513132405533</v>
      </c>
      <c r="U75">
        <f t="shared" si="15"/>
        <v>2.2269063245987324</v>
      </c>
      <c r="V75" s="2">
        <f t="shared" si="16"/>
        <v>2.0423983484934114</v>
      </c>
      <c r="Y75">
        <v>0</v>
      </c>
      <c r="Z75">
        <v>0</v>
      </c>
      <c r="AA75">
        <f t="shared" si="12"/>
        <v>168.61892825817148</v>
      </c>
      <c r="AB75">
        <f t="shared" si="17"/>
        <v>68.618928258171479</v>
      </c>
    </row>
    <row r="76" spans="1:28">
      <c r="A76">
        <v>21</v>
      </c>
      <c r="B76" t="s">
        <v>1334</v>
      </c>
      <c r="C76" t="s">
        <v>1340</v>
      </c>
      <c r="D76">
        <v>0.56494984999999998</v>
      </c>
      <c r="E76">
        <v>0.15290148100000001</v>
      </c>
      <c r="F76">
        <v>0.27920010699999998</v>
      </c>
      <c r="G76">
        <v>0.303975842</v>
      </c>
      <c r="H76">
        <v>0.32136231399999998</v>
      </c>
      <c r="I76" s="3">
        <v>33.010086727201198</v>
      </c>
      <c r="J76" s="3">
        <v>0</v>
      </c>
      <c r="K76" s="3">
        <v>10.992013337156795</v>
      </c>
      <c r="L76" s="3">
        <f t="shared" si="13"/>
        <v>44.00210006435799</v>
      </c>
      <c r="M76" s="17">
        <v>2.37</v>
      </c>
      <c r="N76" s="17">
        <v>3.29</v>
      </c>
      <c r="O76" s="17">
        <v>3.29</v>
      </c>
      <c r="P76" s="4">
        <f t="shared" si="14"/>
        <v>134.23180547910883</v>
      </c>
      <c r="Q76" s="4">
        <f t="shared" si="10"/>
        <v>55.99789993564201</v>
      </c>
      <c r="R76" s="4">
        <f t="shared" si="11"/>
        <v>92.161623814887861</v>
      </c>
      <c r="S76">
        <f t="shared" si="15"/>
        <v>2.1278554316861169</v>
      </c>
      <c r="T76">
        <f t="shared" si="15"/>
        <v>1.7481717401586265</v>
      </c>
      <c r="U76">
        <f t="shared" si="15"/>
        <v>1.9645501180716796</v>
      </c>
      <c r="V76" s="2">
        <f t="shared" si="16"/>
        <v>2.0179322582378338</v>
      </c>
      <c r="Y76">
        <v>2</v>
      </c>
      <c r="Z76">
        <v>1</v>
      </c>
      <c r="AA76">
        <f t="shared" si="12"/>
        <v>134.23180547910883</v>
      </c>
      <c r="AB76">
        <f t="shared" si="17"/>
        <v>34.231805479108829</v>
      </c>
    </row>
    <row r="77" spans="1:28">
      <c r="A77">
        <v>21</v>
      </c>
      <c r="B77" t="s">
        <v>1328</v>
      </c>
      <c r="C77" t="s">
        <v>1337</v>
      </c>
      <c r="D77">
        <v>0.60942802100000004</v>
      </c>
      <c r="E77">
        <v>0.114749189</v>
      </c>
      <c r="F77">
        <v>0.27260749099999998</v>
      </c>
      <c r="G77">
        <v>0.276462604</v>
      </c>
      <c r="H77">
        <v>0.265988224</v>
      </c>
      <c r="I77" s="3">
        <v>29.958554802194168</v>
      </c>
      <c r="J77" s="3">
        <v>0</v>
      </c>
      <c r="K77" s="3">
        <v>18.897021667541523</v>
      </c>
      <c r="L77" s="3">
        <f t="shared" si="13"/>
        <v>48.855576469735695</v>
      </c>
      <c r="M77" s="17">
        <v>1.66</v>
      </c>
      <c r="N77" s="17">
        <v>6</v>
      </c>
      <c r="O77" s="17">
        <v>3.79</v>
      </c>
      <c r="P77" s="4">
        <f t="shared" si="14"/>
        <v>100.87562450190663</v>
      </c>
      <c r="Q77" s="4">
        <f t="shared" si="10"/>
        <v>51.144423530264305</v>
      </c>
      <c r="R77" s="4">
        <f t="shared" si="11"/>
        <v>164.52655353551347</v>
      </c>
      <c r="S77">
        <f t="shared" si="15"/>
        <v>2.0037862363734225</v>
      </c>
      <c r="T77">
        <f t="shared" si="15"/>
        <v>1.7087982878612669</v>
      </c>
      <c r="U77">
        <f t="shared" si="15"/>
        <v>2.2162360002999657</v>
      </c>
      <c r="V77" s="2">
        <f t="shared" si="16"/>
        <v>2.0214092337424105</v>
      </c>
      <c r="Y77">
        <v>1</v>
      </c>
      <c r="Z77">
        <v>2</v>
      </c>
      <c r="AA77">
        <f t="shared" si="12"/>
        <v>51.144423530264305</v>
      </c>
      <c r="AB77">
        <f t="shared" si="17"/>
        <v>-48.855576469735695</v>
      </c>
    </row>
    <row r="78" spans="1:28">
      <c r="A78">
        <v>21</v>
      </c>
      <c r="B78" t="s">
        <v>1329</v>
      </c>
      <c r="C78" t="s">
        <v>1339</v>
      </c>
      <c r="D78">
        <v>0.62213342699999996</v>
      </c>
      <c r="E78">
        <v>0.154581671</v>
      </c>
      <c r="F78">
        <v>0.16528243000000001</v>
      </c>
      <c r="G78">
        <v>0.69656872000000003</v>
      </c>
      <c r="H78">
        <v>0.62522363999999997</v>
      </c>
      <c r="I78" s="3">
        <v>0</v>
      </c>
      <c r="J78" s="3">
        <v>0</v>
      </c>
      <c r="K78" s="3">
        <v>7.2388264467376606</v>
      </c>
      <c r="L78" s="3">
        <f t="shared" si="13"/>
        <v>7.2388264467376606</v>
      </c>
      <c r="M78" s="17">
        <v>1.36</v>
      </c>
      <c r="N78" s="17">
        <v>9</v>
      </c>
      <c r="O78" s="17">
        <v>5.5</v>
      </c>
      <c r="P78" s="4">
        <f t="shared" si="14"/>
        <v>92.761173553262338</v>
      </c>
      <c r="Q78" s="4">
        <f t="shared" si="10"/>
        <v>92.761173553262338</v>
      </c>
      <c r="R78" s="4">
        <f t="shared" si="11"/>
        <v>157.91061157390129</v>
      </c>
      <c r="S78">
        <f t="shared" si="15"/>
        <v>1.967366234408404</v>
      </c>
      <c r="T78">
        <f t="shared" si="15"/>
        <v>1.967366234408404</v>
      </c>
      <c r="U78">
        <f t="shared" si="15"/>
        <v>2.1984113155253255</v>
      </c>
      <c r="V78" s="2">
        <f t="shared" si="16"/>
        <v>1.8914418219299369</v>
      </c>
      <c r="Y78">
        <v>0</v>
      </c>
      <c r="Z78">
        <v>0</v>
      </c>
      <c r="AA78">
        <f t="shared" si="12"/>
        <v>157.91061157390129</v>
      </c>
      <c r="AB78">
        <f t="shared" si="17"/>
        <v>57.910611573901292</v>
      </c>
    </row>
    <row r="79" spans="1:28">
      <c r="A79">
        <v>21</v>
      </c>
      <c r="B79" t="s">
        <v>1325</v>
      </c>
      <c r="C79" t="s">
        <v>1338</v>
      </c>
      <c r="D79">
        <v>5.7363852E-2</v>
      </c>
      <c r="E79">
        <v>0.76404115100000003</v>
      </c>
      <c r="F79">
        <v>0.14544663199999999</v>
      </c>
      <c r="G79">
        <v>0.50411249000000002</v>
      </c>
      <c r="H79">
        <v>0.32779672700000001</v>
      </c>
      <c r="I79" s="3">
        <v>4.1938262766004444</v>
      </c>
      <c r="J79" s="3">
        <v>76.075433369459518</v>
      </c>
      <c r="K79" s="3">
        <v>0</v>
      </c>
      <c r="L79" s="3">
        <f t="shared" si="13"/>
        <v>80.269259646059965</v>
      </c>
      <c r="M79" s="17">
        <v>11</v>
      </c>
      <c r="N79" s="17">
        <v>1.28</v>
      </c>
      <c r="O79" s="17">
        <v>6.5</v>
      </c>
      <c r="P79" s="4">
        <f t="shared" si="14"/>
        <v>65.862829396544925</v>
      </c>
      <c r="Q79" s="4">
        <f t="shared" si="10"/>
        <v>514.22105725542679</v>
      </c>
      <c r="R79" s="4">
        <f t="shared" si="11"/>
        <v>19.730740353940035</v>
      </c>
      <c r="S79">
        <f t="shared" si="15"/>
        <v>1.8186403836020113</v>
      </c>
      <c r="T79">
        <f t="shared" si="15"/>
        <v>2.7111498569482055</v>
      </c>
      <c r="U79">
        <f t="shared" si="15"/>
        <v>1.2951433815318842</v>
      </c>
      <c r="V79" s="2">
        <f t="shared" si="16"/>
        <v>2.3641285178432652</v>
      </c>
      <c r="Y79">
        <v>0</v>
      </c>
      <c r="Z79">
        <v>0</v>
      </c>
      <c r="AA79">
        <f t="shared" si="12"/>
        <v>19.730740353940035</v>
      </c>
      <c r="AB79">
        <f t="shared" si="17"/>
        <v>-80.269259646059965</v>
      </c>
    </row>
    <row r="80" spans="1:28">
      <c r="A80">
        <v>21</v>
      </c>
      <c r="B80" t="s">
        <v>1330</v>
      </c>
      <c r="C80" t="s">
        <v>1332</v>
      </c>
      <c r="D80">
        <v>0.37797421799999997</v>
      </c>
      <c r="E80">
        <v>0.27524288200000002</v>
      </c>
      <c r="F80">
        <v>0.346310228</v>
      </c>
      <c r="G80">
        <v>0.22560743799999999</v>
      </c>
      <c r="H80">
        <v>0.30831817099999997</v>
      </c>
      <c r="I80" s="3">
        <v>25.211171276354488</v>
      </c>
      <c r="J80" s="3">
        <v>11.690434695048959</v>
      </c>
      <c r="K80" s="3">
        <v>0</v>
      </c>
      <c r="L80" s="3">
        <f t="shared" si="13"/>
        <v>36.901605971403448</v>
      </c>
      <c r="M80" s="17">
        <v>5</v>
      </c>
      <c r="N80" s="17">
        <v>1.72</v>
      </c>
      <c r="O80" s="17">
        <v>4</v>
      </c>
      <c r="P80" s="4">
        <f t="shared" si="14"/>
        <v>189.154250410369</v>
      </c>
      <c r="Q80" s="4">
        <f t="shared" si="10"/>
        <v>109.8601328087924</v>
      </c>
      <c r="R80" s="4">
        <f t="shared" si="11"/>
        <v>63.098394028596552</v>
      </c>
      <c r="S80">
        <f t="shared" si="15"/>
        <v>2.27681610459799</v>
      </c>
      <c r="T80">
        <f t="shared" si="15"/>
        <v>2.0408401196998205</v>
      </c>
      <c r="U80">
        <f t="shared" si="15"/>
        <v>1.8000183057830499</v>
      </c>
      <c r="V80" s="2">
        <f t="shared" si="16"/>
        <v>2.0456692527925369</v>
      </c>
      <c r="Y80">
        <v>1</v>
      </c>
      <c r="Z80">
        <v>1</v>
      </c>
      <c r="AA80">
        <f t="shared" si="12"/>
        <v>63.098394028596552</v>
      </c>
      <c r="AB80">
        <f t="shared" si="17"/>
        <v>-36.901605971403448</v>
      </c>
    </row>
    <row r="81" spans="1:28">
      <c r="A81">
        <v>21</v>
      </c>
      <c r="B81" t="s">
        <v>1324</v>
      </c>
      <c r="C81" t="s">
        <v>1334</v>
      </c>
      <c r="D81">
        <v>0.50076147000000004</v>
      </c>
      <c r="E81">
        <v>0.145650524</v>
      </c>
      <c r="F81">
        <v>0.35295794699999999</v>
      </c>
      <c r="G81">
        <v>0.16929994900000001</v>
      </c>
      <c r="H81">
        <v>0.21112422</v>
      </c>
      <c r="I81" s="3">
        <v>28.360946216016607</v>
      </c>
      <c r="J81" s="3">
        <v>0</v>
      </c>
      <c r="K81" s="3">
        <v>20.111097087636814</v>
      </c>
      <c r="L81" s="3">
        <f t="shared" si="13"/>
        <v>48.472043303653422</v>
      </c>
      <c r="M81" s="17">
        <v>2.37</v>
      </c>
      <c r="N81" s="17">
        <v>3.39</v>
      </c>
      <c r="O81" s="17">
        <v>3.2</v>
      </c>
      <c r="P81" s="4">
        <f t="shared" si="14"/>
        <v>118.74339922830595</v>
      </c>
      <c r="Q81" s="4">
        <f t="shared" si="10"/>
        <v>51.527956696346585</v>
      </c>
      <c r="R81" s="4">
        <f t="shared" si="11"/>
        <v>119.70457582343539</v>
      </c>
      <c r="S81">
        <f t="shared" si="15"/>
        <v>2.0746094771735462</v>
      </c>
      <c r="T81">
        <f t="shared" si="15"/>
        <v>1.7120429211706456</v>
      </c>
      <c r="U81">
        <f t="shared" si="15"/>
        <v>2.0781107520512334</v>
      </c>
      <c r="V81" s="2">
        <f t="shared" si="16"/>
        <v>2.0217301447269813</v>
      </c>
      <c r="Y81">
        <v>2</v>
      </c>
      <c r="Z81">
        <v>2</v>
      </c>
      <c r="AA81">
        <f t="shared" si="12"/>
        <v>119.70457582343539</v>
      </c>
      <c r="AB81">
        <f t="shared" si="17"/>
        <v>19.704575823435391</v>
      </c>
    </row>
    <row r="82" spans="1:28">
      <c r="A82">
        <v>22</v>
      </c>
      <c r="B82" t="s">
        <v>1342</v>
      </c>
      <c r="C82" t="s">
        <v>1331</v>
      </c>
      <c r="D82">
        <v>0.51228658100000002</v>
      </c>
      <c r="E82">
        <v>0.221211825</v>
      </c>
      <c r="F82">
        <v>0.26178137499999998</v>
      </c>
      <c r="G82">
        <v>0.41974508999999999</v>
      </c>
      <c r="H82">
        <v>0.45164399999999999</v>
      </c>
      <c r="I82" s="3">
        <v>15.114385858888218</v>
      </c>
      <c r="J82" s="3">
        <v>0</v>
      </c>
      <c r="K82" s="3">
        <v>4.3430571767072657</v>
      </c>
      <c r="L82" s="3">
        <f t="shared" si="13"/>
        <v>19.457443035595482</v>
      </c>
      <c r="M82" s="17">
        <v>2.29</v>
      </c>
      <c r="N82" s="17">
        <v>3.5</v>
      </c>
      <c r="O82" s="17">
        <v>3.29</v>
      </c>
      <c r="P82" s="4">
        <f t="shared" si="14"/>
        <v>115.15450058125855</v>
      </c>
      <c r="Q82" s="4">
        <f t="shared" si="10"/>
        <v>80.542556964404525</v>
      </c>
      <c r="R82" s="4">
        <f t="shared" si="11"/>
        <v>95.74325708287995</v>
      </c>
      <c r="S82">
        <f t="shared" si="15"/>
        <v>2.0612809161553094</v>
      </c>
      <c r="T82">
        <f t="shared" si="15"/>
        <v>1.9060254129285288</v>
      </c>
      <c r="U82">
        <f t="shared" si="15"/>
        <v>1.981108197629543</v>
      </c>
      <c r="V82" s="2">
        <f t="shared" si="16"/>
        <v>1.9962191411072832</v>
      </c>
      <c r="Y82">
        <v>0</v>
      </c>
      <c r="Z82">
        <v>1</v>
      </c>
      <c r="AA82">
        <f t="shared" si="12"/>
        <v>80.542556964404525</v>
      </c>
      <c r="AB82">
        <f t="shared" si="17"/>
        <v>-19.457443035595475</v>
      </c>
    </row>
    <row r="83" spans="1:28">
      <c r="A83">
        <v>22</v>
      </c>
      <c r="B83" t="s">
        <v>1326</v>
      </c>
      <c r="C83" t="s">
        <v>1333</v>
      </c>
      <c r="D83">
        <v>0.61795098199999998</v>
      </c>
      <c r="E83">
        <v>0.14464169499999999</v>
      </c>
      <c r="F83">
        <v>0.22791025100000001</v>
      </c>
      <c r="G83">
        <v>0.43788912699999999</v>
      </c>
      <c r="H83">
        <v>0.41393773900000003</v>
      </c>
      <c r="I83" s="3">
        <v>23.100091820164394</v>
      </c>
      <c r="J83" s="3">
        <v>0</v>
      </c>
      <c r="K83" s="3">
        <v>12.192748601242318</v>
      </c>
      <c r="L83" s="3">
        <f t="shared" si="13"/>
        <v>35.292840421406709</v>
      </c>
      <c r="M83" s="17">
        <v>1.66</v>
      </c>
      <c r="N83" s="17">
        <v>6</v>
      </c>
      <c r="O83" s="17">
        <v>3.79</v>
      </c>
      <c r="P83" s="4">
        <f t="shared" si="14"/>
        <v>103.05331200006619</v>
      </c>
      <c r="Q83" s="4">
        <f t="shared" si="10"/>
        <v>64.707159578593291</v>
      </c>
      <c r="R83" s="4">
        <f t="shared" si="11"/>
        <v>137.86365118604721</v>
      </c>
      <c r="S83">
        <f t="shared" si="15"/>
        <v>2.0130619540020698</v>
      </c>
      <c r="T83">
        <f t="shared" si="15"/>
        <v>1.8109523362088902</v>
      </c>
      <c r="U83">
        <f t="shared" si="15"/>
        <v>2.1394497761816322</v>
      </c>
      <c r="V83" s="2">
        <f t="shared" si="16"/>
        <v>1.9935153622673312</v>
      </c>
      <c r="Y83">
        <v>3</v>
      </c>
      <c r="Z83">
        <v>0</v>
      </c>
      <c r="AA83">
        <f t="shared" si="12"/>
        <v>103.05331200006619</v>
      </c>
      <c r="AB83">
        <f t="shared" si="17"/>
        <v>3.0533120000661853</v>
      </c>
    </row>
    <row r="84" spans="1:28">
      <c r="A84">
        <v>22</v>
      </c>
      <c r="B84" t="s">
        <v>1335</v>
      </c>
      <c r="C84" t="s">
        <v>1343</v>
      </c>
      <c r="D84">
        <v>0.27494581000000001</v>
      </c>
      <c r="E84">
        <v>0.43866704200000001</v>
      </c>
      <c r="F84">
        <v>0.283867284</v>
      </c>
      <c r="G84">
        <v>0.38245423299999998</v>
      </c>
      <c r="H84">
        <v>0.44076153800000001</v>
      </c>
      <c r="I84" s="3">
        <v>21.626526398521289</v>
      </c>
      <c r="J84" s="3">
        <v>34.250319482074843</v>
      </c>
      <c r="K84" s="3">
        <v>0</v>
      </c>
      <c r="L84" s="3">
        <f t="shared" si="13"/>
        <v>55.876845880596136</v>
      </c>
      <c r="M84" s="17">
        <v>7.5</v>
      </c>
      <c r="N84" s="17">
        <v>1.5</v>
      </c>
      <c r="O84" s="17">
        <v>4.5</v>
      </c>
      <c r="P84" s="4">
        <f t="shared" si="14"/>
        <v>206.32210210831354</v>
      </c>
      <c r="Q84" s="4">
        <f t="shared" si="10"/>
        <v>198.24959178874064</v>
      </c>
      <c r="R84" s="4">
        <f t="shared" si="11"/>
        <v>44.123154119403864</v>
      </c>
      <c r="S84">
        <f t="shared" si="15"/>
        <v>2.3145457539524394</v>
      </c>
      <c r="T84">
        <f t="shared" si="15"/>
        <v>2.2972123017445978</v>
      </c>
      <c r="U84">
        <f t="shared" si="15"/>
        <v>1.6446665501800048</v>
      </c>
      <c r="V84" s="2">
        <f t="shared" si="16"/>
        <v>2.1109530090400761</v>
      </c>
      <c r="Y84">
        <v>1</v>
      </c>
      <c r="Z84">
        <v>2</v>
      </c>
      <c r="AA84">
        <f t="shared" si="12"/>
        <v>198.24959178874064</v>
      </c>
      <c r="AB84">
        <f t="shared" si="17"/>
        <v>98.249591788740645</v>
      </c>
    </row>
    <row r="85" spans="1:28">
      <c r="A85">
        <v>22</v>
      </c>
      <c r="B85" t="s">
        <v>1340</v>
      </c>
      <c r="C85" t="s">
        <v>1329</v>
      </c>
      <c r="D85">
        <v>0.212531842</v>
      </c>
      <c r="E85">
        <v>0.55908321999999999</v>
      </c>
      <c r="F85">
        <v>0.20212323800000001</v>
      </c>
      <c r="G85">
        <v>0.64445722900000002</v>
      </c>
      <c r="H85">
        <v>0.618537542</v>
      </c>
      <c r="I85" s="3">
        <v>14.822158451261435</v>
      </c>
      <c r="J85" s="3">
        <v>46.34552698830673</v>
      </c>
      <c r="K85" s="3">
        <v>0</v>
      </c>
      <c r="L85" s="3">
        <f t="shared" si="13"/>
        <v>61.167685439568167</v>
      </c>
      <c r="M85" s="17">
        <v>5.5</v>
      </c>
      <c r="N85" s="17">
        <v>1.8</v>
      </c>
      <c r="O85" s="17">
        <v>3.5</v>
      </c>
      <c r="P85" s="4">
        <f t="shared" si="14"/>
        <v>120.35418604236973</v>
      </c>
      <c r="Q85" s="4">
        <f t="shared" si="10"/>
        <v>201.0416590195054</v>
      </c>
      <c r="R85" s="4">
        <f t="shared" si="11"/>
        <v>38.83231456043184</v>
      </c>
      <c r="S85">
        <f t="shared" si="15"/>
        <v>2.0804612000824765</v>
      </c>
      <c r="T85">
        <f t="shared" si="15"/>
        <v>2.3032860594486446</v>
      </c>
      <c r="U85">
        <f t="shared" si="15"/>
        <v>1.5891932769963695</v>
      </c>
      <c r="V85" s="2">
        <f t="shared" si="16"/>
        <v>2.051105728715056</v>
      </c>
      <c r="Y85">
        <v>0</v>
      </c>
      <c r="Z85">
        <v>2</v>
      </c>
      <c r="AA85">
        <f t="shared" si="12"/>
        <v>201.0416590195054</v>
      </c>
      <c r="AB85">
        <f t="shared" si="17"/>
        <v>101.0416590195054</v>
      </c>
    </row>
    <row r="86" spans="1:28">
      <c r="A86">
        <v>22</v>
      </c>
      <c r="B86" t="s">
        <v>1337</v>
      </c>
      <c r="C86" t="s">
        <v>1327</v>
      </c>
      <c r="D86">
        <v>0.21793726599999999</v>
      </c>
      <c r="E86">
        <v>0.37131249</v>
      </c>
      <c r="F86">
        <v>0.41062366099999997</v>
      </c>
      <c r="G86">
        <v>0.124610437</v>
      </c>
      <c r="H86">
        <v>0.200226551</v>
      </c>
      <c r="I86" s="3">
        <v>17.071029167784999</v>
      </c>
      <c r="J86" s="3">
        <v>24.983896409521158</v>
      </c>
      <c r="K86" s="3">
        <v>0</v>
      </c>
      <c r="L86" s="3">
        <f t="shared" si="13"/>
        <v>42.054925577306157</v>
      </c>
      <c r="M86" s="17">
        <v>12</v>
      </c>
      <c r="N86" s="17">
        <v>1.3</v>
      </c>
      <c r="O86" s="17">
        <v>4.75</v>
      </c>
      <c r="P86" s="4">
        <f t="shared" si="14"/>
        <v>262.79742443611383</v>
      </c>
      <c r="Q86" s="4">
        <f t="shared" si="10"/>
        <v>176.61858236791932</v>
      </c>
      <c r="R86" s="4">
        <f t="shared" si="11"/>
        <v>57.945074422693843</v>
      </c>
      <c r="S86">
        <f t="shared" si="15"/>
        <v>2.4196211045762333</v>
      </c>
      <c r="T86">
        <f t="shared" si="15"/>
        <v>2.2470363945716278</v>
      </c>
      <c r="U86">
        <f t="shared" si="15"/>
        <v>1.7630165249940042</v>
      </c>
      <c r="V86" s="2">
        <f t="shared" si="16"/>
        <v>2.0856145869727936</v>
      </c>
      <c r="Y86">
        <v>0</v>
      </c>
      <c r="Z86">
        <v>2</v>
      </c>
      <c r="AA86">
        <f t="shared" si="12"/>
        <v>176.61858236791932</v>
      </c>
      <c r="AB86">
        <f t="shared" si="17"/>
        <v>76.618582367919316</v>
      </c>
    </row>
    <row r="87" spans="1:28">
      <c r="A87">
        <v>22</v>
      </c>
      <c r="B87" t="s">
        <v>1341</v>
      </c>
      <c r="C87" t="s">
        <v>1330</v>
      </c>
      <c r="D87">
        <v>0.49788168300000002</v>
      </c>
      <c r="E87">
        <v>0.13947832700000001</v>
      </c>
      <c r="F87">
        <v>0.36210609399999999</v>
      </c>
      <c r="G87">
        <v>0.155163193</v>
      </c>
      <c r="H87">
        <v>0.19557793500000001</v>
      </c>
      <c r="I87" s="3">
        <v>16.779267819292201</v>
      </c>
      <c r="J87" s="3">
        <v>0</v>
      </c>
      <c r="K87" s="3">
        <v>21.011111663806421</v>
      </c>
      <c r="L87" s="3">
        <f t="shared" si="13"/>
        <v>37.790379483098619</v>
      </c>
      <c r="M87" s="17">
        <v>1.9</v>
      </c>
      <c r="N87" s="17">
        <v>4.09</v>
      </c>
      <c r="O87" s="17">
        <v>3.39</v>
      </c>
      <c r="P87" s="4">
        <f t="shared" si="14"/>
        <v>94.090229373556554</v>
      </c>
      <c r="Q87" s="4">
        <f t="shared" si="10"/>
        <v>62.209620516901381</v>
      </c>
      <c r="R87" s="4">
        <f t="shared" si="11"/>
        <v>148.14506722186962</v>
      </c>
      <c r="S87">
        <f t="shared" si="15"/>
        <v>1.9735445272586931</v>
      </c>
      <c r="T87">
        <f t="shared" si="15"/>
        <v>1.7938575521235991</v>
      </c>
      <c r="U87">
        <f t="shared" si="15"/>
        <v>2.1706871953774081</v>
      </c>
      <c r="V87" s="2">
        <f t="shared" si="16"/>
        <v>2.0188149825674406</v>
      </c>
      <c r="Y87">
        <v>2</v>
      </c>
      <c r="Z87">
        <v>1</v>
      </c>
      <c r="AA87">
        <f t="shared" si="12"/>
        <v>94.090229373556554</v>
      </c>
      <c r="AB87">
        <f t="shared" si="17"/>
        <v>-5.9097706264434464</v>
      </c>
    </row>
    <row r="88" spans="1:28">
      <c r="A88">
        <v>22</v>
      </c>
      <c r="B88" t="s">
        <v>1339</v>
      </c>
      <c r="C88" t="s">
        <v>1325</v>
      </c>
      <c r="D88">
        <v>0.563952699</v>
      </c>
      <c r="E88">
        <v>0.10542072800000001</v>
      </c>
      <c r="F88">
        <v>0.32956106899999998</v>
      </c>
      <c r="G88">
        <v>0.175443452</v>
      </c>
      <c r="H88">
        <v>0.184394645</v>
      </c>
      <c r="I88" s="3">
        <v>31.024872866930643</v>
      </c>
      <c r="J88" s="3">
        <v>0</v>
      </c>
      <c r="K88" s="3">
        <v>21.00682615893469</v>
      </c>
      <c r="L88" s="3">
        <f t="shared" si="13"/>
        <v>52.031699025865336</v>
      </c>
      <c r="M88" s="17">
        <v>1.9</v>
      </c>
      <c r="N88" s="17">
        <v>4</v>
      </c>
      <c r="O88" s="17">
        <v>3.39</v>
      </c>
      <c r="P88" s="4">
        <f t="shared" si="14"/>
        <v>106.91555942130289</v>
      </c>
      <c r="Q88" s="4">
        <f t="shared" si="10"/>
        <v>47.968300974134664</v>
      </c>
      <c r="R88" s="4">
        <f t="shared" si="11"/>
        <v>131.99560560987342</v>
      </c>
      <c r="S88">
        <f t="shared" si="15"/>
        <v>2.0290409126838904</v>
      </c>
      <c r="T88">
        <f t="shared" si="15"/>
        <v>1.680954336130573</v>
      </c>
      <c r="U88">
        <f t="shared" si="15"/>
        <v>2.1205594729395534</v>
      </c>
      <c r="V88" s="2">
        <f t="shared" si="16"/>
        <v>2.0203443757191808</v>
      </c>
      <c r="Y88">
        <v>1</v>
      </c>
      <c r="Z88">
        <v>2</v>
      </c>
      <c r="AA88">
        <f t="shared" si="12"/>
        <v>47.968300974134664</v>
      </c>
      <c r="AB88">
        <f t="shared" si="17"/>
        <v>-52.031699025865336</v>
      </c>
    </row>
    <row r="89" spans="1:28">
      <c r="A89">
        <v>22</v>
      </c>
      <c r="B89" t="s">
        <v>1338</v>
      </c>
      <c r="C89" t="s">
        <v>1328</v>
      </c>
      <c r="D89">
        <v>0.24322564999999999</v>
      </c>
      <c r="E89">
        <v>0.31360848099999999</v>
      </c>
      <c r="F89">
        <v>0.138388874</v>
      </c>
      <c r="G89">
        <v>0.67190492800000001</v>
      </c>
      <c r="H89">
        <v>0.65200571600000001</v>
      </c>
      <c r="I89" s="3">
        <v>0</v>
      </c>
      <c r="J89" s="3">
        <v>40.169046967824897</v>
      </c>
      <c r="K89" s="3">
        <v>17.746316461510997</v>
      </c>
      <c r="L89" s="3">
        <f t="shared" si="13"/>
        <v>57.915363429335898</v>
      </c>
      <c r="M89" s="17">
        <v>1.1200000000000001</v>
      </c>
      <c r="N89" s="17">
        <v>19</v>
      </c>
      <c r="O89" s="17">
        <v>8.5</v>
      </c>
      <c r="P89" s="4">
        <f t="shared" si="14"/>
        <v>42.084636570664102</v>
      </c>
      <c r="Q89" s="4">
        <f t="shared" si="10"/>
        <v>383.52153579717572</v>
      </c>
      <c r="R89" s="4">
        <f t="shared" si="11"/>
        <v>379.26464933937302</v>
      </c>
      <c r="S89">
        <f t="shared" si="15"/>
        <v>1.6241235811011618</v>
      </c>
      <c r="T89">
        <f t="shared" si="15"/>
        <v>2.5837897558085379</v>
      </c>
      <c r="U89">
        <f t="shared" si="15"/>
        <v>2.5789423646845586</v>
      </c>
      <c r="V89" s="2">
        <f t="shared" si="16"/>
        <v>1.5622238241957278</v>
      </c>
      <c r="Y89">
        <v>3</v>
      </c>
      <c r="Z89">
        <v>1</v>
      </c>
      <c r="AA89">
        <f t="shared" si="12"/>
        <v>42.084636570664102</v>
      </c>
      <c r="AB89">
        <f t="shared" si="17"/>
        <v>-57.915363429335898</v>
      </c>
    </row>
    <row r="90" spans="1:28">
      <c r="A90">
        <v>22</v>
      </c>
      <c r="B90" t="s">
        <v>1332</v>
      </c>
      <c r="C90" t="s">
        <v>1336</v>
      </c>
      <c r="D90">
        <v>0.11423802399999999</v>
      </c>
      <c r="E90">
        <v>0.65747280399999997</v>
      </c>
      <c r="F90">
        <v>0.13812827</v>
      </c>
      <c r="G90">
        <v>0.70404131700000006</v>
      </c>
      <c r="H90">
        <v>0.59852854700000002</v>
      </c>
      <c r="I90" s="3">
        <v>0</v>
      </c>
      <c r="J90" s="3">
        <v>60.789656292182372</v>
      </c>
      <c r="K90" s="3">
        <v>0.11941906873643228</v>
      </c>
      <c r="L90" s="3">
        <f t="shared" si="13"/>
        <v>60.909075360918806</v>
      </c>
      <c r="M90" s="17">
        <v>2.6</v>
      </c>
      <c r="N90" s="17">
        <v>2.6</v>
      </c>
      <c r="O90" s="17">
        <v>3.39</v>
      </c>
      <c r="P90" s="4">
        <f t="shared" si="14"/>
        <v>39.090924639081194</v>
      </c>
      <c r="Q90" s="4">
        <f t="shared" si="10"/>
        <v>245.16785946957947</v>
      </c>
      <c r="R90" s="4">
        <f t="shared" si="11"/>
        <v>39.401414217795917</v>
      </c>
      <c r="S90">
        <f t="shared" si="15"/>
        <v>1.5920759431593243</v>
      </c>
      <c r="T90">
        <f t="shared" si="15"/>
        <v>2.3894635353002274</v>
      </c>
      <c r="U90">
        <f t="shared" si="15"/>
        <v>1.5955118100479719</v>
      </c>
      <c r="V90" s="2">
        <f t="shared" si="16"/>
        <v>1.9732681865005459</v>
      </c>
      <c r="Y90">
        <v>2</v>
      </c>
      <c r="Z90">
        <v>2</v>
      </c>
      <c r="AA90">
        <f t="shared" si="12"/>
        <v>39.401414217795917</v>
      </c>
      <c r="AB90">
        <f t="shared" si="17"/>
        <v>-60.598585782204083</v>
      </c>
    </row>
    <row r="91" spans="1:28">
      <c r="A91">
        <v>22</v>
      </c>
      <c r="B91" t="s">
        <v>1327</v>
      </c>
      <c r="C91" t="s">
        <v>1341</v>
      </c>
      <c r="D91">
        <v>0.59077086700000003</v>
      </c>
      <c r="E91">
        <v>0.15918916499999999</v>
      </c>
      <c r="F91">
        <v>0.15055750500000001</v>
      </c>
      <c r="G91">
        <v>0.74371178999999998</v>
      </c>
      <c r="H91">
        <v>0.67360889099999999</v>
      </c>
      <c r="I91" s="3">
        <v>0</v>
      </c>
      <c r="J91" s="3">
        <v>2.7683828773985053</v>
      </c>
      <c r="K91" s="3">
        <v>7.8079418899913264</v>
      </c>
      <c r="L91" s="3">
        <f t="shared" si="13"/>
        <v>10.576324767389831</v>
      </c>
      <c r="M91" s="17">
        <v>1.25</v>
      </c>
      <c r="N91" s="17">
        <v>10</v>
      </c>
      <c r="O91" s="17">
        <v>6</v>
      </c>
      <c r="P91" s="4">
        <f t="shared" si="14"/>
        <v>89.423675232610165</v>
      </c>
      <c r="Q91" s="4">
        <f t="shared" si="10"/>
        <v>106.0339724970012</v>
      </c>
      <c r="R91" s="4">
        <f t="shared" si="11"/>
        <v>167.50309413252344</v>
      </c>
      <c r="S91">
        <f t="shared" si="15"/>
        <v>1.9514525150113469</v>
      </c>
      <c r="T91">
        <f t="shared" si="15"/>
        <v>2.025445032285381</v>
      </c>
      <c r="U91">
        <f t="shared" si="15"/>
        <v>2.2240228337744763</v>
      </c>
      <c r="V91" s="2">
        <f t="shared" si="16"/>
        <v>1.8101335265616068</v>
      </c>
      <c r="Y91">
        <v>1</v>
      </c>
      <c r="Z91">
        <v>1</v>
      </c>
      <c r="AA91">
        <f t="shared" si="12"/>
        <v>167.50309413252344</v>
      </c>
      <c r="AB91">
        <f t="shared" si="17"/>
        <v>67.503094132523444</v>
      </c>
    </row>
    <row r="92" spans="1:28">
      <c r="A92">
        <v>23</v>
      </c>
      <c r="B92" t="s">
        <v>1331</v>
      </c>
      <c r="C92" t="s">
        <v>1337</v>
      </c>
      <c r="D92">
        <v>0.4603448</v>
      </c>
      <c r="E92">
        <v>0.145234329</v>
      </c>
      <c r="F92">
        <v>0.39414630699999997</v>
      </c>
      <c r="G92">
        <v>0.123698828</v>
      </c>
      <c r="H92">
        <v>0.17229929499999999</v>
      </c>
      <c r="I92" s="3">
        <v>17.714378972402564</v>
      </c>
      <c r="J92" s="3">
        <v>0</v>
      </c>
      <c r="K92" s="3">
        <v>27.22689624735423</v>
      </c>
      <c r="L92" s="3">
        <f t="shared" si="13"/>
        <v>44.94127521975679</v>
      </c>
      <c r="M92" s="17">
        <v>1.95</v>
      </c>
      <c r="N92" s="17">
        <v>4.5</v>
      </c>
      <c r="O92" s="17">
        <v>3.39</v>
      </c>
      <c r="P92" s="4">
        <f t="shared" si="14"/>
        <v>89.6017637764282</v>
      </c>
      <c r="Q92" s="4">
        <f t="shared" si="10"/>
        <v>55.05872478024321</v>
      </c>
      <c r="R92" s="4">
        <f t="shared" si="11"/>
        <v>177.57975789333724</v>
      </c>
      <c r="S92">
        <f t="shared" si="15"/>
        <v>1.9523165586669335</v>
      </c>
      <c r="T92">
        <f t="shared" si="15"/>
        <v>1.7408261484427621</v>
      </c>
      <c r="U92">
        <f t="shared" si="15"/>
        <v>2.2493934595493021</v>
      </c>
      <c r="V92" s="2">
        <f t="shared" si="16"/>
        <v>2.0381566183822679</v>
      </c>
      <c r="Y92">
        <v>1</v>
      </c>
      <c r="Z92">
        <v>1</v>
      </c>
      <c r="AA92">
        <f t="shared" si="12"/>
        <v>177.57975789333724</v>
      </c>
      <c r="AB92">
        <f t="shared" si="17"/>
        <v>77.579757893337245</v>
      </c>
    </row>
    <row r="93" spans="1:28">
      <c r="A93">
        <v>23</v>
      </c>
      <c r="B93" t="s">
        <v>1330</v>
      </c>
      <c r="C93" t="s">
        <v>1324</v>
      </c>
      <c r="D93">
        <v>0.42814165100000001</v>
      </c>
      <c r="E93">
        <v>0.12998626199999999</v>
      </c>
      <c r="F93">
        <v>0.44175715700000001</v>
      </c>
      <c r="G93">
        <v>8.2635689999999998E-2</v>
      </c>
      <c r="H93">
        <v>0.12727592500000001</v>
      </c>
      <c r="I93" s="3">
        <v>22.696771329479052</v>
      </c>
      <c r="J93" s="3">
        <v>0</v>
      </c>
      <c r="K93" s="3">
        <v>34.307993781184891</v>
      </c>
      <c r="L93" s="3">
        <f t="shared" si="13"/>
        <v>57.004765110663939</v>
      </c>
      <c r="M93" s="17">
        <v>2.14</v>
      </c>
      <c r="N93" s="17">
        <v>4.33</v>
      </c>
      <c r="O93" s="17">
        <v>3</v>
      </c>
      <c r="P93" s="4">
        <f t="shared" si="14"/>
        <v>91.566325534421225</v>
      </c>
      <c r="Q93" s="4">
        <f t="shared" si="10"/>
        <v>42.995234889336061</v>
      </c>
      <c r="R93" s="4">
        <f t="shared" si="11"/>
        <v>191.54884796186664</v>
      </c>
      <c r="S93">
        <f t="shared" si="15"/>
        <v>1.9617357867308109</v>
      </c>
      <c r="T93">
        <f t="shared" si="15"/>
        <v>1.6334203259065463</v>
      </c>
      <c r="U93">
        <f t="shared" si="15"/>
        <v>2.2822795443362782</v>
      </c>
      <c r="V93" s="2">
        <f t="shared" si="16"/>
        <v>2.0604363239813765</v>
      </c>
      <c r="Y93">
        <v>2</v>
      </c>
      <c r="Z93">
        <v>0</v>
      </c>
      <c r="AA93">
        <f t="shared" si="12"/>
        <v>91.566325534421225</v>
      </c>
      <c r="AB93">
        <f t="shared" si="17"/>
        <v>-8.4336744655787754</v>
      </c>
    </row>
    <row r="94" spans="1:28">
      <c r="A94">
        <v>23</v>
      </c>
      <c r="B94" t="s">
        <v>1333</v>
      </c>
      <c r="C94" t="s">
        <v>1341</v>
      </c>
      <c r="D94">
        <v>0.51248210800000005</v>
      </c>
      <c r="E94">
        <v>0.19373733300000001</v>
      </c>
      <c r="F94">
        <v>0.291561866</v>
      </c>
      <c r="G94">
        <v>0.31049173200000002</v>
      </c>
      <c r="H94">
        <v>0.35307118599999998</v>
      </c>
      <c r="I94" s="3">
        <v>26.293205826196367</v>
      </c>
      <c r="J94" s="3">
        <v>0</v>
      </c>
      <c r="K94" s="3">
        <v>8.0282987262394165</v>
      </c>
      <c r="L94" s="3">
        <f t="shared" si="13"/>
        <v>34.321504552435783</v>
      </c>
      <c r="M94" s="17">
        <v>2.62</v>
      </c>
      <c r="N94" s="17">
        <v>3.1</v>
      </c>
      <c r="O94" s="17">
        <v>3.1</v>
      </c>
      <c r="P94" s="4">
        <f t="shared" si="14"/>
        <v>134.56669471219868</v>
      </c>
      <c r="Q94" s="4">
        <f t="shared" si="10"/>
        <v>65.678495447564217</v>
      </c>
      <c r="R94" s="4">
        <f t="shared" si="11"/>
        <v>90.566221498906401</v>
      </c>
      <c r="S94">
        <f t="shared" si="15"/>
        <v>2.1289375852035466</v>
      </c>
      <c r="T94">
        <f t="shared" si="15"/>
        <v>1.8174231954770246</v>
      </c>
      <c r="U94">
        <f t="shared" si="15"/>
        <v>1.9569662489793072</v>
      </c>
      <c r="V94" s="2">
        <f t="shared" si="16"/>
        <v>2.0137218755410271</v>
      </c>
      <c r="Y94">
        <v>1</v>
      </c>
      <c r="Z94">
        <v>4</v>
      </c>
      <c r="AA94">
        <f t="shared" si="12"/>
        <v>65.678495447564217</v>
      </c>
      <c r="AB94">
        <f t="shared" si="17"/>
        <v>-34.321504552435783</v>
      </c>
    </row>
    <row r="95" spans="1:28">
      <c r="A95">
        <v>23</v>
      </c>
      <c r="B95" t="s">
        <v>1336</v>
      </c>
      <c r="C95" t="s">
        <v>1326</v>
      </c>
      <c r="D95">
        <v>0.37866125</v>
      </c>
      <c r="E95">
        <v>0.37866125</v>
      </c>
      <c r="F95">
        <v>0.19988699600000001</v>
      </c>
      <c r="G95">
        <v>0.75421344499999998</v>
      </c>
      <c r="H95">
        <v>0.73834382300000001</v>
      </c>
      <c r="I95" s="3">
        <v>0</v>
      </c>
      <c r="J95" s="3">
        <v>30.377906597209456</v>
      </c>
      <c r="K95" s="3">
        <v>16.429162172086865</v>
      </c>
      <c r="L95" s="3">
        <f t="shared" si="13"/>
        <v>46.807068769296322</v>
      </c>
      <c r="M95" s="17">
        <v>1.3</v>
      </c>
      <c r="N95" s="17">
        <v>12</v>
      </c>
      <c r="O95" s="17">
        <v>5.75</v>
      </c>
      <c r="P95" s="4">
        <f t="shared" si="14"/>
        <v>53.192931230703678</v>
      </c>
      <c r="Q95" s="4">
        <f t="shared" si="10"/>
        <v>227.86589416465804</v>
      </c>
      <c r="R95" s="4">
        <f t="shared" si="11"/>
        <v>250.34287729574606</v>
      </c>
      <c r="S95">
        <f t="shared" si="15"/>
        <v>1.7258539230568828</v>
      </c>
      <c r="T95">
        <f t="shared" si="15"/>
        <v>2.3576793270034297</v>
      </c>
      <c r="U95">
        <f t="shared" si="15"/>
        <v>2.3985352394530866</v>
      </c>
      <c r="V95" s="2">
        <f t="shared" si="16"/>
        <v>2.0257118086988188</v>
      </c>
      <c r="Y95">
        <v>0</v>
      </c>
      <c r="Z95">
        <v>0</v>
      </c>
      <c r="AA95">
        <f t="shared" si="12"/>
        <v>250.34287729574606</v>
      </c>
      <c r="AB95">
        <f t="shared" si="17"/>
        <v>150.34287729574606</v>
      </c>
    </row>
    <row r="96" spans="1:28">
      <c r="A96">
        <v>23</v>
      </c>
      <c r="B96" t="s">
        <v>1325</v>
      </c>
      <c r="C96" t="s">
        <v>1335</v>
      </c>
      <c r="D96">
        <v>0.33148570100000002</v>
      </c>
      <c r="E96">
        <v>0.33148570100000002</v>
      </c>
      <c r="F96">
        <v>0.33646458299999998</v>
      </c>
      <c r="G96">
        <v>0.25114641900000001</v>
      </c>
      <c r="H96">
        <v>0.33576730799999999</v>
      </c>
      <c r="I96" s="3">
        <v>0</v>
      </c>
      <c r="J96" s="3">
        <v>11.843707362543814</v>
      </c>
      <c r="K96" s="3">
        <v>18.120713583702592</v>
      </c>
      <c r="L96" s="3">
        <f t="shared" si="13"/>
        <v>29.964420946246406</v>
      </c>
      <c r="M96" s="17">
        <v>2</v>
      </c>
      <c r="N96" s="17">
        <v>4.5</v>
      </c>
      <c r="O96" s="17">
        <v>3.29</v>
      </c>
      <c r="P96" s="4">
        <f t="shared" si="14"/>
        <v>70.035579053753594</v>
      </c>
      <c r="Q96" s="4">
        <f t="shared" si="10"/>
        <v>109.00137627652273</v>
      </c>
      <c r="R96" s="4">
        <f t="shared" si="11"/>
        <v>151.57879018041524</v>
      </c>
      <c r="S96">
        <f t="shared" si="15"/>
        <v>1.8453187237455402</v>
      </c>
      <c r="T96">
        <f t="shared" si="15"/>
        <v>2.037431981477559</v>
      </c>
      <c r="U96">
        <f t="shared" si="15"/>
        <v>2.1806384364409643</v>
      </c>
      <c r="V96" s="2">
        <f t="shared" si="16"/>
        <v>2.0207839415200044</v>
      </c>
      <c r="Y96">
        <v>1</v>
      </c>
      <c r="Z96">
        <v>0</v>
      </c>
      <c r="AA96">
        <f t="shared" si="12"/>
        <v>70.035579053753594</v>
      </c>
      <c r="AB96">
        <f t="shared" si="17"/>
        <v>-29.964420946246406</v>
      </c>
    </row>
    <row r="97" spans="1:28">
      <c r="A97">
        <v>23</v>
      </c>
      <c r="B97" t="s">
        <v>1328</v>
      </c>
      <c r="C97" t="s">
        <v>1339</v>
      </c>
      <c r="D97">
        <v>0.53307160200000003</v>
      </c>
      <c r="E97">
        <v>0.173723663</v>
      </c>
      <c r="F97">
        <v>0.29093027199999999</v>
      </c>
      <c r="G97">
        <v>0.29592793099999998</v>
      </c>
      <c r="H97">
        <v>0.32992772500000001</v>
      </c>
      <c r="I97" s="3">
        <v>27.261379849714785</v>
      </c>
      <c r="J97" s="3">
        <v>0</v>
      </c>
      <c r="K97" s="3">
        <v>7.3988253487668691</v>
      </c>
      <c r="L97" s="3">
        <f t="shared" si="13"/>
        <v>34.660205198481655</v>
      </c>
      <c r="M97" s="17">
        <v>2.5</v>
      </c>
      <c r="N97" s="17">
        <v>3</v>
      </c>
      <c r="O97" s="17">
        <v>3.39</v>
      </c>
      <c r="P97" s="4">
        <f t="shared" si="14"/>
        <v>133.4932444258053</v>
      </c>
      <c r="Q97" s="4">
        <f t="shared" si="10"/>
        <v>65.339794801518352</v>
      </c>
      <c r="R97" s="4">
        <f t="shared" si="11"/>
        <v>87.536270847818955</v>
      </c>
      <c r="S97">
        <f t="shared" si="15"/>
        <v>2.1254592883011152</v>
      </c>
      <c r="T97">
        <f t="shared" si="15"/>
        <v>1.8151777662473432</v>
      </c>
      <c r="U97">
        <f t="shared" si="15"/>
        <v>1.9421880411951746</v>
      </c>
      <c r="V97" s="2">
        <f t="shared" si="16"/>
        <v>2.0134026134491609</v>
      </c>
      <c r="Y97">
        <v>2</v>
      </c>
      <c r="Z97">
        <v>2</v>
      </c>
      <c r="AA97">
        <f t="shared" si="12"/>
        <v>87.536270847818955</v>
      </c>
      <c r="AB97">
        <f t="shared" si="17"/>
        <v>-12.463729152181045</v>
      </c>
    </row>
    <row r="98" spans="1:28">
      <c r="A98">
        <v>23</v>
      </c>
      <c r="B98" t="s">
        <v>1327</v>
      </c>
      <c r="C98" t="s">
        <v>1340</v>
      </c>
      <c r="D98">
        <v>0.64401688700000004</v>
      </c>
      <c r="E98">
        <v>0.142543214</v>
      </c>
      <c r="F98">
        <v>0.17998066700000001</v>
      </c>
      <c r="G98">
        <v>0.61580568199999997</v>
      </c>
      <c r="H98">
        <v>0.54772156299999997</v>
      </c>
      <c r="I98" s="3">
        <v>0</v>
      </c>
      <c r="J98" s="3">
        <v>0.10170145756917562</v>
      </c>
      <c r="K98" s="3">
        <v>11.871685266240551</v>
      </c>
      <c r="L98" s="3">
        <f t="shared" si="13"/>
        <v>11.973386723809726</v>
      </c>
      <c r="M98" s="17">
        <v>1.28</v>
      </c>
      <c r="N98" s="17">
        <v>13</v>
      </c>
      <c r="O98" s="17">
        <v>6</v>
      </c>
      <c r="P98" s="4">
        <f t="shared" si="14"/>
        <v>88.026613276190275</v>
      </c>
      <c r="Q98" s="4">
        <f t="shared" si="10"/>
        <v>88.636822021605326</v>
      </c>
      <c r="R98" s="4">
        <f t="shared" si="11"/>
        <v>242.35852173731746</v>
      </c>
      <c r="S98">
        <f t="shared" si="15"/>
        <v>1.9446139931915469</v>
      </c>
      <c r="T98">
        <f t="shared" si="15"/>
        <v>1.9476141764996238</v>
      </c>
      <c r="U98">
        <f t="shared" si="15"/>
        <v>2.384458294858971</v>
      </c>
      <c r="V98" s="2">
        <f t="shared" si="16"/>
        <v>1.9591398290044792</v>
      </c>
      <c r="Y98">
        <v>4</v>
      </c>
      <c r="Z98">
        <v>0</v>
      </c>
      <c r="AA98">
        <f t="shared" si="12"/>
        <v>88.026613276190275</v>
      </c>
      <c r="AB98">
        <f t="shared" si="17"/>
        <v>-11.973386723809725</v>
      </c>
    </row>
    <row r="99" spans="1:28">
      <c r="A99">
        <v>23</v>
      </c>
      <c r="B99" t="s">
        <v>1334</v>
      </c>
      <c r="C99" t="s">
        <v>1332</v>
      </c>
      <c r="D99">
        <v>0.41538720800000001</v>
      </c>
      <c r="E99">
        <v>0.299820164</v>
      </c>
      <c r="F99">
        <v>0.28220204900000001</v>
      </c>
      <c r="G99">
        <v>0.39749330300000002</v>
      </c>
      <c r="H99">
        <v>0.45764521200000002</v>
      </c>
      <c r="I99" s="3">
        <v>31.006365174282795</v>
      </c>
      <c r="J99" s="3">
        <v>18.116272177425881</v>
      </c>
      <c r="K99" s="3">
        <v>0</v>
      </c>
      <c r="L99" s="3">
        <f t="shared" si="13"/>
        <v>49.122637351708676</v>
      </c>
      <c r="M99" s="17">
        <v>4.75</v>
      </c>
      <c r="N99" s="17">
        <v>1.75</v>
      </c>
      <c r="O99" s="17">
        <v>4.2</v>
      </c>
      <c r="P99" s="4">
        <f t="shared" si="14"/>
        <v>198.15759722613461</v>
      </c>
      <c r="Q99" s="4">
        <f t="shared" si="10"/>
        <v>126.96570579348003</v>
      </c>
      <c r="R99" s="4">
        <f t="shared" si="11"/>
        <v>50.877362648291324</v>
      </c>
      <c r="S99">
        <f t="shared" si="15"/>
        <v>2.2970107275414584</v>
      </c>
      <c r="T99">
        <f t="shared" si="15"/>
        <v>2.1036864312242831</v>
      </c>
      <c r="U99">
        <f t="shared" si="15"/>
        <v>1.706524590514171</v>
      </c>
      <c r="V99" s="2">
        <f t="shared" si="16"/>
        <v>2.0664612197857193</v>
      </c>
      <c r="Y99">
        <v>2</v>
      </c>
      <c r="Z99">
        <v>1</v>
      </c>
      <c r="AA99">
        <f t="shared" si="12"/>
        <v>198.15759722613461</v>
      </c>
      <c r="AB99">
        <f t="shared" si="17"/>
        <v>98.157597226134612</v>
      </c>
    </row>
    <row r="100" spans="1:28">
      <c r="A100">
        <v>23</v>
      </c>
      <c r="B100" t="s">
        <v>1343</v>
      </c>
      <c r="C100" t="s">
        <v>1338</v>
      </c>
      <c r="D100">
        <v>4.7340321999999997E-2</v>
      </c>
      <c r="E100">
        <v>0.76720553999999996</v>
      </c>
      <c r="F100">
        <v>0.10594753599999999</v>
      </c>
      <c r="G100">
        <v>0.60812470799999996</v>
      </c>
      <c r="H100">
        <v>0.387523271</v>
      </c>
      <c r="I100" s="3">
        <v>0</v>
      </c>
      <c r="J100" s="3">
        <v>78.311012119400374</v>
      </c>
      <c r="K100" s="3">
        <v>4.1808056768556376</v>
      </c>
      <c r="L100" s="3">
        <f t="shared" si="13"/>
        <v>82.491817796256015</v>
      </c>
      <c r="M100" s="17">
        <v>3.1</v>
      </c>
      <c r="N100" s="17">
        <v>2.29</v>
      </c>
      <c r="O100" s="17">
        <v>3.75</v>
      </c>
      <c r="P100" s="4">
        <f t="shared" si="14"/>
        <v>17.508182203743988</v>
      </c>
      <c r="Q100" s="4">
        <f t="shared" si="10"/>
        <v>311.17447765149535</v>
      </c>
      <c r="R100" s="4">
        <f t="shared" si="11"/>
        <v>27.0822272037434</v>
      </c>
      <c r="S100">
        <f t="shared" si="15"/>
        <v>1.243241057570323</v>
      </c>
      <c r="T100">
        <f t="shared" si="15"/>
        <v>2.4930039691991785</v>
      </c>
      <c r="U100">
        <f t="shared" si="15"/>
        <v>1.4326843772406401</v>
      </c>
      <c r="V100" s="2">
        <f t="shared" si="16"/>
        <v>2.1232912680349387</v>
      </c>
      <c r="Y100">
        <v>4</v>
      </c>
      <c r="Z100">
        <v>3</v>
      </c>
      <c r="AA100">
        <f t="shared" si="12"/>
        <v>17.508182203743988</v>
      </c>
      <c r="AB100">
        <f t="shared" si="17"/>
        <v>-82.491817796256015</v>
      </c>
    </row>
    <row r="101" spans="1:28">
      <c r="A101">
        <v>23</v>
      </c>
      <c r="B101" t="s">
        <v>1329</v>
      </c>
      <c r="C101" t="s">
        <v>1342</v>
      </c>
      <c r="D101">
        <v>0.62959098499999999</v>
      </c>
      <c r="E101">
        <v>9.3997211999999997E-2</v>
      </c>
      <c r="F101">
        <v>0.111658629</v>
      </c>
      <c r="G101">
        <v>0.71047623100000001</v>
      </c>
      <c r="H101">
        <v>0.59910791600000002</v>
      </c>
      <c r="I101" s="3">
        <v>0</v>
      </c>
      <c r="J101" s="3">
        <v>0</v>
      </c>
      <c r="K101" s="3">
        <v>7.4451751059266336</v>
      </c>
      <c r="L101" s="3">
        <f t="shared" si="13"/>
        <v>7.4451751059266336</v>
      </c>
      <c r="M101" s="17">
        <v>1.22</v>
      </c>
      <c r="N101" s="17">
        <v>15</v>
      </c>
      <c r="O101" s="17">
        <v>7</v>
      </c>
      <c r="P101" s="4">
        <f t="shared" si="14"/>
        <v>92.554824894073363</v>
      </c>
      <c r="Q101" s="4">
        <f t="shared" si="10"/>
        <v>92.554824894073363</v>
      </c>
      <c r="R101" s="4">
        <f t="shared" si="11"/>
        <v>204.23245148297286</v>
      </c>
      <c r="S101">
        <f t="shared" si="15"/>
        <v>1.966399063502251</v>
      </c>
      <c r="T101">
        <f t="shared" si="15"/>
        <v>1.966399063502251</v>
      </c>
      <c r="U101">
        <f t="shared" si="15"/>
        <v>2.3101247503867053</v>
      </c>
      <c r="V101" s="2">
        <f t="shared" si="16"/>
        <v>1.6808085153892289</v>
      </c>
      <c r="Y101">
        <v>3</v>
      </c>
      <c r="Z101">
        <v>0</v>
      </c>
      <c r="AA101">
        <f t="shared" si="12"/>
        <v>92.554824894073363</v>
      </c>
      <c r="AB101">
        <f t="shared" si="17"/>
        <v>-7.4451751059266371</v>
      </c>
    </row>
    <row r="102" spans="1:28">
      <c r="A102">
        <v>24</v>
      </c>
      <c r="B102" t="s">
        <v>1324</v>
      </c>
      <c r="C102" t="s">
        <v>1336</v>
      </c>
      <c r="D102">
        <v>0.16751017000000001</v>
      </c>
      <c r="E102">
        <v>0.54371451000000004</v>
      </c>
      <c r="F102">
        <v>0.28624228899999998</v>
      </c>
      <c r="G102">
        <v>0.30145553800000002</v>
      </c>
      <c r="H102">
        <v>0.33010899799999999</v>
      </c>
      <c r="I102" s="3">
        <v>9.3058030371639795</v>
      </c>
      <c r="J102" s="3">
        <v>41.973425469714691</v>
      </c>
      <c r="K102" s="3">
        <v>0</v>
      </c>
      <c r="L102" s="3">
        <f t="shared" si="13"/>
        <v>51.279228506878667</v>
      </c>
      <c r="M102" s="17">
        <v>6.5</v>
      </c>
      <c r="N102" s="17">
        <v>1.61</v>
      </c>
      <c r="O102" s="17">
        <v>3.89</v>
      </c>
      <c r="P102" s="4">
        <f t="shared" si="14"/>
        <v>109.20849123468719</v>
      </c>
      <c r="Q102" s="4">
        <f t="shared" si="10"/>
        <v>211.99739657031148</v>
      </c>
      <c r="R102" s="4">
        <f t="shared" si="11"/>
        <v>48.720771493121326</v>
      </c>
      <c r="S102">
        <f t="shared" si="15"/>
        <v>2.0382564071690998</v>
      </c>
      <c r="T102">
        <f t="shared" si="15"/>
        <v>2.3263305276170052</v>
      </c>
      <c r="U102">
        <f t="shared" si="15"/>
        <v>1.6877141567297576</v>
      </c>
      <c r="V102" s="2">
        <f t="shared" si="16"/>
        <v>2.0893835035898372</v>
      </c>
      <c r="Y102">
        <v>0</v>
      </c>
      <c r="Z102">
        <v>4</v>
      </c>
      <c r="AA102">
        <f t="shared" si="12"/>
        <v>211.99739657031148</v>
      </c>
      <c r="AB102">
        <f t="shared" si="17"/>
        <v>111.99739657031148</v>
      </c>
    </row>
    <row r="103" spans="1:28">
      <c r="A103">
        <v>24</v>
      </c>
      <c r="B103" t="s">
        <v>1335</v>
      </c>
      <c r="C103" t="s">
        <v>1329</v>
      </c>
      <c r="D103">
        <v>0.18623648600000001</v>
      </c>
      <c r="E103">
        <v>0.448299954</v>
      </c>
      <c r="F103">
        <v>0.365041163</v>
      </c>
      <c r="G103">
        <v>0.170615093</v>
      </c>
      <c r="H103">
        <v>0.23365981899999999</v>
      </c>
      <c r="I103" s="3">
        <v>10.644164321929264</v>
      </c>
      <c r="J103" s="3">
        <v>29.446715855347783</v>
      </c>
      <c r="K103" s="3">
        <v>0</v>
      </c>
      <c r="L103" s="3">
        <f t="shared" si="13"/>
        <v>40.090880177277043</v>
      </c>
      <c r="M103" s="17">
        <v>7.5</v>
      </c>
      <c r="N103" s="17">
        <v>1.57</v>
      </c>
      <c r="O103" s="17">
        <v>3.89</v>
      </c>
      <c r="P103" s="4">
        <f t="shared" si="14"/>
        <v>139.74035223719244</v>
      </c>
      <c r="Q103" s="4">
        <f t="shared" si="10"/>
        <v>174.45684450002585</v>
      </c>
      <c r="R103" s="4">
        <f t="shared" si="11"/>
        <v>59.90911982272295</v>
      </c>
      <c r="S103">
        <f t="shared" si="15"/>
        <v>2.1453218336261832</v>
      </c>
      <c r="T103">
        <f t="shared" si="15"/>
        <v>2.2416880128800365</v>
      </c>
      <c r="U103">
        <f t="shared" si="15"/>
        <v>1.7774929390371597</v>
      </c>
      <c r="V103" s="2">
        <f t="shared" si="16"/>
        <v>2.0533439223805017</v>
      </c>
      <c r="Y103">
        <v>0</v>
      </c>
      <c r="Z103">
        <v>1</v>
      </c>
      <c r="AA103">
        <f t="shared" si="12"/>
        <v>174.45684450002585</v>
      </c>
      <c r="AB103">
        <f t="shared" si="17"/>
        <v>74.456844500025852</v>
      </c>
    </row>
    <row r="104" spans="1:28">
      <c r="A104">
        <v>24</v>
      </c>
      <c r="B104" t="s">
        <v>1332</v>
      </c>
      <c r="C104" t="s">
        <v>1325</v>
      </c>
      <c r="D104">
        <v>0.651363582</v>
      </c>
      <c r="E104">
        <v>0.13602454</v>
      </c>
      <c r="F104">
        <v>0.18519851300000001</v>
      </c>
      <c r="G104">
        <v>0.58048582000000004</v>
      </c>
      <c r="H104">
        <v>0.51337876699999996</v>
      </c>
      <c r="I104" s="3">
        <v>14.880222881874433</v>
      </c>
      <c r="J104" s="3">
        <v>0</v>
      </c>
      <c r="K104" s="3">
        <v>8.0268411846053258</v>
      </c>
      <c r="L104" s="3">
        <f t="shared" si="13"/>
        <v>22.907064066479759</v>
      </c>
      <c r="M104" s="17">
        <v>1.5</v>
      </c>
      <c r="N104" s="17">
        <v>7</v>
      </c>
      <c r="O104" s="17">
        <v>4.75</v>
      </c>
      <c r="P104" s="4">
        <f t="shared" si="14"/>
        <v>99.413270256331884</v>
      </c>
      <c r="Q104" s="4">
        <f t="shared" si="10"/>
        <v>77.092935933520238</v>
      </c>
      <c r="R104" s="4">
        <f t="shared" si="11"/>
        <v>133.28082422575753</v>
      </c>
      <c r="S104">
        <f t="shared" si="15"/>
        <v>1.9974443603976024</v>
      </c>
      <c r="T104">
        <f t="shared" si="15"/>
        <v>1.8870145852410525</v>
      </c>
      <c r="U104">
        <f t="shared" si="15"/>
        <v>2.124767669803945</v>
      </c>
      <c r="V104" s="2">
        <f t="shared" si="16"/>
        <v>1.9512466172831517</v>
      </c>
      <c r="Y104">
        <v>4</v>
      </c>
      <c r="Z104">
        <v>1</v>
      </c>
      <c r="AA104">
        <f t="shared" si="12"/>
        <v>99.413270256331884</v>
      </c>
      <c r="AB104">
        <f t="shared" si="17"/>
        <v>-0.58672974366811559</v>
      </c>
    </row>
    <row r="105" spans="1:28">
      <c r="A105">
        <v>24</v>
      </c>
      <c r="B105" t="s">
        <v>1340</v>
      </c>
      <c r="C105" t="s">
        <v>1330</v>
      </c>
      <c r="D105">
        <v>0.57551346000000003</v>
      </c>
      <c r="E105">
        <v>0.14823752500000001</v>
      </c>
      <c r="F105">
        <v>0.272872161</v>
      </c>
      <c r="G105">
        <v>0.31410350500000001</v>
      </c>
      <c r="H105">
        <v>0.32523422499999999</v>
      </c>
      <c r="I105" s="3">
        <v>34.26151687002573</v>
      </c>
      <c r="J105" s="3">
        <v>0</v>
      </c>
      <c r="K105" s="3">
        <v>14.443251630525937</v>
      </c>
      <c r="L105" s="3">
        <f t="shared" si="13"/>
        <v>48.704768500551666</v>
      </c>
      <c r="M105" s="17">
        <v>2.14</v>
      </c>
      <c r="N105" s="17">
        <v>4</v>
      </c>
      <c r="O105" s="17">
        <v>3.2</v>
      </c>
      <c r="P105" s="4">
        <f t="shared" si="14"/>
        <v>124.61487760130342</v>
      </c>
      <c r="Q105" s="4">
        <f t="shared" si="10"/>
        <v>51.295231499448334</v>
      </c>
      <c r="R105" s="4">
        <f t="shared" si="11"/>
        <v>109.06823802155208</v>
      </c>
      <c r="S105">
        <f t="shared" si="15"/>
        <v>2.0955698952479835</v>
      </c>
      <c r="T105">
        <f t="shared" si="15"/>
        <v>1.7100769941618654</v>
      </c>
      <c r="U105">
        <f t="shared" si="15"/>
        <v>2.037698297240258</v>
      </c>
      <c r="V105" s="2">
        <f t="shared" si="16"/>
        <v>2.0155574000939684</v>
      </c>
      <c r="Y105">
        <v>1</v>
      </c>
      <c r="Z105">
        <v>1</v>
      </c>
      <c r="AA105">
        <f t="shared" si="12"/>
        <v>109.06823802155208</v>
      </c>
      <c r="AB105">
        <f t="shared" si="17"/>
        <v>9.0682380215520766</v>
      </c>
    </row>
    <row r="106" spans="1:28">
      <c r="A106">
        <v>24</v>
      </c>
      <c r="B106" t="s">
        <v>1341</v>
      </c>
      <c r="C106" t="s">
        <v>1334</v>
      </c>
      <c r="D106">
        <v>0.52280413599999997</v>
      </c>
      <c r="E106">
        <v>0.17481250600000001</v>
      </c>
      <c r="F106">
        <v>0.30055784000000002</v>
      </c>
      <c r="G106">
        <v>0.27527283699999999</v>
      </c>
      <c r="H106">
        <v>0.31445039200000002</v>
      </c>
      <c r="I106" s="3">
        <v>17.417200292137721</v>
      </c>
      <c r="J106" s="3">
        <v>0</v>
      </c>
      <c r="K106" s="3">
        <v>12.638016815646509</v>
      </c>
      <c r="L106" s="3">
        <f t="shared" si="13"/>
        <v>30.05521710778423</v>
      </c>
      <c r="M106" s="17">
        <v>2</v>
      </c>
      <c r="N106" s="17">
        <v>4</v>
      </c>
      <c r="O106" s="17">
        <v>3.6</v>
      </c>
      <c r="P106" s="4">
        <f t="shared" si="14"/>
        <v>104.77918347649121</v>
      </c>
      <c r="Q106" s="4">
        <f t="shared" si="10"/>
        <v>69.94478289221577</v>
      </c>
      <c r="R106" s="4">
        <f t="shared" si="11"/>
        <v>120.49685015480182</v>
      </c>
      <c r="S106">
        <f t="shared" si="15"/>
        <v>2.0202750097538829</v>
      </c>
      <c r="T106">
        <f t="shared" si="15"/>
        <v>1.8447553264672967</v>
      </c>
      <c r="U106">
        <f t="shared" si="15"/>
        <v>2.0809756943941418</v>
      </c>
      <c r="V106" s="2">
        <f t="shared" si="16"/>
        <v>2.0041479923329701</v>
      </c>
      <c r="Y106">
        <v>1</v>
      </c>
      <c r="Z106">
        <v>1</v>
      </c>
      <c r="AA106">
        <f t="shared" si="12"/>
        <v>120.49685015480182</v>
      </c>
      <c r="AB106">
        <f t="shared" si="17"/>
        <v>20.49685015480182</v>
      </c>
    </row>
    <row r="107" spans="1:28">
      <c r="A107">
        <v>24</v>
      </c>
      <c r="B107" t="s">
        <v>1342</v>
      </c>
      <c r="C107" t="s">
        <v>1333</v>
      </c>
      <c r="D107">
        <v>0.63066467699999995</v>
      </c>
      <c r="E107">
        <v>0.125489405</v>
      </c>
      <c r="F107">
        <v>0.236707046</v>
      </c>
      <c r="G107">
        <v>0.37907107800000001</v>
      </c>
      <c r="H107">
        <v>0.35137047100000002</v>
      </c>
      <c r="I107" s="3">
        <v>41.350220757466225</v>
      </c>
      <c r="J107" s="3">
        <v>0</v>
      </c>
      <c r="K107" s="3">
        <v>12.49145857481329</v>
      </c>
      <c r="L107" s="3">
        <f t="shared" si="13"/>
        <v>53.841679332279512</v>
      </c>
      <c r="M107" s="17">
        <v>2.04</v>
      </c>
      <c r="N107" s="17">
        <v>4.09</v>
      </c>
      <c r="O107" s="17">
        <v>3.39</v>
      </c>
      <c r="P107" s="4">
        <f t="shared" si="14"/>
        <v>130.51277101295159</v>
      </c>
      <c r="Q107" s="4">
        <f t="shared" si="10"/>
        <v>46.158320667720488</v>
      </c>
      <c r="R107" s="4">
        <f t="shared" si="11"/>
        <v>97.248386238706843</v>
      </c>
      <c r="S107">
        <f t="shared" si="15"/>
        <v>2.1156530105944569</v>
      </c>
      <c r="T107">
        <f t="shared" si="15"/>
        <v>1.6642499999308367</v>
      </c>
      <c r="U107">
        <f t="shared" si="15"/>
        <v>1.9878824032785709</v>
      </c>
      <c r="V107" s="2">
        <f t="shared" si="16"/>
        <v>2.0136591363086525</v>
      </c>
      <c r="Y107">
        <v>2</v>
      </c>
      <c r="Z107">
        <v>0</v>
      </c>
      <c r="AA107">
        <f t="shared" si="12"/>
        <v>130.51277101295159</v>
      </c>
      <c r="AB107">
        <f t="shared" si="17"/>
        <v>30.512771012951589</v>
      </c>
    </row>
    <row r="108" spans="1:28">
      <c r="A108">
        <v>24</v>
      </c>
      <c r="B108" t="s">
        <v>1326</v>
      </c>
      <c r="C108" t="s">
        <v>1328</v>
      </c>
      <c r="D108">
        <v>0.37429467300000002</v>
      </c>
      <c r="E108">
        <v>0.37429467300000002</v>
      </c>
      <c r="F108">
        <v>0.242309831</v>
      </c>
      <c r="G108">
        <v>0.57099929400000005</v>
      </c>
      <c r="H108">
        <v>0.59899154300000002</v>
      </c>
      <c r="I108" s="3">
        <v>0</v>
      </c>
      <c r="J108" s="3">
        <v>18.767172182853564</v>
      </c>
      <c r="K108" s="3">
        <v>7.4084853345578106</v>
      </c>
      <c r="L108" s="3">
        <f t="shared" si="13"/>
        <v>26.175657517411373</v>
      </c>
      <c r="M108" s="17">
        <v>1.85</v>
      </c>
      <c r="N108" s="17">
        <v>4.33</v>
      </c>
      <c r="O108" s="17">
        <v>3.89</v>
      </c>
      <c r="P108" s="4">
        <f t="shared" si="14"/>
        <v>73.824342482588634</v>
      </c>
      <c r="Q108" s="4">
        <f t="shared" si="10"/>
        <v>146.82864227388899</v>
      </c>
      <c r="R108" s="4">
        <f t="shared" si="11"/>
        <v>105.90308398122394</v>
      </c>
      <c r="S108">
        <f t="shared" si="15"/>
        <v>1.868199587605214</v>
      </c>
      <c r="T108">
        <f t="shared" si="15"/>
        <v>2.1668107828835073</v>
      </c>
      <c r="U108">
        <f t="shared" si="15"/>
        <v>2.0249086072890345</v>
      </c>
      <c r="V108" s="2">
        <f t="shared" si="16"/>
        <v>2.0009381495963363</v>
      </c>
      <c r="Y108">
        <v>2</v>
      </c>
      <c r="Z108">
        <v>0</v>
      </c>
      <c r="AA108">
        <f t="shared" si="12"/>
        <v>73.824342482588634</v>
      </c>
      <c r="AB108">
        <f t="shared" si="17"/>
        <v>-26.175657517411366</v>
      </c>
    </row>
    <row r="109" spans="1:28">
      <c r="A109">
        <v>24</v>
      </c>
      <c r="B109" t="s">
        <v>1338</v>
      </c>
      <c r="C109" t="s">
        <v>1331</v>
      </c>
      <c r="D109">
        <v>0.46234889299999998</v>
      </c>
      <c r="E109">
        <v>0.199274172</v>
      </c>
      <c r="F109">
        <v>0.14351279</v>
      </c>
      <c r="G109">
        <v>0.74543057499999998</v>
      </c>
      <c r="H109">
        <v>0.70562667599999995</v>
      </c>
      <c r="I109" s="3">
        <v>0</v>
      </c>
      <c r="J109" s="3">
        <v>17.787101806567428</v>
      </c>
      <c r="K109" s="3">
        <v>15.247071881790184</v>
      </c>
      <c r="L109" s="3">
        <f t="shared" si="13"/>
        <v>33.034173688357612</v>
      </c>
      <c r="M109" s="17">
        <v>1.1200000000000001</v>
      </c>
      <c r="N109" s="17">
        <v>26</v>
      </c>
      <c r="O109" s="17">
        <v>10</v>
      </c>
      <c r="P109" s="4">
        <f t="shared" si="14"/>
        <v>66.965826311642388</v>
      </c>
      <c r="Q109" s="4">
        <f t="shared" si="10"/>
        <v>244.83684437731665</v>
      </c>
      <c r="R109" s="4">
        <f t="shared" si="11"/>
        <v>463.38969523818719</v>
      </c>
      <c r="S109">
        <f t="shared" si="15"/>
        <v>1.8258532320956873</v>
      </c>
      <c r="T109">
        <f t="shared" si="15"/>
        <v>2.3888767733824916</v>
      </c>
      <c r="U109">
        <f t="shared" si="15"/>
        <v>2.6659463718127125</v>
      </c>
      <c r="V109" s="2">
        <f t="shared" si="16"/>
        <v>1.7028200634749604</v>
      </c>
      <c r="Y109">
        <v>3</v>
      </c>
      <c r="Z109">
        <v>1</v>
      </c>
      <c r="AA109">
        <f t="shared" si="12"/>
        <v>66.965826311642388</v>
      </c>
      <c r="AB109">
        <f t="shared" si="17"/>
        <v>-33.034173688357612</v>
      </c>
    </row>
    <row r="110" spans="1:28">
      <c r="A110">
        <v>24</v>
      </c>
      <c r="B110" t="s">
        <v>1339</v>
      </c>
      <c r="C110" t="s">
        <v>1327</v>
      </c>
      <c r="D110">
        <v>0.22527692399999999</v>
      </c>
      <c r="E110">
        <v>0.500263122</v>
      </c>
      <c r="F110">
        <v>0.27074534099999997</v>
      </c>
      <c r="G110">
        <v>0.39382435599999999</v>
      </c>
      <c r="H110">
        <v>0.433444579</v>
      </c>
      <c r="I110" s="3">
        <v>14.513114857286581</v>
      </c>
      <c r="J110" s="3">
        <v>38.812238708341241</v>
      </c>
      <c r="K110" s="3">
        <v>0</v>
      </c>
      <c r="L110" s="3">
        <f t="shared" si="13"/>
        <v>53.325353565627822</v>
      </c>
      <c r="M110" s="17">
        <v>5.75</v>
      </c>
      <c r="N110" s="17">
        <v>1.64</v>
      </c>
      <c r="O110" s="17">
        <v>4.09</v>
      </c>
      <c r="P110" s="4">
        <f t="shared" si="14"/>
        <v>130.12505686377</v>
      </c>
      <c r="Q110" s="4">
        <f t="shared" si="10"/>
        <v>205.41670275148786</v>
      </c>
      <c r="R110" s="4">
        <f t="shared" si="11"/>
        <v>46.674646434372178</v>
      </c>
      <c r="S110">
        <f t="shared" si="15"/>
        <v>2.114360932302386</v>
      </c>
      <c r="T110">
        <f t="shared" si="15"/>
        <v>2.3126357538565969</v>
      </c>
      <c r="U110">
        <f t="shared" si="15"/>
        <v>1.6690810368046674</v>
      </c>
      <c r="V110" s="2">
        <f t="shared" si="16"/>
        <v>2.0851390237942917</v>
      </c>
      <c r="Y110">
        <v>1</v>
      </c>
      <c r="Z110">
        <v>1</v>
      </c>
      <c r="AA110">
        <f t="shared" si="12"/>
        <v>46.674646434372178</v>
      </c>
      <c r="AB110">
        <f t="shared" si="17"/>
        <v>-53.325353565627822</v>
      </c>
    </row>
    <row r="111" spans="1:28">
      <c r="A111">
        <v>24</v>
      </c>
      <c r="B111" t="s">
        <v>1337</v>
      </c>
      <c r="C111" t="s">
        <v>1343</v>
      </c>
      <c r="D111">
        <v>0.25492325500000002</v>
      </c>
      <c r="E111">
        <v>0.403964936</v>
      </c>
      <c r="F111">
        <v>0.34053081200000002</v>
      </c>
      <c r="G111">
        <v>0.23233890300000001</v>
      </c>
      <c r="H111">
        <v>0.31064512700000002</v>
      </c>
      <c r="I111" s="3">
        <v>21.609954508724517</v>
      </c>
      <c r="J111" s="3">
        <v>32.566332543649168</v>
      </c>
      <c r="K111" s="3">
        <v>0</v>
      </c>
      <c r="L111" s="3">
        <f t="shared" si="13"/>
        <v>54.176287052373681</v>
      </c>
      <c r="M111" s="17">
        <v>12</v>
      </c>
      <c r="N111" s="17">
        <v>1.3</v>
      </c>
      <c r="O111" s="17">
        <v>5.75</v>
      </c>
      <c r="P111" s="4">
        <f t="shared" si="14"/>
        <v>305.14316705232056</v>
      </c>
      <c r="Q111" s="4">
        <f t="shared" si="10"/>
        <v>233.08012507360903</v>
      </c>
      <c r="R111" s="4">
        <f t="shared" si="11"/>
        <v>45.823712947626319</v>
      </c>
      <c r="S111">
        <f t="shared" si="15"/>
        <v>2.4845036494205908</v>
      </c>
      <c r="T111">
        <f t="shared" si="15"/>
        <v>2.3675052424658372</v>
      </c>
      <c r="U111">
        <f t="shared" si="15"/>
        <v>1.6610902757598736</v>
      </c>
      <c r="V111" s="2">
        <f t="shared" si="16"/>
        <v>2.1553992815318659</v>
      </c>
      <c r="Y111">
        <v>1</v>
      </c>
      <c r="Z111">
        <v>0</v>
      </c>
      <c r="AA111">
        <f t="shared" si="12"/>
        <v>305.14316705232056</v>
      </c>
      <c r="AB111">
        <f t="shared" si="17"/>
        <v>205.14316705232056</v>
      </c>
    </row>
    <row r="112" spans="1:28">
      <c r="A112">
        <v>25</v>
      </c>
      <c r="B112" t="s">
        <v>1341</v>
      </c>
      <c r="C112" t="s">
        <v>1325</v>
      </c>
      <c r="D112">
        <v>0.56162066499999996</v>
      </c>
      <c r="E112">
        <v>0.136550318</v>
      </c>
      <c r="F112">
        <v>0.29994923000000001</v>
      </c>
      <c r="G112">
        <v>0.24528728499999999</v>
      </c>
      <c r="H112">
        <v>0.26382212399999999</v>
      </c>
      <c r="I112" s="3">
        <v>41.378947729387193</v>
      </c>
      <c r="J112" s="3">
        <v>0</v>
      </c>
      <c r="K112" s="3">
        <v>11.584444243278362</v>
      </c>
      <c r="L112" s="3">
        <f t="shared" si="13"/>
        <v>52.963391972665555</v>
      </c>
      <c r="M112" s="17">
        <v>3.1</v>
      </c>
      <c r="N112" s="17">
        <v>2.54</v>
      </c>
      <c r="O112" s="17">
        <v>3.25</v>
      </c>
      <c r="P112" s="4">
        <f t="shared" si="14"/>
        <v>175.31134598843474</v>
      </c>
      <c r="Q112" s="4">
        <f t="shared" si="10"/>
        <v>47.036608027334445</v>
      </c>
      <c r="R112" s="4">
        <f t="shared" si="11"/>
        <v>76.461096405261486</v>
      </c>
      <c r="S112">
        <f t="shared" si="15"/>
        <v>2.2438100241412213</v>
      </c>
      <c r="T112">
        <f t="shared" si="15"/>
        <v>1.6724359957184678</v>
      </c>
      <c r="U112">
        <f t="shared" si="15"/>
        <v>1.8834405212443621</v>
      </c>
      <c r="V112" s="2">
        <f t="shared" si="16"/>
        <v>2.0534782790399073</v>
      </c>
      <c r="Y112">
        <v>1</v>
      </c>
      <c r="Z112">
        <v>1</v>
      </c>
      <c r="AA112">
        <f t="shared" si="12"/>
        <v>76.461096405261486</v>
      </c>
      <c r="AB112">
        <f t="shared" si="17"/>
        <v>-23.538903594738514</v>
      </c>
    </row>
    <row r="113" spans="1:28">
      <c r="A113">
        <v>25</v>
      </c>
      <c r="B113" t="s">
        <v>1337</v>
      </c>
      <c r="C113" t="s">
        <v>1332</v>
      </c>
      <c r="D113">
        <v>0.31661404700000001</v>
      </c>
      <c r="E113">
        <v>0.23005940899999999</v>
      </c>
      <c r="F113">
        <v>0.45328374199999999</v>
      </c>
      <c r="G113">
        <v>8.8303114000000002E-2</v>
      </c>
      <c r="H113">
        <v>0.162556958</v>
      </c>
      <c r="I113" s="3">
        <v>21.530762264734893</v>
      </c>
      <c r="J113" s="3">
        <v>7.5693251565385093</v>
      </c>
      <c r="K113" s="3">
        <v>0</v>
      </c>
      <c r="L113" s="3">
        <f t="shared" si="13"/>
        <v>29.1000874212734</v>
      </c>
      <c r="M113" s="17">
        <v>7</v>
      </c>
      <c r="N113" s="17">
        <v>1.5</v>
      </c>
      <c r="O113" s="17">
        <v>4.59</v>
      </c>
      <c r="P113" s="4">
        <f t="shared" si="14"/>
        <v>221.61524843187084</v>
      </c>
      <c r="Q113" s="4">
        <f t="shared" si="10"/>
        <v>105.64311504723835</v>
      </c>
      <c r="R113" s="4">
        <f t="shared" si="11"/>
        <v>70.8999125787266</v>
      </c>
      <c r="S113">
        <f t="shared" si="15"/>
        <v>2.3455996390978497</v>
      </c>
      <c r="T113">
        <f t="shared" si="15"/>
        <v>2.023841198554206</v>
      </c>
      <c r="U113">
        <f t="shared" si="15"/>
        <v>1.8506456996880025</v>
      </c>
      <c r="V113" s="2">
        <f t="shared" si="16"/>
        <v>2.0471211122965283</v>
      </c>
      <c r="Y113">
        <v>3</v>
      </c>
      <c r="Z113">
        <v>1</v>
      </c>
      <c r="AA113">
        <f t="shared" si="12"/>
        <v>221.61524843187084</v>
      </c>
      <c r="AB113">
        <f t="shared" si="17"/>
        <v>121.61524843187084</v>
      </c>
    </row>
    <row r="114" spans="1:28">
      <c r="A114">
        <v>25</v>
      </c>
      <c r="B114" t="s">
        <v>1333</v>
      </c>
      <c r="C114" t="s">
        <v>1343</v>
      </c>
      <c r="D114">
        <v>0.28643572099999998</v>
      </c>
      <c r="E114">
        <v>0.450005716</v>
      </c>
      <c r="F114">
        <v>0.258221388</v>
      </c>
      <c r="G114">
        <v>0.47917446299999999</v>
      </c>
      <c r="H114">
        <v>0.51909181100000001</v>
      </c>
      <c r="I114" s="3">
        <v>25.927235753317078</v>
      </c>
      <c r="J114" s="3">
        <v>39.380840564208519</v>
      </c>
      <c r="K114" s="3">
        <v>0</v>
      </c>
      <c r="L114" s="3">
        <f t="shared" si="13"/>
        <v>65.308076317525604</v>
      </c>
      <c r="M114" s="17">
        <v>12</v>
      </c>
      <c r="N114" s="17">
        <v>1.3</v>
      </c>
      <c r="O114" s="17">
        <v>5.75</v>
      </c>
      <c r="P114" s="4">
        <f t="shared" si="14"/>
        <v>345.81875272227933</v>
      </c>
      <c r="Q114" s="4">
        <f t="shared" si="10"/>
        <v>261.1317569266734</v>
      </c>
      <c r="R114" s="4">
        <f t="shared" si="11"/>
        <v>34.691923682474403</v>
      </c>
      <c r="S114">
        <f t="shared" si="15"/>
        <v>2.5388485400743543</v>
      </c>
      <c r="T114">
        <f t="shared" si="15"/>
        <v>2.4168596907404098</v>
      </c>
      <c r="U114">
        <f t="shared" si="15"/>
        <v>1.5402283823303922</v>
      </c>
      <c r="V114" s="2">
        <f t="shared" si="16"/>
        <v>2.2125374984115203</v>
      </c>
      <c r="Y114">
        <v>0</v>
      </c>
      <c r="Z114">
        <v>3</v>
      </c>
      <c r="AA114">
        <f t="shared" si="12"/>
        <v>261.1317569266734</v>
      </c>
      <c r="AB114">
        <f t="shared" si="17"/>
        <v>161.1317569266734</v>
      </c>
    </row>
    <row r="115" spans="1:28">
      <c r="A115">
        <v>25</v>
      </c>
      <c r="B115" t="s">
        <v>1339</v>
      </c>
      <c r="C115" t="s">
        <v>1324</v>
      </c>
      <c r="D115">
        <v>0.51021698800000004</v>
      </c>
      <c r="E115">
        <v>0.12101787899999999</v>
      </c>
      <c r="F115">
        <v>0.36826469699999997</v>
      </c>
      <c r="G115">
        <v>0.139910334</v>
      </c>
      <c r="H115">
        <v>0.170614559</v>
      </c>
      <c r="I115" s="3">
        <v>25.444216334237034</v>
      </c>
      <c r="J115" s="3">
        <v>0</v>
      </c>
      <c r="K115" s="3">
        <v>29.223144196346286</v>
      </c>
      <c r="L115" s="3">
        <f t="shared" si="13"/>
        <v>54.667360530583323</v>
      </c>
      <c r="M115" s="17">
        <v>1.75</v>
      </c>
      <c r="N115" s="17">
        <v>6</v>
      </c>
      <c r="O115" s="17">
        <v>3.5</v>
      </c>
      <c r="P115" s="4">
        <f t="shared" si="14"/>
        <v>89.860018054331491</v>
      </c>
      <c r="Q115" s="4">
        <f t="shared" si="10"/>
        <v>45.332639469416677</v>
      </c>
      <c r="R115" s="4">
        <f t="shared" si="11"/>
        <v>220.6715046474944</v>
      </c>
      <c r="S115">
        <f t="shared" si="15"/>
        <v>1.9535665015138033</v>
      </c>
      <c r="T115">
        <f t="shared" si="15"/>
        <v>1.6564110063657824</v>
      </c>
      <c r="U115">
        <f t="shared" si="15"/>
        <v>2.3437462562548319</v>
      </c>
      <c r="V115" s="2">
        <f t="shared" si="16"/>
        <v>2.0603171679072827</v>
      </c>
      <c r="Y115">
        <v>1</v>
      </c>
      <c r="Z115">
        <v>1</v>
      </c>
      <c r="AA115">
        <f t="shared" si="12"/>
        <v>220.6715046474944</v>
      </c>
      <c r="AB115">
        <f t="shared" si="17"/>
        <v>120.6715046474944</v>
      </c>
    </row>
    <row r="116" spans="1:28">
      <c r="A116">
        <v>25</v>
      </c>
      <c r="B116" t="s">
        <v>1336</v>
      </c>
      <c r="C116" t="s">
        <v>1334</v>
      </c>
      <c r="D116">
        <v>0.57245415899999996</v>
      </c>
      <c r="E116">
        <v>0.185051514</v>
      </c>
      <c r="F116">
        <v>0.23282407199999999</v>
      </c>
      <c r="G116">
        <v>0.481811612</v>
      </c>
      <c r="H116">
        <v>0.47874100400000003</v>
      </c>
      <c r="I116" s="3">
        <v>0</v>
      </c>
      <c r="J116" s="3">
        <v>6.9093122315787019</v>
      </c>
      <c r="K116" s="3">
        <v>16.524664708204313</v>
      </c>
      <c r="L116" s="3">
        <f t="shared" si="13"/>
        <v>23.433976939783015</v>
      </c>
      <c r="M116" s="17">
        <v>1.28</v>
      </c>
      <c r="N116" s="17">
        <v>11</v>
      </c>
      <c r="O116" s="17">
        <v>6.5</v>
      </c>
      <c r="P116" s="4">
        <f t="shared" si="14"/>
        <v>76.566023060216992</v>
      </c>
      <c r="Q116" s="4">
        <f t="shared" si="10"/>
        <v>121.47655256547856</v>
      </c>
      <c r="R116" s="4">
        <f t="shared" si="11"/>
        <v>258.3373348504644</v>
      </c>
      <c r="S116">
        <f t="shared" si="15"/>
        <v>1.8840360898540611</v>
      </c>
      <c r="T116">
        <f t="shared" si="15"/>
        <v>2.08449245839412</v>
      </c>
      <c r="U116">
        <f t="shared" si="15"/>
        <v>2.4121871748447772</v>
      </c>
      <c r="V116" s="2">
        <f t="shared" si="16"/>
        <v>2.0258780211640057</v>
      </c>
      <c r="Y116">
        <v>0</v>
      </c>
      <c r="Z116">
        <v>3</v>
      </c>
      <c r="AA116">
        <f t="shared" si="12"/>
        <v>121.47655256547856</v>
      </c>
      <c r="AB116">
        <f t="shared" si="17"/>
        <v>21.476552565478556</v>
      </c>
    </row>
    <row r="117" spans="1:28">
      <c r="A117">
        <v>25</v>
      </c>
      <c r="B117" t="s">
        <v>1331</v>
      </c>
      <c r="C117" t="s">
        <v>1335</v>
      </c>
      <c r="D117">
        <v>0.291297519</v>
      </c>
      <c r="E117">
        <v>0.26061602699999997</v>
      </c>
      <c r="F117">
        <v>0.44804405000000003</v>
      </c>
      <c r="G117">
        <v>9.3724705000000005E-2</v>
      </c>
      <c r="H117">
        <v>0.17152055599999999</v>
      </c>
      <c r="I117" s="3">
        <v>0</v>
      </c>
      <c r="J117" s="3">
        <v>4.9012032112590491</v>
      </c>
      <c r="K117" s="3">
        <v>27.432083083533964</v>
      </c>
      <c r="L117" s="3">
        <f t="shared" si="13"/>
        <v>32.333286294793012</v>
      </c>
      <c r="M117" s="17">
        <v>2.2000000000000002</v>
      </c>
      <c r="N117" s="17">
        <v>3.89</v>
      </c>
      <c r="O117" s="17">
        <v>3.2</v>
      </c>
      <c r="P117" s="4">
        <f t="shared" si="14"/>
        <v>67.666713705206988</v>
      </c>
      <c r="Q117" s="4">
        <f t="shared" si="10"/>
        <v>83.350563981235936</v>
      </c>
      <c r="R117" s="4">
        <f t="shared" si="11"/>
        <v>174.37751690015409</v>
      </c>
      <c r="S117">
        <f t="shared" si="15"/>
        <v>1.8303750850936205</v>
      </c>
      <c r="T117">
        <f t="shared" si="15"/>
        <v>1.9209085427736223</v>
      </c>
      <c r="U117">
        <f t="shared" si="15"/>
        <v>2.2414904891077652</v>
      </c>
      <c r="V117" s="2">
        <f t="shared" si="16"/>
        <v>2.0380897505515305</v>
      </c>
      <c r="Y117">
        <v>1</v>
      </c>
      <c r="Z117">
        <v>1</v>
      </c>
      <c r="AA117">
        <f t="shared" si="12"/>
        <v>174.37751690015409</v>
      </c>
      <c r="AB117">
        <f t="shared" si="17"/>
        <v>74.377516900154092</v>
      </c>
    </row>
    <row r="118" spans="1:28">
      <c r="A118">
        <v>25</v>
      </c>
      <c r="B118" t="s">
        <v>1340</v>
      </c>
      <c r="C118" t="s">
        <v>1326</v>
      </c>
      <c r="D118">
        <v>0.37432675300000001</v>
      </c>
      <c r="E118">
        <v>0.37432675300000001</v>
      </c>
      <c r="F118">
        <v>0.242216498</v>
      </c>
      <c r="G118">
        <v>0.57142430499999997</v>
      </c>
      <c r="H118">
        <v>0.59931808099999995</v>
      </c>
      <c r="I118" s="3">
        <v>15.053039253246299</v>
      </c>
      <c r="J118" s="3">
        <v>16.45151027846191</v>
      </c>
      <c r="K118" s="3">
        <v>0</v>
      </c>
      <c r="L118" s="3">
        <f t="shared" si="13"/>
        <v>31.504549531708207</v>
      </c>
      <c r="M118" s="17">
        <v>3</v>
      </c>
      <c r="N118" s="17">
        <v>2.62</v>
      </c>
      <c r="O118" s="17">
        <v>3.2</v>
      </c>
      <c r="P118" s="4">
        <f t="shared" si="14"/>
        <v>113.65456822803068</v>
      </c>
      <c r="Q118" s="4">
        <f t="shared" si="10"/>
        <v>121.14028335936992</v>
      </c>
      <c r="R118" s="4">
        <f t="shared" si="11"/>
        <v>68.495450468291793</v>
      </c>
      <c r="S118">
        <f t="shared" si="15"/>
        <v>2.055586896430138</v>
      </c>
      <c r="T118">
        <f t="shared" si="15"/>
        <v>2.0832885851871707</v>
      </c>
      <c r="U118">
        <f t="shared" si="15"/>
        <v>1.8356617262058108</v>
      </c>
      <c r="V118" s="2">
        <f t="shared" si="16"/>
        <v>1.9939193749393249</v>
      </c>
      <c r="Y118">
        <v>2</v>
      </c>
      <c r="Z118">
        <v>1</v>
      </c>
      <c r="AA118">
        <f t="shared" si="12"/>
        <v>113.65456822803068</v>
      </c>
      <c r="AB118">
        <f t="shared" si="17"/>
        <v>13.654568228030683</v>
      </c>
    </row>
    <row r="119" spans="1:28">
      <c r="A119">
        <v>25</v>
      </c>
      <c r="B119" t="s">
        <v>1327</v>
      </c>
      <c r="C119" t="s">
        <v>1329</v>
      </c>
      <c r="D119">
        <v>0.169532083</v>
      </c>
      <c r="E119">
        <v>0.60411019099999996</v>
      </c>
      <c r="F119">
        <v>0.170183906</v>
      </c>
      <c r="G119">
        <v>0.704903155</v>
      </c>
      <c r="H119">
        <v>0.64279629999999999</v>
      </c>
      <c r="I119" s="3">
        <v>0</v>
      </c>
      <c r="J119" s="3">
        <v>50.424910947383346</v>
      </c>
      <c r="K119" s="3">
        <v>4.688313320669466</v>
      </c>
      <c r="L119" s="3">
        <f t="shared" si="13"/>
        <v>55.113224268052811</v>
      </c>
      <c r="M119" s="17">
        <v>2.35</v>
      </c>
      <c r="N119" s="17">
        <v>3.39</v>
      </c>
      <c r="O119" s="17">
        <v>3.29</v>
      </c>
      <c r="P119" s="4">
        <f t="shared" si="14"/>
        <v>44.886775731947189</v>
      </c>
      <c r="Q119" s="4">
        <f t="shared" si="10"/>
        <v>210.78473274883839</v>
      </c>
      <c r="R119" s="4">
        <f t="shared" si="11"/>
        <v>60.780157889016671</v>
      </c>
      <c r="S119">
        <f t="shared" si="15"/>
        <v>1.652118410656404</v>
      </c>
      <c r="T119">
        <f t="shared" si="15"/>
        <v>2.3238391514975669</v>
      </c>
      <c r="U119">
        <f t="shared" si="15"/>
        <v>1.7837618239150268</v>
      </c>
      <c r="V119" s="2">
        <f t="shared" si="16"/>
        <v>1.9875095437532462</v>
      </c>
      <c r="Y119">
        <v>2</v>
      </c>
      <c r="Z119">
        <v>0</v>
      </c>
      <c r="AA119">
        <f t="shared" si="12"/>
        <v>44.886775731947189</v>
      </c>
      <c r="AB119">
        <f t="shared" si="17"/>
        <v>-55.113224268052811</v>
      </c>
    </row>
    <row r="120" spans="1:28">
      <c r="A120">
        <v>25</v>
      </c>
      <c r="B120" t="s">
        <v>1342</v>
      </c>
      <c r="C120" t="s">
        <v>1328</v>
      </c>
      <c r="D120">
        <v>0.39653094500000002</v>
      </c>
      <c r="E120">
        <v>0.33122316499999999</v>
      </c>
      <c r="F120">
        <v>0.26836230700000002</v>
      </c>
      <c r="G120">
        <v>0.45588088599999999</v>
      </c>
      <c r="H120">
        <v>0.50778225099999996</v>
      </c>
      <c r="I120" s="3">
        <v>0</v>
      </c>
      <c r="J120" s="3">
        <v>6.5540635650892973</v>
      </c>
      <c r="K120" s="3">
        <v>0</v>
      </c>
      <c r="L120" s="3">
        <f t="shared" si="13"/>
        <v>6.5540635650892973</v>
      </c>
      <c r="M120" s="17">
        <v>2.25</v>
      </c>
      <c r="N120" s="17">
        <v>3.39</v>
      </c>
      <c r="O120" s="17">
        <v>3.5</v>
      </c>
      <c r="P120" s="4">
        <f t="shared" si="14"/>
        <v>93.445936434910706</v>
      </c>
      <c r="Q120" s="4">
        <f t="shared" si="10"/>
        <v>116.38515891272324</v>
      </c>
      <c r="R120" s="4">
        <f t="shared" si="11"/>
        <v>93.445936434910706</v>
      </c>
      <c r="S120">
        <f t="shared" si="15"/>
        <v>1.970560420511362</v>
      </c>
      <c r="T120">
        <f t="shared" si="15"/>
        <v>2.0658976039114516</v>
      </c>
      <c r="U120">
        <f t="shared" si="15"/>
        <v>1.970560420511362</v>
      </c>
      <c r="V120" s="2">
        <f t="shared" si="16"/>
        <v>1.9944854691897542</v>
      </c>
      <c r="Y120">
        <v>0</v>
      </c>
      <c r="Z120">
        <v>0</v>
      </c>
      <c r="AA120">
        <f t="shared" si="12"/>
        <v>93.445936434910706</v>
      </c>
      <c r="AB120">
        <f t="shared" si="17"/>
        <v>-6.5540635650892938</v>
      </c>
    </row>
    <row r="121" spans="1:28">
      <c r="A121">
        <v>25</v>
      </c>
      <c r="B121" t="s">
        <v>1338</v>
      </c>
      <c r="C121" t="s">
        <v>1330</v>
      </c>
      <c r="D121">
        <v>0.62579900700000002</v>
      </c>
      <c r="E121">
        <v>0.13237009299999999</v>
      </c>
      <c r="F121">
        <v>0.14181865299999999</v>
      </c>
      <c r="G121">
        <v>0.72609525200000002</v>
      </c>
      <c r="H121">
        <v>0.63782359099999997</v>
      </c>
      <c r="I121" s="3">
        <v>0</v>
      </c>
      <c r="J121" s="3">
        <v>6.2438312849540889</v>
      </c>
      <c r="K121" s="3">
        <v>11.557939986638857</v>
      </c>
      <c r="L121" s="3">
        <f t="shared" si="13"/>
        <v>17.801771271592948</v>
      </c>
      <c r="M121" s="17">
        <v>1.1399999999999999</v>
      </c>
      <c r="N121" s="17">
        <v>21</v>
      </c>
      <c r="O121" s="17">
        <v>10</v>
      </c>
      <c r="P121" s="4">
        <f t="shared" si="14"/>
        <v>82.198228728407059</v>
      </c>
      <c r="Q121" s="4">
        <f t="shared" si="10"/>
        <v>144.63654157794792</v>
      </c>
      <c r="R121" s="4">
        <f t="shared" si="11"/>
        <v>324.91496844782307</v>
      </c>
      <c r="S121">
        <f t="shared" si="15"/>
        <v>1.9148624591243941</v>
      </c>
      <c r="T121">
        <f t="shared" si="15"/>
        <v>2.160278028786915</v>
      </c>
      <c r="U121">
        <f t="shared" si="15"/>
        <v>2.5117697192383339</v>
      </c>
      <c r="V121" s="2">
        <f t="shared" si="16"/>
        <v>1.8404910272665735</v>
      </c>
      <c r="Y121">
        <v>3</v>
      </c>
      <c r="Z121">
        <v>0</v>
      </c>
      <c r="AA121">
        <f t="shared" si="12"/>
        <v>82.198228728407059</v>
      </c>
      <c r="AB121">
        <f t="shared" si="17"/>
        <v>-17.801771271592941</v>
      </c>
    </row>
    <row r="122" spans="1:28">
      <c r="A122">
        <v>26</v>
      </c>
      <c r="B122" t="s">
        <v>1335</v>
      </c>
      <c r="C122" t="s">
        <v>1338</v>
      </c>
      <c r="D122">
        <v>0.11797134500000001</v>
      </c>
      <c r="E122">
        <v>0.53447018400000001</v>
      </c>
      <c r="F122">
        <v>0.346800049</v>
      </c>
      <c r="G122">
        <v>0.16216550499999999</v>
      </c>
      <c r="H122">
        <v>0.18554726999999999</v>
      </c>
      <c r="I122" s="3">
        <v>8.3475118614885151</v>
      </c>
      <c r="J122" s="3">
        <v>45.851878453377054</v>
      </c>
      <c r="K122" s="3">
        <v>0</v>
      </c>
      <c r="L122" s="3">
        <f t="shared" si="13"/>
        <v>54.199390314865568</v>
      </c>
      <c r="M122" s="17">
        <v>13</v>
      </c>
      <c r="N122" s="17">
        <v>1.28</v>
      </c>
      <c r="O122" s="17">
        <v>6</v>
      </c>
      <c r="P122" s="4">
        <f t="shared" si="14"/>
        <v>154.31826388448513</v>
      </c>
      <c r="Q122" s="4">
        <f t="shared" si="10"/>
        <v>320.91188040539674</v>
      </c>
      <c r="R122" s="4">
        <f t="shared" si="11"/>
        <v>45.800609685134432</v>
      </c>
      <c r="S122">
        <f t="shared" si="15"/>
        <v>2.1884173287517608</v>
      </c>
      <c r="T122">
        <f t="shared" si="15"/>
        <v>2.5063857953098991</v>
      </c>
      <c r="U122">
        <f t="shared" si="15"/>
        <v>1.6608712592511883</v>
      </c>
      <c r="V122" s="2">
        <f t="shared" si="16"/>
        <v>2.1737492469794244</v>
      </c>
      <c r="Y122">
        <v>1</v>
      </c>
      <c r="Z122">
        <v>1</v>
      </c>
      <c r="AA122">
        <f t="shared" si="12"/>
        <v>45.800609685134432</v>
      </c>
      <c r="AB122">
        <f t="shared" si="17"/>
        <v>-54.199390314865568</v>
      </c>
    </row>
    <row r="123" spans="1:28">
      <c r="A123">
        <v>26</v>
      </c>
      <c r="B123" t="s">
        <v>1329</v>
      </c>
      <c r="C123" t="s">
        <v>1333</v>
      </c>
      <c r="D123">
        <v>0.692320932</v>
      </c>
      <c r="E123">
        <v>8.5016431000000003E-2</v>
      </c>
      <c r="F123">
        <v>0.121343099</v>
      </c>
      <c r="G123">
        <v>0.684372749</v>
      </c>
      <c r="H123">
        <v>0.54442004600000005</v>
      </c>
      <c r="I123" s="3">
        <v>0</v>
      </c>
      <c r="J123" s="3">
        <v>0</v>
      </c>
      <c r="K123" s="3">
        <v>8.6335550190269164</v>
      </c>
      <c r="L123" s="3">
        <f t="shared" si="13"/>
        <v>8.6335550190269164</v>
      </c>
      <c r="M123" s="17">
        <v>1.1599999999999999</v>
      </c>
      <c r="N123" s="17">
        <v>19</v>
      </c>
      <c r="O123" s="17">
        <v>8.5</v>
      </c>
      <c r="P123" s="4">
        <f t="shared" si="14"/>
        <v>91.366444980973085</v>
      </c>
      <c r="Q123" s="4">
        <f t="shared" si="10"/>
        <v>91.366444980973085</v>
      </c>
      <c r="R123" s="4">
        <f t="shared" si="11"/>
        <v>255.40399034248449</v>
      </c>
      <c r="S123">
        <f t="shared" si="15"/>
        <v>1.9607867270767834</v>
      </c>
      <c r="T123">
        <f t="shared" si="15"/>
        <v>1.9607867270767834</v>
      </c>
      <c r="U123">
        <f t="shared" si="15"/>
        <v>2.4072276782452668</v>
      </c>
      <c r="V123" s="2">
        <f t="shared" si="16"/>
        <v>1.8162932503081231</v>
      </c>
      <c r="Y123">
        <v>2</v>
      </c>
      <c r="Z123">
        <v>0</v>
      </c>
      <c r="AA123">
        <f t="shared" si="12"/>
        <v>91.366444980973085</v>
      </c>
      <c r="AB123">
        <f t="shared" si="17"/>
        <v>-8.6335550190269146</v>
      </c>
    </row>
    <row r="124" spans="1:28">
      <c r="A124">
        <v>26</v>
      </c>
      <c r="B124" t="s">
        <v>1326</v>
      </c>
      <c r="C124" t="s">
        <v>1337</v>
      </c>
      <c r="D124">
        <v>0.57131556800000005</v>
      </c>
      <c r="E124">
        <v>0.164928773</v>
      </c>
      <c r="F124">
        <v>0.25899408000000002</v>
      </c>
      <c r="G124">
        <v>0.36984926800000001</v>
      </c>
      <c r="H124">
        <v>0.38026761100000001</v>
      </c>
      <c r="I124" s="3">
        <v>20.899336342094578</v>
      </c>
      <c r="J124" s="3">
        <v>0</v>
      </c>
      <c r="K124" s="3">
        <v>13.528724974327682</v>
      </c>
      <c r="L124" s="3">
        <f t="shared" si="13"/>
        <v>34.428061316422259</v>
      </c>
      <c r="M124" s="17">
        <v>1.8</v>
      </c>
      <c r="N124" s="17">
        <v>5.25</v>
      </c>
      <c r="O124" s="17">
        <v>3.6</v>
      </c>
      <c r="P124" s="4">
        <f t="shared" si="14"/>
        <v>103.19074409934798</v>
      </c>
      <c r="Q124" s="4">
        <f t="shared" si="10"/>
        <v>65.571938683577727</v>
      </c>
      <c r="R124" s="4">
        <f t="shared" si="11"/>
        <v>136.59774479879806</v>
      </c>
      <c r="S124">
        <f t="shared" si="15"/>
        <v>2.0136407441240003</v>
      </c>
      <c r="T124">
        <f t="shared" si="15"/>
        <v>1.8167180240986223</v>
      </c>
      <c r="U124">
        <f t="shared" si="15"/>
        <v>2.1354435292904439</v>
      </c>
      <c r="V124" s="2">
        <f t="shared" si="16"/>
        <v>2.0031206123392478</v>
      </c>
      <c r="Y124">
        <v>1</v>
      </c>
      <c r="Z124">
        <v>1</v>
      </c>
      <c r="AA124">
        <f t="shared" si="12"/>
        <v>136.59774479879806</v>
      </c>
      <c r="AB124">
        <f t="shared" si="17"/>
        <v>36.597744798798061</v>
      </c>
    </row>
    <row r="125" spans="1:28">
      <c r="A125">
        <v>26</v>
      </c>
      <c r="B125" t="s">
        <v>1330</v>
      </c>
      <c r="C125" t="s">
        <v>1339</v>
      </c>
      <c r="D125">
        <v>0.46893143399999998</v>
      </c>
      <c r="E125">
        <v>0.192310391</v>
      </c>
      <c r="F125">
        <v>0.33800175900000001</v>
      </c>
      <c r="G125">
        <v>0.21401239899999999</v>
      </c>
      <c r="H125">
        <v>0.27390421300000001</v>
      </c>
      <c r="I125" s="3">
        <v>20.843233249620706</v>
      </c>
      <c r="J125" s="3">
        <v>0</v>
      </c>
      <c r="K125" s="3">
        <v>12.346626008066503</v>
      </c>
      <c r="L125" s="3">
        <f t="shared" si="13"/>
        <v>33.18985925768721</v>
      </c>
      <c r="M125" s="17">
        <v>2.54</v>
      </c>
      <c r="N125" s="17">
        <v>3.1</v>
      </c>
      <c r="O125" s="17">
        <v>3.2</v>
      </c>
      <c r="P125" s="4">
        <f t="shared" si="14"/>
        <v>119.75195319634939</v>
      </c>
      <c r="Q125" s="4">
        <f t="shared" si="10"/>
        <v>66.810140742312782</v>
      </c>
      <c r="R125" s="4">
        <f t="shared" si="11"/>
        <v>105.08468136731895</v>
      </c>
      <c r="S125">
        <f t="shared" si="15"/>
        <v>2.0782826056396599</v>
      </c>
      <c r="T125">
        <f t="shared" si="15"/>
        <v>1.8248423866398769</v>
      </c>
      <c r="U125">
        <f t="shared" si="15"/>
        <v>2.0215394117225984</v>
      </c>
      <c r="V125" s="2">
        <f t="shared" si="16"/>
        <v>2.0087920724580135</v>
      </c>
      <c r="Y125">
        <v>2</v>
      </c>
      <c r="Z125">
        <v>3</v>
      </c>
      <c r="AA125">
        <f t="shared" si="12"/>
        <v>66.810140742312782</v>
      </c>
      <c r="AB125">
        <f t="shared" si="17"/>
        <v>-33.189859257687218</v>
      </c>
    </row>
    <row r="126" spans="1:28">
      <c r="A126">
        <v>26</v>
      </c>
      <c r="B126" t="s">
        <v>1334</v>
      </c>
      <c r="C126" t="s">
        <v>1342</v>
      </c>
      <c r="D126">
        <v>0.68669777899999995</v>
      </c>
      <c r="E126">
        <v>0.10906710999999999</v>
      </c>
      <c r="F126">
        <v>0.176936854</v>
      </c>
      <c r="G126">
        <v>0.54837002099999999</v>
      </c>
      <c r="H126">
        <v>0.45683766799999997</v>
      </c>
      <c r="I126" s="3">
        <v>46.293151018285016</v>
      </c>
      <c r="J126" s="3">
        <v>0</v>
      </c>
      <c r="K126" s="3">
        <v>7.6758861766966326</v>
      </c>
      <c r="L126" s="3">
        <f t="shared" si="13"/>
        <v>53.969037194981652</v>
      </c>
      <c r="M126" s="17">
        <v>1.9</v>
      </c>
      <c r="N126" s="17">
        <v>4.33</v>
      </c>
      <c r="O126" s="17">
        <v>3.7</v>
      </c>
      <c r="P126" s="4">
        <f t="shared" si="14"/>
        <v>133.98794973975987</v>
      </c>
      <c r="Q126" s="4">
        <f t="shared" si="10"/>
        <v>46.030962805018348</v>
      </c>
      <c r="R126" s="4">
        <f t="shared" si="11"/>
        <v>79.26754995011477</v>
      </c>
      <c r="S126">
        <f t="shared" si="15"/>
        <v>2.127065741671875</v>
      </c>
      <c r="T126">
        <f t="shared" si="15"/>
        <v>1.6630500588942692</v>
      </c>
      <c r="U126">
        <f t="shared" si="15"/>
        <v>1.899095434961541</v>
      </c>
      <c r="V126" s="2">
        <f t="shared" si="16"/>
        <v>1.9780553560098486</v>
      </c>
      <c r="Y126">
        <v>2</v>
      </c>
      <c r="Z126">
        <v>1</v>
      </c>
      <c r="AA126">
        <f t="shared" si="12"/>
        <v>133.98794973975987</v>
      </c>
      <c r="AB126">
        <f t="shared" si="17"/>
        <v>33.98794973975987</v>
      </c>
    </row>
    <row r="127" spans="1:28">
      <c r="A127">
        <v>26</v>
      </c>
      <c r="B127" t="s">
        <v>1324</v>
      </c>
      <c r="C127" t="s">
        <v>1341</v>
      </c>
      <c r="D127">
        <v>0.47352496999999999</v>
      </c>
      <c r="E127">
        <v>0.24466739600000001</v>
      </c>
      <c r="F127">
        <v>0.27883999199999998</v>
      </c>
      <c r="G127">
        <v>0.38205819400000002</v>
      </c>
      <c r="H127">
        <v>0.43173837300000001</v>
      </c>
      <c r="I127" s="3">
        <v>13.376382432276207</v>
      </c>
      <c r="J127" s="3">
        <v>0</v>
      </c>
      <c r="K127" s="3">
        <v>6.149000344902201</v>
      </c>
      <c r="L127" s="3">
        <f t="shared" si="13"/>
        <v>19.525382777178407</v>
      </c>
      <c r="M127" s="17">
        <v>2.35</v>
      </c>
      <c r="N127" s="17">
        <v>3.7</v>
      </c>
      <c r="O127" s="17">
        <v>3</v>
      </c>
      <c r="P127" s="4">
        <f t="shared" si="14"/>
        <v>111.90911593867067</v>
      </c>
      <c r="Q127" s="4">
        <f t="shared" si="10"/>
        <v>80.474617222821593</v>
      </c>
      <c r="R127" s="4">
        <f t="shared" si="11"/>
        <v>103.22591849895974</v>
      </c>
      <c r="S127">
        <f t="shared" si="15"/>
        <v>2.048865464907355</v>
      </c>
      <c r="T127">
        <f t="shared" si="15"/>
        <v>1.905658919642687</v>
      </c>
      <c r="U127">
        <f t="shared" si="15"/>
        <v>2.0137887558940895</v>
      </c>
      <c r="V127" s="2">
        <f t="shared" si="16"/>
        <v>1.9979664039206386</v>
      </c>
      <c r="Y127">
        <v>3</v>
      </c>
      <c r="Z127">
        <v>1</v>
      </c>
      <c r="AA127">
        <f t="shared" si="12"/>
        <v>111.90911593867067</v>
      </c>
      <c r="AB127">
        <f t="shared" si="17"/>
        <v>11.909115938670666</v>
      </c>
    </row>
    <row r="128" spans="1:28">
      <c r="A128">
        <v>26</v>
      </c>
      <c r="B128" t="s">
        <v>1332</v>
      </c>
      <c r="C128" t="s">
        <v>1340</v>
      </c>
      <c r="D128">
        <v>0.66637337200000002</v>
      </c>
      <c r="E128">
        <v>9.1917476999999997E-2</v>
      </c>
      <c r="F128">
        <v>0.119038065</v>
      </c>
      <c r="G128">
        <v>0.70341791799999998</v>
      </c>
      <c r="H128">
        <v>0.57772052799999996</v>
      </c>
      <c r="I128" s="3">
        <v>14.681978520778779</v>
      </c>
      <c r="J128" s="3">
        <v>0</v>
      </c>
      <c r="K128" s="3">
        <v>7.0326367695956886</v>
      </c>
      <c r="L128" s="3">
        <f t="shared" si="13"/>
        <v>21.714615290374468</v>
      </c>
      <c r="M128" s="17">
        <v>1.3</v>
      </c>
      <c r="N128" s="17">
        <v>12</v>
      </c>
      <c r="O128" s="17">
        <v>5.75</v>
      </c>
      <c r="P128" s="4">
        <f t="shared" si="14"/>
        <v>97.371956786637952</v>
      </c>
      <c r="Q128" s="4">
        <f t="shared" si="10"/>
        <v>78.285384709625532</v>
      </c>
      <c r="R128" s="4">
        <f t="shared" si="11"/>
        <v>162.67702594477379</v>
      </c>
      <c r="S128">
        <f t="shared" si="15"/>
        <v>1.9884338976749902</v>
      </c>
      <c r="T128">
        <f t="shared" si="15"/>
        <v>1.8936806901240431</v>
      </c>
      <c r="U128">
        <f t="shared" si="15"/>
        <v>2.2113262240498588</v>
      </c>
      <c r="V128" s="2">
        <f t="shared" si="16"/>
        <v>1.7623337474672587</v>
      </c>
      <c r="Y128">
        <v>5</v>
      </c>
      <c r="Z128">
        <v>1</v>
      </c>
      <c r="AA128">
        <f t="shared" si="12"/>
        <v>97.371956786637952</v>
      </c>
      <c r="AB128">
        <f t="shared" si="17"/>
        <v>-2.6280432133620479</v>
      </c>
    </row>
    <row r="129" spans="1:28">
      <c r="A129">
        <v>26</v>
      </c>
      <c r="B129" t="s">
        <v>1325</v>
      </c>
      <c r="C129" t="s">
        <v>1331</v>
      </c>
      <c r="D129">
        <v>0.49827223399999998</v>
      </c>
      <c r="E129">
        <v>0.22510660099999999</v>
      </c>
      <c r="F129">
        <v>0.27313554400000001</v>
      </c>
      <c r="G129">
        <v>0.38615614999999998</v>
      </c>
      <c r="H129">
        <v>0.42741658199999999</v>
      </c>
      <c r="I129" s="3">
        <v>9.4857279281242821</v>
      </c>
      <c r="J129" s="3">
        <v>0</v>
      </c>
      <c r="K129" s="3">
        <v>7.5042736763914766</v>
      </c>
      <c r="L129" s="3">
        <f t="shared" si="13"/>
        <v>16.990001604515758</v>
      </c>
      <c r="M129" s="17">
        <v>2.04</v>
      </c>
      <c r="N129" s="17">
        <v>4.2</v>
      </c>
      <c r="O129" s="17">
        <v>3.39</v>
      </c>
      <c r="P129" s="4">
        <f t="shared" si="14"/>
        <v>102.36088336885777</v>
      </c>
      <c r="Q129" s="4">
        <f t="shared" si="10"/>
        <v>83.009998395484246</v>
      </c>
      <c r="R129" s="4">
        <f t="shared" si="11"/>
        <v>114.52794783632845</v>
      </c>
      <c r="S129">
        <f t="shared" si="15"/>
        <v>2.0101340251690849</v>
      </c>
      <c r="T129">
        <f t="shared" si="15"/>
        <v>1.9191304054660554</v>
      </c>
      <c r="U129">
        <f t="shared" si="15"/>
        <v>2.0589114789032616</v>
      </c>
      <c r="V129" s="2">
        <f t="shared" si="16"/>
        <v>1.9959648006487145</v>
      </c>
      <c r="Y129">
        <v>1</v>
      </c>
      <c r="Z129">
        <v>1</v>
      </c>
      <c r="AA129">
        <f t="shared" si="12"/>
        <v>114.52794783632845</v>
      </c>
      <c r="AB129">
        <f t="shared" si="17"/>
        <v>14.527947836328451</v>
      </c>
    </row>
    <row r="130" spans="1:28">
      <c r="A130">
        <v>26</v>
      </c>
      <c r="B130" t="s">
        <v>1343</v>
      </c>
      <c r="C130" t="s">
        <v>1327</v>
      </c>
      <c r="D130">
        <v>0.22510469299999999</v>
      </c>
      <c r="E130">
        <v>0.54262116100000002</v>
      </c>
      <c r="F130">
        <v>0.18850808799999999</v>
      </c>
      <c r="G130">
        <v>0.71483199399999997</v>
      </c>
      <c r="H130">
        <v>0.67969937599999997</v>
      </c>
      <c r="I130" s="3">
        <v>0</v>
      </c>
      <c r="J130" s="3">
        <v>42.958147003376304</v>
      </c>
      <c r="K130" s="3">
        <v>5.5277325689342307</v>
      </c>
      <c r="L130" s="3">
        <f t="shared" si="13"/>
        <v>48.485879572310537</v>
      </c>
      <c r="M130" s="17">
        <v>2.1</v>
      </c>
      <c r="N130" s="17">
        <v>3.6</v>
      </c>
      <c r="O130" s="17">
        <v>3.75</v>
      </c>
      <c r="P130" s="4">
        <f t="shared" si="14"/>
        <v>51.514120427689463</v>
      </c>
      <c r="Q130" s="4">
        <f t="shared" ref="Q130:Q193" si="18">100+(J130*O130-J130)-I130-K130</f>
        <v>212.60717169035061</v>
      </c>
      <c r="R130" s="4">
        <f t="shared" ref="R130:R193" si="19">100+(K130*N130-K130)-I130-J130</f>
        <v>71.413957675852686</v>
      </c>
      <c r="S130">
        <f t="shared" si="15"/>
        <v>1.711926288910665</v>
      </c>
      <c r="T130">
        <f t="shared" si="15"/>
        <v>2.3275779101073772</v>
      </c>
      <c r="U130">
        <f t="shared" si="15"/>
        <v>1.8537831018208306</v>
      </c>
      <c r="V130" s="2">
        <f t="shared" si="16"/>
        <v>1.9978087776952371</v>
      </c>
      <c r="Y130">
        <v>2</v>
      </c>
      <c r="Z130">
        <v>2</v>
      </c>
      <c r="AA130">
        <f t="shared" ref="AA130:AA193" si="20">IF(Y130=Z130,R130,IF(Y130&gt;Z130,P130,Q130))</f>
        <v>71.413957675852686</v>
      </c>
      <c r="AB130">
        <f t="shared" si="17"/>
        <v>-28.586042324147314</v>
      </c>
    </row>
    <row r="131" spans="1:28">
      <c r="A131">
        <v>26</v>
      </c>
      <c r="B131" t="s">
        <v>1328</v>
      </c>
      <c r="C131" t="s">
        <v>1336</v>
      </c>
      <c r="D131">
        <v>0.13411052700000001</v>
      </c>
      <c r="E131">
        <v>0.63318147599999997</v>
      </c>
      <c r="F131">
        <v>0.22233676499999999</v>
      </c>
      <c r="G131">
        <v>0.43830373299999997</v>
      </c>
      <c r="H131">
        <v>0.40386320399999998</v>
      </c>
      <c r="I131" s="3">
        <v>7.6149254130100958</v>
      </c>
      <c r="J131" s="3">
        <v>54.503860843849651</v>
      </c>
      <c r="K131" s="3">
        <v>0</v>
      </c>
      <c r="L131" s="3">
        <f t="shared" ref="L131:L194" si="21">SUM(I131:K131)</f>
        <v>62.11878625685975</v>
      </c>
      <c r="M131" s="17">
        <v>6.25</v>
      </c>
      <c r="N131" s="17">
        <v>1.61</v>
      </c>
      <c r="O131" s="17">
        <v>4</v>
      </c>
      <c r="P131" s="4">
        <f t="shared" ref="P131:P194" si="22">100+(I131*M131-I131)-J131-K131</f>
        <v>85.474497574453352</v>
      </c>
      <c r="Q131" s="4">
        <f t="shared" si="18"/>
        <v>255.89665711853883</v>
      </c>
      <c r="R131" s="4">
        <f t="shared" si="19"/>
        <v>37.88121374314025</v>
      </c>
      <c r="S131">
        <f t="shared" ref="S131:U194" si="23">LOG(P131)</f>
        <v>1.9318365566603986</v>
      </c>
      <c r="T131">
        <f t="shared" si="23"/>
        <v>2.4080646125598899</v>
      </c>
      <c r="U131">
        <f t="shared" si="23"/>
        <v>1.5784238856824362</v>
      </c>
      <c r="V131" s="2">
        <f t="shared" ref="V131:V194" si="24">(D131*S131)+(E131*T131)+(F131*U131)</f>
        <v>2.1347631849169932</v>
      </c>
      <c r="Y131">
        <v>4</v>
      </c>
      <c r="Z131">
        <v>1</v>
      </c>
      <c r="AA131">
        <f t="shared" si="20"/>
        <v>85.474497574453352</v>
      </c>
      <c r="AB131">
        <f t="shared" ref="AB131:AB194" si="25">AA131-100</f>
        <v>-14.525502425546648</v>
      </c>
    </row>
    <row r="132" spans="1:28">
      <c r="A132">
        <v>27</v>
      </c>
      <c r="B132" t="s">
        <v>1327</v>
      </c>
      <c r="C132" t="s">
        <v>1332</v>
      </c>
      <c r="D132">
        <v>0.496515078</v>
      </c>
      <c r="E132">
        <v>0.26808663799999999</v>
      </c>
      <c r="F132">
        <v>0.19906387</v>
      </c>
      <c r="G132">
        <v>0.71602817500000004</v>
      </c>
      <c r="H132">
        <v>0.69500155399999997</v>
      </c>
      <c r="I132" s="3">
        <v>5.6944593101691137</v>
      </c>
      <c r="J132" s="3">
        <v>1.9087651047198553</v>
      </c>
      <c r="K132" s="3">
        <v>0</v>
      </c>
      <c r="L132" s="3">
        <f t="shared" si="21"/>
        <v>7.6032244148889685</v>
      </c>
      <c r="M132" s="17">
        <v>2</v>
      </c>
      <c r="N132" s="17">
        <v>3.5</v>
      </c>
      <c r="O132" s="17">
        <v>3.6</v>
      </c>
      <c r="P132" s="4">
        <f t="shared" si="22"/>
        <v>103.78569420544925</v>
      </c>
      <c r="Q132" s="4">
        <f t="shared" si="18"/>
        <v>99.268329962102513</v>
      </c>
      <c r="R132" s="4">
        <f t="shared" si="19"/>
        <v>92.39677558511103</v>
      </c>
      <c r="S132">
        <f t="shared" si="23"/>
        <v>2.0161374945932948</v>
      </c>
      <c r="T132">
        <f t="shared" si="23"/>
        <v>1.9968107156002333</v>
      </c>
      <c r="U132">
        <f t="shared" si="23"/>
        <v>1.9656568157003271</v>
      </c>
      <c r="V132" s="2">
        <f t="shared" si="24"/>
        <v>1.9276521896795391</v>
      </c>
      <c r="Y132">
        <v>1</v>
      </c>
      <c r="Z132">
        <v>0</v>
      </c>
      <c r="AA132">
        <f t="shared" si="20"/>
        <v>103.78569420544925</v>
      </c>
      <c r="AB132">
        <f t="shared" si="25"/>
        <v>3.7856942054492464</v>
      </c>
    </row>
    <row r="133" spans="1:28">
      <c r="A133">
        <v>27</v>
      </c>
      <c r="B133" t="s">
        <v>1340</v>
      </c>
      <c r="C133" t="s">
        <v>1325</v>
      </c>
      <c r="D133">
        <v>0.59575402099999997</v>
      </c>
      <c r="E133">
        <v>0.147122171</v>
      </c>
      <c r="F133">
        <v>0.25168081399999997</v>
      </c>
      <c r="G133">
        <v>0.36826029300000002</v>
      </c>
      <c r="H133">
        <v>0.36461686900000001</v>
      </c>
      <c r="I133" s="3">
        <v>33.066853604934323</v>
      </c>
      <c r="J133" s="3">
        <v>0</v>
      </c>
      <c r="K133" s="3">
        <v>6.0502440428956552</v>
      </c>
      <c r="L133" s="3">
        <f t="shared" si="21"/>
        <v>39.117097647829979</v>
      </c>
      <c r="M133" s="17">
        <v>2.25</v>
      </c>
      <c r="N133" s="17">
        <v>3.2</v>
      </c>
      <c r="O133" s="17">
        <v>3.25</v>
      </c>
      <c r="P133" s="4">
        <f t="shared" si="22"/>
        <v>135.28332296327224</v>
      </c>
      <c r="Q133" s="4">
        <f t="shared" si="18"/>
        <v>60.882902352170021</v>
      </c>
      <c r="R133" s="4">
        <f t="shared" si="19"/>
        <v>80.24368328943612</v>
      </c>
      <c r="S133">
        <f t="shared" si="23"/>
        <v>2.1312442622928831</v>
      </c>
      <c r="T133">
        <f t="shared" si="23"/>
        <v>1.7844953475320204</v>
      </c>
      <c r="U133">
        <f t="shared" si="23"/>
        <v>1.9044108551514967</v>
      </c>
      <c r="V133" s="2">
        <f t="shared" si="24"/>
        <v>2.0115398428774385</v>
      </c>
      <c r="Y133">
        <v>3</v>
      </c>
      <c r="Z133">
        <v>1</v>
      </c>
      <c r="AA133">
        <f t="shared" si="20"/>
        <v>135.28332296327224</v>
      </c>
      <c r="AB133">
        <f t="shared" si="25"/>
        <v>35.283322963272241</v>
      </c>
    </row>
    <row r="134" spans="1:28">
      <c r="A134">
        <v>27</v>
      </c>
      <c r="B134" t="s">
        <v>1337</v>
      </c>
      <c r="C134" t="s">
        <v>1335</v>
      </c>
      <c r="D134">
        <v>0.27731922399999998</v>
      </c>
      <c r="E134">
        <v>0.25082727999999999</v>
      </c>
      <c r="F134">
        <v>0.47182823200000001</v>
      </c>
      <c r="G134">
        <v>7.5947496000000003E-2</v>
      </c>
      <c r="H134">
        <v>0.14890889400000001</v>
      </c>
      <c r="I134" s="3">
        <v>0</v>
      </c>
      <c r="J134" s="3">
        <v>0</v>
      </c>
      <c r="K134" s="3">
        <v>23.620130506128252</v>
      </c>
      <c r="L134" s="3">
        <f t="shared" si="21"/>
        <v>23.620130506128252</v>
      </c>
      <c r="M134" s="17">
        <v>2.37</v>
      </c>
      <c r="N134" s="17">
        <v>3.25</v>
      </c>
      <c r="O134" s="17">
        <v>3</v>
      </c>
      <c r="P134" s="4">
        <f t="shared" si="22"/>
        <v>76.379869493871752</v>
      </c>
      <c r="Q134" s="4">
        <f t="shared" si="18"/>
        <v>76.379869493871752</v>
      </c>
      <c r="R134" s="4">
        <f t="shared" si="19"/>
        <v>153.14529363878859</v>
      </c>
      <c r="S134">
        <f t="shared" si="23"/>
        <v>1.8829789119825757</v>
      </c>
      <c r="T134">
        <f t="shared" si="23"/>
        <v>1.8829789119825757</v>
      </c>
      <c r="U134">
        <f t="shared" si="23"/>
        <v>2.185103654893096</v>
      </c>
      <c r="V134" s="2">
        <f t="shared" si="24"/>
        <v>2.0254823236942689</v>
      </c>
      <c r="Y134">
        <v>1</v>
      </c>
      <c r="Z134">
        <v>0</v>
      </c>
      <c r="AA134">
        <f t="shared" si="20"/>
        <v>76.379869493871752</v>
      </c>
      <c r="AB134">
        <f t="shared" si="25"/>
        <v>-23.620130506128248</v>
      </c>
    </row>
    <row r="135" spans="1:28">
      <c r="A135">
        <v>27</v>
      </c>
      <c r="B135" t="s">
        <v>1342</v>
      </c>
      <c r="C135" t="s">
        <v>1324</v>
      </c>
      <c r="D135">
        <v>0.49030446700000002</v>
      </c>
      <c r="E135">
        <v>0.13506130599999999</v>
      </c>
      <c r="F135">
        <v>0.37420796699999997</v>
      </c>
      <c r="G135">
        <v>0.139834714</v>
      </c>
      <c r="H135">
        <v>0.18010730599999999</v>
      </c>
      <c r="I135" s="3">
        <v>24.823974571913894</v>
      </c>
      <c r="J135" s="3">
        <v>0</v>
      </c>
      <c r="K135" s="3">
        <v>21.608338333692771</v>
      </c>
      <c r="L135" s="3">
        <f t="shared" si="21"/>
        <v>46.432312905606665</v>
      </c>
      <c r="M135" s="17">
        <v>2.2000000000000002</v>
      </c>
      <c r="N135" s="17">
        <v>3.39</v>
      </c>
      <c r="O135" s="17">
        <v>3.2</v>
      </c>
      <c r="P135" s="4">
        <f t="shared" si="22"/>
        <v>108.1804311526039</v>
      </c>
      <c r="Q135" s="4">
        <f t="shared" si="18"/>
        <v>53.567687094393335</v>
      </c>
      <c r="R135" s="4">
        <f t="shared" si="19"/>
        <v>126.81995404561182</v>
      </c>
      <c r="S135">
        <f t="shared" si="23"/>
        <v>2.0341487079881273</v>
      </c>
      <c r="T135">
        <f t="shared" si="23"/>
        <v>1.7289028951347183</v>
      </c>
      <c r="U135">
        <f t="shared" si="23"/>
        <v>2.1031875914803324</v>
      </c>
      <c r="V135" s="2">
        <f t="shared" si="24"/>
        <v>2.0178896338604151</v>
      </c>
      <c r="Y135">
        <v>1</v>
      </c>
      <c r="Z135">
        <v>1</v>
      </c>
      <c r="AA135">
        <f t="shared" si="20"/>
        <v>126.81995404561182</v>
      </c>
      <c r="AB135">
        <f t="shared" si="25"/>
        <v>26.819954045611823</v>
      </c>
    </row>
    <row r="136" spans="1:28">
      <c r="A136">
        <v>27</v>
      </c>
      <c r="B136" t="s">
        <v>1341</v>
      </c>
      <c r="C136" t="s">
        <v>1328</v>
      </c>
      <c r="D136">
        <v>0.38102635800000001</v>
      </c>
      <c r="E136">
        <v>0.321120978</v>
      </c>
      <c r="F136">
        <v>0.29615249100000002</v>
      </c>
      <c r="G136">
        <v>0.35729628499999999</v>
      </c>
      <c r="H136">
        <v>0.42751668700000001</v>
      </c>
      <c r="I136" s="3">
        <v>0</v>
      </c>
      <c r="J136" s="3">
        <v>2.310435639420434</v>
      </c>
      <c r="K136" s="3">
        <v>0</v>
      </c>
      <c r="L136" s="3">
        <f t="shared" si="21"/>
        <v>2.310435639420434</v>
      </c>
      <c r="M136" s="17">
        <v>2.5</v>
      </c>
      <c r="N136" s="17">
        <v>2.79</v>
      </c>
      <c r="O136" s="17">
        <v>3.29</v>
      </c>
      <c r="P136" s="4">
        <f t="shared" si="22"/>
        <v>97.689564360579567</v>
      </c>
      <c r="Q136" s="4">
        <f t="shared" si="18"/>
        <v>105.29089761427279</v>
      </c>
      <c r="R136" s="4">
        <f t="shared" si="19"/>
        <v>97.689564360579567</v>
      </c>
      <c r="S136">
        <f t="shared" si="23"/>
        <v>1.9898481729032291</v>
      </c>
      <c r="T136">
        <f t="shared" si="23"/>
        <v>2.0223908281013294</v>
      </c>
      <c r="U136">
        <f t="shared" si="23"/>
        <v>1.9898481729032291</v>
      </c>
      <c r="V136" s="2">
        <f t="shared" si="24"/>
        <v>1.9969152160294907</v>
      </c>
      <c r="Y136">
        <v>2</v>
      </c>
      <c r="Z136">
        <v>0</v>
      </c>
      <c r="AA136">
        <f t="shared" si="20"/>
        <v>97.689564360579567</v>
      </c>
      <c r="AB136">
        <f t="shared" si="25"/>
        <v>-2.3104356394204331</v>
      </c>
    </row>
    <row r="137" spans="1:28">
      <c r="A137">
        <v>27</v>
      </c>
      <c r="B137" t="s">
        <v>1338</v>
      </c>
      <c r="C137" t="s">
        <v>1326</v>
      </c>
      <c r="D137">
        <v>0.31641518200000002</v>
      </c>
      <c r="E137">
        <v>0.28680915200000001</v>
      </c>
      <c r="F137">
        <v>0.148268497</v>
      </c>
      <c r="G137">
        <v>0.71838927600000002</v>
      </c>
      <c r="H137">
        <v>0.69603683699999996</v>
      </c>
      <c r="I137" s="3">
        <v>0</v>
      </c>
      <c r="J137" s="3">
        <v>29.752522700589662</v>
      </c>
      <c r="K137" s="3">
        <v>15.562257485172143</v>
      </c>
      <c r="L137" s="3">
        <f t="shared" si="21"/>
        <v>45.314780185761805</v>
      </c>
      <c r="M137" s="17">
        <v>1.19</v>
      </c>
      <c r="N137" s="17">
        <v>13</v>
      </c>
      <c r="O137" s="17">
        <v>6.5</v>
      </c>
      <c r="P137" s="4">
        <f t="shared" si="22"/>
        <v>54.685219814238195</v>
      </c>
      <c r="Q137" s="4">
        <f t="shared" si="18"/>
        <v>248.07661736807097</v>
      </c>
      <c r="R137" s="4">
        <f t="shared" si="19"/>
        <v>256.99456712147605</v>
      </c>
      <c r="S137">
        <f t="shared" si="23"/>
        <v>1.7378699621562994</v>
      </c>
      <c r="T137">
        <f t="shared" si="23"/>
        <v>2.3945858314766229</v>
      </c>
      <c r="U137">
        <f t="shared" si="23"/>
        <v>2.4099239424203867</v>
      </c>
      <c r="V137" s="2">
        <f t="shared" si="24"/>
        <v>1.593993372912029</v>
      </c>
      <c r="Y137">
        <v>5</v>
      </c>
      <c r="Z137">
        <v>1</v>
      </c>
      <c r="AA137">
        <f t="shared" si="20"/>
        <v>54.685219814238195</v>
      </c>
      <c r="AB137">
        <f t="shared" si="25"/>
        <v>-45.314780185761805</v>
      </c>
    </row>
    <row r="138" spans="1:28">
      <c r="A138">
        <v>27</v>
      </c>
      <c r="B138" t="s">
        <v>1333</v>
      </c>
      <c r="C138" t="s">
        <v>1334</v>
      </c>
      <c r="D138">
        <v>0.38089891199999998</v>
      </c>
      <c r="E138">
        <v>0.22197097800000001</v>
      </c>
      <c r="F138">
        <v>0.39695970800000002</v>
      </c>
      <c r="G138">
        <v>0.140090572</v>
      </c>
      <c r="H138">
        <v>0.21678570999999999</v>
      </c>
      <c r="I138" s="3">
        <v>10.561143387768713</v>
      </c>
      <c r="J138" s="3">
        <v>0</v>
      </c>
      <c r="K138" s="3">
        <v>0</v>
      </c>
      <c r="L138" s="3">
        <f t="shared" si="21"/>
        <v>10.561143387768713</v>
      </c>
      <c r="M138" s="17">
        <v>3.25</v>
      </c>
      <c r="N138" s="17">
        <v>2.25</v>
      </c>
      <c r="O138" s="17">
        <v>3.2</v>
      </c>
      <c r="P138" s="4">
        <f t="shared" si="22"/>
        <v>123.76257262247961</v>
      </c>
      <c r="Q138" s="4">
        <f t="shared" si="18"/>
        <v>89.438856612231291</v>
      </c>
      <c r="R138" s="4">
        <f t="shared" si="19"/>
        <v>89.438856612231291</v>
      </c>
      <c r="S138">
        <f t="shared" si="23"/>
        <v>2.0925893283588497</v>
      </c>
      <c r="T138">
        <f t="shared" si="23"/>
        <v>1.9515262385502565</v>
      </c>
      <c r="U138">
        <f t="shared" si="23"/>
        <v>1.9515262385502565</v>
      </c>
      <c r="V138" s="2">
        <f t="shared" si="24"/>
        <v>2.0049244720076067</v>
      </c>
      <c r="Y138">
        <v>4</v>
      </c>
      <c r="Z138">
        <v>1</v>
      </c>
      <c r="AA138">
        <f t="shared" si="20"/>
        <v>123.76257262247961</v>
      </c>
      <c r="AB138">
        <f t="shared" si="25"/>
        <v>23.76257262247961</v>
      </c>
    </row>
    <row r="139" spans="1:28">
      <c r="A139">
        <v>27</v>
      </c>
      <c r="B139" t="s">
        <v>1331</v>
      </c>
      <c r="C139" t="s">
        <v>1329</v>
      </c>
      <c r="D139">
        <v>0.20957655</v>
      </c>
      <c r="E139">
        <v>0.43380640799999998</v>
      </c>
      <c r="F139">
        <v>0.35614784199999999</v>
      </c>
      <c r="G139">
        <v>0.191517573</v>
      </c>
      <c r="H139">
        <v>0.26134602400000001</v>
      </c>
      <c r="I139" s="3">
        <v>9.2285188386236214</v>
      </c>
      <c r="J139" s="3">
        <v>26.161390567891729</v>
      </c>
      <c r="K139" s="3">
        <v>0</v>
      </c>
      <c r="L139" s="3">
        <f t="shared" si="21"/>
        <v>35.389909406515351</v>
      </c>
      <c r="M139" s="17">
        <v>5.5</v>
      </c>
      <c r="N139" s="17">
        <v>1.61</v>
      </c>
      <c r="O139" s="17">
        <v>3.75</v>
      </c>
      <c r="P139" s="4">
        <f t="shared" si="22"/>
        <v>115.36694420591458</v>
      </c>
      <c r="Q139" s="4">
        <f t="shared" si="18"/>
        <v>162.71530522307864</v>
      </c>
      <c r="R139" s="4">
        <f t="shared" si="19"/>
        <v>64.610090593484657</v>
      </c>
      <c r="S139">
        <f t="shared" si="23"/>
        <v>2.0620813893616847</v>
      </c>
      <c r="T139">
        <f t="shared" si="23"/>
        <v>2.2114284051882778</v>
      </c>
      <c r="U139">
        <f t="shared" si="23"/>
        <v>1.8103003499896024</v>
      </c>
      <c r="V139" s="2">
        <f t="shared" si="24"/>
        <v>2.0362302794261655</v>
      </c>
      <c r="Y139">
        <v>1</v>
      </c>
      <c r="Z139">
        <v>0</v>
      </c>
      <c r="AA139">
        <f t="shared" si="20"/>
        <v>115.36694420591458</v>
      </c>
      <c r="AB139">
        <f t="shared" si="25"/>
        <v>15.366944205914578</v>
      </c>
    </row>
    <row r="140" spans="1:28">
      <c r="A140">
        <v>27</v>
      </c>
      <c r="B140" t="s">
        <v>1339</v>
      </c>
      <c r="C140" t="s">
        <v>1343</v>
      </c>
      <c r="D140">
        <v>0.26103008700000002</v>
      </c>
      <c r="E140">
        <v>0.49822538100000002</v>
      </c>
      <c r="F140">
        <v>0.22681011600000001</v>
      </c>
      <c r="G140">
        <v>0.59194059799999998</v>
      </c>
      <c r="H140">
        <v>0.59800768100000001</v>
      </c>
      <c r="I140" s="3">
        <v>15.393189464037542</v>
      </c>
      <c r="J140" s="3">
        <v>37.662365738259275</v>
      </c>
      <c r="K140" s="3">
        <v>0</v>
      </c>
      <c r="L140" s="3">
        <f t="shared" si="21"/>
        <v>53.055555202296816</v>
      </c>
      <c r="M140" s="17">
        <v>4.2</v>
      </c>
      <c r="N140" s="17">
        <v>1.8</v>
      </c>
      <c r="O140" s="17">
        <v>3.79</v>
      </c>
      <c r="P140" s="4">
        <f t="shared" si="22"/>
        <v>111.59584054666087</v>
      </c>
      <c r="Q140" s="4">
        <f t="shared" si="18"/>
        <v>189.68481094570586</v>
      </c>
      <c r="R140" s="4">
        <f t="shared" si="19"/>
        <v>46.944444797703177</v>
      </c>
      <c r="S140">
        <f t="shared" si="23"/>
        <v>2.0476480076723709</v>
      </c>
      <c r="T140">
        <f t="shared" si="23"/>
        <v>2.2780325560517238</v>
      </c>
      <c r="U140">
        <f t="shared" si="23"/>
        <v>1.6715842071144689</v>
      </c>
      <c r="V140" s="2">
        <f t="shared" si="24"/>
        <v>2.0486035836767704</v>
      </c>
      <c r="Y140">
        <v>0</v>
      </c>
      <c r="Z140">
        <v>2</v>
      </c>
      <c r="AA140">
        <f t="shared" si="20"/>
        <v>189.68481094570586</v>
      </c>
      <c r="AB140">
        <f t="shared" si="25"/>
        <v>89.684810945705863</v>
      </c>
    </row>
    <row r="141" spans="1:28">
      <c r="A141">
        <v>27</v>
      </c>
      <c r="B141" t="s">
        <v>1336</v>
      </c>
      <c r="C141" t="s">
        <v>1330</v>
      </c>
      <c r="D141">
        <v>0.60896633899999997</v>
      </c>
      <c r="E141">
        <v>0.134801543</v>
      </c>
      <c r="F141">
        <v>0.25087023600000002</v>
      </c>
      <c r="G141">
        <v>0.35363457599999998</v>
      </c>
      <c r="H141">
        <v>0.342419105</v>
      </c>
      <c r="I141" s="3">
        <v>0</v>
      </c>
      <c r="J141" s="3">
        <v>0</v>
      </c>
      <c r="K141" s="3">
        <v>14.52772055867476</v>
      </c>
      <c r="L141" s="3">
        <f t="shared" si="21"/>
        <v>14.52772055867476</v>
      </c>
      <c r="M141" s="17">
        <v>1.36</v>
      </c>
      <c r="N141" s="17">
        <v>8</v>
      </c>
      <c r="O141" s="17">
        <v>4.75</v>
      </c>
      <c r="P141" s="4">
        <f t="shared" si="22"/>
        <v>85.472279441325242</v>
      </c>
      <c r="Q141" s="4">
        <f t="shared" si="18"/>
        <v>85.472279441325242</v>
      </c>
      <c r="R141" s="4">
        <f t="shared" si="19"/>
        <v>201.69404391072334</v>
      </c>
      <c r="S141">
        <f t="shared" si="23"/>
        <v>1.9318252862171117</v>
      </c>
      <c r="T141">
        <f t="shared" si="23"/>
        <v>1.9318252862171117</v>
      </c>
      <c r="U141">
        <f t="shared" si="23"/>
        <v>2.3046930735479205</v>
      </c>
      <c r="V141" s="2">
        <f t="shared" si="24"/>
        <v>2.015008496792277</v>
      </c>
      <c r="Y141">
        <v>3</v>
      </c>
      <c r="Z141">
        <v>0</v>
      </c>
      <c r="AA141">
        <f t="shared" si="20"/>
        <v>85.472279441325242</v>
      </c>
      <c r="AB141">
        <f t="shared" si="25"/>
        <v>-14.527720558674758</v>
      </c>
    </row>
    <row r="142" spans="1:28">
      <c r="A142">
        <v>28</v>
      </c>
      <c r="B142" t="s">
        <v>1326</v>
      </c>
      <c r="C142" t="s">
        <v>1342</v>
      </c>
      <c r="D142">
        <v>0.68502961799999995</v>
      </c>
      <c r="E142">
        <v>0.111251357</v>
      </c>
      <c r="F142">
        <v>0.17132223899999999</v>
      </c>
      <c r="G142">
        <v>0.57614964300000004</v>
      </c>
      <c r="H142">
        <v>0.48154898800000001</v>
      </c>
      <c r="I142" s="3">
        <v>38.613017332761572</v>
      </c>
      <c r="J142" s="3">
        <v>0</v>
      </c>
      <c r="K142" s="3">
        <v>7.4977491199812727</v>
      </c>
      <c r="L142" s="3">
        <f t="shared" si="21"/>
        <v>46.110766452742844</v>
      </c>
      <c r="M142" s="17">
        <v>1.72</v>
      </c>
      <c r="N142" s="17">
        <v>5.25</v>
      </c>
      <c r="O142" s="17">
        <v>3.89</v>
      </c>
      <c r="P142" s="4">
        <f t="shared" si="22"/>
        <v>120.30362335960706</v>
      </c>
      <c r="Q142" s="4">
        <f t="shared" si="18"/>
        <v>53.889233547257156</v>
      </c>
      <c r="R142" s="4">
        <f t="shared" si="19"/>
        <v>93.252416427158821</v>
      </c>
      <c r="S142">
        <f t="shared" si="23"/>
        <v>2.0802787078168672</v>
      </c>
      <c r="T142">
        <f t="shared" si="23"/>
        <v>1.7315020067809581</v>
      </c>
      <c r="U142">
        <f t="shared" si="23"/>
        <v>1.9696600943936895</v>
      </c>
      <c r="V142" s="2">
        <f t="shared" si="24"/>
        <v>1.9551310538924052</v>
      </c>
      <c r="Y142">
        <v>1</v>
      </c>
      <c r="Z142">
        <v>1</v>
      </c>
      <c r="AA142">
        <f t="shared" si="20"/>
        <v>93.252416427158821</v>
      </c>
      <c r="AB142">
        <f t="shared" si="25"/>
        <v>-6.7475835728411795</v>
      </c>
    </row>
    <row r="143" spans="1:28">
      <c r="A143">
        <v>28</v>
      </c>
      <c r="B143" t="s">
        <v>1324</v>
      </c>
      <c r="C143" t="s">
        <v>1337</v>
      </c>
      <c r="D143">
        <v>0.49623732700000001</v>
      </c>
      <c r="E143">
        <v>0.173880224</v>
      </c>
      <c r="F143">
        <v>0.32890962099999999</v>
      </c>
      <c r="G143">
        <v>0.220040443</v>
      </c>
      <c r="H143">
        <v>0.269611563</v>
      </c>
      <c r="I143" s="3">
        <v>21.208100228914887</v>
      </c>
      <c r="J143" s="3">
        <v>0</v>
      </c>
      <c r="K143" s="3">
        <v>17.625199004014664</v>
      </c>
      <c r="L143" s="3">
        <f t="shared" si="21"/>
        <v>38.833299232929548</v>
      </c>
      <c r="M143" s="17">
        <v>2.14</v>
      </c>
      <c r="N143" s="17">
        <v>4</v>
      </c>
      <c r="O143" s="17">
        <v>3.25</v>
      </c>
      <c r="P143" s="4">
        <f t="shared" si="22"/>
        <v>106.55203525694832</v>
      </c>
      <c r="Q143" s="4">
        <f t="shared" si="18"/>
        <v>61.166700767070452</v>
      </c>
      <c r="R143" s="4">
        <f t="shared" si="19"/>
        <v>131.66749678312914</v>
      </c>
      <c r="S143">
        <f t="shared" si="23"/>
        <v>2.0275617496149336</v>
      </c>
      <c r="T143">
        <f t="shared" si="23"/>
        <v>1.7865150559874605</v>
      </c>
      <c r="U143">
        <f t="shared" si="23"/>
        <v>2.1194785789867665</v>
      </c>
      <c r="V143" s="2">
        <f t="shared" si="24"/>
        <v>2.0139083572029861</v>
      </c>
      <c r="Y143">
        <v>4</v>
      </c>
      <c r="Z143">
        <v>1</v>
      </c>
      <c r="AA143">
        <f t="shared" si="20"/>
        <v>106.55203525694832</v>
      </c>
      <c r="AB143">
        <f t="shared" si="25"/>
        <v>6.5520352569483151</v>
      </c>
    </row>
    <row r="144" spans="1:28">
      <c r="A144">
        <v>28</v>
      </c>
      <c r="B144" t="s">
        <v>1334</v>
      </c>
      <c r="C144" t="s">
        <v>1331</v>
      </c>
      <c r="D144">
        <v>0.49670118000000002</v>
      </c>
      <c r="E144">
        <v>0.232867979</v>
      </c>
      <c r="F144">
        <v>0.26623129899999998</v>
      </c>
      <c r="G144">
        <v>0.41456226200000001</v>
      </c>
      <c r="H144">
        <v>0.45265747699999997</v>
      </c>
      <c r="I144" s="3">
        <v>8.2945065689835058</v>
      </c>
      <c r="J144" s="3">
        <v>0</v>
      </c>
      <c r="K144" s="3">
        <v>3.6616698403799584</v>
      </c>
      <c r="L144" s="3">
        <f t="shared" si="21"/>
        <v>11.956176409363465</v>
      </c>
      <c r="M144" s="17">
        <v>2.1</v>
      </c>
      <c r="N144" s="17">
        <v>3.79</v>
      </c>
      <c r="O144" s="17">
        <v>3.5</v>
      </c>
      <c r="P144" s="4">
        <f t="shared" si="22"/>
        <v>105.4622873855019</v>
      </c>
      <c r="Q144" s="4">
        <f t="shared" si="18"/>
        <v>88.043823590636535</v>
      </c>
      <c r="R144" s="4">
        <f t="shared" si="19"/>
        <v>101.92155228567657</v>
      </c>
      <c r="S144">
        <f t="shared" si="23"/>
        <v>2.0230971865680645</v>
      </c>
      <c r="T144">
        <f t="shared" si="23"/>
        <v>1.9446988949473742</v>
      </c>
      <c r="U144">
        <f t="shared" si="23"/>
        <v>2.0082660294336803</v>
      </c>
      <c r="V144" s="2">
        <f t="shared" si="24"/>
        <v>1.9923961350066672</v>
      </c>
      <c r="Y144">
        <v>2</v>
      </c>
      <c r="Z144">
        <v>2</v>
      </c>
      <c r="AA144">
        <f t="shared" si="20"/>
        <v>101.92155228567657</v>
      </c>
      <c r="AB144">
        <f t="shared" si="25"/>
        <v>1.9215522856765688</v>
      </c>
    </row>
    <row r="145" spans="1:28">
      <c r="A145">
        <v>28</v>
      </c>
      <c r="B145" t="s">
        <v>1330</v>
      </c>
      <c r="C145" t="s">
        <v>1333</v>
      </c>
      <c r="D145">
        <v>0.62532379299999996</v>
      </c>
      <c r="E145">
        <v>0.108054416</v>
      </c>
      <c r="F145">
        <v>0.26275993399999997</v>
      </c>
      <c r="G145">
        <v>0.28873730800000003</v>
      </c>
      <c r="H145">
        <v>0.26716259599999997</v>
      </c>
      <c r="I145" s="3">
        <v>43.699766911333626</v>
      </c>
      <c r="J145" s="3">
        <v>0</v>
      </c>
      <c r="K145" s="3">
        <v>18.165195230348186</v>
      </c>
      <c r="L145" s="3">
        <f t="shared" si="21"/>
        <v>61.864962141681815</v>
      </c>
      <c r="M145" s="17">
        <v>1.95</v>
      </c>
      <c r="N145" s="17">
        <v>4.75</v>
      </c>
      <c r="O145" s="17">
        <v>3.29</v>
      </c>
      <c r="P145" s="4">
        <f t="shared" si="22"/>
        <v>123.34958333541877</v>
      </c>
      <c r="Q145" s="4">
        <f t="shared" si="18"/>
        <v>38.135037858318185</v>
      </c>
      <c r="R145" s="4">
        <f t="shared" si="19"/>
        <v>124.41971520247208</v>
      </c>
      <c r="S145">
        <f t="shared" si="23"/>
        <v>2.0911376868177771</v>
      </c>
      <c r="T145">
        <f t="shared" si="23"/>
        <v>1.581324181868053</v>
      </c>
      <c r="U145">
        <f t="shared" si="23"/>
        <v>2.0948892029049277</v>
      </c>
      <c r="V145" s="2">
        <f t="shared" si="24"/>
        <v>2.02896015967718</v>
      </c>
      <c r="Y145">
        <v>1</v>
      </c>
      <c r="Z145">
        <v>2</v>
      </c>
      <c r="AA145">
        <f t="shared" si="20"/>
        <v>38.135037858318185</v>
      </c>
      <c r="AB145">
        <f t="shared" si="25"/>
        <v>-61.864962141681815</v>
      </c>
    </row>
    <row r="146" spans="1:28">
      <c r="A146">
        <v>28</v>
      </c>
      <c r="B146" t="s">
        <v>1343</v>
      </c>
      <c r="C146" t="s">
        <v>1341</v>
      </c>
      <c r="D146">
        <v>0.535750214</v>
      </c>
      <c r="E146">
        <v>0.218189155</v>
      </c>
      <c r="F146">
        <v>0.172774491</v>
      </c>
      <c r="G146">
        <v>0.75718253899999999</v>
      </c>
      <c r="H146">
        <v>0.71254740900000002</v>
      </c>
      <c r="I146" s="3">
        <v>0</v>
      </c>
      <c r="J146" s="3">
        <v>13.639645094911501</v>
      </c>
      <c r="K146" s="3">
        <v>13.045670107936887</v>
      </c>
      <c r="L146" s="3">
        <f t="shared" si="21"/>
        <v>26.685315202848386</v>
      </c>
      <c r="M146" s="17">
        <v>1.22</v>
      </c>
      <c r="N146" s="17">
        <v>13</v>
      </c>
      <c r="O146" s="17">
        <v>7.5</v>
      </c>
      <c r="P146" s="4">
        <f t="shared" si="22"/>
        <v>73.314684797151614</v>
      </c>
      <c r="Q146" s="4">
        <f t="shared" si="18"/>
        <v>175.61202300898785</v>
      </c>
      <c r="R146" s="4">
        <f t="shared" si="19"/>
        <v>242.90839620033114</v>
      </c>
      <c r="S146">
        <f t="shared" si="23"/>
        <v>1.8651909717437847</v>
      </c>
      <c r="T146">
        <f t="shared" si="23"/>
        <v>2.2445542458964693</v>
      </c>
      <c r="U146">
        <f t="shared" si="23"/>
        <v>2.385442526581385</v>
      </c>
      <c r="V146" s="2">
        <f t="shared" si="24"/>
        <v>1.9011574748662663</v>
      </c>
      <c r="Y146">
        <v>4</v>
      </c>
      <c r="Z146">
        <v>1</v>
      </c>
      <c r="AA146">
        <f t="shared" si="20"/>
        <v>73.314684797151614</v>
      </c>
      <c r="AB146">
        <f t="shared" si="25"/>
        <v>-26.685315202848386</v>
      </c>
    </row>
    <row r="147" spans="1:28">
      <c r="A147">
        <v>28</v>
      </c>
      <c r="B147" t="s">
        <v>1335</v>
      </c>
      <c r="C147" t="s">
        <v>1339</v>
      </c>
      <c r="D147">
        <v>0.37331385700000003</v>
      </c>
      <c r="E147">
        <v>0.20552257099999999</v>
      </c>
      <c r="F147">
        <v>0.42105612100000001</v>
      </c>
      <c r="G147">
        <v>0.11260439</v>
      </c>
      <c r="H147">
        <v>0.18487142200000001</v>
      </c>
      <c r="I147" s="3">
        <v>13.231432700213192</v>
      </c>
      <c r="J147" s="3">
        <v>0</v>
      </c>
      <c r="K147" s="3">
        <v>18.109245727498347</v>
      </c>
      <c r="L147" s="3">
        <f t="shared" si="21"/>
        <v>31.340678427711538</v>
      </c>
      <c r="M147" s="17">
        <v>2.89</v>
      </c>
      <c r="N147" s="17">
        <v>2.79</v>
      </c>
      <c r="O147" s="17">
        <v>3.1</v>
      </c>
      <c r="P147" s="4">
        <f t="shared" si="22"/>
        <v>106.89816207590459</v>
      </c>
      <c r="Q147" s="4">
        <f t="shared" si="18"/>
        <v>68.659321572288462</v>
      </c>
      <c r="R147" s="4">
        <f t="shared" si="19"/>
        <v>119.18411715200887</v>
      </c>
      <c r="S147">
        <f t="shared" si="23"/>
        <v>2.0289702383504564</v>
      </c>
      <c r="T147">
        <f t="shared" si="23"/>
        <v>1.8366995078158141</v>
      </c>
      <c r="U147">
        <f t="shared" si="23"/>
        <v>2.076218383820053</v>
      </c>
      <c r="V147" s="2">
        <f t="shared" si="24"/>
        <v>2.0091303694577194</v>
      </c>
      <c r="Y147">
        <v>1</v>
      </c>
      <c r="Z147">
        <v>1</v>
      </c>
      <c r="AA147">
        <f t="shared" si="20"/>
        <v>119.18411715200887</v>
      </c>
      <c r="AB147">
        <f t="shared" si="25"/>
        <v>19.184117152008866</v>
      </c>
    </row>
    <row r="148" spans="1:28">
      <c r="A148">
        <v>28</v>
      </c>
      <c r="B148" t="s">
        <v>1328</v>
      </c>
      <c r="C148" t="s">
        <v>1340</v>
      </c>
      <c r="D148">
        <v>0.68820165200000005</v>
      </c>
      <c r="E148">
        <v>0.106210261</v>
      </c>
      <c r="F148">
        <v>0.182637731</v>
      </c>
      <c r="G148">
        <v>0.51914483499999997</v>
      </c>
      <c r="H148">
        <v>0.43050502600000001</v>
      </c>
      <c r="I148" s="3">
        <v>53.699224357918254</v>
      </c>
      <c r="J148" s="3">
        <v>0</v>
      </c>
      <c r="K148" s="3">
        <v>7.2619785777999724</v>
      </c>
      <c r="L148" s="3">
        <f t="shared" si="21"/>
        <v>60.961202935718227</v>
      </c>
      <c r="M148" s="17">
        <v>2.25</v>
      </c>
      <c r="N148" s="17">
        <v>3.5</v>
      </c>
      <c r="O148" s="17">
        <v>3.39</v>
      </c>
      <c r="P148" s="4">
        <f t="shared" si="22"/>
        <v>159.86205186959785</v>
      </c>
      <c r="Q148" s="4">
        <f t="shared" si="18"/>
        <v>39.038797064281773</v>
      </c>
      <c r="R148" s="4">
        <f t="shared" si="19"/>
        <v>64.455722086581673</v>
      </c>
      <c r="S148">
        <f t="shared" si="23"/>
        <v>2.2037453829484153</v>
      </c>
      <c r="T148">
        <f t="shared" si="23"/>
        <v>1.5914964269149041</v>
      </c>
      <c r="U148">
        <f t="shared" si="23"/>
        <v>1.8092614780946581</v>
      </c>
      <c r="V148" s="2">
        <f t="shared" si="24"/>
        <v>2.0160938751605859</v>
      </c>
      <c r="Y148">
        <v>1</v>
      </c>
      <c r="Z148">
        <v>0</v>
      </c>
      <c r="AA148">
        <f t="shared" si="20"/>
        <v>159.86205186959785</v>
      </c>
      <c r="AB148">
        <f t="shared" si="25"/>
        <v>59.862051869597849</v>
      </c>
    </row>
    <row r="149" spans="1:28">
      <c r="A149">
        <v>28</v>
      </c>
      <c r="B149" t="s">
        <v>1325</v>
      </c>
      <c r="C149" t="s">
        <v>1327</v>
      </c>
      <c r="D149">
        <v>0.24510220599999999</v>
      </c>
      <c r="E149">
        <v>0.48109444400000001</v>
      </c>
      <c r="F149">
        <v>0.27002095799999998</v>
      </c>
      <c r="G149">
        <v>0.41092330799999999</v>
      </c>
      <c r="H149">
        <v>0.45445696099999999</v>
      </c>
      <c r="I149" s="3">
        <v>18.935807465879286</v>
      </c>
      <c r="J149" s="3">
        <v>39.057695373252201</v>
      </c>
      <c r="K149" s="3">
        <v>0</v>
      </c>
      <c r="L149" s="3">
        <f t="shared" si="21"/>
        <v>57.993502839131487</v>
      </c>
      <c r="M149" s="17">
        <v>7.5</v>
      </c>
      <c r="N149" s="17">
        <v>1.5</v>
      </c>
      <c r="O149" s="17">
        <v>4.5</v>
      </c>
      <c r="P149" s="4">
        <f t="shared" si="22"/>
        <v>184.02505315496313</v>
      </c>
      <c r="Q149" s="4">
        <f t="shared" si="18"/>
        <v>217.76612634050343</v>
      </c>
      <c r="R149" s="4">
        <f t="shared" si="19"/>
        <v>42.006497160868506</v>
      </c>
      <c r="S149">
        <f t="shared" si="23"/>
        <v>2.2648769518480667</v>
      </c>
      <c r="T149">
        <f t="shared" si="23"/>
        <v>2.3379903258903449</v>
      </c>
      <c r="U149">
        <f t="shared" si="23"/>
        <v>1.6233164680856798</v>
      </c>
      <c r="V149" s="2">
        <f t="shared" si="24"/>
        <v>2.1182499609777832</v>
      </c>
      <c r="Y149">
        <v>0</v>
      </c>
      <c r="Z149">
        <v>1</v>
      </c>
      <c r="AA149">
        <f t="shared" si="20"/>
        <v>217.76612634050343</v>
      </c>
      <c r="AB149">
        <f t="shared" si="25"/>
        <v>117.76612634050343</v>
      </c>
    </row>
    <row r="150" spans="1:28">
      <c r="A150">
        <v>28</v>
      </c>
      <c r="B150" t="s">
        <v>1329</v>
      </c>
      <c r="C150" t="s">
        <v>1336</v>
      </c>
      <c r="D150">
        <v>0.17526201999999999</v>
      </c>
      <c r="E150">
        <v>0.59094160100000004</v>
      </c>
      <c r="F150">
        <v>0.16590207600000001</v>
      </c>
      <c r="G150">
        <v>0.72741223899999996</v>
      </c>
      <c r="H150">
        <v>0.66617034799999997</v>
      </c>
      <c r="I150" s="3">
        <v>0</v>
      </c>
      <c r="J150" s="3">
        <v>49.144906435003925</v>
      </c>
      <c r="K150" s="3">
        <v>4.3613461947419907</v>
      </c>
      <c r="L150" s="3">
        <f t="shared" si="21"/>
        <v>53.506252629745916</v>
      </c>
      <c r="M150" s="17">
        <v>2.29</v>
      </c>
      <c r="N150" s="17">
        <v>3.5</v>
      </c>
      <c r="O150" s="17">
        <v>3.25</v>
      </c>
      <c r="P150" s="4">
        <f t="shared" si="22"/>
        <v>46.493747370254084</v>
      </c>
      <c r="Q150" s="4">
        <f t="shared" si="18"/>
        <v>206.21469328401685</v>
      </c>
      <c r="R150" s="4">
        <f t="shared" si="19"/>
        <v>61.758459051851055</v>
      </c>
      <c r="S150">
        <f t="shared" si="23"/>
        <v>1.6673945514882056</v>
      </c>
      <c r="T150">
        <f t="shared" si="23"/>
        <v>2.314319606557711</v>
      </c>
      <c r="U150">
        <f t="shared" si="23"/>
        <v>1.7906964512909747</v>
      </c>
      <c r="V150" s="2">
        <f t="shared" si="24"/>
        <v>1.9569389295107265</v>
      </c>
      <c r="Y150">
        <v>2</v>
      </c>
      <c r="Z150">
        <v>1</v>
      </c>
      <c r="AA150">
        <f t="shared" si="20"/>
        <v>46.493747370254084</v>
      </c>
      <c r="AB150">
        <f t="shared" si="25"/>
        <v>-53.506252629745916</v>
      </c>
    </row>
    <row r="151" spans="1:28">
      <c r="A151">
        <v>28</v>
      </c>
      <c r="B151" t="s">
        <v>1332</v>
      </c>
      <c r="C151" t="s">
        <v>1338</v>
      </c>
      <c r="D151">
        <v>7.7182338000000003E-2</v>
      </c>
      <c r="E151">
        <v>0.60743007500000001</v>
      </c>
      <c r="F151">
        <v>9.5140709000000004E-2</v>
      </c>
      <c r="G151">
        <v>0.68532429900000003</v>
      </c>
      <c r="H151">
        <v>0.57072122000000003</v>
      </c>
      <c r="I151" s="3">
        <v>4.9737784320836154</v>
      </c>
      <c r="J151" s="3">
        <v>71.442904745327539</v>
      </c>
      <c r="K151" s="3">
        <v>0</v>
      </c>
      <c r="L151" s="3">
        <f t="shared" si="21"/>
        <v>76.416683177411159</v>
      </c>
      <c r="M151" s="17">
        <v>4.5</v>
      </c>
      <c r="N151" s="17">
        <v>1.72</v>
      </c>
      <c r="O151" s="17">
        <v>4</v>
      </c>
      <c r="P151" s="4">
        <f t="shared" si="22"/>
        <v>45.965319766965109</v>
      </c>
      <c r="Q151" s="4">
        <f t="shared" si="18"/>
        <v>309.35493580389897</v>
      </c>
      <c r="R151" s="4">
        <f t="shared" si="19"/>
        <v>23.583316822588841</v>
      </c>
      <c r="S151">
        <f t="shared" si="23"/>
        <v>1.6624302857198947</v>
      </c>
      <c r="T151">
        <f t="shared" si="23"/>
        <v>2.4904570496441925</v>
      </c>
      <c r="U151">
        <f t="shared" si="23"/>
        <v>1.3726048854260193</v>
      </c>
      <c r="V151" s="2">
        <f t="shared" si="24"/>
        <v>1.7716793706398155</v>
      </c>
      <c r="Y151">
        <v>0</v>
      </c>
      <c r="Z151">
        <v>3</v>
      </c>
      <c r="AA151">
        <f t="shared" si="20"/>
        <v>309.35493580389897</v>
      </c>
      <c r="AB151">
        <f t="shared" si="25"/>
        <v>209.35493580389897</v>
      </c>
    </row>
    <row r="152" spans="1:28">
      <c r="A152">
        <v>29</v>
      </c>
      <c r="B152" t="s">
        <v>1335</v>
      </c>
      <c r="C152" t="s">
        <v>1340</v>
      </c>
      <c r="D152">
        <v>0.51561286900000003</v>
      </c>
      <c r="E152">
        <v>0.11271856399999999</v>
      </c>
      <c r="F152">
        <v>0.371183614</v>
      </c>
      <c r="G152">
        <v>0.133186418</v>
      </c>
      <c r="H152">
        <v>0.15916449899999999</v>
      </c>
      <c r="I152" s="3">
        <v>36.171208427346222</v>
      </c>
      <c r="J152" s="3">
        <v>0</v>
      </c>
      <c r="K152" s="3">
        <v>25.485522135464606</v>
      </c>
      <c r="L152" s="3">
        <f t="shared" si="21"/>
        <v>61.656730562810829</v>
      </c>
      <c r="M152" s="17">
        <v>2.5</v>
      </c>
      <c r="N152" s="17">
        <v>3.29</v>
      </c>
      <c r="O152" s="17">
        <v>3.1</v>
      </c>
      <c r="P152" s="4">
        <f t="shared" si="22"/>
        <v>128.77129050555473</v>
      </c>
      <c r="Q152" s="4">
        <f t="shared" si="18"/>
        <v>38.343269437189171</v>
      </c>
      <c r="R152" s="4">
        <f t="shared" si="19"/>
        <v>122.19063726286774</v>
      </c>
      <c r="S152">
        <f t="shared" si="23"/>
        <v>2.1098190480795269</v>
      </c>
      <c r="T152">
        <f t="shared" si="23"/>
        <v>1.5836891413535414</v>
      </c>
      <c r="U152">
        <f t="shared" si="23"/>
        <v>2.0870379297948185</v>
      </c>
      <c r="V152" s="2">
        <f t="shared" si="24"/>
        <v>2.0410352996232168</v>
      </c>
      <c r="Y152">
        <v>2</v>
      </c>
      <c r="Z152">
        <v>1</v>
      </c>
      <c r="AA152">
        <f t="shared" si="20"/>
        <v>128.77129050555473</v>
      </c>
      <c r="AB152">
        <f t="shared" si="25"/>
        <v>28.771290505554731</v>
      </c>
    </row>
    <row r="153" spans="1:28">
      <c r="A153">
        <v>29</v>
      </c>
      <c r="B153" t="s">
        <v>1328</v>
      </c>
      <c r="C153" t="s">
        <v>1330</v>
      </c>
      <c r="D153">
        <v>0.62740220000000002</v>
      </c>
      <c r="E153">
        <v>0.115610036</v>
      </c>
      <c r="F153">
        <v>0.25206091400000002</v>
      </c>
      <c r="G153">
        <v>0.32342063799999998</v>
      </c>
      <c r="H153">
        <v>0.30037170600000002</v>
      </c>
      <c r="I153" s="3">
        <v>43.310896656872309</v>
      </c>
      <c r="J153" s="3">
        <v>0</v>
      </c>
      <c r="K153" s="3">
        <v>14.468526269733722</v>
      </c>
      <c r="L153" s="3">
        <f t="shared" si="21"/>
        <v>57.779422926606031</v>
      </c>
      <c r="M153" s="17">
        <v>2.14</v>
      </c>
      <c r="N153" s="17">
        <v>3.89</v>
      </c>
      <c r="O153" s="17">
        <v>3.29</v>
      </c>
      <c r="P153" s="4">
        <f t="shared" si="22"/>
        <v>134.90589591910071</v>
      </c>
      <c r="Q153" s="4">
        <f t="shared" si="18"/>
        <v>42.220577073393969</v>
      </c>
      <c r="R153" s="4">
        <f t="shared" si="19"/>
        <v>98.503144262658139</v>
      </c>
      <c r="S153">
        <f t="shared" si="23"/>
        <v>2.1300309304663965</v>
      </c>
      <c r="T153">
        <f t="shared" si="23"/>
        <v>1.6255241649753776</v>
      </c>
      <c r="U153">
        <f t="shared" si="23"/>
        <v>1.9934500935852015</v>
      </c>
      <c r="V153" s="2">
        <f t="shared" si="24"/>
        <v>2.0267838516768091</v>
      </c>
      <c r="Y153">
        <v>1</v>
      </c>
      <c r="Z153">
        <v>0</v>
      </c>
      <c r="AA153">
        <f t="shared" si="20"/>
        <v>134.90589591910071</v>
      </c>
      <c r="AB153">
        <f t="shared" si="25"/>
        <v>34.905895919100715</v>
      </c>
    </row>
    <row r="154" spans="1:28">
      <c r="A154">
        <v>29</v>
      </c>
      <c r="B154" t="s">
        <v>1326</v>
      </c>
      <c r="C154" t="s">
        <v>1334</v>
      </c>
      <c r="D154">
        <v>0.50736990500000001</v>
      </c>
      <c r="E154">
        <v>0.22204895399999999</v>
      </c>
      <c r="F154">
        <v>0.26641219700000002</v>
      </c>
      <c r="G154">
        <v>0.40513796800000001</v>
      </c>
      <c r="H154">
        <v>0.44078019699999998</v>
      </c>
      <c r="I154" s="3">
        <v>8.5282539881854622E-2</v>
      </c>
      <c r="J154" s="3">
        <v>0</v>
      </c>
      <c r="K154" s="3">
        <v>5.8448313392963689</v>
      </c>
      <c r="L154" s="3">
        <f t="shared" si="21"/>
        <v>5.9301138791782231</v>
      </c>
      <c r="M154" s="17">
        <v>1.85</v>
      </c>
      <c r="N154" s="17">
        <v>4.5</v>
      </c>
      <c r="O154" s="17">
        <v>3.75</v>
      </c>
      <c r="P154" s="4">
        <f t="shared" si="22"/>
        <v>94.227658819603221</v>
      </c>
      <c r="Q154" s="4">
        <f t="shared" si="18"/>
        <v>94.069886120821778</v>
      </c>
      <c r="R154" s="4">
        <f t="shared" si="19"/>
        <v>120.37162714765543</v>
      </c>
      <c r="S154">
        <f t="shared" si="23"/>
        <v>1.9741784007715835</v>
      </c>
      <c r="T154">
        <f t="shared" si="23"/>
        <v>1.9734506182767828</v>
      </c>
      <c r="U154">
        <f t="shared" si="23"/>
        <v>2.080524131229716</v>
      </c>
      <c r="V154" s="2">
        <f t="shared" si="24"/>
        <v>1.9941183579239681</v>
      </c>
      <c r="Y154">
        <v>1</v>
      </c>
      <c r="Z154">
        <v>1</v>
      </c>
      <c r="AA154">
        <f t="shared" si="20"/>
        <v>120.37162714765543</v>
      </c>
      <c r="AB154">
        <f t="shared" si="25"/>
        <v>20.371627147655431</v>
      </c>
    </row>
    <row r="155" spans="1:28">
      <c r="A155">
        <v>29</v>
      </c>
      <c r="B155" t="s">
        <v>1337</v>
      </c>
      <c r="C155" t="s">
        <v>1341</v>
      </c>
      <c r="D155">
        <v>0.46922714999999998</v>
      </c>
      <c r="E155">
        <v>0.21113931</v>
      </c>
      <c r="F155">
        <v>0.318500385</v>
      </c>
      <c r="G155">
        <v>0.26010048200000002</v>
      </c>
      <c r="H155">
        <v>0.320704447</v>
      </c>
      <c r="I155" s="3">
        <v>18.138051531222711</v>
      </c>
      <c r="J155" s="3">
        <v>0</v>
      </c>
      <c r="K155" s="3">
        <v>6.909822587354701</v>
      </c>
      <c r="L155" s="3">
        <f t="shared" si="21"/>
        <v>25.047874118577411</v>
      </c>
      <c r="M155" s="17">
        <v>2.6</v>
      </c>
      <c r="N155" s="17">
        <v>3</v>
      </c>
      <c r="O155" s="17">
        <v>3.25</v>
      </c>
      <c r="P155" s="4">
        <f t="shared" si="22"/>
        <v>122.11105986260164</v>
      </c>
      <c r="Q155" s="4">
        <f t="shared" si="18"/>
        <v>74.952125881422589</v>
      </c>
      <c r="R155" s="4">
        <f t="shared" si="19"/>
        <v>95.681593643486693</v>
      </c>
      <c r="S155">
        <f t="shared" si="23"/>
        <v>2.0867550007161531</v>
      </c>
      <c r="T155">
        <f t="shared" si="23"/>
        <v>1.874783955336101</v>
      </c>
      <c r="U155">
        <f t="shared" si="23"/>
        <v>1.9808284001812144</v>
      </c>
      <c r="V155" s="2">
        <f t="shared" si="24"/>
        <v>2.0058973005396745</v>
      </c>
      <c r="Y155">
        <v>4</v>
      </c>
      <c r="Z155">
        <v>1</v>
      </c>
      <c r="AA155">
        <f t="shared" si="20"/>
        <v>122.11105986260164</v>
      </c>
      <c r="AB155">
        <f t="shared" si="25"/>
        <v>22.111059862601635</v>
      </c>
    </row>
    <row r="156" spans="1:28">
      <c r="A156">
        <v>29</v>
      </c>
      <c r="B156" t="s">
        <v>1339</v>
      </c>
      <c r="C156" t="s">
        <v>1342</v>
      </c>
      <c r="D156">
        <v>0.62061593299999995</v>
      </c>
      <c r="E156">
        <v>0.13201173299999999</v>
      </c>
      <c r="F156">
        <v>0.24068489400000001</v>
      </c>
      <c r="G156">
        <v>0.37793059400000001</v>
      </c>
      <c r="H156">
        <v>0.357407849</v>
      </c>
      <c r="I156" s="3">
        <v>29.666826935539163</v>
      </c>
      <c r="J156" s="3">
        <v>0</v>
      </c>
      <c r="K156" s="3">
        <v>13.41182583407414</v>
      </c>
      <c r="L156" s="3">
        <f t="shared" si="21"/>
        <v>43.078652769613299</v>
      </c>
      <c r="M156" s="17">
        <v>1.75</v>
      </c>
      <c r="N156" s="17">
        <v>5.25</v>
      </c>
      <c r="O156" s="17">
        <v>3.75</v>
      </c>
      <c r="P156" s="4">
        <f t="shared" si="22"/>
        <v>108.83829436758023</v>
      </c>
      <c r="Q156" s="4">
        <f t="shared" si="18"/>
        <v>56.921347230386701</v>
      </c>
      <c r="R156" s="4">
        <f t="shared" si="19"/>
        <v>127.33343285927593</v>
      </c>
      <c r="S156">
        <f t="shared" si="23"/>
        <v>2.0367817272224551</v>
      </c>
      <c r="T156">
        <f t="shared" si="23"/>
        <v>1.7552751705373109</v>
      </c>
      <c r="U156">
        <f t="shared" si="23"/>
        <v>2.1049424476440159</v>
      </c>
      <c r="V156" s="2">
        <f t="shared" si="24"/>
        <v>2.002403958999317</v>
      </c>
      <c r="Y156">
        <v>0</v>
      </c>
      <c r="Z156">
        <v>0</v>
      </c>
      <c r="AA156">
        <f t="shared" si="20"/>
        <v>127.33343285927593</v>
      </c>
      <c r="AB156">
        <f t="shared" si="25"/>
        <v>27.333432859275931</v>
      </c>
    </row>
    <row r="157" spans="1:28">
      <c r="A157">
        <v>29</v>
      </c>
      <c r="B157" t="s">
        <v>1327</v>
      </c>
      <c r="C157" t="s">
        <v>1333</v>
      </c>
      <c r="D157">
        <v>0.68326173999999995</v>
      </c>
      <c r="E157">
        <v>0.109184877</v>
      </c>
      <c r="F157">
        <v>0.15105200599999999</v>
      </c>
      <c r="G157">
        <v>0.64996241399999999</v>
      </c>
      <c r="H157">
        <v>0.54067591699999995</v>
      </c>
      <c r="I157" s="3">
        <v>0</v>
      </c>
      <c r="J157" s="3">
        <v>0</v>
      </c>
      <c r="K157" s="3">
        <v>10.752249751966076</v>
      </c>
      <c r="L157" s="3">
        <f t="shared" si="21"/>
        <v>10.752249751966076</v>
      </c>
      <c r="M157" s="17">
        <v>1.19</v>
      </c>
      <c r="N157" s="17">
        <v>17</v>
      </c>
      <c r="O157" s="17">
        <v>7.5</v>
      </c>
      <c r="P157" s="4">
        <f t="shared" si="22"/>
        <v>89.247750248033924</v>
      </c>
      <c r="Q157" s="4">
        <f t="shared" si="18"/>
        <v>89.247750248033924</v>
      </c>
      <c r="R157" s="4">
        <f t="shared" si="19"/>
        <v>272.03599603145722</v>
      </c>
      <c r="S157">
        <f t="shared" si="23"/>
        <v>1.9505972772528113</v>
      </c>
      <c r="T157">
        <f t="shared" si="23"/>
        <v>1.9505972772528113</v>
      </c>
      <c r="U157">
        <f t="shared" si="23"/>
        <v>2.4346263740470993</v>
      </c>
      <c r="V157" s="2">
        <f t="shared" si="24"/>
        <v>1.913499411148722</v>
      </c>
      <c r="Y157">
        <v>2</v>
      </c>
      <c r="Z157">
        <v>0</v>
      </c>
      <c r="AA157">
        <f t="shared" si="20"/>
        <v>89.247750248033924</v>
      </c>
      <c r="AB157">
        <f t="shared" si="25"/>
        <v>-10.752249751966076</v>
      </c>
    </row>
    <row r="158" spans="1:28">
      <c r="A158">
        <v>29</v>
      </c>
      <c r="B158" t="s">
        <v>1343</v>
      </c>
      <c r="C158" t="s">
        <v>1331</v>
      </c>
      <c r="D158">
        <v>0.52618042700000001</v>
      </c>
      <c r="E158">
        <v>0.24093156600000001</v>
      </c>
      <c r="F158">
        <v>0.194484928</v>
      </c>
      <c r="G158">
        <v>0.70917007499999996</v>
      </c>
      <c r="H158">
        <v>0.68117653499999997</v>
      </c>
      <c r="I158" s="3">
        <v>0</v>
      </c>
      <c r="J158" s="3">
        <v>15.164522843496364</v>
      </c>
      <c r="K158" s="3">
        <v>15.617447501882426</v>
      </c>
      <c r="L158" s="3">
        <f t="shared" si="21"/>
        <v>30.781970345378788</v>
      </c>
      <c r="M158" s="17">
        <v>1.22</v>
      </c>
      <c r="N158" s="17">
        <v>15</v>
      </c>
      <c r="O158" s="17">
        <v>7</v>
      </c>
      <c r="P158" s="4">
        <f t="shared" si="22"/>
        <v>69.218029654621205</v>
      </c>
      <c r="Q158" s="4">
        <f t="shared" si="18"/>
        <v>175.36968955909575</v>
      </c>
      <c r="R158" s="4">
        <f t="shared" si="19"/>
        <v>303.47974218285765</v>
      </c>
      <c r="S158">
        <f t="shared" si="23"/>
        <v>1.8402192326017874</v>
      </c>
      <c r="T158">
        <f t="shared" si="23"/>
        <v>2.2439545331876651</v>
      </c>
      <c r="U158">
        <f t="shared" si="23"/>
        <v>2.4821297064431374</v>
      </c>
      <c r="V158" s="2">
        <f t="shared" si="24"/>
        <v>1.9916636385419788</v>
      </c>
      <c r="Y158">
        <v>2</v>
      </c>
      <c r="Z158">
        <v>0</v>
      </c>
      <c r="AA158">
        <f t="shared" si="20"/>
        <v>69.218029654621205</v>
      </c>
      <c r="AB158">
        <f t="shared" si="25"/>
        <v>-30.781970345378795</v>
      </c>
    </row>
    <row r="159" spans="1:28">
      <c r="A159">
        <v>29</v>
      </c>
      <c r="B159" t="s">
        <v>1324</v>
      </c>
      <c r="C159" t="s">
        <v>1332</v>
      </c>
      <c r="D159">
        <v>0.46787277999999999</v>
      </c>
      <c r="E159">
        <v>0.25579627999999999</v>
      </c>
      <c r="F159">
        <v>0.27284627500000003</v>
      </c>
      <c r="G159">
        <v>0.40845019700000001</v>
      </c>
      <c r="H159">
        <v>0.45607270700000002</v>
      </c>
      <c r="I159" s="3">
        <v>33.994858326765943</v>
      </c>
      <c r="J159" s="3">
        <v>11.229935736192099</v>
      </c>
      <c r="K159" s="3">
        <v>0</v>
      </c>
      <c r="L159" s="3">
        <f t="shared" si="21"/>
        <v>45.22479406295804</v>
      </c>
      <c r="M159" s="17">
        <v>4.2</v>
      </c>
      <c r="N159" s="17">
        <v>1.9</v>
      </c>
      <c r="O159" s="17">
        <v>3.79</v>
      </c>
      <c r="P159" s="4">
        <f t="shared" si="22"/>
        <v>197.55361090945894</v>
      </c>
      <c r="Q159" s="4">
        <f t="shared" si="18"/>
        <v>97.336662377210018</v>
      </c>
      <c r="R159" s="4">
        <f t="shared" si="19"/>
        <v>54.775205937041953</v>
      </c>
      <c r="S159">
        <f t="shared" si="23"/>
        <v>2.2956849721785417</v>
      </c>
      <c r="T159">
        <f t="shared" si="23"/>
        <v>1.9882764504341821</v>
      </c>
      <c r="U159">
        <f t="shared" si="23"/>
        <v>1.7385840190424702</v>
      </c>
      <c r="V159" s="2">
        <f t="shared" si="24"/>
        <v>2.0570484029403322</v>
      </c>
      <c r="Y159">
        <v>2</v>
      </c>
      <c r="Z159">
        <v>1</v>
      </c>
      <c r="AA159">
        <f t="shared" si="20"/>
        <v>197.55361090945894</v>
      </c>
      <c r="AB159">
        <f t="shared" si="25"/>
        <v>97.553610909458939</v>
      </c>
    </row>
    <row r="160" spans="1:28">
      <c r="A160">
        <v>29</v>
      </c>
      <c r="B160" t="s">
        <v>1338</v>
      </c>
      <c r="C160" t="s">
        <v>1336</v>
      </c>
      <c r="D160">
        <v>0.15018213999999999</v>
      </c>
      <c r="E160">
        <v>0.43479309700000002</v>
      </c>
      <c r="F160">
        <v>0.119998061</v>
      </c>
      <c r="G160">
        <v>0.67040197899999998</v>
      </c>
      <c r="H160">
        <v>0.63199395400000002</v>
      </c>
      <c r="I160" s="3">
        <v>0</v>
      </c>
      <c r="J160" s="3">
        <v>53.20752396586758</v>
      </c>
      <c r="K160" s="3">
        <v>11.047736447361551</v>
      </c>
      <c r="L160" s="3">
        <f t="shared" si="21"/>
        <v>64.255260413229138</v>
      </c>
      <c r="M160" s="17">
        <v>1.61</v>
      </c>
      <c r="N160" s="17">
        <v>6</v>
      </c>
      <c r="O160" s="17">
        <v>4.2</v>
      </c>
      <c r="P160" s="4">
        <f t="shared" si="22"/>
        <v>35.744739586770869</v>
      </c>
      <c r="Q160" s="4">
        <f t="shared" si="18"/>
        <v>259.21634024341472</v>
      </c>
      <c r="R160" s="4">
        <f t="shared" si="19"/>
        <v>102.03115827094018</v>
      </c>
      <c r="S160">
        <f t="shared" si="23"/>
        <v>1.5532121374228285</v>
      </c>
      <c r="T160">
        <f t="shared" si="23"/>
        <v>2.4136623747212123</v>
      </c>
      <c r="U160">
        <f t="shared" si="23"/>
        <v>2.008732816847647</v>
      </c>
      <c r="V160" s="2">
        <f t="shared" si="24"/>
        <v>1.5237525047783307</v>
      </c>
      <c r="Y160">
        <v>1</v>
      </c>
      <c r="Z160">
        <v>0</v>
      </c>
      <c r="AA160">
        <f t="shared" si="20"/>
        <v>35.744739586770869</v>
      </c>
      <c r="AB160">
        <f t="shared" si="25"/>
        <v>-64.255260413229138</v>
      </c>
    </row>
    <row r="161" spans="1:28">
      <c r="A161">
        <v>29</v>
      </c>
      <c r="B161" t="s">
        <v>1325</v>
      </c>
      <c r="C161" t="s">
        <v>1329</v>
      </c>
      <c r="D161">
        <v>0.234052237</v>
      </c>
      <c r="E161">
        <v>0.45731313600000001</v>
      </c>
      <c r="F161">
        <v>0.30720804200000001</v>
      </c>
      <c r="G161">
        <v>0.29733233199999998</v>
      </c>
      <c r="H161">
        <v>0.36010581699999999</v>
      </c>
      <c r="I161" s="3">
        <v>16.196201024417167</v>
      </c>
      <c r="J161" s="3">
        <v>33.171463385193668</v>
      </c>
      <c r="K161" s="3">
        <v>0</v>
      </c>
      <c r="L161" s="3">
        <f t="shared" si="21"/>
        <v>49.367664409610839</v>
      </c>
      <c r="M161" s="17">
        <v>7</v>
      </c>
      <c r="N161" s="17">
        <v>1.57</v>
      </c>
      <c r="O161" s="17">
        <v>4</v>
      </c>
      <c r="P161" s="4">
        <f t="shared" si="22"/>
        <v>164.00574276130934</v>
      </c>
      <c r="Q161" s="4">
        <f t="shared" si="18"/>
        <v>183.31818913116382</v>
      </c>
      <c r="R161" s="4">
        <f t="shared" si="19"/>
        <v>50.632335590389168</v>
      </c>
      <c r="S161">
        <f t="shared" si="23"/>
        <v>2.2148590554006349</v>
      </c>
      <c r="T161">
        <f t="shared" si="23"/>
        <v>2.2632055585104132</v>
      </c>
      <c r="U161">
        <f t="shared" si="23"/>
        <v>1.7044279611735844</v>
      </c>
      <c r="V161" s="2">
        <f t="shared" si="24"/>
        <v>2.0770003246134432</v>
      </c>
      <c r="Y161">
        <v>2</v>
      </c>
      <c r="Z161">
        <v>3</v>
      </c>
      <c r="AA161">
        <f t="shared" si="20"/>
        <v>183.31818913116382</v>
      </c>
      <c r="AB161">
        <f t="shared" si="25"/>
        <v>83.31818913116382</v>
      </c>
    </row>
    <row r="162" spans="1:28">
      <c r="A162">
        <v>30</v>
      </c>
      <c r="B162" t="s">
        <v>1329</v>
      </c>
      <c r="C162" t="s">
        <v>1343</v>
      </c>
      <c r="D162">
        <v>0.20703866600000001</v>
      </c>
      <c r="E162">
        <v>0.47987143100000001</v>
      </c>
      <c r="F162">
        <v>0.149561219</v>
      </c>
      <c r="G162">
        <v>0.76149502000000002</v>
      </c>
      <c r="H162">
        <v>0.71934005999999995</v>
      </c>
      <c r="I162" s="3">
        <v>5.2668259348998703</v>
      </c>
      <c r="J162" s="3">
        <v>42.153049301376782</v>
      </c>
      <c r="K162" s="3">
        <v>0</v>
      </c>
      <c r="L162" s="3">
        <f t="shared" si="21"/>
        <v>47.419875236276653</v>
      </c>
      <c r="M162" s="17">
        <v>2.75</v>
      </c>
      <c r="N162" s="17">
        <v>2.75</v>
      </c>
      <c r="O162" s="17">
        <v>3.39</v>
      </c>
      <c r="P162" s="4">
        <f t="shared" si="22"/>
        <v>67.063896084697987</v>
      </c>
      <c r="Q162" s="4">
        <f t="shared" si="18"/>
        <v>195.47896189539063</v>
      </c>
      <c r="R162" s="4">
        <f t="shared" si="19"/>
        <v>52.580124763723347</v>
      </c>
      <c r="S162">
        <f t="shared" si="23"/>
        <v>1.826488780213209</v>
      </c>
      <c r="T162">
        <f t="shared" si="23"/>
        <v>2.2911000240112367</v>
      </c>
      <c r="U162">
        <f t="shared" si="23"/>
        <v>1.7208216122787561</v>
      </c>
      <c r="V162" s="2">
        <f t="shared" si="24"/>
        <v>1.7349554256196726</v>
      </c>
      <c r="Y162">
        <v>2</v>
      </c>
      <c r="Z162">
        <v>1</v>
      </c>
      <c r="AA162">
        <f t="shared" si="20"/>
        <v>67.063896084697987</v>
      </c>
      <c r="AB162">
        <f t="shared" si="25"/>
        <v>-32.936103915302013</v>
      </c>
    </row>
    <row r="163" spans="1:28">
      <c r="A163">
        <v>30</v>
      </c>
      <c r="B163" t="s">
        <v>1333</v>
      </c>
      <c r="C163" t="s">
        <v>1337</v>
      </c>
      <c r="D163">
        <v>0.51679590500000006</v>
      </c>
      <c r="E163">
        <v>0.160440521</v>
      </c>
      <c r="F163">
        <v>0.32159348799999998</v>
      </c>
      <c r="G163">
        <v>0.224506922</v>
      </c>
      <c r="H163">
        <v>0.26519409999999999</v>
      </c>
      <c r="I163" s="3">
        <v>30.198041252204469</v>
      </c>
      <c r="J163" s="3">
        <v>0</v>
      </c>
      <c r="K163" s="3">
        <v>15.083998646072782</v>
      </c>
      <c r="L163" s="3">
        <f t="shared" si="21"/>
        <v>45.282039898277247</v>
      </c>
      <c r="M163" s="17">
        <v>2.54</v>
      </c>
      <c r="N163" s="17">
        <v>3.2</v>
      </c>
      <c r="O163" s="17">
        <v>3.1</v>
      </c>
      <c r="P163" s="4">
        <f t="shared" si="22"/>
        <v>131.4209848823221</v>
      </c>
      <c r="Q163" s="4">
        <f t="shared" si="18"/>
        <v>54.717960101722753</v>
      </c>
      <c r="R163" s="4">
        <f t="shared" si="19"/>
        <v>102.98675576915565</v>
      </c>
      <c r="S163">
        <f t="shared" si="23"/>
        <v>2.1186647175140241</v>
      </c>
      <c r="T163">
        <f t="shared" si="23"/>
        <v>1.7381298984145666</v>
      </c>
      <c r="U163">
        <f t="shared" si="23"/>
        <v>2.0127813774604384</v>
      </c>
      <c r="V163" s="2">
        <f t="shared" si="24"/>
        <v>2.0210811003054867</v>
      </c>
      <c r="Y163">
        <v>0</v>
      </c>
      <c r="Z163">
        <v>0</v>
      </c>
      <c r="AA163">
        <f t="shared" si="20"/>
        <v>102.98675576915565</v>
      </c>
      <c r="AB163">
        <f t="shared" si="25"/>
        <v>2.9867557691556499</v>
      </c>
    </row>
    <row r="164" spans="1:28">
      <c r="A164">
        <v>30</v>
      </c>
      <c r="B164" t="s">
        <v>1330</v>
      </c>
      <c r="C164" t="s">
        <v>1326</v>
      </c>
      <c r="D164">
        <v>0.41700823799999998</v>
      </c>
      <c r="E164">
        <v>0.294550904</v>
      </c>
      <c r="F164">
        <v>0.28611965</v>
      </c>
      <c r="G164">
        <v>0.38280959599999997</v>
      </c>
      <c r="H164">
        <v>0.44499946000000001</v>
      </c>
      <c r="I164" s="3">
        <v>15.160926506382808</v>
      </c>
      <c r="J164" s="3">
        <v>4.9246520957846416</v>
      </c>
      <c r="K164" s="3">
        <v>0</v>
      </c>
      <c r="L164" s="3">
        <f t="shared" si="21"/>
        <v>20.085578602167448</v>
      </c>
      <c r="M164" s="17">
        <v>3</v>
      </c>
      <c r="N164" s="17">
        <v>2.6</v>
      </c>
      <c r="O164" s="17">
        <v>3.25</v>
      </c>
      <c r="P164" s="4">
        <f t="shared" si="22"/>
        <v>125.39720091698098</v>
      </c>
      <c r="Q164" s="4">
        <f t="shared" si="18"/>
        <v>95.919540709132633</v>
      </c>
      <c r="R164" s="4">
        <f t="shared" si="19"/>
        <v>79.914421397832555</v>
      </c>
      <c r="S164">
        <f t="shared" si="23"/>
        <v>2.0982878423967959</v>
      </c>
      <c r="T164">
        <f t="shared" si="23"/>
        <v>1.9819070905665341</v>
      </c>
      <c r="U164">
        <f t="shared" si="23"/>
        <v>1.9026251593933639</v>
      </c>
      <c r="V164" s="2">
        <f t="shared" si="24"/>
        <v>2.0031542858319153</v>
      </c>
      <c r="Y164">
        <v>1</v>
      </c>
      <c r="Z164">
        <v>4</v>
      </c>
      <c r="AA164">
        <f t="shared" si="20"/>
        <v>95.919540709132633</v>
      </c>
      <c r="AB164">
        <f t="shared" si="25"/>
        <v>-4.0804592908673669</v>
      </c>
    </row>
    <row r="165" spans="1:28">
      <c r="A165">
        <v>30</v>
      </c>
      <c r="B165" t="s">
        <v>1340</v>
      </c>
      <c r="C165" t="s">
        <v>1324</v>
      </c>
      <c r="D165">
        <v>0.55188211099999995</v>
      </c>
      <c r="E165">
        <v>0.15294133600000001</v>
      </c>
      <c r="F165">
        <v>0.292998174</v>
      </c>
      <c r="G165">
        <v>0.27338550499999997</v>
      </c>
      <c r="H165">
        <v>0.298134069</v>
      </c>
      <c r="I165" s="3">
        <v>31.150932710589139</v>
      </c>
      <c r="J165" s="3">
        <v>0</v>
      </c>
      <c r="K165" s="3">
        <v>15.700773611066001</v>
      </c>
      <c r="L165" s="3">
        <f t="shared" si="21"/>
        <v>46.851706321655143</v>
      </c>
      <c r="M165" s="17">
        <v>2.2000000000000002</v>
      </c>
      <c r="N165" s="17">
        <v>3.89</v>
      </c>
      <c r="O165" s="17">
        <v>3.2</v>
      </c>
      <c r="P165" s="4">
        <f t="shared" si="22"/>
        <v>121.68034564164098</v>
      </c>
      <c r="Q165" s="4">
        <f t="shared" si="18"/>
        <v>53.148293678344871</v>
      </c>
      <c r="R165" s="4">
        <f t="shared" si="19"/>
        <v>114.22430302539163</v>
      </c>
      <c r="S165">
        <f t="shared" si="23"/>
        <v>2.0852204346909331</v>
      </c>
      <c r="T165">
        <f t="shared" si="23"/>
        <v>1.7254893260940349</v>
      </c>
      <c r="U165">
        <f t="shared" si="23"/>
        <v>2.0577585167548826</v>
      </c>
      <c r="V165" s="2">
        <f t="shared" si="24"/>
        <v>2.0176139861262601</v>
      </c>
      <c r="Y165">
        <v>2</v>
      </c>
      <c r="Z165">
        <v>0</v>
      </c>
      <c r="AA165">
        <f t="shared" si="20"/>
        <v>121.68034564164098</v>
      </c>
      <c r="AB165">
        <f t="shared" si="25"/>
        <v>21.680345641640983</v>
      </c>
    </row>
    <row r="166" spans="1:28">
      <c r="A166">
        <v>30</v>
      </c>
      <c r="B166" t="s">
        <v>1341</v>
      </c>
      <c r="C166" t="s">
        <v>1335</v>
      </c>
      <c r="D166">
        <v>0.34857275300000001</v>
      </c>
      <c r="E166">
        <v>0.28163231999999999</v>
      </c>
      <c r="F166">
        <v>0.36953587399999999</v>
      </c>
      <c r="G166">
        <v>0.18578893199999999</v>
      </c>
      <c r="H166">
        <v>0.27162972499999999</v>
      </c>
      <c r="I166" s="3">
        <v>0</v>
      </c>
      <c r="J166" s="3">
        <v>1.8195081594518807</v>
      </c>
      <c r="K166" s="3">
        <v>13.422128872147916</v>
      </c>
      <c r="L166" s="3">
        <f t="shared" si="21"/>
        <v>15.241637031599796</v>
      </c>
      <c r="M166" s="17">
        <v>2.29</v>
      </c>
      <c r="N166" s="17">
        <v>3.6</v>
      </c>
      <c r="O166" s="17">
        <v>3.2</v>
      </c>
      <c r="P166" s="4">
        <f t="shared" si="22"/>
        <v>84.758362968400206</v>
      </c>
      <c r="Q166" s="4">
        <f t="shared" si="18"/>
        <v>90.580789078646234</v>
      </c>
      <c r="R166" s="4">
        <f t="shared" si="19"/>
        <v>133.0780269081327</v>
      </c>
      <c r="S166">
        <f t="shared" si="23"/>
        <v>1.9281825601121858</v>
      </c>
      <c r="T166">
        <f t="shared" si="23"/>
        <v>1.9570360996435734</v>
      </c>
      <c r="U166">
        <f t="shared" si="23"/>
        <v>2.1241063531431128</v>
      </c>
      <c r="V166" s="2">
        <f t="shared" si="24"/>
        <v>2.0082100180089562</v>
      </c>
      <c r="Y166">
        <v>0</v>
      </c>
      <c r="Z166">
        <v>3</v>
      </c>
      <c r="AA166">
        <f t="shared" si="20"/>
        <v>90.580789078646234</v>
      </c>
      <c r="AB166">
        <f t="shared" si="25"/>
        <v>-9.4192109213537663</v>
      </c>
    </row>
    <row r="167" spans="1:28">
      <c r="A167">
        <v>30</v>
      </c>
      <c r="B167" t="s">
        <v>1331</v>
      </c>
      <c r="C167" t="s">
        <v>1339</v>
      </c>
      <c r="D167">
        <v>0.40155766799999998</v>
      </c>
      <c r="E167">
        <v>0.223370491</v>
      </c>
      <c r="F167">
        <v>0.37478658199999998</v>
      </c>
      <c r="G167">
        <v>0.16826459699999999</v>
      </c>
      <c r="H167">
        <v>0.24436032799999999</v>
      </c>
      <c r="I167" s="3">
        <v>11.866062073286253</v>
      </c>
      <c r="J167" s="3">
        <v>0</v>
      </c>
      <c r="K167" s="3">
        <v>9.1997328463117842</v>
      </c>
      <c r="L167" s="3">
        <f t="shared" si="21"/>
        <v>21.065794919598037</v>
      </c>
      <c r="M167" s="17">
        <v>2.79</v>
      </c>
      <c r="N167" s="17">
        <v>2.79</v>
      </c>
      <c r="O167" s="17">
        <v>3.2</v>
      </c>
      <c r="P167" s="4">
        <f t="shared" si="22"/>
        <v>112.04051826487061</v>
      </c>
      <c r="Q167" s="4">
        <f t="shared" si="18"/>
        <v>78.934205080401952</v>
      </c>
      <c r="R167" s="4">
        <f t="shared" si="19"/>
        <v>104.60145972161183</v>
      </c>
      <c r="S167">
        <f t="shared" si="23"/>
        <v>2.0493751090684613</v>
      </c>
      <c r="T167">
        <f t="shared" si="23"/>
        <v>1.8972652396933511</v>
      </c>
      <c r="U167">
        <f t="shared" si="23"/>
        <v>2.0195377451872565</v>
      </c>
      <c r="V167" s="2">
        <f t="shared" si="24"/>
        <v>2.0036310065410321</v>
      </c>
      <c r="Y167">
        <v>3</v>
      </c>
      <c r="Z167">
        <v>0</v>
      </c>
      <c r="AA167">
        <f t="shared" si="20"/>
        <v>112.04051826487061</v>
      </c>
      <c r="AB167">
        <f t="shared" si="25"/>
        <v>12.040518264870613</v>
      </c>
    </row>
    <row r="168" spans="1:28">
      <c r="A168">
        <v>30</v>
      </c>
      <c r="B168" t="s">
        <v>1336</v>
      </c>
      <c r="C168" t="s">
        <v>1325</v>
      </c>
      <c r="D168">
        <v>0.62790038999999997</v>
      </c>
      <c r="E168">
        <v>0.14021228999999999</v>
      </c>
      <c r="F168">
        <v>0.22079782100000001</v>
      </c>
      <c r="G168">
        <v>0.45441098299999999</v>
      </c>
      <c r="H168">
        <v>0.42194221100000001</v>
      </c>
      <c r="I168" s="3">
        <v>0</v>
      </c>
      <c r="J168" s="3">
        <v>0</v>
      </c>
      <c r="K168" s="3">
        <v>15.270588174001681</v>
      </c>
      <c r="L168" s="3">
        <f t="shared" si="21"/>
        <v>15.270588174001681</v>
      </c>
      <c r="M168" s="17">
        <v>1.3</v>
      </c>
      <c r="N168" s="17">
        <v>12</v>
      </c>
      <c r="O168" s="17">
        <v>5.75</v>
      </c>
      <c r="P168" s="4">
        <f t="shared" si="22"/>
        <v>84.729411825998312</v>
      </c>
      <c r="Q168" s="4">
        <f t="shared" si="18"/>
        <v>84.729411825998312</v>
      </c>
      <c r="R168" s="4">
        <f t="shared" si="19"/>
        <v>267.97646991401848</v>
      </c>
      <c r="S168">
        <f t="shared" si="23"/>
        <v>1.9280341916351382</v>
      </c>
      <c r="T168">
        <f t="shared" si="23"/>
        <v>1.9280341916351382</v>
      </c>
      <c r="U168">
        <f t="shared" si="23"/>
        <v>2.4280966618081385</v>
      </c>
      <c r="V168" s="2">
        <f t="shared" si="24"/>
        <v>2.0170659621731106</v>
      </c>
      <c r="Y168">
        <v>2</v>
      </c>
      <c r="Z168">
        <v>1</v>
      </c>
      <c r="AA168">
        <f t="shared" si="20"/>
        <v>84.729411825998312</v>
      </c>
      <c r="AB168">
        <f t="shared" si="25"/>
        <v>-15.270588174001688</v>
      </c>
    </row>
    <row r="169" spans="1:28">
      <c r="A169">
        <v>30</v>
      </c>
      <c r="B169" t="s">
        <v>1332</v>
      </c>
      <c r="C169" t="s">
        <v>1328</v>
      </c>
      <c r="D169">
        <v>0.45004933000000003</v>
      </c>
      <c r="E169">
        <v>0.302367149</v>
      </c>
      <c r="F169">
        <v>0.18915822299999999</v>
      </c>
      <c r="G169">
        <v>0.77001552799999995</v>
      </c>
      <c r="H169">
        <v>0.74461264500000002</v>
      </c>
      <c r="I169" s="3">
        <v>0</v>
      </c>
      <c r="J169" s="3">
        <v>17.77218012983235</v>
      </c>
      <c r="K169" s="3">
        <v>10.532803203362009</v>
      </c>
      <c r="L169" s="3">
        <f t="shared" si="21"/>
        <v>28.304983333194357</v>
      </c>
      <c r="M169" s="17">
        <v>1.44</v>
      </c>
      <c r="N169" s="17">
        <v>7.5</v>
      </c>
      <c r="O169" s="17">
        <v>5</v>
      </c>
      <c r="P169" s="4">
        <f t="shared" si="22"/>
        <v>71.695016666805643</v>
      </c>
      <c r="Q169" s="4">
        <f t="shared" si="18"/>
        <v>160.55591731596738</v>
      </c>
      <c r="R169" s="4">
        <f t="shared" si="19"/>
        <v>150.69104069202069</v>
      </c>
      <c r="S169">
        <f t="shared" si="23"/>
        <v>1.8554889700426791</v>
      </c>
      <c r="T169">
        <f t="shared" si="23"/>
        <v>2.2056263161953611</v>
      </c>
      <c r="U169">
        <f t="shared" si="23"/>
        <v>2.178087432184018</v>
      </c>
      <c r="V169" s="2">
        <f t="shared" si="24"/>
        <v>1.9139736569880235</v>
      </c>
      <c r="Y169">
        <v>3</v>
      </c>
      <c r="Z169">
        <v>0</v>
      </c>
      <c r="AA169">
        <f t="shared" si="20"/>
        <v>71.695016666805643</v>
      </c>
      <c r="AB169">
        <f t="shared" si="25"/>
        <v>-28.304983333194357</v>
      </c>
    </row>
    <row r="170" spans="1:28">
      <c r="A170">
        <v>30</v>
      </c>
      <c r="B170" t="s">
        <v>1334</v>
      </c>
      <c r="C170" t="s">
        <v>1327</v>
      </c>
      <c r="D170">
        <v>0.235931273</v>
      </c>
      <c r="E170">
        <v>0.50620218699999997</v>
      </c>
      <c r="F170">
        <v>0.25151874099999999</v>
      </c>
      <c r="G170">
        <v>0.46919995799999997</v>
      </c>
      <c r="H170">
        <v>0.49581667899999998</v>
      </c>
      <c r="I170" s="3">
        <v>17.474122131825094</v>
      </c>
      <c r="J170" s="3">
        <v>42.066861715645423</v>
      </c>
      <c r="K170" s="3">
        <v>0</v>
      </c>
      <c r="L170" s="3">
        <f t="shared" si="21"/>
        <v>59.540983847470514</v>
      </c>
      <c r="M170" s="17">
        <v>6.5</v>
      </c>
      <c r="N170" s="17">
        <v>1.55</v>
      </c>
      <c r="O170" s="17">
        <v>4.5</v>
      </c>
      <c r="P170" s="4">
        <f t="shared" si="22"/>
        <v>154.0408100093926</v>
      </c>
      <c r="Q170" s="4">
        <f t="shared" si="18"/>
        <v>229.7598938729339</v>
      </c>
      <c r="R170" s="4">
        <f t="shared" si="19"/>
        <v>40.459016152529479</v>
      </c>
      <c r="S170">
        <f t="shared" si="23"/>
        <v>2.1876357936541768</v>
      </c>
      <c r="T170">
        <f t="shared" si="23"/>
        <v>2.3612742219597957</v>
      </c>
      <c r="U170">
        <f t="shared" si="23"/>
        <v>1.6070153177644313</v>
      </c>
      <c r="V170" s="2">
        <f t="shared" si="24"/>
        <v>2.1156083424117922</v>
      </c>
      <c r="Y170">
        <v>1</v>
      </c>
      <c r="Z170">
        <v>4</v>
      </c>
      <c r="AA170">
        <f t="shared" si="20"/>
        <v>229.7598938729339</v>
      </c>
      <c r="AB170">
        <f t="shared" si="25"/>
        <v>129.7598938729339</v>
      </c>
    </row>
    <row r="171" spans="1:28">
      <c r="A171">
        <v>30</v>
      </c>
      <c r="B171" t="s">
        <v>1342</v>
      </c>
      <c r="C171" t="s">
        <v>1338</v>
      </c>
      <c r="D171">
        <v>0.11120550999999999</v>
      </c>
      <c r="E171">
        <v>0.65121643600000001</v>
      </c>
      <c r="F171">
        <v>0.22975315399999999</v>
      </c>
      <c r="G171">
        <v>0.37465534</v>
      </c>
      <c r="H171">
        <v>0.33158158900000001</v>
      </c>
      <c r="I171" s="3">
        <v>9.3192092733442706</v>
      </c>
      <c r="J171" s="3">
        <v>61.095762253999247</v>
      </c>
      <c r="K171" s="3">
        <v>0</v>
      </c>
      <c r="L171" s="3">
        <f t="shared" si="21"/>
        <v>70.414971527343511</v>
      </c>
      <c r="M171" s="17">
        <v>15</v>
      </c>
      <c r="N171" s="17">
        <v>1.25</v>
      </c>
      <c r="O171" s="17">
        <v>6.5</v>
      </c>
      <c r="P171" s="4">
        <f t="shared" si="22"/>
        <v>169.37316757282056</v>
      </c>
      <c r="Q171" s="4">
        <f t="shared" si="18"/>
        <v>426.70748312365163</v>
      </c>
      <c r="R171" s="4">
        <f t="shared" si="19"/>
        <v>29.585028472656482</v>
      </c>
      <c r="S171">
        <f t="shared" si="23"/>
        <v>2.2288446096660537</v>
      </c>
      <c r="T171">
        <f t="shared" si="23"/>
        <v>2.6301302591021356</v>
      </c>
      <c r="U171">
        <f t="shared" si="23"/>
        <v>1.4710719915786095</v>
      </c>
      <c r="V171" s="2">
        <f t="shared" si="24"/>
        <v>2.2986272849031604</v>
      </c>
      <c r="Y171">
        <v>0</v>
      </c>
      <c r="Z171">
        <v>2</v>
      </c>
      <c r="AA171">
        <f t="shared" si="20"/>
        <v>426.70748312365163</v>
      </c>
      <c r="AB171">
        <f t="shared" si="25"/>
        <v>326.70748312365163</v>
      </c>
    </row>
    <row r="172" spans="1:28">
      <c r="A172">
        <v>31</v>
      </c>
      <c r="B172" t="s">
        <v>1333</v>
      </c>
      <c r="C172" t="s">
        <v>1325</v>
      </c>
      <c r="D172">
        <v>0.51669862799999999</v>
      </c>
      <c r="E172">
        <v>0.146956478</v>
      </c>
      <c r="F172">
        <v>0.33544755599999998</v>
      </c>
      <c r="G172">
        <v>0.19406867899999999</v>
      </c>
      <c r="H172">
        <v>0.23200063000000001</v>
      </c>
      <c r="I172" s="3">
        <v>35.10249270653258</v>
      </c>
      <c r="J172" s="3">
        <v>0</v>
      </c>
      <c r="K172" s="3">
        <v>15.034386555144827</v>
      </c>
      <c r="L172" s="3">
        <f t="shared" si="21"/>
        <v>50.136879261677407</v>
      </c>
      <c r="M172" s="17">
        <v>3</v>
      </c>
      <c r="N172" s="17">
        <v>2.7</v>
      </c>
      <c r="O172" s="17">
        <v>3.1</v>
      </c>
      <c r="P172" s="4">
        <f t="shared" si="22"/>
        <v>155.17059885792031</v>
      </c>
      <c r="Q172" s="4">
        <f t="shared" si="18"/>
        <v>49.863120738322586</v>
      </c>
      <c r="R172" s="4">
        <f t="shared" si="19"/>
        <v>90.455964437213623</v>
      </c>
      <c r="S172">
        <f t="shared" si="23"/>
        <v>2.1908094362302997</v>
      </c>
      <c r="T172">
        <f t="shared" si="23"/>
        <v>1.6977794558167718</v>
      </c>
      <c r="U172">
        <f t="shared" si="23"/>
        <v>1.956437208418254</v>
      </c>
      <c r="V172" s="2">
        <f t="shared" si="24"/>
        <v>2.0377699991886047</v>
      </c>
      <c r="Y172">
        <v>0</v>
      </c>
      <c r="Z172">
        <v>2</v>
      </c>
      <c r="AA172">
        <f t="shared" si="20"/>
        <v>49.863120738322586</v>
      </c>
      <c r="AB172">
        <f t="shared" si="25"/>
        <v>-50.136879261677414</v>
      </c>
    </row>
    <row r="173" spans="1:28">
      <c r="A173">
        <v>31</v>
      </c>
      <c r="B173" t="s">
        <v>1334</v>
      </c>
      <c r="C173" t="s">
        <v>1330</v>
      </c>
      <c r="D173">
        <v>0.61169394899999996</v>
      </c>
      <c r="E173">
        <v>0.111694565</v>
      </c>
      <c r="F173">
        <v>0.27347117999999998</v>
      </c>
      <c r="G173">
        <v>0.27111216799999999</v>
      </c>
      <c r="H173">
        <v>0.25887133800000001</v>
      </c>
      <c r="I173" s="3">
        <v>37.023891231131337</v>
      </c>
      <c r="J173" s="3">
        <v>0</v>
      </c>
      <c r="K173" s="3">
        <v>18.54807018296534</v>
      </c>
      <c r="L173" s="3">
        <f t="shared" si="21"/>
        <v>55.571961414096677</v>
      </c>
      <c r="M173" s="17">
        <v>1.83</v>
      </c>
      <c r="N173" s="17">
        <v>5</v>
      </c>
      <c r="O173" s="17">
        <v>3.6</v>
      </c>
      <c r="P173" s="4">
        <f t="shared" si="22"/>
        <v>112.18175953887368</v>
      </c>
      <c r="Q173" s="4">
        <f t="shared" si="18"/>
        <v>44.428038585903323</v>
      </c>
      <c r="R173" s="4">
        <f t="shared" si="19"/>
        <v>137.16838950073003</v>
      </c>
      <c r="S173">
        <f t="shared" si="23"/>
        <v>2.0499222475118888</v>
      </c>
      <c r="T173">
        <f t="shared" si="23"/>
        <v>1.6476571403819464</v>
      </c>
      <c r="U173">
        <f t="shared" si="23"/>
        <v>2.1372540395986976</v>
      </c>
      <c r="V173" s="2">
        <f t="shared" si="24"/>
        <v>2.0224367664564307</v>
      </c>
      <c r="Y173">
        <v>2</v>
      </c>
      <c r="Z173">
        <v>1</v>
      </c>
      <c r="AA173">
        <f t="shared" si="20"/>
        <v>112.18175953887368</v>
      </c>
      <c r="AB173">
        <f t="shared" si="25"/>
        <v>12.181759538873678</v>
      </c>
    </row>
    <row r="174" spans="1:28">
      <c r="A174">
        <v>31</v>
      </c>
      <c r="B174" t="s">
        <v>1342</v>
      </c>
      <c r="C174" t="s">
        <v>1340</v>
      </c>
      <c r="D174">
        <v>0.61025393699999997</v>
      </c>
      <c r="E174">
        <v>0.118343883</v>
      </c>
      <c r="F174">
        <v>0.26783001699999998</v>
      </c>
      <c r="G174">
        <v>0.29087684400000002</v>
      </c>
      <c r="H174">
        <v>0.28012817299999998</v>
      </c>
      <c r="I174" s="3">
        <v>44.027974026583372</v>
      </c>
      <c r="J174" s="3">
        <v>0</v>
      </c>
      <c r="K174" s="3">
        <v>12.99558067229732</v>
      </c>
      <c r="L174" s="3">
        <f t="shared" si="21"/>
        <v>57.023554698880695</v>
      </c>
      <c r="M174" s="17">
        <v>2.5</v>
      </c>
      <c r="N174" s="17">
        <v>3.1</v>
      </c>
      <c r="O174" s="17">
        <v>3.29</v>
      </c>
      <c r="P174" s="4">
        <f t="shared" si="22"/>
        <v>153.04638036757774</v>
      </c>
      <c r="Q174" s="4">
        <f t="shared" si="18"/>
        <v>42.976445301119305</v>
      </c>
      <c r="R174" s="4">
        <f t="shared" si="19"/>
        <v>83.262745385241004</v>
      </c>
      <c r="S174">
        <f t="shared" si="23"/>
        <v>2.1848230627476197</v>
      </c>
      <c r="T174">
        <f t="shared" si="23"/>
        <v>1.633230490961094</v>
      </c>
      <c r="U174">
        <f t="shared" si="23"/>
        <v>1.9204507265844359</v>
      </c>
      <c r="V174" s="2">
        <f t="shared" si="24"/>
        <v>2.040934064573237</v>
      </c>
      <c r="Y174">
        <v>1</v>
      </c>
      <c r="Z174">
        <v>2</v>
      </c>
      <c r="AA174">
        <f t="shared" si="20"/>
        <v>42.976445301119305</v>
      </c>
      <c r="AB174">
        <f t="shared" si="25"/>
        <v>-57.023554698880695</v>
      </c>
    </row>
    <row r="175" spans="1:28">
      <c r="A175">
        <v>31</v>
      </c>
      <c r="B175" t="s">
        <v>1343</v>
      </c>
      <c r="C175" t="s">
        <v>1328</v>
      </c>
      <c r="D175">
        <v>0.49925112599999999</v>
      </c>
      <c r="E175">
        <v>0.26577330399999999</v>
      </c>
      <c r="F175">
        <v>0.19956495799999999</v>
      </c>
      <c r="G175">
        <v>0.71219648000000002</v>
      </c>
      <c r="H175">
        <v>0.69138256300000001</v>
      </c>
      <c r="I175" s="3">
        <v>0</v>
      </c>
      <c r="J175" s="3">
        <v>19.523725768853339</v>
      </c>
      <c r="K175" s="3">
        <v>16.354265732676499</v>
      </c>
      <c r="L175" s="3">
        <f t="shared" si="21"/>
        <v>35.877991501529834</v>
      </c>
      <c r="M175" s="17">
        <v>1.19</v>
      </c>
      <c r="N175" s="17">
        <v>15</v>
      </c>
      <c r="O175" s="17">
        <v>8</v>
      </c>
      <c r="P175" s="4">
        <f t="shared" si="22"/>
        <v>64.122008498470166</v>
      </c>
      <c r="Q175" s="4">
        <f t="shared" si="18"/>
        <v>220.31181464929685</v>
      </c>
      <c r="R175" s="4">
        <f t="shared" si="19"/>
        <v>309.43599448861761</v>
      </c>
      <c r="S175">
        <f t="shared" si="23"/>
        <v>1.8070071173337154</v>
      </c>
      <c r="T175">
        <f t="shared" si="23"/>
        <v>2.3430377876610349</v>
      </c>
      <c r="U175">
        <f t="shared" si="23"/>
        <v>2.4905708306902992</v>
      </c>
      <c r="V175" s="2">
        <f t="shared" si="24"/>
        <v>2.0218978954651297</v>
      </c>
      <c r="Y175">
        <v>5</v>
      </c>
      <c r="Z175">
        <v>0</v>
      </c>
      <c r="AA175">
        <f t="shared" si="20"/>
        <v>64.122008498470166</v>
      </c>
      <c r="AB175">
        <f t="shared" si="25"/>
        <v>-35.877991501529834</v>
      </c>
    </row>
    <row r="176" spans="1:28">
      <c r="A176">
        <v>31</v>
      </c>
      <c r="B176" t="s">
        <v>1325</v>
      </c>
      <c r="C176" t="s">
        <v>1343</v>
      </c>
      <c r="D176">
        <v>0.26038864099999998</v>
      </c>
      <c r="E176">
        <v>0.49717240600000001</v>
      </c>
      <c r="F176">
        <v>0.229785138</v>
      </c>
      <c r="G176">
        <v>0.57854574400000003</v>
      </c>
      <c r="H176">
        <v>0.58766172999999999</v>
      </c>
      <c r="I176" s="3">
        <v>21.042036651854872</v>
      </c>
      <c r="J176" s="3">
        <v>41.82589897035156</v>
      </c>
      <c r="K176" s="3">
        <v>0</v>
      </c>
      <c r="L176" s="3">
        <f t="shared" si="21"/>
        <v>62.867935622206431</v>
      </c>
      <c r="M176" s="17">
        <v>7</v>
      </c>
      <c r="N176" s="17">
        <v>1.44</v>
      </c>
      <c r="O176" s="17">
        <v>4.33</v>
      </c>
      <c r="P176" s="4">
        <f t="shared" si="22"/>
        <v>184.42632094077771</v>
      </c>
      <c r="Q176" s="4">
        <f t="shared" si="18"/>
        <v>218.23820691941586</v>
      </c>
      <c r="R176" s="4">
        <f t="shared" si="19"/>
        <v>37.132064377793569</v>
      </c>
      <c r="S176">
        <f t="shared" si="23"/>
        <v>2.2658229027457688</v>
      </c>
      <c r="T176">
        <f t="shared" si="23"/>
        <v>2.3389307847569825</v>
      </c>
      <c r="U176">
        <f t="shared" si="23"/>
        <v>1.5697490947408859</v>
      </c>
      <c r="V176" s="2">
        <f t="shared" si="24"/>
        <v>2.1135514044781525</v>
      </c>
      <c r="Y176">
        <v>1</v>
      </c>
      <c r="Z176">
        <v>2</v>
      </c>
      <c r="AA176">
        <f t="shared" si="20"/>
        <v>218.23820691941586</v>
      </c>
      <c r="AB176">
        <f t="shared" si="25"/>
        <v>118.23820691941586</v>
      </c>
    </row>
    <row r="177" spans="1:28">
      <c r="A177">
        <v>31</v>
      </c>
      <c r="B177" t="s">
        <v>1330</v>
      </c>
      <c r="C177" t="s">
        <v>1335</v>
      </c>
      <c r="D177">
        <v>0.28921036100000003</v>
      </c>
      <c r="E177">
        <v>0.31740648300000002</v>
      </c>
      <c r="F177">
        <v>0.393239697</v>
      </c>
      <c r="G177">
        <v>0.15184236000000001</v>
      </c>
      <c r="H177">
        <v>0.23786238800000001</v>
      </c>
      <c r="I177" s="3">
        <v>0</v>
      </c>
      <c r="J177" s="3">
        <v>3.7348939792197569</v>
      </c>
      <c r="K177" s="3">
        <v>12.202124225081416</v>
      </c>
      <c r="L177" s="3">
        <f t="shared" si="21"/>
        <v>15.937018204301173</v>
      </c>
      <c r="M177" s="17">
        <v>2.5</v>
      </c>
      <c r="N177" s="17">
        <v>3.1</v>
      </c>
      <c r="O177" s="17">
        <v>3</v>
      </c>
      <c r="P177" s="4">
        <f t="shared" si="22"/>
        <v>84.062981795698818</v>
      </c>
      <c r="Q177" s="4">
        <f t="shared" si="18"/>
        <v>95.267663733358091</v>
      </c>
      <c r="R177" s="4">
        <f t="shared" si="19"/>
        <v>121.88956689345122</v>
      </c>
      <c r="S177">
        <f t="shared" si="23"/>
        <v>1.9246047907901753</v>
      </c>
      <c r="T177">
        <f t="shared" si="23"/>
        <v>1.9789455150638002</v>
      </c>
      <c r="U177">
        <f t="shared" si="23"/>
        <v>2.0859665338832354</v>
      </c>
      <c r="V177" s="2">
        <f t="shared" si="24"/>
        <v>2.0050306300481644</v>
      </c>
      <c r="Y177">
        <v>1</v>
      </c>
      <c r="Z177">
        <v>2</v>
      </c>
      <c r="AA177">
        <f t="shared" si="20"/>
        <v>95.267663733358091</v>
      </c>
      <c r="AB177">
        <f t="shared" si="25"/>
        <v>-4.7323362666419087</v>
      </c>
    </row>
    <row r="178" spans="1:28">
      <c r="A178">
        <v>31</v>
      </c>
      <c r="B178" t="s">
        <v>1329</v>
      </c>
      <c r="C178" t="s">
        <v>1337</v>
      </c>
      <c r="D178">
        <v>0.63102766200000004</v>
      </c>
      <c r="E178">
        <v>0.151485168</v>
      </c>
      <c r="F178">
        <v>0.19257766300000001</v>
      </c>
      <c r="G178">
        <v>0.58313350200000003</v>
      </c>
      <c r="H178">
        <v>0.530053569</v>
      </c>
      <c r="I178" s="3">
        <v>0</v>
      </c>
      <c r="J178" s="3">
        <v>0.83208944734657053</v>
      </c>
      <c r="K178" s="3">
        <v>10.920355709795718</v>
      </c>
      <c r="L178" s="3">
        <f t="shared" si="21"/>
        <v>11.752445157142288</v>
      </c>
      <c r="M178" s="17">
        <v>1.25</v>
      </c>
      <c r="N178" s="17">
        <v>10</v>
      </c>
      <c r="O178" s="17">
        <v>6</v>
      </c>
      <c r="P178" s="4">
        <f t="shared" si="22"/>
        <v>88.24755484285771</v>
      </c>
      <c r="Q178" s="4">
        <f t="shared" si="18"/>
        <v>93.240091526937135</v>
      </c>
      <c r="R178" s="4">
        <f t="shared" si="19"/>
        <v>197.45111194081488</v>
      </c>
      <c r="S178">
        <f t="shared" si="23"/>
        <v>1.9457026808251188</v>
      </c>
      <c r="T178">
        <f t="shared" si="23"/>
        <v>1.9696026911636852</v>
      </c>
      <c r="U178">
        <f t="shared" si="23"/>
        <v>2.2954595837975584</v>
      </c>
      <c r="V178" s="2">
        <f t="shared" si="24"/>
        <v>1.9682120503510765</v>
      </c>
      <c r="Y178">
        <v>2</v>
      </c>
      <c r="Z178">
        <v>0</v>
      </c>
      <c r="AA178">
        <f t="shared" si="20"/>
        <v>88.24755484285771</v>
      </c>
      <c r="AB178">
        <f t="shared" si="25"/>
        <v>-11.75244515714229</v>
      </c>
    </row>
    <row r="179" spans="1:28">
      <c r="A179">
        <v>31</v>
      </c>
      <c r="B179" t="s">
        <v>1324</v>
      </c>
      <c r="C179" t="s">
        <v>1326</v>
      </c>
      <c r="D179">
        <v>0.40034662599999998</v>
      </c>
      <c r="E179">
        <v>0.34908025599999998</v>
      </c>
      <c r="F179">
        <v>0.24112375</v>
      </c>
      <c r="G179">
        <v>0.574115296</v>
      </c>
      <c r="H179">
        <v>0.60060334800000004</v>
      </c>
      <c r="I179" s="3">
        <v>12.040130155903112</v>
      </c>
      <c r="J179" s="3">
        <v>11.211690382367644</v>
      </c>
      <c r="K179" s="3">
        <v>0</v>
      </c>
      <c r="L179" s="3">
        <f t="shared" si="21"/>
        <v>23.251820538270756</v>
      </c>
      <c r="M179" s="17">
        <v>2.7</v>
      </c>
      <c r="N179" s="17">
        <v>2.62</v>
      </c>
      <c r="O179" s="17">
        <v>3.2</v>
      </c>
      <c r="P179" s="4">
        <f t="shared" si="22"/>
        <v>109.25653088266763</v>
      </c>
      <c r="Q179" s="4">
        <f t="shared" si="18"/>
        <v>112.6255886853057</v>
      </c>
      <c r="R179" s="4">
        <f t="shared" si="19"/>
        <v>76.748179461729237</v>
      </c>
      <c r="S179">
        <f t="shared" si="23"/>
        <v>2.0384474066633396</v>
      </c>
      <c r="T179">
        <f t="shared" si="23"/>
        <v>2.0516370740169676</v>
      </c>
      <c r="U179">
        <f t="shared" si="23"/>
        <v>1.8850680824019603</v>
      </c>
      <c r="V179" s="2">
        <f t="shared" si="24"/>
        <v>1.9868062215871216</v>
      </c>
      <c r="Y179">
        <v>0</v>
      </c>
      <c r="Z179">
        <v>2</v>
      </c>
      <c r="AA179">
        <f t="shared" si="20"/>
        <v>112.6255886853057</v>
      </c>
      <c r="AB179">
        <f t="shared" si="25"/>
        <v>12.625588685305701</v>
      </c>
    </row>
    <row r="180" spans="1:28">
      <c r="A180">
        <v>31</v>
      </c>
      <c r="B180" t="s">
        <v>1331</v>
      </c>
      <c r="C180" t="s">
        <v>1333</v>
      </c>
      <c r="D180">
        <v>0.58311307599999995</v>
      </c>
      <c r="E180">
        <v>0.123257404</v>
      </c>
      <c r="F180">
        <v>0.29140354299999999</v>
      </c>
      <c r="G180">
        <v>0.248915317</v>
      </c>
      <c r="H180">
        <v>0.254705128</v>
      </c>
      <c r="I180" s="3">
        <v>26.824500268965952</v>
      </c>
      <c r="J180" s="3">
        <v>0</v>
      </c>
      <c r="K180" s="3">
        <v>18.238196985898568</v>
      </c>
      <c r="L180" s="3">
        <f t="shared" si="21"/>
        <v>45.062697254864517</v>
      </c>
      <c r="M180" s="17">
        <v>1.75</v>
      </c>
      <c r="N180" s="17">
        <v>5</v>
      </c>
      <c r="O180" s="17">
        <v>3.39</v>
      </c>
      <c r="P180" s="4">
        <f t="shared" si="22"/>
        <v>101.88017821582589</v>
      </c>
      <c r="Q180" s="4">
        <f t="shared" si="18"/>
        <v>54.937302745135483</v>
      </c>
      <c r="R180" s="4">
        <f t="shared" si="19"/>
        <v>146.12828767462833</v>
      </c>
      <c r="S180">
        <f t="shared" si="23"/>
        <v>2.0080896959900665</v>
      </c>
      <c r="T180">
        <f t="shared" si="23"/>
        <v>1.739867333066712</v>
      </c>
      <c r="U180">
        <f t="shared" si="23"/>
        <v>2.1647342952760544</v>
      </c>
      <c r="V180" s="2">
        <f t="shared" si="24"/>
        <v>2.0162061335879291</v>
      </c>
      <c r="Y180">
        <v>1</v>
      </c>
      <c r="Z180">
        <v>0</v>
      </c>
      <c r="AA180">
        <f t="shared" si="20"/>
        <v>101.88017821582589</v>
      </c>
      <c r="AB180">
        <f t="shared" si="25"/>
        <v>1.8801782158258931</v>
      </c>
    </row>
    <row r="181" spans="1:28">
      <c r="A181">
        <v>31</v>
      </c>
      <c r="B181" t="s">
        <v>1341</v>
      </c>
      <c r="C181" t="s">
        <v>1339</v>
      </c>
      <c r="D181">
        <v>0.48705146900000001</v>
      </c>
      <c r="E181">
        <v>0.209535631</v>
      </c>
      <c r="F181">
        <v>0.30170657400000001</v>
      </c>
      <c r="G181">
        <v>0.29681341999999999</v>
      </c>
      <c r="H181">
        <v>0.349972265</v>
      </c>
      <c r="I181" s="3">
        <v>18.691284534773612</v>
      </c>
      <c r="J181" s="3">
        <v>0</v>
      </c>
      <c r="K181" s="3">
        <v>0</v>
      </c>
      <c r="L181" s="3">
        <f t="shared" si="21"/>
        <v>18.691284534773612</v>
      </c>
      <c r="M181" s="17">
        <v>2.7</v>
      </c>
      <c r="N181" s="17">
        <v>2.6</v>
      </c>
      <c r="O181" s="17">
        <v>3.25</v>
      </c>
      <c r="P181" s="4">
        <f t="shared" si="22"/>
        <v>131.77518370911514</v>
      </c>
      <c r="Q181" s="4">
        <f t="shared" si="18"/>
        <v>81.308715465226385</v>
      </c>
      <c r="R181" s="4">
        <f t="shared" si="19"/>
        <v>81.308715465226385</v>
      </c>
      <c r="S181">
        <f t="shared" si="23"/>
        <v>2.1198336303417427</v>
      </c>
      <c r="T181">
        <f t="shared" si="23"/>
        <v>1.9101371000293312</v>
      </c>
      <c r="U181">
        <f t="shared" si="23"/>
        <v>1.9101371000293312</v>
      </c>
      <c r="V181" s="2">
        <f t="shared" si="24"/>
        <v>2.0090107865648497</v>
      </c>
      <c r="Y181">
        <v>3</v>
      </c>
      <c r="Z181">
        <v>0</v>
      </c>
      <c r="AA181">
        <f t="shared" si="20"/>
        <v>131.77518370911514</v>
      </c>
      <c r="AB181">
        <f t="shared" si="25"/>
        <v>31.77518370911514</v>
      </c>
    </row>
    <row r="182" spans="1:28">
      <c r="A182">
        <v>32</v>
      </c>
      <c r="B182" t="s">
        <v>1328</v>
      </c>
      <c r="C182" t="s">
        <v>1334</v>
      </c>
      <c r="D182">
        <v>0.50081452500000001</v>
      </c>
      <c r="E182">
        <v>0.22890996999999999</v>
      </c>
      <c r="F182">
        <v>0.26605941300000002</v>
      </c>
      <c r="G182">
        <v>0.41197331199999998</v>
      </c>
      <c r="H182">
        <v>0.44902940400000002</v>
      </c>
      <c r="I182" s="3">
        <v>11.806317995540001</v>
      </c>
      <c r="J182" s="3">
        <v>0</v>
      </c>
      <c r="K182" s="3">
        <v>0</v>
      </c>
      <c r="L182" s="3">
        <f t="shared" si="21"/>
        <v>11.806317995540001</v>
      </c>
      <c r="M182" s="17">
        <v>2.29</v>
      </c>
      <c r="N182" s="17">
        <v>3.1</v>
      </c>
      <c r="O182" s="17">
        <v>3.29</v>
      </c>
      <c r="P182" s="4">
        <f t="shared" si="22"/>
        <v>115.23015021424661</v>
      </c>
      <c r="Q182" s="4">
        <f t="shared" si="18"/>
        <v>88.193682004460001</v>
      </c>
      <c r="R182" s="4">
        <f t="shared" si="19"/>
        <v>88.193682004460001</v>
      </c>
      <c r="S182">
        <f t="shared" si="23"/>
        <v>2.0615661280323341</v>
      </c>
      <c r="T182">
        <f t="shared" si="23"/>
        <v>1.9454374743735465</v>
      </c>
      <c r="U182">
        <f t="shared" si="23"/>
        <v>1.9454374743735465</v>
      </c>
      <c r="V182" s="2">
        <f t="shared" si="24"/>
        <v>1.9953942475223552</v>
      </c>
      <c r="Y182">
        <v>2</v>
      </c>
      <c r="Z182">
        <v>2</v>
      </c>
      <c r="AA182">
        <f t="shared" si="20"/>
        <v>88.193682004460001</v>
      </c>
      <c r="AB182">
        <f t="shared" si="25"/>
        <v>-11.806317995539999</v>
      </c>
    </row>
    <row r="183" spans="1:28">
      <c r="A183">
        <v>32</v>
      </c>
      <c r="B183" t="s">
        <v>1340</v>
      </c>
      <c r="C183" t="s">
        <v>1338</v>
      </c>
      <c r="D183">
        <v>8.9643202000000005E-2</v>
      </c>
      <c r="E183">
        <v>0.71551726400000004</v>
      </c>
      <c r="F183">
        <v>0.15597265399999999</v>
      </c>
      <c r="G183">
        <v>0.57506361699999997</v>
      </c>
      <c r="H183">
        <v>0.44922362500000002</v>
      </c>
      <c r="I183" s="3">
        <v>6.8416835879969398</v>
      </c>
      <c r="J183" s="3">
        <v>69.769772892503596</v>
      </c>
      <c r="K183" s="3">
        <v>0</v>
      </c>
      <c r="L183" s="3">
        <f t="shared" si="21"/>
        <v>76.611456480500536</v>
      </c>
      <c r="M183" s="17">
        <v>9</v>
      </c>
      <c r="N183" s="17">
        <v>1.33</v>
      </c>
      <c r="O183" s="17">
        <v>5</v>
      </c>
      <c r="P183" s="4">
        <f t="shared" si="22"/>
        <v>84.963695811471922</v>
      </c>
      <c r="Q183" s="4">
        <f t="shared" si="18"/>
        <v>372.23740798201743</v>
      </c>
      <c r="R183" s="4">
        <f t="shared" si="19"/>
        <v>23.388543519499464</v>
      </c>
      <c r="S183">
        <f t="shared" si="23"/>
        <v>1.9292333953995719</v>
      </c>
      <c r="T183">
        <f t="shared" si="23"/>
        <v>2.5708200153928606</v>
      </c>
      <c r="U183">
        <f t="shared" si="23"/>
        <v>1.3690031777245366</v>
      </c>
      <c r="V183" s="2">
        <f t="shared" si="24"/>
        <v>2.2259358215834171</v>
      </c>
      <c r="Y183">
        <v>1</v>
      </c>
      <c r="Z183">
        <v>3</v>
      </c>
      <c r="AA183">
        <f t="shared" si="20"/>
        <v>372.23740798201743</v>
      </c>
      <c r="AB183">
        <f t="shared" si="25"/>
        <v>272.23740798201743</v>
      </c>
    </row>
    <row r="184" spans="1:28">
      <c r="A184">
        <v>32</v>
      </c>
      <c r="B184" t="s">
        <v>1332</v>
      </c>
      <c r="C184" t="s">
        <v>1342</v>
      </c>
      <c r="D184">
        <v>0.62796479000000005</v>
      </c>
      <c r="E184">
        <v>9.0174279999999996E-2</v>
      </c>
      <c r="F184">
        <v>0.108356859</v>
      </c>
      <c r="G184">
        <v>0.70669164100000004</v>
      </c>
      <c r="H184">
        <v>0.59336911400000003</v>
      </c>
      <c r="I184" s="3">
        <v>0.71398575580144907</v>
      </c>
      <c r="J184" s="3">
        <v>0</v>
      </c>
      <c r="K184" s="3">
        <v>3.5593545558172317</v>
      </c>
      <c r="L184" s="3">
        <f t="shared" si="21"/>
        <v>4.2733403116186803</v>
      </c>
      <c r="M184" s="17">
        <v>1.28</v>
      </c>
      <c r="N184" s="17">
        <v>10</v>
      </c>
      <c r="O184" s="17">
        <v>5.5</v>
      </c>
      <c r="P184" s="4">
        <f t="shared" si="22"/>
        <v>96.640561455807173</v>
      </c>
      <c r="Q184" s="4">
        <f t="shared" si="18"/>
        <v>95.726659688381318</v>
      </c>
      <c r="R184" s="4">
        <f t="shared" si="19"/>
        <v>131.32020524655366</v>
      </c>
      <c r="S184">
        <f t="shared" si="23"/>
        <v>1.9851594444191363</v>
      </c>
      <c r="T184">
        <f t="shared" si="23"/>
        <v>1.9810329047899751</v>
      </c>
      <c r="U184">
        <f t="shared" si="23"/>
        <v>2.1183315528371991</v>
      </c>
      <c r="V184" s="2">
        <f t="shared" si="24"/>
        <v>1.6547842028629556</v>
      </c>
      <c r="Y184">
        <v>3</v>
      </c>
      <c r="Z184">
        <v>0</v>
      </c>
      <c r="AA184">
        <f t="shared" si="20"/>
        <v>96.640561455807173</v>
      </c>
      <c r="AB184">
        <f t="shared" si="25"/>
        <v>-3.3594385441928267</v>
      </c>
    </row>
    <row r="185" spans="1:28">
      <c r="A185">
        <v>32</v>
      </c>
      <c r="B185" t="s">
        <v>1336</v>
      </c>
      <c r="C185" t="s">
        <v>1327</v>
      </c>
      <c r="D185">
        <v>0.21063881300000001</v>
      </c>
      <c r="E185">
        <v>0.55978202200000005</v>
      </c>
      <c r="F185">
        <v>0.20773385599999999</v>
      </c>
      <c r="G185">
        <v>0.61821445600000002</v>
      </c>
      <c r="H185">
        <v>0.59732980199999997</v>
      </c>
      <c r="I185" s="3">
        <v>0</v>
      </c>
      <c r="J185" s="3">
        <v>40.016237343262162</v>
      </c>
      <c r="K185" s="3">
        <v>2.9684788466632472</v>
      </c>
      <c r="L185" s="3">
        <f t="shared" si="21"/>
        <v>42.984716189925408</v>
      </c>
      <c r="M185" s="17">
        <v>2.29</v>
      </c>
      <c r="N185" s="17">
        <v>3.1</v>
      </c>
      <c r="O185" s="17">
        <v>3.29</v>
      </c>
      <c r="P185" s="4">
        <f t="shared" si="22"/>
        <v>57.015283810074592</v>
      </c>
      <c r="Q185" s="4">
        <f t="shared" si="18"/>
        <v>188.66870466940711</v>
      </c>
      <c r="R185" s="4">
        <f t="shared" si="19"/>
        <v>66.217568234730663</v>
      </c>
      <c r="S185">
        <f t="shared" si="23"/>
        <v>1.7559912904906281</v>
      </c>
      <c r="T185">
        <f t="shared" si="23"/>
        <v>2.2756998677507494</v>
      </c>
      <c r="U185">
        <f t="shared" si="23"/>
        <v>1.8209732277354456</v>
      </c>
      <c r="V185" s="2">
        <f t="shared" si="24"/>
        <v>2.0220535847721814</v>
      </c>
      <c r="Y185">
        <v>1</v>
      </c>
      <c r="Z185">
        <v>3</v>
      </c>
      <c r="AA185">
        <f t="shared" si="20"/>
        <v>188.66870466940711</v>
      </c>
      <c r="AB185">
        <f t="shared" si="25"/>
        <v>88.668704669407106</v>
      </c>
    </row>
    <row r="186" spans="1:28">
      <c r="A186">
        <v>32</v>
      </c>
      <c r="B186" t="s">
        <v>1340</v>
      </c>
      <c r="C186" t="s">
        <v>1343</v>
      </c>
      <c r="D186">
        <v>0.248300666</v>
      </c>
      <c r="E186">
        <v>0.51400071599999997</v>
      </c>
      <c r="F186">
        <v>0.188270663</v>
      </c>
      <c r="G186">
        <v>0.73880299599999999</v>
      </c>
      <c r="H186">
        <v>0.70729164</v>
      </c>
      <c r="I186" s="3">
        <v>16.609585352083904</v>
      </c>
      <c r="J186" s="3">
        <v>43.523374348109805</v>
      </c>
      <c r="K186" s="3">
        <v>0</v>
      </c>
      <c r="L186" s="3">
        <f t="shared" si="21"/>
        <v>60.132959700193709</v>
      </c>
      <c r="M186" s="17">
        <v>4.2</v>
      </c>
      <c r="N186" s="17">
        <v>1.9</v>
      </c>
      <c r="O186" s="17">
        <v>3.75</v>
      </c>
      <c r="P186" s="4">
        <f t="shared" si="22"/>
        <v>109.6272987785587</v>
      </c>
      <c r="Q186" s="4">
        <f t="shared" si="18"/>
        <v>203.07969410521807</v>
      </c>
      <c r="R186" s="4">
        <f t="shared" si="19"/>
        <v>39.867040299806284</v>
      </c>
      <c r="S186">
        <f t="shared" si="23"/>
        <v>2.0399187132053482</v>
      </c>
      <c r="T186">
        <f t="shared" si="23"/>
        <v>2.307666500564181</v>
      </c>
      <c r="U186">
        <f t="shared" si="23"/>
        <v>1.6006139951513854</v>
      </c>
      <c r="V186" s="2">
        <f t="shared" si="24"/>
        <v>1.9940040667281846</v>
      </c>
      <c r="Y186">
        <v>0</v>
      </c>
      <c r="Z186">
        <v>0</v>
      </c>
      <c r="AA186">
        <f t="shared" si="20"/>
        <v>39.867040299806284</v>
      </c>
      <c r="AB186">
        <f t="shared" si="25"/>
        <v>-60.132959700193716</v>
      </c>
    </row>
    <row r="187" spans="1:28">
      <c r="A187">
        <v>32</v>
      </c>
      <c r="B187" t="s">
        <v>1326</v>
      </c>
      <c r="C187" t="s">
        <v>1331</v>
      </c>
      <c r="D187">
        <v>0.50939605499999996</v>
      </c>
      <c r="E187">
        <v>0.22586340999999999</v>
      </c>
      <c r="F187">
        <v>0.25973654099999999</v>
      </c>
      <c r="G187">
        <v>0.43081607300000002</v>
      </c>
      <c r="H187">
        <v>0.46222059599999998</v>
      </c>
      <c r="I187" s="3">
        <v>2.8261481823581871</v>
      </c>
      <c r="J187" s="3">
        <v>0</v>
      </c>
      <c r="K187" s="3">
        <v>3.7284644191909777</v>
      </c>
      <c r="L187" s="3">
        <f t="shared" si="21"/>
        <v>6.5546126015491648</v>
      </c>
      <c r="M187" s="17">
        <v>1.95</v>
      </c>
      <c r="N187" s="17">
        <v>4.2</v>
      </c>
      <c r="O187" s="17">
        <v>3.6</v>
      </c>
      <c r="P187" s="4">
        <f t="shared" si="22"/>
        <v>98.956376354049297</v>
      </c>
      <c r="Q187" s="4">
        <f t="shared" si="18"/>
        <v>93.445387398450833</v>
      </c>
      <c r="R187" s="4">
        <f t="shared" si="19"/>
        <v>109.10493795905295</v>
      </c>
      <c r="S187">
        <f t="shared" si="23"/>
        <v>1.9954437836475971</v>
      </c>
      <c r="T187">
        <f t="shared" si="23"/>
        <v>1.9705578688305241</v>
      </c>
      <c r="U187">
        <f t="shared" si="23"/>
        <v>2.0378444066821864</v>
      </c>
      <c r="V187" s="2">
        <f t="shared" si="24"/>
        <v>1.9908507685085826</v>
      </c>
      <c r="Y187">
        <v>1</v>
      </c>
      <c r="Z187">
        <v>2</v>
      </c>
      <c r="AA187">
        <f t="shared" si="20"/>
        <v>93.445387398450833</v>
      </c>
      <c r="AB187">
        <f t="shared" si="25"/>
        <v>-6.5546126015491666</v>
      </c>
    </row>
    <row r="188" spans="1:28">
      <c r="A188">
        <v>32</v>
      </c>
      <c r="B188" t="s">
        <v>1324</v>
      </c>
      <c r="C188" t="s">
        <v>1333</v>
      </c>
      <c r="D188">
        <v>0.64134418999999998</v>
      </c>
      <c r="E188">
        <v>0.115748476</v>
      </c>
      <c r="F188">
        <v>0.23593281399999999</v>
      </c>
      <c r="G188">
        <v>0.36526845800000002</v>
      </c>
      <c r="H188">
        <v>0.33038941799999999</v>
      </c>
      <c r="I188" s="3">
        <v>40.093330095672847</v>
      </c>
      <c r="J188" s="3">
        <v>0</v>
      </c>
      <c r="K188" s="3">
        <v>14.744929195292743</v>
      </c>
      <c r="L188" s="3">
        <f t="shared" si="21"/>
        <v>54.838259290965588</v>
      </c>
      <c r="M188" s="17">
        <v>1.85</v>
      </c>
      <c r="N188" s="17">
        <v>5</v>
      </c>
      <c r="O188" s="17">
        <v>3.5</v>
      </c>
      <c r="P188" s="4">
        <f t="shared" si="22"/>
        <v>119.33440138602919</v>
      </c>
      <c r="Q188" s="4">
        <f t="shared" si="18"/>
        <v>45.161740709034412</v>
      </c>
      <c r="R188" s="4">
        <f t="shared" si="19"/>
        <v>118.88638668549811</v>
      </c>
      <c r="S188">
        <f t="shared" si="23"/>
        <v>2.0767656589128971</v>
      </c>
      <c r="T188">
        <f t="shared" si="23"/>
        <v>1.6547706729730109</v>
      </c>
      <c r="U188">
        <f t="shared" si="23"/>
        <v>2.0751321277402317</v>
      </c>
      <c r="V188" s="2">
        <f t="shared" si="24"/>
        <v>2.0130505351809891</v>
      </c>
      <c r="Y188">
        <v>1</v>
      </c>
      <c r="Z188">
        <v>1</v>
      </c>
      <c r="AA188">
        <f t="shared" si="20"/>
        <v>118.88638668549811</v>
      </c>
      <c r="AB188">
        <f t="shared" si="25"/>
        <v>18.88638668549811</v>
      </c>
    </row>
    <row r="189" spans="1:28">
      <c r="A189">
        <v>32</v>
      </c>
      <c r="B189" t="s">
        <v>1342</v>
      </c>
      <c r="C189" t="s">
        <v>1327</v>
      </c>
      <c r="D189">
        <v>0.21293277799999999</v>
      </c>
      <c r="E189">
        <v>0.49418627500000001</v>
      </c>
      <c r="F189">
        <v>0.29064705499999999</v>
      </c>
      <c r="G189">
        <v>0.32684641599999997</v>
      </c>
      <c r="H189">
        <v>0.37549706100000002</v>
      </c>
      <c r="I189" s="3">
        <v>17.702555046286378</v>
      </c>
      <c r="J189" s="3">
        <v>42.260629385755699</v>
      </c>
      <c r="K189" s="3">
        <v>0</v>
      </c>
      <c r="L189" s="3">
        <f t="shared" si="21"/>
        <v>59.963184432042077</v>
      </c>
      <c r="M189" s="17">
        <v>11</v>
      </c>
      <c r="N189" s="17">
        <v>1.33</v>
      </c>
      <c r="O189" s="17">
        <v>5.5</v>
      </c>
      <c r="P189" s="4">
        <f t="shared" si="22"/>
        <v>234.76492107710811</v>
      </c>
      <c r="Q189" s="4">
        <f t="shared" si="18"/>
        <v>272.47027718961425</v>
      </c>
      <c r="R189" s="4">
        <f t="shared" si="19"/>
        <v>40.036815567957923</v>
      </c>
      <c r="S189">
        <f t="shared" si="23"/>
        <v>2.370633204497326</v>
      </c>
      <c r="T189">
        <f t="shared" si="23"/>
        <v>2.4353191335609909</v>
      </c>
      <c r="U189">
        <f t="shared" si="23"/>
        <v>1.6024595274420983</v>
      </c>
      <c r="V189" s="2">
        <f t="shared" si="24"/>
        <v>2.1740369473111287</v>
      </c>
      <c r="Y189">
        <v>1</v>
      </c>
      <c r="Z189">
        <v>2</v>
      </c>
      <c r="AA189">
        <f t="shared" si="20"/>
        <v>272.47027718961425</v>
      </c>
      <c r="AB189">
        <f t="shared" si="25"/>
        <v>172.47027718961425</v>
      </c>
    </row>
    <row r="190" spans="1:28">
      <c r="A190">
        <v>32</v>
      </c>
      <c r="B190" t="s">
        <v>1330</v>
      </c>
      <c r="C190" t="s">
        <v>1337</v>
      </c>
      <c r="D190">
        <v>0.51551170800000001</v>
      </c>
      <c r="E190">
        <v>0.14687196599999999</v>
      </c>
      <c r="F190">
        <v>0.33674232999999998</v>
      </c>
      <c r="G190">
        <v>0.19212354000000001</v>
      </c>
      <c r="H190">
        <v>0.23038823999999999</v>
      </c>
      <c r="I190" s="3">
        <v>29.67339704409423</v>
      </c>
      <c r="J190" s="3">
        <v>0</v>
      </c>
      <c r="K190" s="3">
        <v>18.376533518297425</v>
      </c>
      <c r="L190" s="3">
        <f t="shared" si="21"/>
        <v>48.049930562391651</v>
      </c>
      <c r="M190" s="17">
        <v>2.37</v>
      </c>
      <c r="N190" s="17">
        <v>3.39</v>
      </c>
      <c r="O190" s="17">
        <v>3.2</v>
      </c>
      <c r="P190" s="4">
        <f t="shared" si="22"/>
        <v>122.27602043211168</v>
      </c>
      <c r="Q190" s="4">
        <f t="shared" si="18"/>
        <v>51.950069437608349</v>
      </c>
      <c r="R190" s="4">
        <f t="shared" si="19"/>
        <v>114.2465180646366</v>
      </c>
      <c r="S190">
        <f t="shared" si="23"/>
        <v>2.0873412958334225</v>
      </c>
      <c r="T190">
        <f t="shared" si="23"/>
        <v>1.7155861323811652</v>
      </c>
      <c r="U190">
        <f t="shared" si="23"/>
        <v>2.0578429727825167</v>
      </c>
      <c r="V190" s="2">
        <f t="shared" si="24"/>
        <v>2.0209832221280903</v>
      </c>
      <c r="Y190">
        <v>1</v>
      </c>
      <c r="Z190">
        <v>1</v>
      </c>
      <c r="AA190">
        <f t="shared" si="20"/>
        <v>114.2465180646366</v>
      </c>
      <c r="AB190">
        <f t="shared" si="25"/>
        <v>14.246518064636604</v>
      </c>
    </row>
    <row r="191" spans="1:28">
      <c r="A191">
        <v>32</v>
      </c>
      <c r="B191" t="s">
        <v>1328</v>
      </c>
      <c r="C191" t="s">
        <v>1335</v>
      </c>
      <c r="D191">
        <v>0.30931573600000001</v>
      </c>
      <c r="E191">
        <v>0.372531526</v>
      </c>
      <c r="F191">
        <v>0.31719818599999999</v>
      </c>
      <c r="G191">
        <v>0.29596523299999999</v>
      </c>
      <c r="H191">
        <v>0.37470498600000002</v>
      </c>
      <c r="I191" s="3">
        <v>0</v>
      </c>
      <c r="J191" s="3">
        <v>12.636441899620678</v>
      </c>
      <c r="K191" s="3">
        <v>8.4638772941437015</v>
      </c>
      <c r="L191" s="3">
        <f t="shared" si="21"/>
        <v>21.100319193764378</v>
      </c>
      <c r="M191" s="17">
        <v>2.39</v>
      </c>
      <c r="N191" s="17">
        <v>3.39</v>
      </c>
      <c r="O191" s="17">
        <v>3.2</v>
      </c>
      <c r="P191" s="4">
        <f t="shared" si="22"/>
        <v>78.899680806235622</v>
      </c>
      <c r="Q191" s="4">
        <f t="shared" si="18"/>
        <v>119.33629488502179</v>
      </c>
      <c r="R191" s="4">
        <f t="shared" si="19"/>
        <v>107.59222483338277</v>
      </c>
      <c r="S191">
        <f t="shared" si="23"/>
        <v>1.8970752462465441</v>
      </c>
      <c r="T191">
        <f t="shared" si="23"/>
        <v>2.0767725498817247</v>
      </c>
      <c r="U191">
        <f t="shared" si="23"/>
        <v>2.0317808881150907</v>
      </c>
      <c r="V191" s="2">
        <f t="shared" si="24"/>
        <v>2.004935685262057</v>
      </c>
      <c r="Y191">
        <v>1</v>
      </c>
      <c r="Z191">
        <v>2</v>
      </c>
      <c r="AA191">
        <f t="shared" si="20"/>
        <v>119.33629488502179</v>
      </c>
      <c r="AB191">
        <f t="shared" si="25"/>
        <v>19.336294885021786</v>
      </c>
    </row>
    <row r="192" spans="1:28">
      <c r="A192">
        <v>33</v>
      </c>
      <c r="B192" t="s">
        <v>1334</v>
      </c>
      <c r="C192" t="s">
        <v>1325</v>
      </c>
      <c r="D192">
        <v>0.55084693500000004</v>
      </c>
      <c r="E192">
        <v>0.17902763399999999</v>
      </c>
      <c r="F192">
        <v>0.26602734500000003</v>
      </c>
      <c r="G192">
        <v>0.36538024899999999</v>
      </c>
      <c r="H192">
        <v>0.38676063999999999</v>
      </c>
      <c r="I192" s="3">
        <v>27.517977521825699</v>
      </c>
      <c r="J192" s="3">
        <v>0</v>
      </c>
      <c r="K192" s="3">
        <v>4.2293368062870274</v>
      </c>
      <c r="L192" s="3">
        <f t="shared" si="21"/>
        <v>31.747314328112726</v>
      </c>
      <c r="M192" s="17">
        <v>2.5</v>
      </c>
      <c r="N192" s="17">
        <v>3</v>
      </c>
      <c r="O192" s="17">
        <v>3.39</v>
      </c>
      <c r="P192" s="4">
        <f t="shared" si="22"/>
        <v>137.04762947645153</v>
      </c>
      <c r="Q192" s="4">
        <f t="shared" si="18"/>
        <v>68.252685671887278</v>
      </c>
      <c r="R192" s="4">
        <f t="shared" si="19"/>
        <v>80.940696090748361</v>
      </c>
      <c r="S192">
        <f t="shared" si="23"/>
        <v>2.1368715279149191</v>
      </c>
      <c r="T192">
        <f t="shared" si="23"/>
        <v>1.8341197450832372</v>
      </c>
      <c r="U192">
        <f t="shared" si="23"/>
        <v>1.9081669350082411</v>
      </c>
      <c r="V192" s="2">
        <f t="shared" si="24"/>
        <v>2.0130718336126652</v>
      </c>
      <c r="Y192">
        <v>2</v>
      </c>
      <c r="Z192">
        <v>2</v>
      </c>
      <c r="AA192">
        <f t="shared" si="20"/>
        <v>80.940696090748361</v>
      </c>
      <c r="AB192">
        <f t="shared" si="25"/>
        <v>-19.059303909251639</v>
      </c>
    </row>
    <row r="193" spans="1:28">
      <c r="A193">
        <v>33</v>
      </c>
      <c r="B193" t="s">
        <v>1338</v>
      </c>
      <c r="C193" t="s">
        <v>1329</v>
      </c>
      <c r="D193">
        <v>0.195722067</v>
      </c>
      <c r="E193">
        <v>0.463920532</v>
      </c>
      <c r="F193">
        <v>0.142290785</v>
      </c>
      <c r="G193">
        <v>0.74297825200000001</v>
      </c>
      <c r="H193">
        <v>0.70266543299999995</v>
      </c>
      <c r="I193" s="3">
        <v>0</v>
      </c>
      <c r="J193" s="3">
        <v>44.923890411844759</v>
      </c>
      <c r="K193" s="3">
        <v>6.0806136155042969</v>
      </c>
      <c r="L193" s="3">
        <f t="shared" si="21"/>
        <v>51.004504027349057</v>
      </c>
      <c r="M193" s="17">
        <v>1.89</v>
      </c>
      <c r="N193" s="17">
        <v>4.2</v>
      </c>
      <c r="O193" s="17">
        <v>3.79</v>
      </c>
      <c r="P193" s="4">
        <f t="shared" si="22"/>
        <v>48.995495972650943</v>
      </c>
      <c r="Q193" s="4">
        <f t="shared" si="18"/>
        <v>219.2570406335426</v>
      </c>
      <c r="R193" s="4">
        <f t="shared" si="19"/>
        <v>74.534073157769001</v>
      </c>
      <c r="S193">
        <f t="shared" si="23"/>
        <v>1.6901561583115816</v>
      </c>
      <c r="T193">
        <f t="shared" si="23"/>
        <v>2.3409535480321608</v>
      </c>
      <c r="U193">
        <f t="shared" si="23"/>
        <v>1.8723548553186324</v>
      </c>
      <c r="V193" s="2">
        <f t="shared" si="24"/>
        <v>1.6832361144097392</v>
      </c>
      <c r="Y193">
        <v>2</v>
      </c>
      <c r="Z193">
        <v>3</v>
      </c>
      <c r="AA193">
        <f t="shared" si="20"/>
        <v>219.2570406335426</v>
      </c>
      <c r="AB193">
        <f t="shared" si="25"/>
        <v>119.2570406335426</v>
      </c>
    </row>
    <row r="194" spans="1:28">
      <c r="A194">
        <v>33</v>
      </c>
      <c r="B194" t="s">
        <v>1332</v>
      </c>
      <c r="C194" t="s">
        <v>1339</v>
      </c>
      <c r="D194">
        <v>0.59659545000000003</v>
      </c>
      <c r="E194">
        <v>0.16243391200000001</v>
      </c>
      <c r="F194">
        <v>0.15599329200000001</v>
      </c>
      <c r="G194">
        <v>0.73656637700000005</v>
      </c>
      <c r="H194">
        <v>0.66761380999999997</v>
      </c>
      <c r="I194" s="3">
        <v>7.0500709638730061</v>
      </c>
      <c r="J194" s="3">
        <v>0</v>
      </c>
      <c r="K194" s="3">
        <v>1.8615716430911635</v>
      </c>
      <c r="L194" s="3">
        <f t="shared" si="21"/>
        <v>8.9116426069641701</v>
      </c>
      <c r="M194" s="17">
        <v>1.57</v>
      </c>
      <c r="N194" s="17">
        <v>6</v>
      </c>
      <c r="O194" s="17">
        <v>4.5</v>
      </c>
      <c r="P194" s="4">
        <f t="shared" si="22"/>
        <v>102.15696880631644</v>
      </c>
      <c r="Q194" s="4">
        <f t="shared" ref="Q194:Q251" si="26">100+(J194*O194-J194)-I194-K194</f>
        <v>91.088357393035821</v>
      </c>
      <c r="R194" s="4">
        <f t="shared" ref="R194:R251" si="27">100+(K194*N194-K194)-I194-J194</f>
        <v>102.2577872515828</v>
      </c>
      <c r="S194">
        <f t="shared" si="23"/>
        <v>2.0092679980942325</v>
      </c>
      <c r="T194">
        <f t="shared" si="23"/>
        <v>1.9594628704627168</v>
      </c>
      <c r="U194">
        <f t="shared" si="23"/>
        <v>2.0096963908272021</v>
      </c>
      <c r="V194" s="2">
        <f t="shared" si="24"/>
        <v>1.83050252088729</v>
      </c>
      <c r="Y194">
        <v>3</v>
      </c>
      <c r="Z194">
        <v>2</v>
      </c>
      <c r="AA194">
        <f t="shared" ref="AA194:AA251" si="28">IF(Y194=Z194,R194,IF(Y194&gt;Z194,P194,Q194))</f>
        <v>102.15696880631644</v>
      </c>
      <c r="AB194">
        <f t="shared" si="25"/>
        <v>2.1569688063164421</v>
      </c>
    </row>
    <row r="195" spans="1:28">
      <c r="A195">
        <v>33</v>
      </c>
      <c r="B195" t="s">
        <v>1336</v>
      </c>
      <c r="C195" t="s">
        <v>1341</v>
      </c>
      <c r="D195">
        <v>0.58301774699999998</v>
      </c>
      <c r="E195">
        <v>0.18945859300000001</v>
      </c>
      <c r="F195">
        <v>0.1793602</v>
      </c>
      <c r="G195">
        <v>0.70269167200000004</v>
      </c>
      <c r="H195">
        <v>0.65282726000000002</v>
      </c>
      <c r="I195" s="3">
        <v>0</v>
      </c>
      <c r="J195" s="3">
        <v>6.2969084038895655</v>
      </c>
      <c r="K195" s="3">
        <v>12.024648850784533</v>
      </c>
      <c r="L195" s="3">
        <f t="shared" ref="L195:L251" si="29">SUM(I195:K195)</f>
        <v>18.321557254674097</v>
      </c>
      <c r="M195" s="17">
        <v>1.28</v>
      </c>
      <c r="N195" s="17">
        <v>12</v>
      </c>
      <c r="O195" s="17">
        <v>6</v>
      </c>
      <c r="P195" s="4">
        <f t="shared" ref="P195:P251" si="30">100+(I195*M195-I195)-J195-K195</f>
        <v>81.67844274532591</v>
      </c>
      <c r="Q195" s="4">
        <f t="shared" si="26"/>
        <v>119.45989316866329</v>
      </c>
      <c r="R195" s="4">
        <f t="shared" si="27"/>
        <v>225.97422895474031</v>
      </c>
      <c r="S195">
        <f t="shared" ref="S195:U251" si="31">LOG(P195)</f>
        <v>1.912107449040179</v>
      </c>
      <c r="T195">
        <f t="shared" si="31"/>
        <v>2.0772221220276545</v>
      </c>
      <c r="U195">
        <f t="shared" si="31"/>
        <v>2.3540589132140877</v>
      </c>
      <c r="V195" s="2">
        <f t="shared" ref="V195:V251" si="32">(D195*S195)+(E195*T195)+(F195*U195)</f>
        <v>1.9305646350350176</v>
      </c>
      <c r="Y195">
        <v>1</v>
      </c>
      <c r="Z195">
        <v>1</v>
      </c>
      <c r="AA195">
        <f t="shared" si="28"/>
        <v>225.97422895474031</v>
      </c>
      <c r="AB195">
        <f t="shared" ref="AB195:AB251" si="33">AA195-100</f>
        <v>125.97422895474031</v>
      </c>
    </row>
    <row r="196" spans="1:28">
      <c r="A196">
        <v>33</v>
      </c>
      <c r="B196" t="s">
        <v>1339</v>
      </c>
      <c r="C196" t="s">
        <v>1336</v>
      </c>
      <c r="D196">
        <v>0.225520253</v>
      </c>
      <c r="E196">
        <v>0.45868819199999999</v>
      </c>
      <c r="F196">
        <v>0.31458497000000002</v>
      </c>
      <c r="G196">
        <v>0.27583482500000001</v>
      </c>
      <c r="H196">
        <v>0.33934829599999999</v>
      </c>
      <c r="I196" s="3">
        <v>8.8880262941085988</v>
      </c>
      <c r="J196" s="3">
        <v>29.520926476469722</v>
      </c>
      <c r="K196" s="3">
        <v>0</v>
      </c>
      <c r="L196" s="3">
        <f t="shared" si="29"/>
        <v>38.408952770578324</v>
      </c>
      <c r="M196" s="17">
        <v>4.5</v>
      </c>
      <c r="N196" s="17">
        <v>1.85</v>
      </c>
      <c r="O196" s="17">
        <v>3.75</v>
      </c>
      <c r="P196" s="4">
        <f t="shared" si="30"/>
        <v>101.58716555291036</v>
      </c>
      <c r="Q196" s="4">
        <f t="shared" si="26"/>
        <v>172.29452151618312</v>
      </c>
      <c r="R196" s="4">
        <f t="shared" si="27"/>
        <v>61.591047229421676</v>
      </c>
      <c r="S196">
        <f t="shared" si="31"/>
        <v>2.006838842971153</v>
      </c>
      <c r="T196">
        <f t="shared" si="31"/>
        <v>2.2362714683179203</v>
      </c>
      <c r="U196">
        <f t="shared" si="31"/>
        <v>1.789517588439866</v>
      </c>
      <c r="V196" s="2">
        <f t="shared" si="32"/>
        <v>2.0412894570948414</v>
      </c>
      <c r="Y196">
        <v>2</v>
      </c>
      <c r="Z196">
        <v>3</v>
      </c>
      <c r="AA196">
        <f t="shared" si="28"/>
        <v>172.29452151618312</v>
      </c>
      <c r="AB196">
        <f t="shared" si="33"/>
        <v>72.294521516183124</v>
      </c>
    </row>
    <row r="197" spans="1:28">
      <c r="A197">
        <v>33</v>
      </c>
      <c r="B197" t="s">
        <v>1335</v>
      </c>
      <c r="C197" t="s">
        <v>1326</v>
      </c>
      <c r="D197">
        <v>0.329364989</v>
      </c>
      <c r="E197">
        <v>0.329364989</v>
      </c>
      <c r="F197">
        <v>0.34076478199999999</v>
      </c>
      <c r="G197">
        <v>0.24173291899999999</v>
      </c>
      <c r="H197">
        <v>0.327065098</v>
      </c>
      <c r="I197" s="3">
        <v>0</v>
      </c>
      <c r="J197" s="3">
        <v>3.8849516935253221</v>
      </c>
      <c r="K197" s="3">
        <v>3.0740689440767697</v>
      </c>
      <c r="L197" s="3">
        <f t="shared" si="29"/>
        <v>6.9590206376020918</v>
      </c>
      <c r="M197" s="17">
        <v>2.62</v>
      </c>
      <c r="N197" s="17">
        <v>3</v>
      </c>
      <c r="O197" s="17">
        <v>3.2</v>
      </c>
      <c r="P197" s="4">
        <f t="shared" si="30"/>
        <v>93.040979362397906</v>
      </c>
      <c r="Q197" s="4">
        <f t="shared" si="26"/>
        <v>105.47282478167894</v>
      </c>
      <c r="R197" s="4">
        <f t="shared" si="27"/>
        <v>102.26318619462822</v>
      </c>
      <c r="S197">
        <f t="shared" si="31"/>
        <v>1.9686742731890789</v>
      </c>
      <c r="T197">
        <f t="shared" si="31"/>
        <v>2.0231405774760085</v>
      </c>
      <c r="U197">
        <f t="shared" si="31"/>
        <v>2.0097193198318295</v>
      </c>
      <c r="V197" s="2">
        <f t="shared" si="32"/>
        <v>1.9996056202830248</v>
      </c>
      <c r="Y197">
        <v>2</v>
      </c>
      <c r="Z197">
        <v>1</v>
      </c>
      <c r="AA197">
        <f t="shared" si="28"/>
        <v>93.040979362397906</v>
      </c>
      <c r="AB197">
        <f t="shared" si="33"/>
        <v>-6.9590206376020944</v>
      </c>
    </row>
    <row r="198" spans="1:28">
      <c r="A198">
        <v>33</v>
      </c>
      <c r="B198" t="s">
        <v>1333</v>
      </c>
      <c r="C198" t="s">
        <v>1328</v>
      </c>
      <c r="D198">
        <v>0.46398473899999998</v>
      </c>
      <c r="E198">
        <v>0.21447601199999999</v>
      </c>
      <c r="F198">
        <v>0.32046693100000001</v>
      </c>
      <c r="G198">
        <v>0.25767515400000002</v>
      </c>
      <c r="H198">
        <v>0.32004601100000002</v>
      </c>
      <c r="I198" s="3">
        <v>17.728209445270366</v>
      </c>
      <c r="J198" s="3">
        <v>0</v>
      </c>
      <c r="K198" s="3">
        <v>6.9306026417873472</v>
      </c>
      <c r="L198" s="3">
        <f t="shared" si="29"/>
        <v>24.658812087057711</v>
      </c>
      <c r="M198" s="17">
        <v>2.62</v>
      </c>
      <c r="N198" s="17">
        <v>3</v>
      </c>
      <c r="O198" s="17">
        <v>3.25</v>
      </c>
      <c r="P198" s="4">
        <f t="shared" si="30"/>
        <v>121.78909665955064</v>
      </c>
      <c r="Q198" s="4">
        <f t="shared" si="26"/>
        <v>75.341187912942289</v>
      </c>
      <c r="R198" s="4">
        <f t="shared" si="27"/>
        <v>96.132995838304325</v>
      </c>
      <c r="S198">
        <f t="shared" si="31"/>
        <v>2.0856084092118765</v>
      </c>
      <c r="T198">
        <f t="shared" si="31"/>
        <v>1.8770324634909366</v>
      </c>
      <c r="U198">
        <f t="shared" si="31"/>
        <v>1.9828724766486092</v>
      </c>
      <c r="V198" s="2">
        <f t="shared" si="32"/>
        <v>2.0057139677243985</v>
      </c>
      <c r="Y198">
        <v>1</v>
      </c>
      <c r="Z198">
        <v>0</v>
      </c>
      <c r="AA198">
        <f t="shared" si="28"/>
        <v>121.78909665955064</v>
      </c>
      <c r="AB198">
        <f t="shared" si="33"/>
        <v>21.789096659550637</v>
      </c>
    </row>
    <row r="199" spans="1:28">
      <c r="A199">
        <v>33</v>
      </c>
      <c r="B199" t="s">
        <v>1337</v>
      </c>
      <c r="C199" t="s">
        <v>1340</v>
      </c>
      <c r="D199">
        <v>0.56829014600000005</v>
      </c>
      <c r="E199">
        <v>0.13902162400000001</v>
      </c>
      <c r="F199">
        <v>0.29039294999999998</v>
      </c>
      <c r="G199">
        <v>0.26599088700000001</v>
      </c>
      <c r="H199">
        <v>0.28146205200000002</v>
      </c>
      <c r="I199" s="3">
        <v>37.622212806242494</v>
      </c>
      <c r="J199" s="3">
        <v>0</v>
      </c>
      <c r="K199" s="3">
        <v>13.206374086219082</v>
      </c>
      <c r="L199" s="3">
        <f t="shared" si="29"/>
        <v>50.828586892461573</v>
      </c>
      <c r="M199" s="17">
        <v>2.54</v>
      </c>
      <c r="N199" s="17">
        <v>3.1</v>
      </c>
      <c r="O199" s="17">
        <v>3.25</v>
      </c>
      <c r="P199" s="4">
        <f t="shared" si="30"/>
        <v>144.73183363539437</v>
      </c>
      <c r="Q199" s="4">
        <f t="shared" si="26"/>
        <v>49.171413107538427</v>
      </c>
      <c r="R199" s="4">
        <f t="shared" si="27"/>
        <v>90.111172774817589</v>
      </c>
      <c r="S199">
        <f t="shared" si="31"/>
        <v>2.1605640643026045</v>
      </c>
      <c r="T199">
        <f t="shared" si="31"/>
        <v>1.6917126893962779</v>
      </c>
      <c r="U199">
        <f t="shared" si="31"/>
        <v>1.9547786419626876</v>
      </c>
      <c r="V199" s="2">
        <f t="shared" si="32"/>
        <v>2.0306658494026975</v>
      </c>
      <c r="Y199">
        <v>1</v>
      </c>
      <c r="Z199">
        <v>1</v>
      </c>
      <c r="AA199">
        <f t="shared" si="28"/>
        <v>90.111172774817589</v>
      </c>
      <c r="AB199">
        <f t="shared" si="33"/>
        <v>-9.8888272251824105</v>
      </c>
    </row>
    <row r="200" spans="1:28">
      <c r="A200">
        <v>33</v>
      </c>
      <c r="B200" t="s">
        <v>1325</v>
      </c>
      <c r="C200" t="s">
        <v>1324</v>
      </c>
      <c r="D200">
        <v>0.50363063299999999</v>
      </c>
      <c r="E200">
        <v>0.13381515599999999</v>
      </c>
      <c r="F200">
        <v>0.36201007299999999</v>
      </c>
      <c r="G200">
        <v>0.15264449799999999</v>
      </c>
      <c r="H200">
        <v>0.18978492699999999</v>
      </c>
      <c r="I200" s="3">
        <v>23.564879733169974</v>
      </c>
      <c r="J200" s="3">
        <v>0</v>
      </c>
      <c r="K200" s="3">
        <v>25.486743381764907</v>
      </c>
      <c r="L200" s="3">
        <f t="shared" si="29"/>
        <v>49.051623114934884</v>
      </c>
      <c r="M200" s="17">
        <v>1.9</v>
      </c>
      <c r="N200" s="17">
        <v>4.75</v>
      </c>
      <c r="O200" s="17">
        <v>3.5</v>
      </c>
      <c r="P200" s="4">
        <f t="shared" si="30"/>
        <v>95.721648378088062</v>
      </c>
      <c r="Q200" s="4">
        <f t="shared" si="26"/>
        <v>50.948376885065116</v>
      </c>
      <c r="R200" s="4">
        <f t="shared" si="27"/>
        <v>172.0104079484484</v>
      </c>
      <c r="S200">
        <f t="shared" si="31"/>
        <v>1.9810101687895378</v>
      </c>
      <c r="T200">
        <f t="shared" si="31"/>
        <v>1.7071303527960642</v>
      </c>
      <c r="U200">
        <f t="shared" si="31"/>
        <v>2.2355547258483948</v>
      </c>
      <c r="V200" s="2">
        <f t="shared" si="32"/>
        <v>2.0354306492585241</v>
      </c>
      <c r="Y200">
        <v>3</v>
      </c>
      <c r="Z200">
        <v>2</v>
      </c>
      <c r="AA200">
        <f t="shared" si="28"/>
        <v>95.721648378088062</v>
      </c>
      <c r="AB200">
        <f t="shared" si="33"/>
        <v>-4.2783516219119377</v>
      </c>
    </row>
    <row r="201" spans="1:28">
      <c r="A201">
        <v>33</v>
      </c>
      <c r="B201" t="s">
        <v>1343</v>
      </c>
      <c r="C201" t="s">
        <v>1334</v>
      </c>
      <c r="D201">
        <v>0.53220037200000003</v>
      </c>
      <c r="E201">
        <v>0.23468048599999999</v>
      </c>
      <c r="F201">
        <v>0.19098928100000001</v>
      </c>
      <c r="G201">
        <v>0.716005059</v>
      </c>
      <c r="H201">
        <v>0.68434352200000004</v>
      </c>
      <c r="I201" s="3">
        <v>0</v>
      </c>
      <c r="J201" s="3">
        <v>14.341215475761249</v>
      </c>
      <c r="K201" s="3">
        <v>14.516866429224081</v>
      </c>
      <c r="L201" s="3">
        <f t="shared" si="29"/>
        <v>28.85808190498533</v>
      </c>
      <c r="M201" s="17">
        <v>1.25</v>
      </c>
      <c r="N201" s="17">
        <v>12</v>
      </c>
      <c r="O201" s="17">
        <v>7</v>
      </c>
      <c r="P201" s="4">
        <f t="shared" si="30"/>
        <v>71.141918095014674</v>
      </c>
      <c r="Q201" s="4">
        <f t="shared" si="26"/>
        <v>171.53042642534342</v>
      </c>
      <c r="R201" s="4">
        <f t="shared" si="27"/>
        <v>245.34431524570363</v>
      </c>
      <c r="S201">
        <f t="shared" si="31"/>
        <v>1.8521255702516566</v>
      </c>
      <c r="T201">
        <f t="shared" si="31"/>
        <v>2.2343411672743891</v>
      </c>
      <c r="U201">
        <f t="shared" si="31"/>
        <v>2.3897759996064227</v>
      </c>
      <c r="V201" s="2">
        <f t="shared" si="32"/>
        <v>1.9664797884202916</v>
      </c>
      <c r="Y201">
        <v>3</v>
      </c>
      <c r="Z201">
        <v>0</v>
      </c>
      <c r="AA201">
        <f t="shared" si="28"/>
        <v>71.141918095014674</v>
      </c>
      <c r="AB201">
        <f t="shared" si="33"/>
        <v>-28.858081904985326</v>
      </c>
    </row>
    <row r="202" spans="1:28">
      <c r="A202">
        <v>34</v>
      </c>
      <c r="B202" t="s">
        <v>1327</v>
      </c>
      <c r="C202" t="s">
        <v>1338</v>
      </c>
      <c r="D202">
        <v>7.7933998000000004E-2</v>
      </c>
      <c r="E202">
        <v>0.70821511599999998</v>
      </c>
      <c r="F202">
        <v>0.119983693</v>
      </c>
      <c r="G202">
        <v>0.66974826200000004</v>
      </c>
      <c r="H202">
        <v>0.51737869800000003</v>
      </c>
      <c r="I202" s="3">
        <v>0</v>
      </c>
      <c r="J202" s="3">
        <v>71.290371058356101</v>
      </c>
      <c r="K202" s="3">
        <v>4.1505119935034429</v>
      </c>
      <c r="L202" s="3">
        <f t="shared" si="29"/>
        <v>75.440883051859544</v>
      </c>
      <c r="M202" s="17">
        <v>2.62</v>
      </c>
      <c r="N202" s="17">
        <v>2.7</v>
      </c>
      <c r="O202" s="17">
        <v>3.6</v>
      </c>
      <c r="P202" s="4">
        <f t="shared" si="30"/>
        <v>24.559116948140456</v>
      </c>
      <c r="Q202" s="4">
        <f t="shared" si="26"/>
        <v>281.20445275822249</v>
      </c>
      <c r="R202" s="4">
        <f t="shared" si="27"/>
        <v>35.765499330599752</v>
      </c>
      <c r="S202">
        <f t="shared" si="31"/>
        <v>1.3902127471823047</v>
      </c>
      <c r="T202">
        <f t="shared" si="31"/>
        <v>2.4490221932788483</v>
      </c>
      <c r="U202">
        <f t="shared" si="31"/>
        <v>1.5534642927108089</v>
      </c>
      <c r="V202" s="2">
        <f t="shared" si="32"/>
        <v>2.0291697569411102</v>
      </c>
      <c r="Y202">
        <v>1</v>
      </c>
      <c r="Z202">
        <v>3</v>
      </c>
      <c r="AA202">
        <f t="shared" si="28"/>
        <v>281.20445275822249</v>
      </c>
      <c r="AB202">
        <f t="shared" si="33"/>
        <v>181.20445275822249</v>
      </c>
    </row>
    <row r="203" spans="1:28">
      <c r="A203">
        <v>34</v>
      </c>
      <c r="B203" t="s">
        <v>1331</v>
      </c>
      <c r="C203" t="s">
        <v>1332</v>
      </c>
      <c r="D203">
        <v>0.42961787499999998</v>
      </c>
      <c r="E203">
        <v>0.23963060999999999</v>
      </c>
      <c r="F203">
        <v>0.32995789199999997</v>
      </c>
      <c r="G203">
        <v>0.24872666800000001</v>
      </c>
      <c r="H203">
        <v>0.32107826900000003</v>
      </c>
      <c r="I203" s="3">
        <v>19.222237865409834</v>
      </c>
      <c r="J203" s="3">
        <v>2.1558124702461385</v>
      </c>
      <c r="K203" s="3">
        <v>0</v>
      </c>
      <c r="L203" s="3">
        <f t="shared" si="29"/>
        <v>21.378050335655974</v>
      </c>
      <c r="M203" s="17">
        <v>3.29</v>
      </c>
      <c r="N203" s="17">
        <v>2.25</v>
      </c>
      <c r="O203" s="17">
        <v>3.6</v>
      </c>
      <c r="P203" s="4">
        <f t="shared" si="30"/>
        <v>141.86311224154238</v>
      </c>
      <c r="Q203" s="4">
        <f t="shared" si="26"/>
        <v>86.382874557230124</v>
      </c>
      <c r="R203" s="4">
        <f t="shared" si="27"/>
        <v>78.621949664344029</v>
      </c>
      <c r="S203">
        <f t="shared" si="31"/>
        <v>2.1518694833181082</v>
      </c>
      <c r="T203">
        <f t="shared" si="31"/>
        <v>1.936427651940829</v>
      </c>
      <c r="U203">
        <f t="shared" si="31"/>
        <v>1.8955438092369006</v>
      </c>
      <c r="V203" s="2">
        <f t="shared" si="32"/>
        <v>2.0139585736453798</v>
      </c>
      <c r="Y203">
        <v>2</v>
      </c>
      <c r="Z203">
        <v>1</v>
      </c>
      <c r="AA203">
        <f t="shared" si="28"/>
        <v>141.86311224154238</v>
      </c>
      <c r="AB203">
        <f t="shared" si="33"/>
        <v>41.863112241542382</v>
      </c>
    </row>
    <row r="204" spans="1:28">
      <c r="A204">
        <v>34</v>
      </c>
      <c r="B204" t="s">
        <v>1329</v>
      </c>
      <c r="C204" t="s">
        <v>1330</v>
      </c>
      <c r="D204">
        <v>0.69207348899999999</v>
      </c>
      <c r="E204">
        <v>0.10452383799999999</v>
      </c>
      <c r="F204">
        <v>0.17784244799999999</v>
      </c>
      <c r="G204">
        <v>0.53293956399999998</v>
      </c>
      <c r="H204">
        <v>0.43868000899999998</v>
      </c>
      <c r="I204" s="3">
        <v>0</v>
      </c>
      <c r="J204" s="3">
        <v>0</v>
      </c>
      <c r="K204" s="3">
        <v>13.746939827274771</v>
      </c>
      <c r="L204" s="3">
        <f t="shared" si="29"/>
        <v>13.746939827274771</v>
      </c>
      <c r="M204" s="17">
        <v>1.18</v>
      </c>
      <c r="N204" s="17">
        <v>19</v>
      </c>
      <c r="O204" s="17">
        <v>8</v>
      </c>
      <c r="P204" s="4">
        <f t="shared" si="30"/>
        <v>86.253060172725228</v>
      </c>
      <c r="Q204" s="4">
        <f t="shared" si="26"/>
        <v>86.253060172725228</v>
      </c>
      <c r="R204" s="4">
        <f t="shared" si="27"/>
        <v>347.44491689094593</v>
      </c>
      <c r="S204">
        <f t="shared" si="31"/>
        <v>1.9357745123546088</v>
      </c>
      <c r="T204">
        <f t="shared" si="31"/>
        <v>1.9357745123546088</v>
      </c>
      <c r="U204">
        <f t="shared" si="31"/>
        <v>2.5408859623462758</v>
      </c>
      <c r="V204" s="2">
        <f t="shared" si="32"/>
        <v>1.9939101818489073</v>
      </c>
      <c r="Y204">
        <v>0</v>
      </c>
      <c r="Z204">
        <v>1</v>
      </c>
      <c r="AA204">
        <f t="shared" si="28"/>
        <v>86.253060172725228</v>
      </c>
      <c r="AB204">
        <f t="shared" si="33"/>
        <v>-13.746939827274772</v>
      </c>
    </row>
    <row r="205" spans="1:28">
      <c r="A205">
        <v>34</v>
      </c>
      <c r="B205" t="s">
        <v>1341</v>
      </c>
      <c r="C205" t="s">
        <v>1342</v>
      </c>
      <c r="D205">
        <v>0.65787652299999999</v>
      </c>
      <c r="E205">
        <v>0.11681363</v>
      </c>
      <c r="F205">
        <v>0.213693995</v>
      </c>
      <c r="G205">
        <v>0.43396598199999997</v>
      </c>
      <c r="H205">
        <v>0.38122007299999999</v>
      </c>
      <c r="I205" s="3">
        <v>42.371541966059127</v>
      </c>
      <c r="J205" s="3">
        <v>0</v>
      </c>
      <c r="K205" s="3">
        <v>9.6512216318598547</v>
      </c>
      <c r="L205" s="3">
        <f t="shared" si="29"/>
        <v>52.022763597918981</v>
      </c>
      <c r="M205" s="17">
        <v>2</v>
      </c>
      <c r="N205" s="17">
        <v>4</v>
      </c>
      <c r="O205" s="17">
        <v>3.6</v>
      </c>
      <c r="P205" s="4">
        <f t="shared" si="30"/>
        <v>132.72032033419924</v>
      </c>
      <c r="Q205" s="4">
        <f t="shared" si="26"/>
        <v>47.977236402081019</v>
      </c>
      <c r="R205" s="4">
        <f t="shared" si="27"/>
        <v>86.582122929520423</v>
      </c>
      <c r="S205">
        <f t="shared" si="31"/>
        <v>2.1229374212321512</v>
      </c>
      <c r="T205">
        <f t="shared" si="31"/>
        <v>1.6810352280025223</v>
      </c>
      <c r="U205">
        <f t="shared" si="31"/>
        <v>1.9374282301866899</v>
      </c>
      <c r="V205" s="2">
        <f t="shared" si="32"/>
        <v>2.0070152949020197</v>
      </c>
      <c r="Y205">
        <v>1</v>
      </c>
      <c r="Z205">
        <v>1</v>
      </c>
      <c r="AA205">
        <f t="shared" si="28"/>
        <v>86.582122929520423</v>
      </c>
      <c r="AB205">
        <f t="shared" si="33"/>
        <v>-13.417877070479577</v>
      </c>
    </row>
    <row r="206" spans="1:28">
      <c r="A206">
        <v>34</v>
      </c>
      <c r="B206" t="s">
        <v>1324</v>
      </c>
      <c r="C206" t="s">
        <v>1327</v>
      </c>
      <c r="D206">
        <v>0.20433992100000001</v>
      </c>
      <c r="E206">
        <v>0.54137255500000003</v>
      </c>
      <c r="F206">
        <v>0.247469878</v>
      </c>
      <c r="G206">
        <v>0.45247204499999999</v>
      </c>
      <c r="H206">
        <v>0.46816129699999998</v>
      </c>
      <c r="I206" s="3">
        <v>14.341186953869377</v>
      </c>
      <c r="J206" s="3">
        <v>45.146247975905482</v>
      </c>
      <c r="K206" s="3">
        <v>0</v>
      </c>
      <c r="L206" s="3">
        <f t="shared" si="29"/>
        <v>59.487434929774857</v>
      </c>
      <c r="M206" s="17">
        <v>6.5</v>
      </c>
      <c r="N206" s="17">
        <v>1.55</v>
      </c>
      <c r="O206" s="17">
        <v>4.33</v>
      </c>
      <c r="P206" s="4">
        <f t="shared" si="30"/>
        <v>133.73028027037608</v>
      </c>
      <c r="Q206" s="4">
        <f t="shared" si="26"/>
        <v>235.99581880589588</v>
      </c>
      <c r="R206" s="4">
        <f t="shared" si="27"/>
        <v>40.512565070225136</v>
      </c>
      <c r="S206">
        <f t="shared" si="31"/>
        <v>2.1262297547967344</v>
      </c>
      <c r="T206">
        <f t="shared" si="31"/>
        <v>2.372904308539542</v>
      </c>
      <c r="U206">
        <f t="shared" si="31"/>
        <v>1.6075897415932936</v>
      </c>
      <c r="V206" s="2">
        <f t="shared" si="32"/>
        <v>2.1169289256337183</v>
      </c>
      <c r="Y206">
        <v>1</v>
      </c>
      <c r="Z206">
        <v>1</v>
      </c>
      <c r="AA206">
        <f t="shared" si="28"/>
        <v>40.512565070225136</v>
      </c>
      <c r="AB206">
        <f t="shared" si="33"/>
        <v>-59.487434929774864</v>
      </c>
    </row>
    <row r="207" spans="1:28">
      <c r="A207">
        <v>34</v>
      </c>
      <c r="B207" t="s">
        <v>1334</v>
      </c>
      <c r="C207" t="s">
        <v>1329</v>
      </c>
      <c r="D207">
        <v>0.24318310900000001</v>
      </c>
      <c r="E207">
        <v>0.50532406600000002</v>
      </c>
      <c r="F207">
        <v>0.24338332900000001</v>
      </c>
      <c r="G207">
        <v>0.50697684799999998</v>
      </c>
      <c r="H207">
        <v>0.52740560199999997</v>
      </c>
      <c r="I207" s="3">
        <v>15.484398213843271</v>
      </c>
      <c r="J207" s="3">
        <v>39.309252566581208</v>
      </c>
      <c r="K207" s="3">
        <v>0</v>
      </c>
      <c r="L207" s="3">
        <f t="shared" si="29"/>
        <v>54.793650780424478</v>
      </c>
      <c r="M207" s="17">
        <v>5</v>
      </c>
      <c r="N207" s="17">
        <v>1.75</v>
      </c>
      <c r="O207" s="17">
        <v>3.89</v>
      </c>
      <c r="P207" s="4">
        <f t="shared" si="30"/>
        <v>122.62834028879188</v>
      </c>
      <c r="Q207" s="4">
        <f t="shared" si="26"/>
        <v>198.11934170357645</v>
      </c>
      <c r="R207" s="4">
        <f t="shared" si="27"/>
        <v>45.206349219575529</v>
      </c>
      <c r="S207">
        <f t="shared" si="31"/>
        <v>2.0885908503511659</v>
      </c>
      <c r="T207">
        <f t="shared" si="31"/>
        <v>2.2969268762709514</v>
      </c>
      <c r="U207">
        <f t="shared" si="31"/>
        <v>1.6551994356383015</v>
      </c>
      <c r="V207" s="2">
        <f t="shared" si="32"/>
        <v>2.0714503936438371</v>
      </c>
      <c r="Y207">
        <v>0</v>
      </c>
      <c r="Z207">
        <v>2</v>
      </c>
      <c r="AA207">
        <f t="shared" si="28"/>
        <v>198.11934170357645</v>
      </c>
      <c r="AB207">
        <f t="shared" si="33"/>
        <v>98.119341703576453</v>
      </c>
    </row>
    <row r="208" spans="1:28">
      <c r="A208">
        <v>34</v>
      </c>
      <c r="B208" t="s">
        <v>1335</v>
      </c>
      <c r="C208" t="s">
        <v>1336</v>
      </c>
      <c r="D208">
        <v>0.22348520799999999</v>
      </c>
      <c r="E208">
        <v>0.44057199600000002</v>
      </c>
      <c r="F208">
        <v>0.33521013399999999</v>
      </c>
      <c r="G208">
        <v>0.23234791199999999</v>
      </c>
      <c r="H208">
        <v>0.30191600200000002</v>
      </c>
      <c r="I208" s="3">
        <v>3.9329343443783267</v>
      </c>
      <c r="J208" s="3">
        <v>22.342906350082089</v>
      </c>
      <c r="K208" s="3">
        <v>0</v>
      </c>
      <c r="L208" s="3">
        <f t="shared" si="29"/>
        <v>26.275840694460417</v>
      </c>
      <c r="M208" s="17">
        <v>4</v>
      </c>
      <c r="N208" s="17">
        <v>1.9</v>
      </c>
      <c r="O208" s="17">
        <v>3.39</v>
      </c>
      <c r="P208" s="4">
        <f t="shared" si="30"/>
        <v>89.455896683052899</v>
      </c>
      <c r="Q208" s="4">
        <f t="shared" si="26"/>
        <v>149.46661183231785</v>
      </c>
      <c r="R208" s="4">
        <f t="shared" si="27"/>
        <v>73.724159305539587</v>
      </c>
      <c r="S208">
        <f t="shared" si="31"/>
        <v>1.9516089733271589</v>
      </c>
      <c r="T208">
        <f t="shared" si="31"/>
        <v>2.1745441898750428</v>
      </c>
      <c r="U208">
        <f t="shared" si="31"/>
        <v>1.8676098288868153</v>
      </c>
      <c r="V208" s="2">
        <f t="shared" si="32"/>
        <v>2.0202407524630037</v>
      </c>
      <c r="Y208">
        <v>1</v>
      </c>
      <c r="Z208">
        <v>2</v>
      </c>
      <c r="AA208">
        <f t="shared" si="28"/>
        <v>149.46661183231785</v>
      </c>
      <c r="AB208">
        <f t="shared" si="33"/>
        <v>49.466611832317852</v>
      </c>
    </row>
    <row r="209" spans="1:28">
      <c r="A209">
        <v>34</v>
      </c>
      <c r="B209" t="s">
        <v>1326</v>
      </c>
      <c r="C209" t="s">
        <v>1339</v>
      </c>
      <c r="D209">
        <v>0.55179681599999997</v>
      </c>
      <c r="E209">
        <v>0.19314393199999999</v>
      </c>
      <c r="F209">
        <v>0.24856518</v>
      </c>
      <c r="G209">
        <v>0.43594722000000002</v>
      </c>
      <c r="H209">
        <v>0.449216591</v>
      </c>
      <c r="I209" s="3">
        <v>19.989641757207206</v>
      </c>
      <c r="J209" s="3">
        <v>0</v>
      </c>
      <c r="K209" s="3">
        <v>2.1356753597402179E-2</v>
      </c>
      <c r="L209" s="3">
        <f t="shared" si="29"/>
        <v>20.010998510804608</v>
      </c>
      <c r="M209" s="17">
        <v>2.25</v>
      </c>
      <c r="N209" s="17">
        <v>3.2</v>
      </c>
      <c r="O209" s="17">
        <v>3.29</v>
      </c>
      <c r="P209" s="4">
        <f t="shared" si="30"/>
        <v>124.96569544291161</v>
      </c>
      <c r="Q209" s="4">
        <f t="shared" si="26"/>
        <v>79.989001489195388</v>
      </c>
      <c r="R209" s="4">
        <f t="shared" si="27"/>
        <v>80.057343100707072</v>
      </c>
      <c r="S209">
        <f t="shared" si="31"/>
        <v>2.0967908104117581</v>
      </c>
      <c r="T209">
        <f t="shared" si="31"/>
        <v>1.9030302754803439</v>
      </c>
      <c r="U209">
        <f t="shared" si="31"/>
        <v>1.9034011728806428</v>
      </c>
      <c r="V209" s="2">
        <f t="shared" si="32"/>
        <v>1.9976804982738723</v>
      </c>
      <c r="Y209">
        <v>0</v>
      </c>
      <c r="Z209">
        <v>0</v>
      </c>
      <c r="AA209">
        <f t="shared" si="28"/>
        <v>80.057343100707072</v>
      </c>
      <c r="AB209">
        <f t="shared" si="33"/>
        <v>-19.942656899292928</v>
      </c>
    </row>
    <row r="210" spans="1:28">
      <c r="A210">
        <v>34</v>
      </c>
      <c r="B210" t="s">
        <v>1330</v>
      </c>
      <c r="C210" t="s">
        <v>1343</v>
      </c>
      <c r="D210">
        <v>0.25498490899999998</v>
      </c>
      <c r="E210">
        <v>0.47949491799999999</v>
      </c>
      <c r="F210">
        <v>0.26057297800000001</v>
      </c>
      <c r="G210">
        <v>0.45090026900000002</v>
      </c>
      <c r="H210">
        <v>0.48873342600000003</v>
      </c>
      <c r="I210" s="3">
        <v>20.219779229642935</v>
      </c>
      <c r="J210" s="3">
        <v>39.150169737749174</v>
      </c>
      <c r="K210" s="3">
        <v>0</v>
      </c>
      <c r="L210" s="3">
        <f t="shared" si="29"/>
        <v>59.369948967392105</v>
      </c>
      <c r="M210" s="17">
        <v>7.5</v>
      </c>
      <c r="N210" s="17">
        <v>1.5</v>
      </c>
      <c r="O210" s="17">
        <v>4.5</v>
      </c>
      <c r="P210" s="4">
        <f t="shared" si="30"/>
        <v>192.2783952549299</v>
      </c>
      <c r="Q210" s="4">
        <f t="shared" si="26"/>
        <v>216.80581485247919</v>
      </c>
      <c r="R210" s="4">
        <f t="shared" si="27"/>
        <v>40.630051032607888</v>
      </c>
      <c r="S210">
        <f t="shared" si="31"/>
        <v>2.2839304888735166</v>
      </c>
      <c r="T210">
        <f t="shared" si="31"/>
        <v>2.3360709260419892</v>
      </c>
      <c r="U210">
        <f t="shared" si="31"/>
        <v>1.6088473678141322</v>
      </c>
      <c r="V210" s="2">
        <f t="shared" si="32"/>
        <v>2.1217240947712166</v>
      </c>
      <c r="Y210">
        <v>2</v>
      </c>
      <c r="Z210">
        <v>2</v>
      </c>
      <c r="AA210">
        <f t="shared" si="28"/>
        <v>40.630051032607888</v>
      </c>
      <c r="AB210">
        <f t="shared" si="33"/>
        <v>-59.369948967392112</v>
      </c>
    </row>
    <row r="211" spans="1:28">
      <c r="A211">
        <v>34</v>
      </c>
      <c r="B211" t="s">
        <v>1328</v>
      </c>
      <c r="C211" t="s">
        <v>1325</v>
      </c>
      <c r="D211">
        <v>0.54077597399999999</v>
      </c>
      <c r="E211">
        <v>0.19398954400000001</v>
      </c>
      <c r="F211">
        <v>0.26045253499999999</v>
      </c>
      <c r="G211">
        <v>0.39783478</v>
      </c>
      <c r="H211">
        <v>0.42076544399999999</v>
      </c>
      <c r="I211" s="3">
        <v>30.153282177392114</v>
      </c>
      <c r="J211" s="3">
        <v>0</v>
      </c>
      <c r="K211" s="3">
        <v>0</v>
      </c>
      <c r="L211" s="3">
        <f t="shared" si="29"/>
        <v>30.153282177392114</v>
      </c>
      <c r="M211" s="17">
        <v>2.89</v>
      </c>
      <c r="N211" s="17">
        <v>2.54</v>
      </c>
      <c r="O211" s="17">
        <v>3.39</v>
      </c>
      <c r="P211" s="4">
        <f t="shared" si="30"/>
        <v>156.9897033152711</v>
      </c>
      <c r="Q211" s="4">
        <f t="shared" si="26"/>
        <v>69.846717822607886</v>
      </c>
      <c r="R211" s="4">
        <f t="shared" si="27"/>
        <v>69.846717822607886</v>
      </c>
      <c r="S211">
        <f t="shared" si="31"/>
        <v>2.1958711687149339</v>
      </c>
      <c r="T211">
        <f t="shared" si="31"/>
        <v>1.8441460029337966</v>
      </c>
      <c r="U211">
        <f t="shared" si="31"/>
        <v>1.8441460029337966</v>
      </c>
      <c r="V211" s="2">
        <f t="shared" si="32"/>
        <v>2.0255319135931114</v>
      </c>
      <c r="Y211">
        <v>0</v>
      </c>
      <c r="Z211">
        <v>0</v>
      </c>
      <c r="AA211">
        <f t="shared" si="28"/>
        <v>69.846717822607886</v>
      </c>
      <c r="AB211">
        <f t="shared" si="33"/>
        <v>-30.153282177392114</v>
      </c>
    </row>
    <row r="212" spans="1:28">
      <c r="A212">
        <v>35</v>
      </c>
      <c r="B212" t="s">
        <v>1342</v>
      </c>
      <c r="C212" t="s">
        <v>1335</v>
      </c>
      <c r="D212">
        <v>0.27491191700000001</v>
      </c>
      <c r="E212">
        <v>0.34794866899999999</v>
      </c>
      <c r="F212">
        <v>0.37691962200000001</v>
      </c>
      <c r="G212">
        <v>0.17378432399999999</v>
      </c>
      <c r="H212">
        <v>0.25918665299999999</v>
      </c>
      <c r="I212" s="3">
        <v>0</v>
      </c>
      <c r="J212" s="3">
        <v>14.431040530101134</v>
      </c>
      <c r="K212" s="3">
        <v>18.5802878497352</v>
      </c>
      <c r="L212" s="3">
        <f t="shared" si="29"/>
        <v>33.011328379836336</v>
      </c>
      <c r="M212" s="17">
        <v>2.29</v>
      </c>
      <c r="N212" s="17">
        <v>3.5</v>
      </c>
      <c r="O212" s="17">
        <v>3.29</v>
      </c>
      <c r="P212" s="4">
        <f t="shared" si="30"/>
        <v>66.988671620163672</v>
      </c>
      <c r="Q212" s="4">
        <f t="shared" si="26"/>
        <v>114.46679496419638</v>
      </c>
      <c r="R212" s="4">
        <f t="shared" si="27"/>
        <v>132.01967909423684</v>
      </c>
      <c r="S212">
        <f t="shared" si="31"/>
        <v>1.8260013658527101</v>
      </c>
      <c r="T212">
        <f t="shared" si="31"/>
        <v>2.0586795228746992</v>
      </c>
      <c r="U212">
        <f t="shared" si="31"/>
        <v>2.1206386727590631</v>
      </c>
      <c r="V212" s="2">
        <f t="shared" si="32"/>
        <v>2.0176146627479215</v>
      </c>
      <c r="Y212">
        <v>1</v>
      </c>
      <c r="Z212">
        <v>1</v>
      </c>
      <c r="AA212">
        <f t="shared" si="28"/>
        <v>132.01967909423684</v>
      </c>
      <c r="AB212">
        <f t="shared" si="33"/>
        <v>32.019679094236835</v>
      </c>
    </row>
    <row r="213" spans="1:28">
      <c r="A213">
        <v>35</v>
      </c>
      <c r="B213" t="s">
        <v>1332</v>
      </c>
      <c r="C213" t="s">
        <v>1341</v>
      </c>
      <c r="D213">
        <v>0.49761214199999998</v>
      </c>
      <c r="E213">
        <v>0.15757527299999999</v>
      </c>
      <c r="F213">
        <v>0.12982364499999999</v>
      </c>
      <c r="G213">
        <v>0.72436657999999998</v>
      </c>
      <c r="H213">
        <v>0.67341357499999999</v>
      </c>
      <c r="I213" s="3">
        <v>0</v>
      </c>
      <c r="J213" s="3">
        <v>0</v>
      </c>
      <c r="K213" s="3">
        <v>0</v>
      </c>
      <c r="L213" s="3">
        <f t="shared" si="29"/>
        <v>0</v>
      </c>
      <c r="M213" s="17">
        <v>1.55</v>
      </c>
      <c r="N213" s="17">
        <v>6</v>
      </c>
      <c r="O213" s="17">
        <v>4.59</v>
      </c>
      <c r="P213" s="4">
        <f t="shared" si="30"/>
        <v>100</v>
      </c>
      <c r="Q213" s="4">
        <f t="shared" si="26"/>
        <v>100</v>
      </c>
      <c r="R213" s="4">
        <f t="shared" si="27"/>
        <v>100</v>
      </c>
      <c r="S213">
        <f t="shared" si="31"/>
        <v>2</v>
      </c>
      <c r="T213">
        <f t="shared" si="31"/>
        <v>2</v>
      </c>
      <c r="U213">
        <f t="shared" si="31"/>
        <v>2</v>
      </c>
      <c r="V213" s="2">
        <f t="shared" si="32"/>
        <v>1.57002212</v>
      </c>
      <c r="Y213">
        <v>4</v>
      </c>
      <c r="Z213">
        <v>1</v>
      </c>
      <c r="AA213">
        <f t="shared" si="28"/>
        <v>100</v>
      </c>
      <c r="AB213">
        <f t="shared" si="33"/>
        <v>0</v>
      </c>
    </row>
    <row r="214" spans="1:28">
      <c r="A214">
        <v>35</v>
      </c>
      <c r="B214" t="s">
        <v>1338</v>
      </c>
      <c r="C214" t="s">
        <v>1337</v>
      </c>
      <c r="D214">
        <v>0.62311666200000004</v>
      </c>
      <c r="E214">
        <v>0.121870643</v>
      </c>
      <c r="F214">
        <v>0.131944114</v>
      </c>
      <c r="G214">
        <v>0.72783031200000003</v>
      </c>
      <c r="H214">
        <v>0.63441683900000001</v>
      </c>
      <c r="I214" s="3">
        <v>0</v>
      </c>
      <c r="J214" s="3">
        <v>4.570424675691009</v>
      </c>
      <c r="K214" s="3">
        <v>11.388201907892384</v>
      </c>
      <c r="L214" s="3">
        <f t="shared" si="29"/>
        <v>15.958626583583392</v>
      </c>
      <c r="M214" s="17">
        <v>1.1399999999999999</v>
      </c>
      <c r="N214" s="17">
        <v>23</v>
      </c>
      <c r="O214" s="17">
        <v>9</v>
      </c>
      <c r="P214" s="4">
        <f t="shared" si="30"/>
        <v>84.041373416416604</v>
      </c>
      <c r="Q214" s="4">
        <f t="shared" si="26"/>
        <v>125.17519549763568</v>
      </c>
      <c r="R214" s="4">
        <f t="shared" si="27"/>
        <v>345.97001729794141</v>
      </c>
      <c r="S214">
        <f t="shared" si="31"/>
        <v>1.9244931410958532</v>
      </c>
      <c r="T214">
        <f t="shared" si="31"/>
        <v>2.0975182783491819</v>
      </c>
      <c r="U214">
        <f t="shared" si="31"/>
        <v>2.5390384632833203</v>
      </c>
      <c r="V214" s="2">
        <f t="shared" si="32"/>
        <v>1.7898208238580502</v>
      </c>
      <c r="Y214">
        <v>5</v>
      </c>
      <c r="Z214">
        <v>0</v>
      </c>
      <c r="AA214">
        <f t="shared" si="28"/>
        <v>84.041373416416604</v>
      </c>
      <c r="AB214">
        <f t="shared" si="33"/>
        <v>-15.958626583583396</v>
      </c>
    </row>
    <row r="215" spans="1:28">
      <c r="A215">
        <v>35</v>
      </c>
      <c r="B215" t="s">
        <v>1340</v>
      </c>
      <c r="C215" t="s">
        <v>1331</v>
      </c>
      <c r="D215">
        <v>0.49859594499999998</v>
      </c>
      <c r="E215">
        <v>0.247470941</v>
      </c>
      <c r="F215">
        <v>0.246500732</v>
      </c>
      <c r="G215">
        <v>0.49842279</v>
      </c>
      <c r="H215">
        <v>0.52249705499999999</v>
      </c>
      <c r="I215" s="3">
        <v>11.683257893898835</v>
      </c>
      <c r="J215" s="3">
        <v>0</v>
      </c>
      <c r="K215" s="3">
        <v>0</v>
      </c>
      <c r="L215" s="3">
        <f t="shared" si="29"/>
        <v>11.683257893898835</v>
      </c>
      <c r="M215" s="17">
        <v>2.29</v>
      </c>
      <c r="N215" s="17">
        <v>3.39</v>
      </c>
      <c r="O215" s="17">
        <v>3.39</v>
      </c>
      <c r="P215" s="4">
        <f t="shared" si="30"/>
        <v>115.07140268312949</v>
      </c>
      <c r="Q215" s="4">
        <f t="shared" si="26"/>
        <v>88.316742106101159</v>
      </c>
      <c r="R215" s="4">
        <f t="shared" si="27"/>
        <v>88.316742106101159</v>
      </c>
      <c r="S215">
        <f t="shared" si="31"/>
        <v>2.0609674070351738</v>
      </c>
      <c r="T215">
        <f t="shared" si="31"/>
        <v>1.9460430401016178</v>
      </c>
      <c r="U215">
        <f t="shared" si="31"/>
        <v>1.9460430401016178</v>
      </c>
      <c r="V215" s="2">
        <f t="shared" si="32"/>
        <v>1.9888801281739044</v>
      </c>
      <c r="Y215">
        <v>1</v>
      </c>
      <c r="Z215">
        <v>0</v>
      </c>
      <c r="AA215">
        <f t="shared" si="28"/>
        <v>115.07140268312949</v>
      </c>
      <c r="AB215">
        <f t="shared" si="33"/>
        <v>15.071402683129492</v>
      </c>
    </row>
    <row r="216" spans="1:28">
      <c r="A216">
        <v>35</v>
      </c>
      <c r="B216" t="s">
        <v>1343</v>
      </c>
      <c r="C216" t="s">
        <v>1342</v>
      </c>
      <c r="D216">
        <v>0.65691006900000004</v>
      </c>
      <c r="E216">
        <v>9.1014321999999995E-2</v>
      </c>
      <c r="F216">
        <v>0.115467972</v>
      </c>
      <c r="G216">
        <v>0.70660701100000001</v>
      </c>
      <c r="H216">
        <v>0.58332824000000005</v>
      </c>
      <c r="I216" s="3">
        <v>22.746518543776144</v>
      </c>
      <c r="J216" s="3">
        <v>0</v>
      </c>
      <c r="K216" s="3">
        <v>6.2912876764240577</v>
      </c>
      <c r="L216" s="3">
        <f t="shared" si="29"/>
        <v>29.037806220200203</v>
      </c>
      <c r="M216" s="17">
        <v>1.33</v>
      </c>
      <c r="N216" s="17">
        <v>10</v>
      </c>
      <c r="O216" s="17">
        <v>5.75</v>
      </c>
      <c r="P216" s="4">
        <f t="shared" si="30"/>
        <v>101.21506344302206</v>
      </c>
      <c r="Q216" s="4">
        <f t="shared" si="26"/>
        <v>70.96219377979979</v>
      </c>
      <c r="R216" s="4">
        <f t="shared" si="27"/>
        <v>133.87507054404037</v>
      </c>
      <c r="S216">
        <f t="shared" si="31"/>
        <v>2.0052451516673262</v>
      </c>
      <c r="T216">
        <f t="shared" si="31"/>
        <v>1.8510270331446175</v>
      </c>
      <c r="U216">
        <f t="shared" si="31"/>
        <v>2.126699712686817</v>
      </c>
      <c r="V216" s="2">
        <f t="shared" si="32"/>
        <v>1.7313014042459571</v>
      </c>
      <c r="Y216">
        <v>0</v>
      </c>
      <c r="Z216">
        <v>0</v>
      </c>
      <c r="AA216">
        <f t="shared" si="28"/>
        <v>133.87507054404037</v>
      </c>
      <c r="AB216">
        <f t="shared" si="33"/>
        <v>33.875070544040369</v>
      </c>
    </row>
    <row r="217" spans="1:28">
      <c r="A217">
        <v>35</v>
      </c>
      <c r="B217" t="s">
        <v>1331</v>
      </c>
      <c r="C217" t="s">
        <v>1330</v>
      </c>
      <c r="D217">
        <v>0.51584635199999995</v>
      </c>
      <c r="E217">
        <v>0.13155434299999999</v>
      </c>
      <c r="F217">
        <v>0.35193203200000001</v>
      </c>
      <c r="G217">
        <v>0.16341426000000001</v>
      </c>
      <c r="H217">
        <v>0.19685018800000001</v>
      </c>
      <c r="I217" s="3">
        <v>22.662066489492009</v>
      </c>
      <c r="J217" s="3">
        <v>0</v>
      </c>
      <c r="K217" s="3">
        <v>23.944288619815179</v>
      </c>
      <c r="L217" s="3">
        <f t="shared" si="29"/>
        <v>46.606355109307188</v>
      </c>
      <c r="M217" s="17">
        <v>1.85</v>
      </c>
      <c r="N217" s="17">
        <v>4.75</v>
      </c>
      <c r="O217" s="17">
        <v>3.6</v>
      </c>
      <c r="P217" s="4">
        <f t="shared" si="30"/>
        <v>95.318467896253026</v>
      </c>
      <c r="Q217" s="4">
        <f t="shared" si="26"/>
        <v>53.393644890692812</v>
      </c>
      <c r="R217" s="4">
        <f t="shared" si="27"/>
        <v>167.12901583481488</v>
      </c>
      <c r="S217">
        <f t="shared" si="31"/>
        <v>1.9791770530874429</v>
      </c>
      <c r="T217">
        <f t="shared" si="31"/>
        <v>1.7274895687673291</v>
      </c>
      <c r="U217">
        <f t="shared" si="31"/>
        <v>2.2230518557760801</v>
      </c>
      <c r="V217" s="2">
        <f t="shared" si="32"/>
        <v>2.0305731749004536</v>
      </c>
      <c r="Y217">
        <v>0</v>
      </c>
      <c r="Z217">
        <v>1</v>
      </c>
      <c r="AA217">
        <f t="shared" si="28"/>
        <v>53.393644890692812</v>
      </c>
      <c r="AB217">
        <f t="shared" si="33"/>
        <v>-46.606355109307188</v>
      </c>
    </row>
    <row r="218" spans="1:28">
      <c r="A218">
        <v>35</v>
      </c>
      <c r="B218" t="s">
        <v>1339</v>
      </c>
      <c r="C218" t="s">
        <v>1334</v>
      </c>
      <c r="D218">
        <v>0.47395428499999998</v>
      </c>
      <c r="E218">
        <v>0.210164077</v>
      </c>
      <c r="F218">
        <v>0.31463559899999999</v>
      </c>
      <c r="G218">
        <v>0.26780447800000001</v>
      </c>
      <c r="H218">
        <v>0.326653319</v>
      </c>
      <c r="I218" s="3">
        <v>0</v>
      </c>
      <c r="J218" s="3">
        <v>0</v>
      </c>
      <c r="K218" s="3">
        <v>14.349055867107404</v>
      </c>
      <c r="L218" s="3">
        <f t="shared" si="29"/>
        <v>14.349055867107404</v>
      </c>
      <c r="M218" s="17">
        <v>1.72</v>
      </c>
      <c r="N218" s="17">
        <v>5</v>
      </c>
      <c r="O218" s="17">
        <v>4</v>
      </c>
      <c r="P218" s="4">
        <f t="shared" si="30"/>
        <v>85.65094413289259</v>
      </c>
      <c r="Q218" s="4">
        <f t="shared" si="26"/>
        <v>85.65094413289259</v>
      </c>
      <c r="R218" s="4">
        <f t="shared" si="27"/>
        <v>157.39622346842961</v>
      </c>
      <c r="S218">
        <f t="shared" si="31"/>
        <v>1.9327321545688443</v>
      </c>
      <c r="T218">
        <f t="shared" si="31"/>
        <v>1.9327321545688443</v>
      </c>
      <c r="U218">
        <f t="shared" si="31"/>
        <v>2.1969943077784584</v>
      </c>
      <c r="V218" s="2">
        <f t="shared" si="32"/>
        <v>2.0134701757958338</v>
      </c>
      <c r="Y218">
        <v>2</v>
      </c>
      <c r="Z218">
        <v>1</v>
      </c>
      <c r="AA218">
        <f t="shared" si="28"/>
        <v>85.65094413289259</v>
      </c>
      <c r="AB218">
        <f t="shared" si="33"/>
        <v>-14.34905586710741</v>
      </c>
    </row>
    <row r="219" spans="1:28">
      <c r="A219">
        <v>35</v>
      </c>
      <c r="B219" t="s">
        <v>1335</v>
      </c>
      <c r="C219" t="s">
        <v>1324</v>
      </c>
      <c r="D219">
        <v>0.44269177399999998</v>
      </c>
      <c r="E219">
        <v>0.14142800699999999</v>
      </c>
      <c r="F219">
        <v>0.415699078</v>
      </c>
      <c r="G219">
        <v>0.103893981</v>
      </c>
      <c r="H219">
        <v>0.15259349899999999</v>
      </c>
      <c r="I219" s="3">
        <v>22.523407119526595</v>
      </c>
      <c r="J219" s="3">
        <v>0</v>
      </c>
      <c r="K219" s="3">
        <v>28.269940520047509</v>
      </c>
      <c r="L219" s="3">
        <f t="shared" si="29"/>
        <v>50.793347639574108</v>
      </c>
      <c r="M219" s="17">
        <v>2.25</v>
      </c>
      <c r="N219" s="17">
        <v>3.7</v>
      </c>
      <c r="O219" s="17">
        <v>3.2</v>
      </c>
      <c r="P219" s="4">
        <f t="shared" si="30"/>
        <v>99.884318379360749</v>
      </c>
      <c r="Q219" s="4">
        <f t="shared" si="26"/>
        <v>49.206652360425892</v>
      </c>
      <c r="R219" s="4">
        <f t="shared" si="27"/>
        <v>153.80543228460169</v>
      </c>
      <c r="S219">
        <f t="shared" si="31"/>
        <v>1.9994973102890936</v>
      </c>
      <c r="T219">
        <f t="shared" si="31"/>
        <v>1.692023820005671</v>
      </c>
      <c r="U219">
        <f t="shared" si="31"/>
        <v>2.1869716746693357</v>
      </c>
      <c r="V219" s="2">
        <f t="shared" si="32"/>
        <v>2.0335826768321947</v>
      </c>
      <c r="Y219">
        <v>0</v>
      </c>
      <c r="Z219">
        <v>0</v>
      </c>
      <c r="AA219">
        <f t="shared" si="28"/>
        <v>153.80543228460169</v>
      </c>
      <c r="AB219">
        <f t="shared" si="33"/>
        <v>53.805432284601693</v>
      </c>
    </row>
    <row r="220" spans="1:28">
      <c r="A220">
        <v>35</v>
      </c>
      <c r="B220" t="s">
        <v>1333</v>
      </c>
      <c r="C220" t="s">
        <v>1340</v>
      </c>
      <c r="D220">
        <v>0.54209306400000001</v>
      </c>
      <c r="E220">
        <v>0.14591754300000001</v>
      </c>
      <c r="F220">
        <v>0.310483968</v>
      </c>
      <c r="G220">
        <v>0.23379058899999999</v>
      </c>
      <c r="H220">
        <v>0.26243693800000001</v>
      </c>
      <c r="I220" s="3">
        <v>35.733018523760855</v>
      </c>
      <c r="J220" s="3">
        <v>0</v>
      </c>
      <c r="K220" s="3">
        <v>15.312536008998311</v>
      </c>
      <c r="L220" s="3">
        <f t="shared" si="29"/>
        <v>51.045554532759169</v>
      </c>
      <c r="M220" s="17">
        <v>2.62</v>
      </c>
      <c r="N220" s="17">
        <v>3.1</v>
      </c>
      <c r="O220" s="17">
        <v>3.1</v>
      </c>
      <c r="P220" s="4">
        <f t="shared" si="30"/>
        <v>142.57495399949428</v>
      </c>
      <c r="Q220" s="4">
        <f t="shared" si="26"/>
        <v>48.954445467240845</v>
      </c>
      <c r="R220" s="4">
        <f t="shared" si="27"/>
        <v>96.423307095135613</v>
      </c>
      <c r="S220">
        <f t="shared" si="31"/>
        <v>2.154043240136021</v>
      </c>
      <c r="T220">
        <f t="shared" si="31"/>
        <v>1.6897921354492778</v>
      </c>
      <c r="U220">
        <f t="shared" si="31"/>
        <v>1.9841820226929141</v>
      </c>
      <c r="V220" s="2">
        <f t="shared" si="32"/>
        <v>2.0303189242592672</v>
      </c>
      <c r="Y220">
        <v>0</v>
      </c>
      <c r="Z220">
        <v>2</v>
      </c>
      <c r="AA220">
        <f t="shared" si="28"/>
        <v>48.954445467240845</v>
      </c>
      <c r="AB220">
        <f t="shared" si="33"/>
        <v>-51.045554532759155</v>
      </c>
    </row>
    <row r="221" spans="1:28">
      <c r="A221">
        <v>35</v>
      </c>
      <c r="B221" t="s">
        <v>1325</v>
      </c>
      <c r="C221" t="s">
        <v>1326</v>
      </c>
      <c r="D221">
        <v>0.38051057199999999</v>
      </c>
      <c r="E221">
        <v>0.358179629</v>
      </c>
      <c r="F221">
        <v>0.25545347600000001</v>
      </c>
      <c r="G221">
        <v>0.51223392800000001</v>
      </c>
      <c r="H221">
        <v>0.55336828999999998</v>
      </c>
      <c r="I221" s="3">
        <v>0</v>
      </c>
      <c r="J221" s="3">
        <v>12.835102966104838</v>
      </c>
      <c r="K221" s="3">
        <v>3.6516316851640505</v>
      </c>
      <c r="L221" s="3">
        <f t="shared" si="29"/>
        <v>16.48673465126889</v>
      </c>
      <c r="M221" s="17">
        <v>2.04</v>
      </c>
      <c r="N221" s="17">
        <v>3.79</v>
      </c>
      <c r="O221" s="17">
        <v>3.6</v>
      </c>
      <c r="P221" s="4">
        <f t="shared" si="30"/>
        <v>83.51326534873111</v>
      </c>
      <c r="Q221" s="4">
        <f t="shared" si="26"/>
        <v>129.71963602670851</v>
      </c>
      <c r="R221" s="4">
        <f t="shared" si="27"/>
        <v>97.352949435502865</v>
      </c>
      <c r="S221">
        <f t="shared" si="31"/>
        <v>1.9217554648271076</v>
      </c>
      <c r="T221">
        <f t="shared" si="31"/>
        <v>2.1130057214393116</v>
      </c>
      <c r="U221">
        <f t="shared" si="31"/>
        <v>1.9883491135772604</v>
      </c>
      <c r="V221" s="2">
        <f t="shared" si="32"/>
        <v>1.9960145691103284</v>
      </c>
      <c r="Y221">
        <v>5</v>
      </c>
      <c r="Z221">
        <v>0</v>
      </c>
      <c r="AA221">
        <f t="shared" si="28"/>
        <v>83.51326534873111</v>
      </c>
      <c r="AB221">
        <f t="shared" si="33"/>
        <v>-16.48673465126889</v>
      </c>
    </row>
    <row r="222" spans="1:28">
      <c r="A222">
        <v>36</v>
      </c>
      <c r="B222" t="s">
        <v>1337</v>
      </c>
      <c r="C222" t="s">
        <v>1336</v>
      </c>
      <c r="D222">
        <v>0.22628294099999999</v>
      </c>
      <c r="E222">
        <v>0.46781609800000001</v>
      </c>
      <c r="F222">
        <v>0.30434516499999997</v>
      </c>
      <c r="G222">
        <v>0.30027301699999998</v>
      </c>
      <c r="H222">
        <v>0.35970222299999999</v>
      </c>
      <c r="I222" s="3">
        <v>15.70936400574613</v>
      </c>
      <c r="J222" s="3">
        <v>35.51599208769138</v>
      </c>
      <c r="K222" s="3">
        <v>0</v>
      </c>
      <c r="L222" s="3">
        <f t="shared" si="29"/>
        <v>51.225356093437512</v>
      </c>
      <c r="M222" s="17">
        <v>7</v>
      </c>
      <c r="N222" s="17">
        <v>1.53</v>
      </c>
      <c r="O222" s="17">
        <v>4.33</v>
      </c>
      <c r="P222" s="4">
        <f t="shared" si="30"/>
        <v>158.74019194678542</v>
      </c>
      <c r="Q222" s="4">
        <f t="shared" si="26"/>
        <v>202.55888964626618</v>
      </c>
      <c r="R222" s="4">
        <f t="shared" si="27"/>
        <v>48.774643906562495</v>
      </c>
      <c r="S222">
        <f t="shared" si="31"/>
        <v>2.2006869011137478</v>
      </c>
      <c r="T222">
        <f t="shared" si="31"/>
        <v>2.3065513077003077</v>
      </c>
      <c r="U222">
        <f t="shared" si="31"/>
        <v>1.6881941073852746</v>
      </c>
      <c r="V222" s="2">
        <f t="shared" si="32"/>
        <v>2.0908134509735494</v>
      </c>
      <c r="Y222">
        <v>0</v>
      </c>
      <c r="Z222">
        <v>1</v>
      </c>
      <c r="AA222">
        <f t="shared" si="28"/>
        <v>202.55888964626618</v>
      </c>
      <c r="AB222">
        <f t="shared" si="33"/>
        <v>102.55888964626618</v>
      </c>
    </row>
    <row r="223" spans="1:28">
      <c r="A223">
        <v>36</v>
      </c>
      <c r="B223" t="s">
        <v>1341</v>
      </c>
      <c r="C223" t="s">
        <v>1338</v>
      </c>
      <c r="D223">
        <v>0.10241397200000001</v>
      </c>
      <c r="E223">
        <v>0.68167184800000002</v>
      </c>
      <c r="F223">
        <v>0.20201961800000001</v>
      </c>
      <c r="G223">
        <v>0.44144750199999999</v>
      </c>
      <c r="H223">
        <v>0.367680073</v>
      </c>
      <c r="I223" s="3">
        <v>7.7269348970206178</v>
      </c>
      <c r="J223" s="3">
        <v>64.254691896815217</v>
      </c>
      <c r="K223" s="3">
        <v>0</v>
      </c>
      <c r="L223" s="3">
        <f t="shared" si="29"/>
        <v>71.981626793835829</v>
      </c>
      <c r="M223" s="17">
        <v>10</v>
      </c>
      <c r="N223" s="17">
        <v>1.33</v>
      </c>
      <c r="O223" s="17">
        <v>5.75</v>
      </c>
      <c r="P223" s="4">
        <f t="shared" si="30"/>
        <v>105.28772217637035</v>
      </c>
      <c r="Q223" s="4">
        <f t="shared" si="26"/>
        <v>397.48285161285168</v>
      </c>
      <c r="R223" s="4">
        <f t="shared" si="27"/>
        <v>28.018373206164171</v>
      </c>
      <c r="S223">
        <f t="shared" si="31"/>
        <v>2.0223777301414305</v>
      </c>
      <c r="T223">
        <f t="shared" si="31"/>
        <v>2.5993183968652933</v>
      </c>
      <c r="U223">
        <f t="shared" si="31"/>
        <v>1.4474429158142736</v>
      </c>
      <c r="V223" s="2">
        <f t="shared" si="32"/>
        <v>2.2714137762892959</v>
      </c>
      <c r="Y223">
        <v>1</v>
      </c>
      <c r="Z223">
        <v>4</v>
      </c>
      <c r="AA223">
        <f t="shared" si="28"/>
        <v>397.48285161285168</v>
      </c>
      <c r="AB223">
        <f t="shared" si="33"/>
        <v>297.48285161285168</v>
      </c>
    </row>
    <row r="224" spans="1:28">
      <c r="A224">
        <v>36</v>
      </c>
      <c r="B224" t="s">
        <v>1329</v>
      </c>
      <c r="C224" t="s">
        <v>1332</v>
      </c>
      <c r="D224">
        <v>0.52347234200000003</v>
      </c>
      <c r="E224">
        <v>0.244354867</v>
      </c>
      <c r="F224">
        <v>0.204546386</v>
      </c>
      <c r="G224">
        <v>0.67192608600000003</v>
      </c>
      <c r="H224">
        <v>0.65332597400000003</v>
      </c>
      <c r="I224" s="3">
        <v>0</v>
      </c>
      <c r="J224" s="3">
        <v>8.095136776290845</v>
      </c>
      <c r="K224" s="3">
        <v>10.955583853366022</v>
      </c>
      <c r="L224" s="3">
        <f t="shared" si="29"/>
        <v>19.050720629656865</v>
      </c>
      <c r="M224" s="17">
        <v>1.44</v>
      </c>
      <c r="N224" s="17">
        <v>8</v>
      </c>
      <c r="O224" s="17">
        <v>4.75</v>
      </c>
      <c r="P224" s="4">
        <f t="shared" si="30"/>
        <v>80.949279370343135</v>
      </c>
      <c r="Q224" s="4">
        <f t="shared" si="26"/>
        <v>119.40117905772465</v>
      </c>
      <c r="R224" s="4">
        <f t="shared" si="27"/>
        <v>168.59395019727131</v>
      </c>
      <c r="S224">
        <f t="shared" si="31"/>
        <v>1.9082129869142657</v>
      </c>
      <c r="T224">
        <f t="shared" si="31"/>
        <v>2.0770086153673488</v>
      </c>
      <c r="U224">
        <f t="shared" si="31"/>
        <v>2.2268419864033042</v>
      </c>
      <c r="V224" s="2">
        <f t="shared" si="32"/>
        <v>1.9619163657726257</v>
      </c>
      <c r="Y224">
        <v>2</v>
      </c>
      <c r="Z224">
        <v>1</v>
      </c>
      <c r="AA224">
        <f t="shared" si="28"/>
        <v>80.949279370343135</v>
      </c>
      <c r="AB224">
        <f t="shared" si="33"/>
        <v>-19.050720629656865</v>
      </c>
    </row>
    <row r="225" spans="1:28">
      <c r="A225">
        <v>36</v>
      </c>
      <c r="B225" t="s">
        <v>1327</v>
      </c>
      <c r="C225" t="s">
        <v>1328</v>
      </c>
      <c r="D225">
        <v>0.56775251100000002</v>
      </c>
      <c r="E225">
        <v>0.205384967</v>
      </c>
      <c r="F225">
        <v>0.194423499</v>
      </c>
      <c r="G225">
        <v>0.66669064099999997</v>
      </c>
      <c r="H225">
        <v>0.63230932299999998</v>
      </c>
      <c r="I225" s="3">
        <v>0</v>
      </c>
      <c r="J225" s="3">
        <v>12.946563548464713</v>
      </c>
      <c r="K225" s="3">
        <v>16.759608154472563</v>
      </c>
      <c r="L225" s="3">
        <f t="shared" si="29"/>
        <v>29.706171702937276</v>
      </c>
      <c r="M225" s="17">
        <v>1.1599999999999999</v>
      </c>
      <c r="N225" s="17">
        <v>21</v>
      </c>
      <c r="O225" s="17">
        <v>8.5</v>
      </c>
      <c r="P225" s="4">
        <f t="shared" si="30"/>
        <v>70.293828297062731</v>
      </c>
      <c r="Q225" s="4">
        <f t="shared" si="26"/>
        <v>180.3396184590128</v>
      </c>
      <c r="R225" s="4">
        <f t="shared" si="27"/>
        <v>422.24559954098652</v>
      </c>
      <c r="S225">
        <f t="shared" si="31"/>
        <v>1.8469171962262092</v>
      </c>
      <c r="T225">
        <f t="shared" si="31"/>
        <v>2.2560911465116837</v>
      </c>
      <c r="U225">
        <f t="shared" si="31"/>
        <v>2.6255651322394331</v>
      </c>
      <c r="V225" s="2">
        <f t="shared" si="32"/>
        <v>2.0224306413041928</v>
      </c>
      <c r="Y225">
        <v>2</v>
      </c>
      <c r="Z225">
        <v>0</v>
      </c>
      <c r="AA225">
        <f t="shared" si="28"/>
        <v>70.293828297062731</v>
      </c>
      <c r="AB225">
        <f t="shared" si="33"/>
        <v>-29.706171702937269</v>
      </c>
    </row>
    <row r="226" spans="1:28">
      <c r="A226">
        <v>36</v>
      </c>
      <c r="B226" t="s">
        <v>1324</v>
      </c>
      <c r="C226" t="s">
        <v>1329</v>
      </c>
      <c r="D226">
        <v>0.22564886100000001</v>
      </c>
      <c r="E226">
        <v>0.50541932700000003</v>
      </c>
      <c r="F226">
        <v>0.264542583</v>
      </c>
      <c r="G226">
        <v>0.41433049500000002</v>
      </c>
      <c r="H226">
        <v>0.44945490799999999</v>
      </c>
      <c r="I226" s="3">
        <v>11.72752027211863</v>
      </c>
      <c r="J226" s="3">
        <v>36.327672894225628</v>
      </c>
      <c r="K226" s="3">
        <v>0</v>
      </c>
      <c r="L226" s="3">
        <f t="shared" si="29"/>
        <v>48.05519316634426</v>
      </c>
      <c r="M226" s="17">
        <v>4.75</v>
      </c>
      <c r="N226" s="17">
        <v>1.85</v>
      </c>
      <c r="O226" s="17">
        <v>3.6</v>
      </c>
      <c r="P226" s="4">
        <f t="shared" si="30"/>
        <v>107.65052812621923</v>
      </c>
      <c r="Q226" s="4">
        <f t="shared" si="26"/>
        <v>182.72442925286802</v>
      </c>
      <c r="R226" s="4">
        <f t="shared" si="27"/>
        <v>51.944806833655747</v>
      </c>
      <c r="S226">
        <f t="shared" si="31"/>
        <v>2.0320161647841242</v>
      </c>
      <c r="T226">
        <f t="shared" si="31"/>
        <v>2.2617966140217809</v>
      </c>
      <c r="U226">
        <f t="shared" si="31"/>
        <v>1.7155421356040181</v>
      </c>
      <c r="V226" s="2">
        <f t="shared" si="32"/>
        <v>2.0555118033849165</v>
      </c>
      <c r="Y226">
        <v>1</v>
      </c>
      <c r="Z226">
        <v>0</v>
      </c>
      <c r="AA226">
        <f t="shared" si="28"/>
        <v>107.65052812621923</v>
      </c>
      <c r="AB226">
        <f t="shared" si="33"/>
        <v>7.6505281262192284</v>
      </c>
    </row>
    <row r="227" spans="1:28">
      <c r="A227">
        <v>36</v>
      </c>
      <c r="B227" t="s">
        <v>1342</v>
      </c>
      <c r="C227" t="s">
        <v>1325</v>
      </c>
      <c r="D227">
        <v>0.47066971600000002</v>
      </c>
      <c r="E227">
        <v>0.188245303</v>
      </c>
      <c r="F227">
        <v>0.34035877199999998</v>
      </c>
      <c r="G227">
        <v>0.20818872499999999</v>
      </c>
      <c r="H227">
        <v>0.26709250899999998</v>
      </c>
      <c r="I227" s="3">
        <v>21.507343011873314</v>
      </c>
      <c r="J227" s="3">
        <v>0</v>
      </c>
      <c r="K227" s="3">
        <v>9.287160930970769</v>
      </c>
      <c r="L227" s="3">
        <f t="shared" si="29"/>
        <v>30.794503942844081</v>
      </c>
      <c r="M227" s="17">
        <v>2.7</v>
      </c>
      <c r="N227" s="17">
        <v>2.79</v>
      </c>
      <c r="O227" s="17">
        <v>3.39</v>
      </c>
      <c r="P227" s="4">
        <f t="shared" si="30"/>
        <v>127.27532218921388</v>
      </c>
      <c r="Q227" s="4">
        <f t="shared" si="26"/>
        <v>69.205496057155912</v>
      </c>
      <c r="R227" s="4">
        <f t="shared" si="27"/>
        <v>95.116675054564368</v>
      </c>
      <c r="S227">
        <f t="shared" si="31"/>
        <v>2.1047442050990486</v>
      </c>
      <c r="T227">
        <f t="shared" si="31"/>
        <v>1.8401405859670561</v>
      </c>
      <c r="U227">
        <f t="shared" si="31"/>
        <v>1.9782566604637291</v>
      </c>
      <c r="V227" s="2">
        <f t="shared" si="32"/>
        <v>2.0103541870908366</v>
      </c>
      <c r="Y227">
        <v>1</v>
      </c>
      <c r="Z227">
        <v>2</v>
      </c>
      <c r="AA227">
        <f t="shared" si="28"/>
        <v>69.205496057155912</v>
      </c>
      <c r="AB227">
        <f t="shared" si="33"/>
        <v>-30.794503942844088</v>
      </c>
    </row>
    <row r="228" spans="1:28">
      <c r="A228">
        <v>36</v>
      </c>
      <c r="B228" t="s">
        <v>1326</v>
      </c>
      <c r="C228" t="s">
        <v>1341</v>
      </c>
      <c r="D228">
        <v>0.576308088</v>
      </c>
      <c r="E228">
        <v>0.192337957</v>
      </c>
      <c r="F228">
        <v>0.215097397</v>
      </c>
      <c r="G228">
        <v>0.56157978900000005</v>
      </c>
      <c r="H228">
        <v>0.54373062599999999</v>
      </c>
      <c r="I228" s="3">
        <v>25.473785678917146</v>
      </c>
      <c r="J228" s="3">
        <v>0</v>
      </c>
      <c r="K228" s="3">
        <v>0</v>
      </c>
      <c r="L228" s="3">
        <f t="shared" si="29"/>
        <v>25.473785678917146</v>
      </c>
      <c r="M228" s="17">
        <v>2.25</v>
      </c>
      <c r="N228" s="17">
        <v>3.39</v>
      </c>
      <c r="O228" s="17">
        <v>3.5</v>
      </c>
      <c r="P228" s="4">
        <f t="shared" si="30"/>
        <v>131.84223209864643</v>
      </c>
      <c r="Q228" s="4">
        <f t="shared" si="26"/>
        <v>74.526214321082847</v>
      </c>
      <c r="R228" s="4">
        <f t="shared" si="27"/>
        <v>74.526214321082847</v>
      </c>
      <c r="S228">
        <f t="shared" si="31"/>
        <v>2.1200545470526708</v>
      </c>
      <c r="T228">
        <f t="shared" si="31"/>
        <v>1.8723090611038504</v>
      </c>
      <c r="U228">
        <f t="shared" si="31"/>
        <v>1.8723090611038504</v>
      </c>
      <c r="V228" s="2">
        <f t="shared" si="32"/>
        <v>1.9846494875758856</v>
      </c>
      <c r="Y228">
        <v>0</v>
      </c>
      <c r="Z228">
        <v>2</v>
      </c>
      <c r="AA228">
        <f t="shared" si="28"/>
        <v>74.526214321082847</v>
      </c>
      <c r="AB228">
        <f t="shared" si="33"/>
        <v>-25.473785678917153</v>
      </c>
    </row>
    <row r="229" spans="1:28">
      <c r="A229">
        <v>36</v>
      </c>
      <c r="B229" t="s">
        <v>1330</v>
      </c>
      <c r="C229" t="s">
        <v>1327</v>
      </c>
      <c r="D229">
        <v>0.20912465399999999</v>
      </c>
      <c r="E229">
        <v>0.50923668600000005</v>
      </c>
      <c r="F229">
        <v>0.278606144</v>
      </c>
      <c r="G229">
        <v>0.35713077300000001</v>
      </c>
      <c r="H229">
        <v>0.39750713300000001</v>
      </c>
      <c r="I229" s="3">
        <v>15.727825884855717</v>
      </c>
      <c r="J229" s="3">
        <v>42.188925410053201</v>
      </c>
      <c r="K229" s="3">
        <v>0</v>
      </c>
      <c r="L229" s="3">
        <f t="shared" si="29"/>
        <v>57.91675129490892</v>
      </c>
      <c r="M229" s="17">
        <v>8</v>
      </c>
      <c r="N229" s="17">
        <v>1.44</v>
      </c>
      <c r="O229" s="17">
        <v>4.75</v>
      </c>
      <c r="P229" s="4">
        <f t="shared" si="30"/>
        <v>167.9058557839368</v>
      </c>
      <c r="Q229" s="4">
        <f t="shared" si="26"/>
        <v>242.48064440284375</v>
      </c>
      <c r="R229" s="4">
        <f t="shared" si="27"/>
        <v>42.08324870509108</v>
      </c>
      <c r="S229">
        <f t="shared" si="31"/>
        <v>2.2250658425960834</v>
      </c>
      <c r="T229">
        <f t="shared" si="31"/>
        <v>2.384677077517547</v>
      </c>
      <c r="U229">
        <f t="shared" si="31"/>
        <v>1.624109258717795</v>
      </c>
      <c r="V229" s="2">
        <f t="shared" si="32"/>
        <v>2.1321679946013883</v>
      </c>
      <c r="Y229">
        <v>1</v>
      </c>
      <c r="Z229">
        <v>0</v>
      </c>
      <c r="AA229">
        <f t="shared" si="28"/>
        <v>167.9058557839368</v>
      </c>
      <c r="AB229">
        <f t="shared" si="33"/>
        <v>67.905855783936801</v>
      </c>
    </row>
    <row r="230" spans="1:28">
      <c r="A230">
        <v>36</v>
      </c>
      <c r="B230" t="s">
        <v>1328</v>
      </c>
      <c r="C230" t="s">
        <v>1331</v>
      </c>
      <c r="D230">
        <v>0.49141531900000002</v>
      </c>
      <c r="E230">
        <v>0.23678917899999999</v>
      </c>
      <c r="F230">
        <v>0.26776780500000003</v>
      </c>
      <c r="G230">
        <v>0.41244477499999999</v>
      </c>
      <c r="H230">
        <v>0.45256787100000001</v>
      </c>
      <c r="I230" s="3">
        <v>12.541176083984217</v>
      </c>
      <c r="J230" s="3">
        <v>0</v>
      </c>
      <c r="K230" s="3">
        <v>0</v>
      </c>
      <c r="L230" s="3">
        <f t="shared" si="29"/>
        <v>12.541176083984217</v>
      </c>
      <c r="M230" s="17">
        <v>2.37</v>
      </c>
      <c r="N230" s="17">
        <v>3.2</v>
      </c>
      <c r="O230" s="17">
        <v>3.39</v>
      </c>
      <c r="P230" s="4">
        <f t="shared" si="30"/>
        <v>117.18141123505838</v>
      </c>
      <c r="Q230" s="4">
        <f t="shared" si="26"/>
        <v>87.458823916015788</v>
      </c>
      <c r="R230" s="4">
        <f t="shared" si="27"/>
        <v>87.458823916015788</v>
      </c>
      <c r="S230">
        <f t="shared" si="31"/>
        <v>2.0688587239830523</v>
      </c>
      <c r="T230">
        <f t="shared" si="31"/>
        <v>1.9418036329651749</v>
      </c>
      <c r="U230">
        <f t="shared" si="31"/>
        <v>1.9418036329651749</v>
      </c>
      <c r="V230" s="2">
        <f t="shared" si="32"/>
        <v>1.9964194543812164</v>
      </c>
      <c r="Y230">
        <v>2</v>
      </c>
      <c r="Z230">
        <v>1</v>
      </c>
      <c r="AA230">
        <f t="shared" si="28"/>
        <v>117.18141123505838</v>
      </c>
      <c r="AB230">
        <f t="shared" si="33"/>
        <v>17.181411235058377</v>
      </c>
    </row>
    <row r="231" spans="1:28">
      <c r="A231">
        <v>36</v>
      </c>
      <c r="B231" t="s">
        <v>1334</v>
      </c>
      <c r="C231" t="s">
        <v>1337</v>
      </c>
      <c r="D231">
        <v>0.61545165199999996</v>
      </c>
      <c r="E231">
        <v>0.12945963899999999</v>
      </c>
      <c r="F231">
        <v>0.24966843499999999</v>
      </c>
      <c r="G231">
        <v>0.34930881600000002</v>
      </c>
      <c r="H231">
        <v>0.333932748</v>
      </c>
      <c r="I231" s="3">
        <v>37.420448662266054</v>
      </c>
      <c r="J231" s="3">
        <v>0</v>
      </c>
      <c r="K231" s="3">
        <v>11.210753699244156</v>
      </c>
      <c r="L231" s="3">
        <f t="shared" si="29"/>
        <v>48.631202361510212</v>
      </c>
      <c r="M231" s="17">
        <v>2.1</v>
      </c>
      <c r="N231" s="17">
        <v>3.7</v>
      </c>
      <c r="O231" s="17">
        <v>3.6</v>
      </c>
      <c r="P231" s="4">
        <f t="shared" si="30"/>
        <v>129.95173982924851</v>
      </c>
      <c r="Q231" s="4">
        <f t="shared" si="26"/>
        <v>51.368797638489788</v>
      </c>
      <c r="R231" s="4">
        <f t="shared" si="27"/>
        <v>92.848586325693176</v>
      </c>
      <c r="S231">
        <f t="shared" si="31"/>
        <v>2.1137820983286359</v>
      </c>
      <c r="T231">
        <f t="shared" si="31"/>
        <v>1.7106994005485485</v>
      </c>
      <c r="U231">
        <f t="shared" si="31"/>
        <v>1.9677752957373553</v>
      </c>
      <c r="V231" s="2">
        <f t="shared" si="32"/>
        <v>2.0136885897353247</v>
      </c>
      <c r="Y231">
        <v>1</v>
      </c>
      <c r="Z231">
        <v>0</v>
      </c>
      <c r="AA231">
        <f t="shared" si="28"/>
        <v>129.95173982924851</v>
      </c>
      <c r="AB231">
        <f t="shared" si="33"/>
        <v>29.95173982924851</v>
      </c>
    </row>
    <row r="232" spans="1:28">
      <c r="A232">
        <v>37</v>
      </c>
      <c r="B232" t="s">
        <v>1340</v>
      </c>
      <c r="C232" t="s">
        <v>1339</v>
      </c>
      <c r="D232">
        <v>0.55845517600000005</v>
      </c>
      <c r="E232">
        <v>0.19269650799999999</v>
      </c>
      <c r="F232">
        <v>0.240901215</v>
      </c>
      <c r="G232">
        <v>0.46229736700000001</v>
      </c>
      <c r="H232">
        <v>0.468868373</v>
      </c>
      <c r="I232" s="3">
        <v>33.274591845489326</v>
      </c>
      <c r="J232" s="3">
        <v>0</v>
      </c>
      <c r="K232" s="3">
        <v>0</v>
      </c>
      <c r="L232" s="3">
        <f t="shared" si="29"/>
        <v>33.274591845489326</v>
      </c>
      <c r="M232" s="17">
        <v>2.89</v>
      </c>
      <c r="N232" s="17">
        <v>2.62</v>
      </c>
      <c r="O232" s="17">
        <v>3.29</v>
      </c>
      <c r="P232" s="4">
        <f t="shared" si="30"/>
        <v>162.88897858797483</v>
      </c>
      <c r="Q232" s="4">
        <f t="shared" si="26"/>
        <v>66.725408154510674</v>
      </c>
      <c r="R232" s="4">
        <f t="shared" si="27"/>
        <v>66.725408154510674</v>
      </c>
      <c r="S232">
        <f t="shared" si="31"/>
        <v>2.211891700021491</v>
      </c>
      <c r="T232">
        <f t="shared" si="31"/>
        <v>1.8242912390157027</v>
      </c>
      <c r="U232">
        <f t="shared" si="31"/>
        <v>1.8242912390157027</v>
      </c>
      <c r="V232" s="2">
        <f t="shared" si="32"/>
        <v>2.0262508959544983</v>
      </c>
      <c r="Y232">
        <v>1</v>
      </c>
      <c r="Z232">
        <v>1</v>
      </c>
      <c r="AA232">
        <f t="shared" si="28"/>
        <v>66.725408154510674</v>
      </c>
      <c r="AB232">
        <f t="shared" si="33"/>
        <v>-33.274591845489326</v>
      </c>
    </row>
    <row r="233" spans="1:28">
      <c r="A233">
        <v>37</v>
      </c>
      <c r="B233" t="s">
        <v>1338</v>
      </c>
      <c r="C233" t="s">
        <v>1333</v>
      </c>
      <c r="D233">
        <v>0.58400734499999996</v>
      </c>
      <c r="E233">
        <v>7.2853478999999999E-2</v>
      </c>
      <c r="F233">
        <v>8.9054926000000006E-2</v>
      </c>
      <c r="G233">
        <v>0.66802349800000005</v>
      </c>
      <c r="H233">
        <v>0.55965351399999996</v>
      </c>
      <c r="I233" s="3">
        <v>0</v>
      </c>
      <c r="J233" s="3">
        <v>3.0264232868443361</v>
      </c>
      <c r="K233" s="3">
        <v>9.3714526581429514</v>
      </c>
      <c r="L233" s="3">
        <f t="shared" si="29"/>
        <v>12.397875944987288</v>
      </c>
      <c r="M233" s="17">
        <v>1.08</v>
      </c>
      <c r="N233" s="17">
        <v>34</v>
      </c>
      <c r="O233" s="17">
        <v>13</v>
      </c>
      <c r="P233" s="4">
        <f t="shared" si="30"/>
        <v>87.602124055012709</v>
      </c>
      <c r="Q233" s="4">
        <f t="shared" si="26"/>
        <v>126.94562678398908</v>
      </c>
      <c r="R233" s="4">
        <f t="shared" si="27"/>
        <v>406.23151443187299</v>
      </c>
      <c r="S233">
        <f t="shared" si="31"/>
        <v>1.9425146364670289</v>
      </c>
      <c r="T233">
        <f t="shared" si="31"/>
        <v>2.1036177442306494</v>
      </c>
      <c r="U233">
        <f t="shared" si="31"/>
        <v>2.6087736118628917</v>
      </c>
      <c r="V233" s="2">
        <f t="shared" si="32"/>
        <v>1.5200228275752872</v>
      </c>
      <c r="Y233">
        <v>0</v>
      </c>
      <c r="Z233">
        <v>0</v>
      </c>
      <c r="AA233">
        <f t="shared" si="28"/>
        <v>406.23151443187299</v>
      </c>
      <c r="AB233">
        <f t="shared" si="33"/>
        <v>306.23151443187299</v>
      </c>
    </row>
    <row r="234" spans="1:28">
      <c r="A234">
        <v>37</v>
      </c>
      <c r="B234" t="s">
        <v>1332</v>
      </c>
      <c r="C234" t="s">
        <v>1335</v>
      </c>
      <c r="D234">
        <v>0.32543043799999999</v>
      </c>
      <c r="E234">
        <v>0.436326879</v>
      </c>
      <c r="F234">
        <v>0.21431191099999999</v>
      </c>
      <c r="G234">
        <v>0.68769910000000001</v>
      </c>
      <c r="H234">
        <v>0.68453571000000002</v>
      </c>
      <c r="I234" s="3">
        <v>0</v>
      </c>
      <c r="J234" s="3">
        <v>31.624824299076771</v>
      </c>
      <c r="K234" s="3">
        <v>13.532404273116835</v>
      </c>
      <c r="L234" s="3">
        <f t="shared" si="29"/>
        <v>45.157228572193603</v>
      </c>
      <c r="M234" s="17">
        <v>1.57</v>
      </c>
      <c r="N234" s="17">
        <v>6.5</v>
      </c>
      <c r="O234" s="17">
        <v>4.2</v>
      </c>
      <c r="P234" s="4">
        <f t="shared" si="30"/>
        <v>54.842771427806383</v>
      </c>
      <c r="Q234" s="4">
        <f t="shared" si="26"/>
        <v>187.66703348392883</v>
      </c>
      <c r="R234" s="4">
        <f t="shared" si="27"/>
        <v>142.80339920306582</v>
      </c>
      <c r="S234">
        <f t="shared" si="31"/>
        <v>1.7391193933346705</v>
      </c>
      <c r="T234">
        <f t="shared" si="31"/>
        <v>2.2733879890120949</v>
      </c>
      <c r="U234">
        <f t="shared" si="31"/>
        <v>2.1547385452382248</v>
      </c>
      <c r="V234" s="2">
        <f t="shared" si="32"/>
        <v>2.0196888072442936</v>
      </c>
      <c r="Y234">
        <v>5</v>
      </c>
      <c r="Z234">
        <v>0</v>
      </c>
      <c r="AA234">
        <f t="shared" si="28"/>
        <v>54.842771427806383</v>
      </c>
      <c r="AB234">
        <f t="shared" si="33"/>
        <v>-45.157228572193617</v>
      </c>
    </row>
    <row r="235" spans="1:28">
      <c r="A235">
        <v>37</v>
      </c>
      <c r="B235" t="s">
        <v>1336</v>
      </c>
      <c r="C235" t="s">
        <v>1343</v>
      </c>
      <c r="D235">
        <v>0.25809004299999999</v>
      </c>
      <c r="E235">
        <v>0.50686367899999996</v>
      </c>
      <c r="F235">
        <v>0.19608114600000001</v>
      </c>
      <c r="G235">
        <v>0.719189246</v>
      </c>
      <c r="H235">
        <v>0.69465168099999997</v>
      </c>
      <c r="I235" s="3">
        <v>0</v>
      </c>
      <c r="J235" s="3">
        <v>34.945365263440003</v>
      </c>
      <c r="K235" s="3">
        <v>1.0204829487307427</v>
      </c>
      <c r="L235" s="3">
        <f t="shared" si="29"/>
        <v>35.965848212170748</v>
      </c>
      <c r="M235" s="17">
        <v>2.25</v>
      </c>
      <c r="N235" s="17">
        <v>3.29</v>
      </c>
      <c r="O235" s="17">
        <v>3.6</v>
      </c>
      <c r="P235" s="4">
        <f t="shared" si="30"/>
        <v>64.034151787829245</v>
      </c>
      <c r="Q235" s="4">
        <f t="shared" si="26"/>
        <v>189.83746673621326</v>
      </c>
      <c r="R235" s="4">
        <f t="shared" si="27"/>
        <v>67.391540689153402</v>
      </c>
      <c r="S235">
        <f t="shared" si="31"/>
        <v>1.8064116611258885</v>
      </c>
      <c r="T235">
        <f t="shared" si="31"/>
        <v>2.2783819298562253</v>
      </c>
      <c r="U235">
        <f t="shared" si="31"/>
        <v>1.8286053852209239</v>
      </c>
      <c r="V235" s="2">
        <f t="shared" si="32"/>
        <v>1.9796009499456186</v>
      </c>
      <c r="Y235">
        <v>1</v>
      </c>
      <c r="Z235">
        <v>0</v>
      </c>
      <c r="AA235">
        <f t="shared" si="28"/>
        <v>64.034151787829245</v>
      </c>
      <c r="AB235">
        <f t="shared" si="33"/>
        <v>-35.965848212170755</v>
      </c>
    </row>
    <row r="236" spans="1:28">
      <c r="A236">
        <v>37</v>
      </c>
      <c r="B236" t="s">
        <v>1337</v>
      </c>
      <c r="C236" t="s">
        <v>1339</v>
      </c>
      <c r="D236">
        <v>0.47534685799999998</v>
      </c>
      <c r="E236">
        <v>0.188469634</v>
      </c>
      <c r="F236">
        <v>0.33537168899999997</v>
      </c>
      <c r="G236">
        <v>0.21665917200000001</v>
      </c>
      <c r="H236">
        <v>0.27434303999999998</v>
      </c>
      <c r="I236" s="3">
        <v>26.2035968502014</v>
      </c>
      <c r="J236" s="3">
        <v>0</v>
      </c>
      <c r="K236" s="3">
        <v>7.4691380565799994</v>
      </c>
      <c r="L236" s="3">
        <f t="shared" si="29"/>
        <v>33.6727349067814</v>
      </c>
      <c r="M236" s="17">
        <v>3.1</v>
      </c>
      <c r="N236" s="17">
        <v>2.54</v>
      </c>
      <c r="O236" s="17">
        <v>3.25</v>
      </c>
      <c r="P236" s="4">
        <f t="shared" si="30"/>
        <v>147.55841532884295</v>
      </c>
      <c r="Q236" s="4">
        <f t="shared" si="26"/>
        <v>66.327265093218614</v>
      </c>
      <c r="R236" s="4">
        <f t="shared" si="27"/>
        <v>85.298875756931807</v>
      </c>
      <c r="S236">
        <f t="shared" si="31"/>
        <v>2.1689639825697116</v>
      </c>
      <c r="T236">
        <f t="shared" si="31"/>
        <v>1.8216920901762446</v>
      </c>
      <c r="U236">
        <f t="shared" si="31"/>
        <v>1.9309433071841888</v>
      </c>
      <c r="V236" s="2">
        <f t="shared" si="32"/>
        <v>2.021927574019498</v>
      </c>
      <c r="Y236">
        <v>0</v>
      </c>
      <c r="Z236">
        <v>1</v>
      </c>
      <c r="AA236">
        <f t="shared" si="28"/>
        <v>66.327265093218614</v>
      </c>
      <c r="AB236">
        <f t="shared" si="33"/>
        <v>-33.672734906781386</v>
      </c>
    </row>
    <row r="237" spans="1:28">
      <c r="A237">
        <v>37</v>
      </c>
      <c r="B237" t="s">
        <v>1326</v>
      </c>
      <c r="C237" t="s">
        <v>1332</v>
      </c>
      <c r="D237">
        <v>0.47474187499999998</v>
      </c>
      <c r="E237">
        <v>0.24016385800000001</v>
      </c>
      <c r="F237">
        <v>0.28239004400000001</v>
      </c>
      <c r="G237">
        <v>0.36829514899999999</v>
      </c>
      <c r="H237">
        <v>0.41931399800000002</v>
      </c>
      <c r="I237" s="3">
        <v>31.424137144441463</v>
      </c>
      <c r="J237" s="3">
        <v>8.3015528111679959</v>
      </c>
      <c r="K237" s="3">
        <v>0</v>
      </c>
      <c r="L237" s="3">
        <f t="shared" si="29"/>
        <v>39.725689955609461</v>
      </c>
      <c r="M237" s="17">
        <v>3.75</v>
      </c>
      <c r="N237" s="17">
        <v>2</v>
      </c>
      <c r="O237" s="17">
        <v>3.79</v>
      </c>
      <c r="P237" s="4">
        <f t="shared" si="30"/>
        <v>178.11482433604601</v>
      </c>
      <c r="Q237" s="4">
        <f t="shared" si="26"/>
        <v>91.737195198717245</v>
      </c>
      <c r="R237" s="4">
        <f t="shared" si="27"/>
        <v>60.274310044390546</v>
      </c>
      <c r="S237">
        <f t="shared" si="31"/>
        <v>2.2507000669052171</v>
      </c>
      <c r="T237">
        <f t="shared" si="31"/>
        <v>1.9625454577455912</v>
      </c>
      <c r="U237">
        <f t="shared" si="31"/>
        <v>1.7801322477408403</v>
      </c>
      <c r="V237" s="2">
        <f t="shared" si="32"/>
        <v>2.0425256822231201</v>
      </c>
      <c r="Y237">
        <v>3</v>
      </c>
      <c r="Z237">
        <v>1</v>
      </c>
      <c r="AA237">
        <f t="shared" si="28"/>
        <v>178.11482433604601</v>
      </c>
      <c r="AB237">
        <f t="shared" si="33"/>
        <v>78.114824336046013</v>
      </c>
    </row>
    <row r="238" spans="1:28">
      <c r="A238">
        <v>37</v>
      </c>
      <c r="B238" t="s">
        <v>1336</v>
      </c>
      <c r="C238" t="s">
        <v>1333</v>
      </c>
      <c r="D238">
        <v>0.669096731</v>
      </c>
      <c r="E238">
        <v>0.11730655500000001</v>
      </c>
      <c r="F238">
        <v>0.19543935600000001</v>
      </c>
      <c r="G238">
        <v>0.49841386900000001</v>
      </c>
      <c r="H238">
        <v>0.42940581</v>
      </c>
      <c r="I238" s="3">
        <v>0</v>
      </c>
      <c r="J238" s="3">
        <v>2.2509165945327561</v>
      </c>
      <c r="K238" s="3">
        <v>15.592205508275454</v>
      </c>
      <c r="L238" s="3">
        <f t="shared" si="29"/>
        <v>17.843122102808209</v>
      </c>
      <c r="M238" s="17">
        <v>1.1599999999999999</v>
      </c>
      <c r="N238" s="17">
        <v>19</v>
      </c>
      <c r="O238" s="17">
        <v>8.5</v>
      </c>
      <c r="P238" s="4">
        <f t="shared" si="30"/>
        <v>82.156877897191791</v>
      </c>
      <c r="Q238" s="4">
        <f t="shared" si="26"/>
        <v>101.28966895072021</v>
      </c>
      <c r="R238" s="4">
        <f t="shared" si="27"/>
        <v>378.40878255442539</v>
      </c>
      <c r="S238">
        <f t="shared" si="31"/>
        <v>1.914643926964773</v>
      </c>
      <c r="T238">
        <f t="shared" si="31"/>
        <v>2.005565151712716</v>
      </c>
      <c r="U238">
        <f t="shared" si="31"/>
        <v>2.5779612074619465</v>
      </c>
      <c r="V238" s="2">
        <f t="shared" si="32"/>
        <v>2.0201830095159488</v>
      </c>
      <c r="Y238">
        <v>1</v>
      </c>
      <c r="Z238">
        <v>1</v>
      </c>
      <c r="AA238">
        <f t="shared" si="28"/>
        <v>378.40878255442539</v>
      </c>
      <c r="AB238">
        <f t="shared" si="33"/>
        <v>278.40878255442539</v>
      </c>
    </row>
    <row r="239" spans="1:28">
      <c r="A239">
        <v>37</v>
      </c>
      <c r="B239" t="s">
        <v>1327</v>
      </c>
      <c r="C239" t="s">
        <v>1331</v>
      </c>
      <c r="D239">
        <v>0.53738335299999995</v>
      </c>
      <c r="E239">
        <v>0.23117945000000001</v>
      </c>
      <c r="F239">
        <v>0.20779436200000001</v>
      </c>
      <c r="G239">
        <v>0.64368656899999999</v>
      </c>
      <c r="H239">
        <v>0.62643605000000002</v>
      </c>
      <c r="I239" s="3">
        <v>0</v>
      </c>
      <c r="J239" s="3">
        <v>15.84949096776168</v>
      </c>
      <c r="K239" s="3">
        <v>17.339444412532245</v>
      </c>
      <c r="L239" s="3">
        <f t="shared" si="29"/>
        <v>33.188935380293927</v>
      </c>
      <c r="M239" s="17">
        <v>1.18</v>
      </c>
      <c r="N239" s="17">
        <v>17</v>
      </c>
      <c r="O239" s="17">
        <v>8.5</v>
      </c>
      <c r="P239" s="4">
        <f t="shared" si="30"/>
        <v>66.811064619706073</v>
      </c>
      <c r="Q239" s="4">
        <f t="shared" si="26"/>
        <v>201.53173784568037</v>
      </c>
      <c r="R239" s="4">
        <f t="shared" si="27"/>
        <v>361.58161963275427</v>
      </c>
      <c r="S239">
        <f t="shared" si="31"/>
        <v>1.8248483921964467</v>
      </c>
      <c r="T239">
        <f t="shared" si="31"/>
        <v>2.304343449910625</v>
      </c>
      <c r="U239">
        <f t="shared" si="31"/>
        <v>2.5582063457663935</v>
      </c>
      <c r="V239" s="2">
        <f t="shared" si="32"/>
        <v>2.0449408545595054</v>
      </c>
      <c r="Y239">
        <v>1</v>
      </c>
      <c r="Z239">
        <v>0</v>
      </c>
      <c r="AA239">
        <f t="shared" si="28"/>
        <v>66.811064619706073</v>
      </c>
      <c r="AB239">
        <f t="shared" si="33"/>
        <v>-33.188935380293927</v>
      </c>
    </row>
    <row r="240" spans="1:28">
      <c r="A240">
        <v>37</v>
      </c>
      <c r="B240" t="s">
        <v>1338</v>
      </c>
      <c r="C240" t="s">
        <v>1324</v>
      </c>
      <c r="D240">
        <v>0.65060664499999998</v>
      </c>
      <c r="E240">
        <v>0.12565420499999999</v>
      </c>
      <c r="F240">
        <v>0.14769305199999999</v>
      </c>
      <c r="G240">
        <v>0.69938081900000004</v>
      </c>
      <c r="H240">
        <v>0.60414769000000001</v>
      </c>
      <c r="I240" s="3">
        <v>0</v>
      </c>
      <c r="J240" s="3">
        <v>5.4527431644345201</v>
      </c>
      <c r="K240" s="3">
        <v>12.98520117973365</v>
      </c>
      <c r="L240" s="3">
        <f t="shared" si="29"/>
        <v>18.437944344168169</v>
      </c>
      <c r="M240" s="17">
        <v>1.1200000000000001</v>
      </c>
      <c r="N240" s="17">
        <v>27</v>
      </c>
      <c r="O240" s="17">
        <v>10</v>
      </c>
      <c r="P240" s="4">
        <f t="shared" si="30"/>
        <v>81.562055655831827</v>
      </c>
      <c r="Q240" s="4">
        <f t="shared" si="26"/>
        <v>136.08948730017701</v>
      </c>
      <c r="R240" s="4">
        <f t="shared" si="27"/>
        <v>432.16248750864042</v>
      </c>
      <c r="S240">
        <f t="shared" si="31"/>
        <v>1.9114881630199569</v>
      </c>
      <c r="T240">
        <f t="shared" si="31"/>
        <v>2.1338245779302891</v>
      </c>
      <c r="U240">
        <f t="shared" si="31"/>
        <v>2.6356470666308782</v>
      </c>
      <c r="V240" s="2">
        <f t="shared" si="32"/>
        <v>1.9010176909144798</v>
      </c>
      <c r="Y240">
        <v>3</v>
      </c>
      <c r="Z240">
        <v>1</v>
      </c>
      <c r="AA240">
        <f t="shared" si="28"/>
        <v>81.562055655831827</v>
      </c>
      <c r="AB240">
        <f t="shared" si="33"/>
        <v>-18.437944344168173</v>
      </c>
    </row>
    <row r="241" spans="1:28">
      <c r="A241">
        <v>37</v>
      </c>
      <c r="B241" t="s">
        <v>1341</v>
      </c>
      <c r="C241" t="s">
        <v>1329</v>
      </c>
      <c r="D241">
        <v>0.23710883699999999</v>
      </c>
      <c r="E241">
        <v>0.48127379799999997</v>
      </c>
      <c r="F241">
        <v>0.27861893999999998</v>
      </c>
      <c r="G241">
        <v>0.37780940800000001</v>
      </c>
      <c r="H241">
        <v>0.42569116099999998</v>
      </c>
      <c r="I241" s="3">
        <v>12.556402559290939</v>
      </c>
      <c r="J241" s="3">
        <v>34.314175023918722</v>
      </c>
      <c r="K241" s="3">
        <v>0</v>
      </c>
      <c r="L241" s="3">
        <f t="shared" si="29"/>
        <v>46.870577583209659</v>
      </c>
      <c r="M241" s="17">
        <v>4.75</v>
      </c>
      <c r="N241" s="17">
        <v>1.8</v>
      </c>
      <c r="O241" s="17">
        <v>3.79</v>
      </c>
      <c r="P241" s="4">
        <f t="shared" si="30"/>
        <v>112.77233457342231</v>
      </c>
      <c r="Q241" s="4">
        <f t="shared" si="26"/>
        <v>183.18014575744229</v>
      </c>
      <c r="R241" s="4">
        <f t="shared" si="27"/>
        <v>53.129422416790334</v>
      </c>
      <c r="S241">
        <f t="shared" si="31"/>
        <v>2.0522025711389835</v>
      </c>
      <c r="T241">
        <f t="shared" si="31"/>
        <v>2.2628784002529336</v>
      </c>
      <c r="U241">
        <f t="shared" si="31"/>
        <v>1.7253350946117083</v>
      </c>
      <c r="V241" s="2">
        <f t="shared" si="32"/>
        <v>2.0563704822385813</v>
      </c>
      <c r="Y241">
        <v>0</v>
      </c>
      <c r="Z241">
        <v>0</v>
      </c>
      <c r="AA241">
        <f t="shared" si="28"/>
        <v>53.129422416790334</v>
      </c>
      <c r="AB241">
        <f t="shared" si="33"/>
        <v>-46.870577583209666</v>
      </c>
    </row>
    <row r="242" spans="1:28">
      <c r="A242">
        <v>38</v>
      </c>
      <c r="B242" t="s">
        <v>1339</v>
      </c>
      <c r="C242" t="s">
        <v>1338</v>
      </c>
      <c r="D242">
        <v>0.10301590099999999</v>
      </c>
      <c r="E242">
        <v>0.67064623599999995</v>
      </c>
      <c r="F242">
        <v>0.21624606900000001</v>
      </c>
      <c r="G242">
        <v>0.39823018999999998</v>
      </c>
      <c r="H242">
        <v>0.33760517800000001</v>
      </c>
      <c r="I242" s="3">
        <v>6.8626987941221769</v>
      </c>
      <c r="J242" s="3">
        <v>61.470413974664822</v>
      </c>
      <c r="K242" s="3">
        <v>0</v>
      </c>
      <c r="L242" s="3">
        <f t="shared" si="29"/>
        <v>68.333112768787004</v>
      </c>
      <c r="M242" s="17">
        <v>9</v>
      </c>
      <c r="N242" s="17">
        <v>1.39</v>
      </c>
      <c r="O242" s="17">
        <v>5</v>
      </c>
      <c r="P242" s="4">
        <f t="shared" si="30"/>
        <v>93.4311763783126</v>
      </c>
      <c r="Q242" s="4">
        <f t="shared" si="26"/>
        <v>339.01895710453709</v>
      </c>
      <c r="R242" s="4">
        <f t="shared" si="27"/>
        <v>31.666887231212996</v>
      </c>
      <c r="S242">
        <f t="shared" si="31"/>
        <v>1.9704918170205441</v>
      </c>
      <c r="T242">
        <f t="shared" si="31"/>
        <v>2.5302239835591456</v>
      </c>
      <c r="U242">
        <f t="shared" si="31"/>
        <v>1.5006053755049258</v>
      </c>
      <c r="V242" s="2">
        <f t="shared" si="32"/>
        <v>2.2243771943275741</v>
      </c>
      <c r="Y242">
        <v>0</v>
      </c>
      <c r="Z242">
        <v>1</v>
      </c>
      <c r="AA242">
        <f t="shared" si="28"/>
        <v>339.01895710453709</v>
      </c>
      <c r="AB242">
        <f t="shared" si="33"/>
        <v>239.01895710453709</v>
      </c>
    </row>
    <row r="243" spans="1:28">
      <c r="A243">
        <v>38</v>
      </c>
      <c r="B243" t="s">
        <v>1335</v>
      </c>
      <c r="C243" t="s">
        <v>1334</v>
      </c>
      <c r="D243">
        <v>0.433806144</v>
      </c>
      <c r="E243">
        <v>0.199885539</v>
      </c>
      <c r="F243">
        <v>0.36591779800000002</v>
      </c>
      <c r="G243">
        <v>0.17403142499999999</v>
      </c>
      <c r="H243">
        <v>0.24216077699999999</v>
      </c>
      <c r="I243" s="3">
        <v>5.7038070027100733</v>
      </c>
      <c r="J243" s="3">
        <v>0</v>
      </c>
      <c r="K243" s="3">
        <v>14.099057349419819</v>
      </c>
      <c r="L243" s="3">
        <f t="shared" si="29"/>
        <v>19.802864352129895</v>
      </c>
      <c r="M243" s="17">
        <v>2.14</v>
      </c>
      <c r="N243" s="17">
        <v>3.6</v>
      </c>
      <c r="O243" s="17">
        <v>3.5</v>
      </c>
      <c r="P243" s="4">
        <f t="shared" si="30"/>
        <v>92.403282633669662</v>
      </c>
      <c r="Q243" s="4">
        <f t="shared" si="26"/>
        <v>80.197135647870098</v>
      </c>
      <c r="R243" s="4">
        <f t="shared" si="27"/>
        <v>130.95374210578146</v>
      </c>
      <c r="S243">
        <f t="shared" si="31"/>
        <v>1.9656873998387836</v>
      </c>
      <c r="T243">
        <f t="shared" si="31"/>
        <v>1.9041588571303096</v>
      </c>
      <c r="U243">
        <f t="shared" si="31"/>
        <v>2.1171179132436566</v>
      </c>
      <c r="V243" s="2">
        <f t="shared" si="32"/>
        <v>2.0080322156530386</v>
      </c>
      <c r="Y243">
        <v>1</v>
      </c>
      <c r="Z243">
        <v>2</v>
      </c>
      <c r="AA243">
        <f t="shared" si="28"/>
        <v>80.197135647870098</v>
      </c>
      <c r="AB243">
        <f t="shared" si="33"/>
        <v>-19.802864352129902</v>
      </c>
    </row>
    <row r="244" spans="1:28">
      <c r="A244">
        <v>38</v>
      </c>
      <c r="B244" t="s">
        <v>1343</v>
      </c>
      <c r="C244" t="s">
        <v>1324</v>
      </c>
      <c r="D244">
        <v>0.64319773800000002</v>
      </c>
      <c r="E244">
        <v>0.13917745400000001</v>
      </c>
      <c r="F244">
        <v>0.197660593</v>
      </c>
      <c r="G244">
        <v>0.53774180800000004</v>
      </c>
      <c r="H244">
        <v>0.48352398499999999</v>
      </c>
      <c r="I244" s="3">
        <v>0</v>
      </c>
      <c r="J244" s="3">
        <v>4.0558757605923388</v>
      </c>
      <c r="K244" s="3">
        <v>14.794564314281882</v>
      </c>
      <c r="L244" s="3">
        <f t="shared" si="29"/>
        <v>18.850440074874221</v>
      </c>
      <c r="M244" s="17">
        <v>1.19</v>
      </c>
      <c r="N244" s="17">
        <v>15</v>
      </c>
      <c r="O244" s="17">
        <v>8</v>
      </c>
      <c r="P244" s="4">
        <f t="shared" si="30"/>
        <v>81.149559925125772</v>
      </c>
      <c r="Q244" s="4">
        <f t="shared" si="26"/>
        <v>113.59656600986447</v>
      </c>
      <c r="R244" s="4">
        <f t="shared" si="27"/>
        <v>303.06802463935401</v>
      </c>
      <c r="S244">
        <f t="shared" si="31"/>
        <v>1.9092861689853224</v>
      </c>
      <c r="T244">
        <f t="shared" si="31"/>
        <v>2.0553652029814415</v>
      </c>
      <c r="U244">
        <f t="shared" si="31"/>
        <v>2.4815401183035415</v>
      </c>
      <c r="V244" s="2">
        <f t="shared" si="32"/>
        <v>2.0046117324143635</v>
      </c>
      <c r="Y244">
        <v>4</v>
      </c>
      <c r="Z244">
        <v>0</v>
      </c>
      <c r="AA244">
        <f t="shared" si="28"/>
        <v>81.149559925125772</v>
      </c>
      <c r="AB244">
        <f t="shared" si="33"/>
        <v>-18.850440074874228</v>
      </c>
    </row>
    <row r="245" spans="1:28">
      <c r="A245">
        <v>38</v>
      </c>
      <c r="B245" t="s">
        <v>1325</v>
      </c>
      <c r="C245" t="s">
        <v>1330</v>
      </c>
      <c r="D245">
        <v>0.569237141</v>
      </c>
      <c r="E245">
        <v>0.148400744</v>
      </c>
      <c r="F245">
        <v>0.27944001000000002</v>
      </c>
      <c r="G245">
        <v>0.29882051799999998</v>
      </c>
      <c r="H245">
        <v>0.31389160900000002</v>
      </c>
      <c r="I245" s="3">
        <v>20.753707458519255</v>
      </c>
      <c r="J245" s="3">
        <v>0</v>
      </c>
      <c r="K245" s="3">
        <v>14.380333166084739</v>
      </c>
      <c r="L245" s="3">
        <f t="shared" si="29"/>
        <v>35.134040624603998</v>
      </c>
      <c r="M245" s="17">
        <v>1.8</v>
      </c>
      <c r="N245" s="17">
        <v>4.75</v>
      </c>
      <c r="O245" s="17">
        <v>3.79</v>
      </c>
      <c r="P245" s="4">
        <f t="shared" si="30"/>
        <v>102.22263280073066</v>
      </c>
      <c r="Q245" s="4">
        <f t="shared" si="26"/>
        <v>64.865959375396002</v>
      </c>
      <c r="R245" s="4">
        <f t="shared" si="27"/>
        <v>133.17254191429853</v>
      </c>
      <c r="S245">
        <f t="shared" si="31"/>
        <v>2.0095470622590592</v>
      </c>
      <c r="T245">
        <f t="shared" si="31"/>
        <v>1.8120168457393311</v>
      </c>
      <c r="U245">
        <f t="shared" si="31"/>
        <v>2.1244146893659468</v>
      </c>
      <c r="V245" s="2">
        <f t="shared" si="32"/>
        <v>2.0064599345141132</v>
      </c>
      <c r="Y245">
        <v>2</v>
      </c>
      <c r="Z245">
        <v>0</v>
      </c>
      <c r="AA245">
        <f t="shared" si="28"/>
        <v>102.22263280073066</v>
      </c>
      <c r="AB245">
        <f t="shared" si="33"/>
        <v>2.2226328007306648</v>
      </c>
    </row>
    <row r="246" spans="1:28">
      <c r="A246">
        <v>38</v>
      </c>
      <c r="B246" t="s">
        <v>1333</v>
      </c>
      <c r="C246" t="s">
        <v>1332</v>
      </c>
      <c r="D246">
        <v>0.43956219200000002</v>
      </c>
      <c r="E246">
        <v>0.220014395</v>
      </c>
      <c r="F246">
        <v>0.33975918399999999</v>
      </c>
      <c r="G246">
        <v>0.22261046100000001</v>
      </c>
      <c r="H246">
        <v>0.29231374399999999</v>
      </c>
      <c r="I246" s="3">
        <v>34.510853928982236</v>
      </c>
      <c r="J246" s="3">
        <v>8.9926707438397919</v>
      </c>
      <c r="K246" s="3">
        <v>0</v>
      </c>
      <c r="L246" s="3">
        <f t="shared" si="29"/>
        <v>43.503524672822024</v>
      </c>
      <c r="M246" s="17">
        <v>6</v>
      </c>
      <c r="N246" s="17">
        <v>1.6</v>
      </c>
      <c r="O246" s="17">
        <v>4.33</v>
      </c>
      <c r="P246" s="4">
        <f t="shared" si="30"/>
        <v>263.56159890107142</v>
      </c>
      <c r="Q246" s="4">
        <f t="shared" si="26"/>
        <v>95.434739648004268</v>
      </c>
      <c r="R246" s="4">
        <f t="shared" si="27"/>
        <v>56.496475327177961</v>
      </c>
      <c r="S246">
        <f t="shared" si="31"/>
        <v>2.4208821335385968</v>
      </c>
      <c r="T246">
        <f t="shared" si="31"/>
        <v>1.9797064930595476</v>
      </c>
      <c r="U246">
        <f t="shared" si="31"/>
        <v>1.7520213541255301</v>
      </c>
      <c r="V246" s="2">
        <f t="shared" si="32"/>
        <v>2.0949575291681954</v>
      </c>
      <c r="Y246">
        <v>0</v>
      </c>
      <c r="Z246">
        <v>1</v>
      </c>
      <c r="AA246">
        <f t="shared" si="28"/>
        <v>95.434739648004268</v>
      </c>
      <c r="AB246">
        <f t="shared" si="33"/>
        <v>-4.5652603519957324</v>
      </c>
    </row>
    <row r="247" spans="1:28">
      <c r="A247">
        <v>38</v>
      </c>
      <c r="B247" t="s">
        <v>1329</v>
      </c>
      <c r="C247" t="s">
        <v>1328</v>
      </c>
      <c r="D247">
        <v>0.58725557799999994</v>
      </c>
      <c r="E247">
        <v>0.188308901</v>
      </c>
      <c r="F247">
        <v>0.186430714</v>
      </c>
      <c r="G247">
        <v>0.67384234600000004</v>
      </c>
      <c r="H247">
        <v>0.62859051899999996</v>
      </c>
      <c r="I247" s="3">
        <v>0</v>
      </c>
      <c r="J247" s="3">
        <v>2.7601594430826184</v>
      </c>
      <c r="K247" s="3">
        <v>9.0516020030702578</v>
      </c>
      <c r="L247" s="3">
        <f t="shared" si="29"/>
        <v>11.811761446152875</v>
      </c>
      <c r="M247" s="17">
        <v>1.39</v>
      </c>
      <c r="N247" s="17">
        <v>8.5</v>
      </c>
      <c r="O247" s="17">
        <v>5.25</v>
      </c>
      <c r="P247" s="4">
        <f t="shared" si="30"/>
        <v>88.188238553847128</v>
      </c>
      <c r="Q247" s="4">
        <f t="shared" si="26"/>
        <v>102.67907563003087</v>
      </c>
      <c r="R247" s="4">
        <f t="shared" si="27"/>
        <v>165.12685557994433</v>
      </c>
      <c r="S247">
        <f t="shared" si="31"/>
        <v>1.9454106682183923</v>
      </c>
      <c r="T247">
        <f t="shared" si="31"/>
        <v>2.0114819502742027</v>
      </c>
      <c r="U247">
        <f t="shared" si="31"/>
        <v>2.2178177109472021</v>
      </c>
      <c r="V247" s="2">
        <f t="shared" si="32"/>
        <v>1.9347025612231623</v>
      </c>
      <c r="Y247">
        <v>1</v>
      </c>
      <c r="Z247">
        <v>0</v>
      </c>
      <c r="AA247">
        <f t="shared" si="28"/>
        <v>88.188238553847128</v>
      </c>
      <c r="AB247">
        <f t="shared" si="33"/>
        <v>-11.811761446152872</v>
      </c>
    </row>
    <row r="248" spans="1:28">
      <c r="A248">
        <v>38</v>
      </c>
      <c r="B248" t="s">
        <v>1337</v>
      </c>
      <c r="C248" t="s">
        <v>1342</v>
      </c>
      <c r="D248">
        <v>0.55810476799999997</v>
      </c>
      <c r="E248">
        <v>0.130059905</v>
      </c>
      <c r="F248">
        <v>0.31031117699999999</v>
      </c>
      <c r="G248">
        <v>0.221750541</v>
      </c>
      <c r="H248">
        <v>0.240651003</v>
      </c>
      <c r="I248" s="3">
        <v>25.873171754531786</v>
      </c>
      <c r="J248" s="3">
        <v>0</v>
      </c>
      <c r="K248" s="3">
        <v>17.644866130362516</v>
      </c>
      <c r="L248" s="3">
        <f t="shared" si="29"/>
        <v>43.518037884894298</v>
      </c>
      <c r="M248" s="17">
        <v>1.9</v>
      </c>
      <c r="N248" s="17">
        <v>4.2</v>
      </c>
      <c r="O248" s="17">
        <v>3.79</v>
      </c>
      <c r="P248" s="4">
        <f t="shared" si="30"/>
        <v>105.64098844871609</v>
      </c>
      <c r="Q248" s="4">
        <f t="shared" si="26"/>
        <v>56.481962115105702</v>
      </c>
      <c r="R248" s="4">
        <f t="shared" si="27"/>
        <v>130.59039986262826</v>
      </c>
      <c r="S248">
        <f t="shared" si="31"/>
        <v>2.0238324561075363</v>
      </c>
      <c r="T248">
        <f t="shared" si="31"/>
        <v>1.7519097751712618</v>
      </c>
      <c r="U248">
        <f t="shared" si="31"/>
        <v>2.1159112516715863</v>
      </c>
      <c r="V248" s="2">
        <f t="shared" si="32"/>
        <v>2.0139546732478655</v>
      </c>
      <c r="Y248">
        <v>1</v>
      </c>
      <c r="Z248">
        <v>2</v>
      </c>
      <c r="AA248">
        <f t="shared" si="28"/>
        <v>56.481962115105702</v>
      </c>
      <c r="AB248">
        <f t="shared" si="33"/>
        <v>-43.518037884894298</v>
      </c>
    </row>
    <row r="249" spans="1:28">
      <c r="A249">
        <v>38</v>
      </c>
      <c r="B249" t="s">
        <v>1331</v>
      </c>
      <c r="C249" t="s">
        <v>1336</v>
      </c>
      <c r="D249">
        <v>0.21885354300000001</v>
      </c>
      <c r="E249">
        <v>0.47090762000000003</v>
      </c>
      <c r="F249">
        <v>0.30882841500000002</v>
      </c>
      <c r="G249">
        <v>0.28552746699999998</v>
      </c>
      <c r="H249">
        <v>0.34477672199999998</v>
      </c>
      <c r="I249" s="3">
        <v>14.108522711697336</v>
      </c>
      <c r="J249" s="3">
        <v>35.030068602222848</v>
      </c>
      <c r="K249" s="3">
        <v>0</v>
      </c>
      <c r="L249" s="3">
        <f t="shared" si="29"/>
        <v>49.138591313920188</v>
      </c>
      <c r="M249" s="17">
        <v>6.5</v>
      </c>
      <c r="N249" s="17">
        <v>1.6</v>
      </c>
      <c r="O249" s="17">
        <v>4.2</v>
      </c>
      <c r="P249" s="4">
        <f t="shared" si="30"/>
        <v>142.5668063121125</v>
      </c>
      <c r="Q249" s="4">
        <f t="shared" si="26"/>
        <v>197.98769681541577</v>
      </c>
      <c r="R249" s="4">
        <f t="shared" si="27"/>
        <v>50.86140868607982</v>
      </c>
      <c r="S249">
        <f t="shared" si="31"/>
        <v>2.1540184209326374</v>
      </c>
      <c r="T249">
        <f t="shared" si="31"/>
        <v>2.2966382035383606</v>
      </c>
      <c r="U249">
        <f t="shared" si="31"/>
        <v>1.7063883844696341</v>
      </c>
      <c r="V249" s="2">
        <f t="shared" si="32"/>
        <v>2.0799002136878659</v>
      </c>
      <c r="Y249">
        <v>3</v>
      </c>
      <c r="Z249">
        <v>0</v>
      </c>
      <c r="AA249">
        <f t="shared" si="28"/>
        <v>142.5668063121125</v>
      </c>
      <c r="AB249">
        <f t="shared" si="33"/>
        <v>42.566806312112504</v>
      </c>
    </row>
    <row r="250" spans="1:28">
      <c r="A250">
        <v>38</v>
      </c>
      <c r="B250" t="s">
        <v>1341</v>
      </c>
      <c r="C250" t="s">
        <v>1340</v>
      </c>
      <c r="D250">
        <v>0.55320966800000004</v>
      </c>
      <c r="E250">
        <v>0.16927576699999999</v>
      </c>
      <c r="F250">
        <v>0.274167043</v>
      </c>
      <c r="G250">
        <v>0.33303082000000001</v>
      </c>
      <c r="H250">
        <v>0.355519101</v>
      </c>
      <c r="I250" s="3">
        <v>28.566009157827413</v>
      </c>
      <c r="J250" s="3">
        <v>0</v>
      </c>
      <c r="K250" s="3">
        <v>5.5669417251910325</v>
      </c>
      <c r="L250" s="3">
        <f t="shared" si="29"/>
        <v>34.132950883018445</v>
      </c>
      <c r="M250" s="17">
        <v>2.4500000000000002</v>
      </c>
      <c r="N250" s="17">
        <v>3</v>
      </c>
      <c r="O250" s="17">
        <v>3.5</v>
      </c>
      <c r="P250" s="4">
        <f t="shared" si="30"/>
        <v>135.8537715536587</v>
      </c>
      <c r="Q250" s="4">
        <f t="shared" si="26"/>
        <v>65.867049116981562</v>
      </c>
      <c r="R250" s="4">
        <f t="shared" si="27"/>
        <v>82.567874292554649</v>
      </c>
      <c r="S250">
        <f t="shared" si="31"/>
        <v>2.1330716997447485</v>
      </c>
      <c r="T250">
        <f t="shared" si="31"/>
        <v>1.8186682072259623</v>
      </c>
      <c r="U250">
        <f t="shared" si="31"/>
        <v>1.9168111038414344</v>
      </c>
      <c r="V250" s="2">
        <f t="shared" si="32"/>
        <v>2.0134187748624499</v>
      </c>
      <c r="Y250">
        <v>3</v>
      </c>
      <c r="Z250">
        <v>1</v>
      </c>
      <c r="AA250">
        <f t="shared" si="28"/>
        <v>135.8537715536587</v>
      </c>
      <c r="AB250">
        <f t="shared" si="33"/>
        <v>35.853771553658703</v>
      </c>
    </row>
    <row r="251" spans="1:28">
      <c r="A251">
        <v>38</v>
      </c>
      <c r="B251" t="s">
        <v>1327</v>
      </c>
      <c r="C251" t="s">
        <v>1326</v>
      </c>
      <c r="D251">
        <v>0.44911427599999998</v>
      </c>
      <c r="E251">
        <v>0.30900730599999998</v>
      </c>
      <c r="F251">
        <v>0.19590595</v>
      </c>
      <c r="G251">
        <v>0.75251799600000002</v>
      </c>
      <c r="H251">
        <v>0.73191298800000004</v>
      </c>
      <c r="I251" s="3">
        <v>0</v>
      </c>
      <c r="J251" s="3">
        <v>21.506213322007287</v>
      </c>
      <c r="K251" s="3">
        <v>13.294711917342095</v>
      </c>
      <c r="L251" s="3">
        <f t="shared" si="29"/>
        <v>34.800925239349382</v>
      </c>
      <c r="M251" s="17">
        <v>1.33</v>
      </c>
      <c r="N251" s="17">
        <v>9</v>
      </c>
      <c r="O251" s="17">
        <v>6</v>
      </c>
      <c r="P251" s="4">
        <f t="shared" si="30"/>
        <v>65.199074760650618</v>
      </c>
      <c r="Q251" s="4">
        <f t="shared" si="26"/>
        <v>194.23635469269436</v>
      </c>
      <c r="R251" s="4">
        <f t="shared" si="27"/>
        <v>184.85148201672948</v>
      </c>
      <c r="S251">
        <f t="shared" si="31"/>
        <v>1.8142414327074567</v>
      </c>
      <c r="T251">
        <f t="shared" si="31"/>
        <v>2.2883305189024572</v>
      </c>
      <c r="U251">
        <f t="shared" si="31"/>
        <v>2.2668229368085444</v>
      </c>
      <c r="V251" s="2">
        <f t="shared" si="32"/>
        <v>1.9659966773405102</v>
      </c>
      <c r="Y251">
        <v>5</v>
      </c>
      <c r="Z251">
        <v>4</v>
      </c>
      <c r="AA251">
        <f t="shared" si="28"/>
        <v>65.199074760650618</v>
      </c>
      <c r="AB251">
        <f t="shared" si="33"/>
        <v>-34.800925239349382</v>
      </c>
    </row>
    <row r="252" spans="1:28">
      <c r="I252" s="3"/>
      <c r="J252" s="3"/>
      <c r="K252" s="3"/>
      <c r="L252" s="3"/>
    </row>
    <row r="253" spans="1:28">
      <c r="J25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127B-A1E5-024B-954D-D503630335BE}">
  <dimension ref="A1:AG251"/>
  <sheetViews>
    <sheetView workbookViewId="0">
      <selection sqref="A1:XFD1048576"/>
    </sheetView>
  </sheetViews>
  <sheetFormatPr defaultColWidth="8.796875" defaultRowHeight="15.6"/>
  <cols>
    <col min="9" max="9" width="9" style="1" bestFit="1" customWidth="1"/>
    <col min="10" max="11" width="8.5" style="1" bestFit="1" customWidth="1"/>
    <col min="12" max="12" width="8.5" style="1" customWidth="1"/>
    <col min="13" max="13" width="10.69921875" bestFit="1" customWidth="1"/>
    <col min="14" max="15" width="10.19921875" bestFit="1" customWidth="1"/>
    <col min="16" max="16" width="10.296875" bestFit="1" customWidth="1"/>
    <col min="17" max="17" width="9.796875" bestFit="1" customWidth="1"/>
    <col min="22" max="22" width="11.5" style="2" bestFit="1" customWidth="1"/>
    <col min="29" max="29" width="9.5" bestFit="1" customWidth="1"/>
    <col min="30" max="30" width="12" bestFit="1" customWidth="1"/>
    <col min="32" max="32" width="10.19921875" bestFit="1" customWidth="1"/>
  </cols>
  <sheetData>
    <row r="1" spans="1:33">
      <c r="A1" t="s">
        <v>829</v>
      </c>
      <c r="B1" t="s">
        <v>23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s="8" t="s">
        <v>833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X1" s="8" t="s">
        <v>22</v>
      </c>
      <c r="Y1" s="8" t="s">
        <v>1320</v>
      </c>
      <c r="Z1" s="8" t="s">
        <v>1321</v>
      </c>
      <c r="AA1" s="8" t="s">
        <v>24</v>
      </c>
      <c r="AB1" s="8" t="s">
        <v>246</v>
      </c>
      <c r="AC1" s="8" t="s">
        <v>834</v>
      </c>
      <c r="AD1" s="8" t="s">
        <v>248</v>
      </c>
      <c r="AE1" s="8" t="s">
        <v>249</v>
      </c>
      <c r="AF1" s="8" t="s">
        <v>250</v>
      </c>
    </row>
    <row r="2" spans="1:33">
      <c r="A2">
        <v>14</v>
      </c>
      <c r="B2" t="s">
        <v>1344</v>
      </c>
      <c r="C2" t="s">
        <v>1345</v>
      </c>
      <c r="D2">
        <v>0.35547167400000002</v>
      </c>
      <c r="E2">
        <v>0.28159858100000001</v>
      </c>
      <c r="F2">
        <v>0.36262198800000001</v>
      </c>
      <c r="G2">
        <v>0.19712803700000001</v>
      </c>
      <c r="H2">
        <v>0.28256128600000002</v>
      </c>
      <c r="I2" s="3">
        <v>18.262207493324816</v>
      </c>
      <c r="J2" s="3">
        <v>0</v>
      </c>
      <c r="K2" s="3">
        <v>16.047692469799969</v>
      </c>
      <c r="L2" s="3">
        <f>SUM(I2:K2)</f>
        <v>34.309899963124785</v>
      </c>
      <c r="M2" s="17">
        <v>3.8</v>
      </c>
      <c r="N2" s="17">
        <v>2.2000000000000002</v>
      </c>
      <c r="O2" s="17">
        <v>3.25</v>
      </c>
      <c r="P2" s="4">
        <f>100+(I2*M2-I2)-J2-K2</f>
        <v>135.08648851150951</v>
      </c>
      <c r="Q2" s="4">
        <f t="shared" ref="Q2:Q65" si="0">100+(J2*N2-J2)-I2-K2</f>
        <v>65.690100036875222</v>
      </c>
      <c r="R2" s="4">
        <f t="shared" ref="R2:R65" si="1">100+(K2*O2-K2)-I2-J2</f>
        <v>117.84510056372511</v>
      </c>
      <c r="S2">
        <f>LOG(P2)</f>
        <v>2.1306119126168208</v>
      </c>
      <c r="T2">
        <f t="shared" ref="T2:U17" si="2">LOG(Q2)</f>
        <v>1.8174999232382838</v>
      </c>
      <c r="U2">
        <f t="shared" si="2"/>
        <v>2.0713115313459611</v>
      </c>
      <c r="V2" s="2">
        <f>(D2*S2)+(E2*T2)+(F2*U2)</f>
        <v>2.0202806878377495</v>
      </c>
      <c r="X2">
        <f>SUM(V2:V251)</f>
        <v>494.75892318001462</v>
      </c>
      <c r="Y2">
        <v>2</v>
      </c>
      <c r="Z2">
        <v>1</v>
      </c>
      <c r="AA2">
        <f>IF(Y2=Z2,R2,IF(Y2&gt;Z2,P2,Q2))</f>
        <v>135.08648851150951</v>
      </c>
      <c r="AB2">
        <f>AA2-100</f>
        <v>35.086488511509515</v>
      </c>
      <c r="AC2">
        <f>SUM(AB2:AB251)</f>
        <v>588.35985520574616</v>
      </c>
      <c r="AD2" s="4">
        <f>SUM(L2:L251)</f>
        <v>6693.8492652214591</v>
      </c>
      <c r="AE2">
        <f>SUMIF(V2:V251,"&gt;2",AB2:AB251)</f>
        <v>832.40773096938699</v>
      </c>
      <c r="AF2">
        <f>SUMIF(V2:V251,"&gt;2",L2:L251)</f>
        <v>3873.8062562123287</v>
      </c>
    </row>
    <row r="3" spans="1:33">
      <c r="A3">
        <v>14</v>
      </c>
      <c r="B3" t="s">
        <v>1326</v>
      </c>
      <c r="C3" t="s">
        <v>1328</v>
      </c>
      <c r="D3">
        <v>0.33322159099999998</v>
      </c>
      <c r="E3">
        <v>0.36561577699999998</v>
      </c>
      <c r="F3">
        <v>0.29963407600000003</v>
      </c>
      <c r="G3">
        <v>0.347969005</v>
      </c>
      <c r="H3">
        <v>0.42050335799999999</v>
      </c>
      <c r="I3" s="3">
        <v>0</v>
      </c>
      <c r="J3" s="3">
        <v>14.492895733820035</v>
      </c>
      <c r="K3" s="3">
        <v>5.8749818732993466</v>
      </c>
      <c r="L3" s="3">
        <f t="shared" ref="L3:L66" si="3">SUM(I3:K3)</f>
        <v>20.367877607119382</v>
      </c>
      <c r="M3" s="17">
        <v>2.25</v>
      </c>
      <c r="N3" s="17">
        <v>3.6</v>
      </c>
      <c r="O3" s="17">
        <v>3.3</v>
      </c>
      <c r="P3" s="4">
        <f t="shared" ref="P3:P66" si="4">100+(I3*M3-I3)-J3-K3</f>
        <v>79.632122392880618</v>
      </c>
      <c r="Q3" s="4">
        <f t="shared" si="0"/>
        <v>131.80654703463276</v>
      </c>
      <c r="R3" s="4">
        <f t="shared" si="1"/>
        <v>99.019562574768457</v>
      </c>
      <c r="S3">
        <f t="shared" ref="S3:U66" si="5">LOG(P3)</f>
        <v>1.9010882909018545</v>
      </c>
      <c r="T3">
        <f t="shared" si="2"/>
        <v>2.1199369828710117</v>
      </c>
      <c r="U3">
        <f t="shared" si="2"/>
        <v>1.9957210034761368</v>
      </c>
      <c r="V3" s="2">
        <f t="shared" ref="V3:V66" si="6">(D3*S3)+(E3*T3)+(F3*U3)</f>
        <v>2.0065520909395724</v>
      </c>
      <c r="Y3">
        <v>2</v>
      </c>
      <c r="Z3">
        <v>0</v>
      </c>
      <c r="AA3">
        <f t="shared" ref="AA3:AA66" si="7">IF(Y3=Z3,R3,IF(Y3&gt;Z3,P3,Q3))</f>
        <v>79.632122392880618</v>
      </c>
      <c r="AB3">
        <f t="shared" ref="AB3:AB66" si="8">AA3-100</f>
        <v>-20.367877607119382</v>
      </c>
    </row>
    <row r="4" spans="1:33">
      <c r="A4">
        <v>14</v>
      </c>
      <c r="B4" t="s">
        <v>1333</v>
      </c>
      <c r="C4" t="s">
        <v>1324</v>
      </c>
      <c r="D4">
        <v>0.30668124600000002</v>
      </c>
      <c r="E4">
        <v>0.13612366300000001</v>
      </c>
      <c r="F4">
        <v>0.55718624400000005</v>
      </c>
      <c r="G4">
        <v>3.2588523000000001E-2</v>
      </c>
      <c r="H4">
        <v>7.5233511000000003E-2</v>
      </c>
      <c r="I4" s="3">
        <v>10.238162847159078</v>
      </c>
      <c r="J4" s="3">
        <v>0</v>
      </c>
      <c r="K4" s="3">
        <v>38.700198593397623</v>
      </c>
      <c r="L4" s="3">
        <f t="shared" si="3"/>
        <v>48.938361440556704</v>
      </c>
      <c r="M4" s="17">
        <v>2.5</v>
      </c>
      <c r="N4" s="17">
        <v>3.4</v>
      </c>
      <c r="O4" s="17">
        <v>3</v>
      </c>
      <c r="P4" s="4">
        <f t="shared" si="4"/>
        <v>76.657045677340989</v>
      </c>
      <c r="Q4" s="4">
        <f t="shared" si="0"/>
        <v>51.061638559443303</v>
      </c>
      <c r="R4" s="4">
        <f t="shared" si="1"/>
        <v>167.16223433963614</v>
      </c>
      <c r="S4">
        <f t="shared" si="5"/>
        <v>1.8845520777574643</v>
      </c>
      <c r="T4">
        <f t="shared" si="2"/>
        <v>1.7080947471291508</v>
      </c>
      <c r="U4">
        <f t="shared" si="2"/>
        <v>2.2231381674182837</v>
      </c>
      <c r="V4" s="2">
        <f t="shared" si="6"/>
        <v>2.0491708984856638</v>
      </c>
      <c r="Y4">
        <v>1</v>
      </c>
      <c r="Z4">
        <v>2</v>
      </c>
      <c r="AA4">
        <f t="shared" si="7"/>
        <v>51.061638559443303</v>
      </c>
      <c r="AB4">
        <f t="shared" si="8"/>
        <v>-48.938361440556697</v>
      </c>
    </row>
    <row r="5" spans="1:33">
      <c r="A5">
        <v>14</v>
      </c>
      <c r="B5" t="s">
        <v>1325</v>
      </c>
      <c r="C5" t="s">
        <v>1335</v>
      </c>
      <c r="D5">
        <v>0.386251491</v>
      </c>
      <c r="E5">
        <v>0.14724152500000001</v>
      </c>
      <c r="F5">
        <v>0.46644619300000001</v>
      </c>
      <c r="G5">
        <v>7.0831136000000003E-2</v>
      </c>
      <c r="H5">
        <v>0.123025597</v>
      </c>
      <c r="I5" s="3">
        <v>0</v>
      </c>
      <c r="J5" s="3">
        <v>4.648242040260028</v>
      </c>
      <c r="K5" s="3">
        <v>29.85239053074347</v>
      </c>
      <c r="L5" s="3">
        <f t="shared" si="3"/>
        <v>34.5006325710035</v>
      </c>
      <c r="M5" s="17">
        <v>1.61</v>
      </c>
      <c r="N5" s="17">
        <v>6.5</v>
      </c>
      <c r="O5" s="17">
        <v>3.9</v>
      </c>
      <c r="P5" s="4">
        <f t="shared" si="4"/>
        <v>65.499367428996493</v>
      </c>
      <c r="Q5" s="4">
        <f t="shared" si="0"/>
        <v>95.712940690686679</v>
      </c>
      <c r="R5" s="4">
        <f t="shared" si="1"/>
        <v>181.92369049889604</v>
      </c>
      <c r="S5">
        <f t="shared" si="5"/>
        <v>1.8162371057410531</v>
      </c>
      <c r="T5">
        <f t="shared" si="2"/>
        <v>1.9809706597268384</v>
      </c>
      <c r="U5">
        <f t="shared" si="2"/>
        <v>2.2598892575187315</v>
      </c>
      <c r="V5" s="2">
        <f t="shared" si="6"/>
        <v>2.047322171791651</v>
      </c>
      <c r="Y5">
        <v>2</v>
      </c>
      <c r="Z5">
        <v>0</v>
      </c>
      <c r="AA5">
        <f t="shared" si="7"/>
        <v>65.499367428996493</v>
      </c>
      <c r="AB5">
        <f t="shared" si="8"/>
        <v>-34.500632571003507</v>
      </c>
      <c r="AE5" t="s">
        <v>42</v>
      </c>
      <c r="AF5" t="s">
        <v>43</v>
      </c>
      <c r="AG5" t="s">
        <v>44</v>
      </c>
    </row>
    <row r="6" spans="1:33">
      <c r="A6">
        <v>14</v>
      </c>
      <c r="B6" t="s">
        <v>1338</v>
      </c>
      <c r="C6" t="s">
        <v>1334</v>
      </c>
      <c r="D6">
        <v>0.41926127000000002</v>
      </c>
      <c r="E6">
        <v>0.10118157799999999</v>
      </c>
      <c r="F6">
        <v>9.4562994999999997E-2</v>
      </c>
      <c r="G6">
        <v>0.59017521699999997</v>
      </c>
      <c r="H6">
        <v>0.54756881800000001</v>
      </c>
      <c r="I6" s="3">
        <v>0</v>
      </c>
      <c r="J6" s="3">
        <v>13.440481889540672</v>
      </c>
      <c r="K6" s="3">
        <v>8.2575667580620955</v>
      </c>
      <c r="L6" s="3">
        <f t="shared" si="3"/>
        <v>21.698048647602768</v>
      </c>
      <c r="M6" s="17">
        <v>1.1100000000000001</v>
      </c>
      <c r="N6" s="17">
        <v>26</v>
      </c>
      <c r="O6" s="17">
        <v>11</v>
      </c>
      <c r="P6" s="4">
        <f t="shared" si="4"/>
        <v>78.301951352397225</v>
      </c>
      <c r="Q6" s="4">
        <f t="shared" si="0"/>
        <v>427.75448048045479</v>
      </c>
      <c r="R6" s="4">
        <f t="shared" si="1"/>
        <v>169.1351856910803</v>
      </c>
      <c r="S6">
        <f t="shared" si="5"/>
        <v>1.8937725851871712</v>
      </c>
      <c r="T6">
        <f t="shared" si="2"/>
        <v>2.631194567220144</v>
      </c>
      <c r="U6">
        <f t="shared" si="2"/>
        <v>2.2282339645575124</v>
      </c>
      <c r="V6" s="2">
        <f t="shared" si="6"/>
        <v>1.2709223947424002</v>
      </c>
      <c r="Y6">
        <v>3</v>
      </c>
      <c r="Z6">
        <v>1</v>
      </c>
      <c r="AA6">
        <f t="shared" si="7"/>
        <v>78.301951352397225</v>
      </c>
      <c r="AB6">
        <f t="shared" si="8"/>
        <v>-21.698048647602775</v>
      </c>
      <c r="AD6" t="s">
        <v>848</v>
      </c>
      <c r="AE6">
        <f>SUM(AB2:AB251)</f>
        <v>588.35985520574616</v>
      </c>
      <c r="AF6" s="4">
        <f>SUM(L2:L251)</f>
        <v>6693.8492652214591</v>
      </c>
      <c r="AG6" s="6">
        <f>AE6/AF6</f>
        <v>8.7895593685180018E-2</v>
      </c>
    </row>
    <row r="7" spans="1:33">
      <c r="A7">
        <v>14</v>
      </c>
      <c r="B7" t="s">
        <v>1331</v>
      </c>
      <c r="C7" t="s">
        <v>1341</v>
      </c>
      <c r="D7">
        <v>0.41018484500000002</v>
      </c>
      <c r="E7">
        <v>0.24047939900000001</v>
      </c>
      <c r="F7">
        <v>0.34883981200000003</v>
      </c>
      <c r="G7">
        <v>0.21307215600000001</v>
      </c>
      <c r="H7">
        <v>0.29000838000000001</v>
      </c>
      <c r="I7" s="3">
        <v>8.6315750538321687</v>
      </c>
      <c r="J7" s="3">
        <v>0</v>
      </c>
      <c r="K7" s="3">
        <v>10.349330218435968</v>
      </c>
      <c r="L7" s="3">
        <f t="shared" si="3"/>
        <v>18.980905272268139</v>
      </c>
      <c r="M7" s="17">
        <v>2.5</v>
      </c>
      <c r="N7" s="17">
        <v>3.1</v>
      </c>
      <c r="O7" s="17">
        <v>3.3</v>
      </c>
      <c r="P7" s="4">
        <f t="shared" si="4"/>
        <v>102.59803236231228</v>
      </c>
      <c r="Q7" s="4">
        <f t="shared" si="0"/>
        <v>81.019094727731868</v>
      </c>
      <c r="R7" s="4">
        <f t="shared" si="1"/>
        <v>115.17188444857055</v>
      </c>
      <c r="S7">
        <f t="shared" si="5"/>
        <v>2.0111390319026561</v>
      </c>
      <c r="T7">
        <f t="shared" si="2"/>
        <v>1.9085873862562694</v>
      </c>
      <c r="U7">
        <f t="shared" si="2"/>
        <v>2.0613464728448836</v>
      </c>
      <c r="V7" s="2">
        <f t="shared" si="6"/>
        <v>2.0029944157144022</v>
      </c>
      <c r="Y7">
        <v>0</v>
      </c>
      <c r="Z7">
        <v>3</v>
      </c>
      <c r="AA7">
        <f t="shared" si="7"/>
        <v>81.019094727731868</v>
      </c>
      <c r="AB7">
        <f t="shared" si="8"/>
        <v>-18.980905272268132</v>
      </c>
      <c r="AD7">
        <v>2</v>
      </c>
      <c r="AE7">
        <f>SUMIF($V$2:$V$251,"&gt;2",$AB$2:$AB$251)</f>
        <v>832.40773096938699</v>
      </c>
      <c r="AF7">
        <f>SUMIF($V$2:$V$251,"&gt;2",$L$2:$L$251)</f>
        <v>3873.8062562123287</v>
      </c>
      <c r="AG7" s="6">
        <f t="shared" ref="AG7:AG13" si="9">AE7/AF7</f>
        <v>0.2148810952108085</v>
      </c>
    </row>
    <row r="8" spans="1:33">
      <c r="A8">
        <v>14</v>
      </c>
      <c r="B8" t="s">
        <v>1339</v>
      </c>
      <c r="C8" t="s">
        <v>1329</v>
      </c>
      <c r="D8">
        <v>0.31053223899999999</v>
      </c>
      <c r="E8">
        <v>0.42485970200000001</v>
      </c>
      <c r="F8">
        <v>0.25946503199999998</v>
      </c>
      <c r="G8">
        <v>0.48503079100000002</v>
      </c>
      <c r="H8">
        <v>0.52809658000000004</v>
      </c>
      <c r="I8" s="3">
        <v>11.138679875395717</v>
      </c>
      <c r="J8" s="3">
        <v>0</v>
      </c>
      <c r="K8" s="3">
        <v>1.9345367713122779</v>
      </c>
      <c r="L8" s="3">
        <f t="shared" si="3"/>
        <v>13.073216646707994</v>
      </c>
      <c r="M8" s="17">
        <v>4.33</v>
      </c>
      <c r="N8" s="17">
        <v>1.95</v>
      </c>
      <c r="O8" s="17">
        <v>3.6</v>
      </c>
      <c r="P8" s="4">
        <f t="shared" si="4"/>
        <v>135.15726721375546</v>
      </c>
      <c r="Q8" s="4">
        <f t="shared" si="0"/>
        <v>86.926783353291995</v>
      </c>
      <c r="R8" s="4">
        <f t="shared" si="1"/>
        <v>93.891115730016196</v>
      </c>
      <c r="S8">
        <f t="shared" si="5"/>
        <v>2.1308394020582848</v>
      </c>
      <c r="T8">
        <f t="shared" si="2"/>
        <v>1.9391536092494495</v>
      </c>
      <c r="U8">
        <f t="shared" si="2"/>
        <v>1.9726244999128588</v>
      </c>
      <c r="V8" s="2">
        <f t="shared" si="6"/>
        <v>1.9973896340223998</v>
      </c>
      <c r="Y8">
        <v>2</v>
      </c>
      <c r="Z8">
        <v>2</v>
      </c>
      <c r="AA8">
        <f t="shared" si="7"/>
        <v>93.891115730016196</v>
      </c>
      <c r="AB8">
        <f t="shared" si="8"/>
        <v>-6.108884269983804</v>
      </c>
      <c r="AD8">
        <v>2.02</v>
      </c>
      <c r="AE8">
        <f>SUMIF($V$2:$V$251,"&gt;2.02",$AB$2:$AB$251)</f>
        <v>901.42969892872463</v>
      </c>
      <c r="AF8">
        <f>SUMIF($V$2:$V$251,"&gt;2.02",$L$2:$L$251)</f>
        <v>2761.9174436752992</v>
      </c>
      <c r="AG8" s="6">
        <f t="shared" si="9"/>
        <v>0.32637821995475252</v>
      </c>
    </row>
    <row r="9" spans="1:33">
      <c r="A9">
        <v>14</v>
      </c>
      <c r="B9" t="s">
        <v>1336</v>
      </c>
      <c r="C9" t="s">
        <v>1346</v>
      </c>
      <c r="D9">
        <v>0.73305260000000005</v>
      </c>
      <c r="E9">
        <v>7.2075511999999994E-2</v>
      </c>
      <c r="F9">
        <v>0.127650613</v>
      </c>
      <c r="G9">
        <v>0.62562894999999996</v>
      </c>
      <c r="H9">
        <v>0.46185310800000001</v>
      </c>
      <c r="I9" s="3">
        <v>0</v>
      </c>
      <c r="J9" s="3">
        <v>2.356842490640326</v>
      </c>
      <c r="K9" s="3">
        <v>1.6077940859128619</v>
      </c>
      <c r="L9" s="3">
        <f t="shared" si="3"/>
        <v>3.9646365765531879</v>
      </c>
      <c r="M9" s="17">
        <v>1.18</v>
      </c>
      <c r="N9" s="17">
        <v>17</v>
      </c>
      <c r="O9" s="17">
        <v>8</v>
      </c>
      <c r="P9" s="4">
        <f t="shared" si="4"/>
        <v>96.03536342344681</v>
      </c>
      <c r="Q9" s="4">
        <f t="shared" si="0"/>
        <v>136.10168576433233</v>
      </c>
      <c r="R9" s="4">
        <f t="shared" si="1"/>
        <v>108.8977161107497</v>
      </c>
      <c r="S9">
        <f t="shared" si="5"/>
        <v>1.9824311842023539</v>
      </c>
      <c r="T9">
        <f t="shared" si="2"/>
        <v>2.133863504436349</v>
      </c>
      <c r="U9">
        <f t="shared" si="2"/>
        <v>2.0370187714830488</v>
      </c>
      <c r="V9" s="2">
        <f t="shared" si="6"/>
        <v>1.8670523333932967</v>
      </c>
      <c r="Y9">
        <v>2</v>
      </c>
      <c r="Z9">
        <v>0</v>
      </c>
      <c r="AA9">
        <f t="shared" si="7"/>
        <v>96.03536342344681</v>
      </c>
      <c r="AB9">
        <f t="shared" si="8"/>
        <v>-3.9646365765531897</v>
      </c>
      <c r="AD9">
        <v>2.04</v>
      </c>
      <c r="AE9">
        <f>SUMIF($V$2:$V$251,"&gt;2.04",$AB$2:$AB$251)</f>
        <v>949.93855172240842</v>
      </c>
      <c r="AF9">
        <f>SUMIF($V$2:$V$251,"&gt;2.04",$L$2:$L$251)</f>
        <v>1930.536394766136</v>
      </c>
      <c r="AG9" s="6">
        <f t="shared" si="9"/>
        <v>0.49205938530751364</v>
      </c>
    </row>
    <row r="10" spans="1:33">
      <c r="A10">
        <v>14</v>
      </c>
      <c r="B10" t="s">
        <v>1332</v>
      </c>
      <c r="C10" t="s">
        <v>1327</v>
      </c>
      <c r="D10">
        <v>0.12882500799999999</v>
      </c>
      <c r="E10">
        <v>0.62417924300000005</v>
      </c>
      <c r="F10">
        <v>0.13806070400000001</v>
      </c>
      <c r="G10">
        <v>0.72803203299999997</v>
      </c>
      <c r="H10">
        <v>0.63806626799999999</v>
      </c>
      <c r="I10" s="3">
        <v>0</v>
      </c>
      <c r="J10" s="3">
        <v>55.295257113030068</v>
      </c>
      <c r="K10" s="3">
        <v>4.270264133214928</v>
      </c>
      <c r="L10" s="3">
        <f t="shared" si="3"/>
        <v>59.565521246244998</v>
      </c>
      <c r="M10" s="17">
        <v>2.62</v>
      </c>
      <c r="N10" s="17">
        <v>2.75</v>
      </c>
      <c r="O10" s="17">
        <v>3.6</v>
      </c>
      <c r="P10" s="4">
        <f t="shared" si="4"/>
        <v>40.434478753755002</v>
      </c>
      <c r="Q10" s="4">
        <f t="shared" si="0"/>
        <v>192.4964358145877</v>
      </c>
      <c r="R10" s="4">
        <f t="shared" si="1"/>
        <v>55.807429633328745</v>
      </c>
      <c r="S10">
        <f t="shared" si="5"/>
        <v>1.6067518489347759</v>
      </c>
      <c r="T10">
        <f t="shared" si="2"/>
        <v>2.2844226926996511</v>
      </c>
      <c r="U10">
        <f t="shared" si="2"/>
        <v>1.7466920203348208</v>
      </c>
      <c r="V10" s="2">
        <f t="shared" si="6"/>
        <v>1.874028576812935</v>
      </c>
      <c r="Y10">
        <v>4</v>
      </c>
      <c r="Z10">
        <v>2</v>
      </c>
      <c r="AA10">
        <f t="shared" si="7"/>
        <v>40.434478753755002</v>
      </c>
      <c r="AB10">
        <f t="shared" si="8"/>
        <v>-59.565521246244998</v>
      </c>
      <c r="AD10">
        <v>2.06</v>
      </c>
      <c r="AE10">
        <f>SUMIF($V$2:$V$251,"&gt;2.06",$AB$2:$AB$251)</f>
        <v>979.97340517750695</v>
      </c>
      <c r="AF10">
        <f>SUMIF($V$2:$V$251,"&gt;2.06",$L$2:$L$251)</f>
        <v>1324.1398525412019</v>
      </c>
      <c r="AG10" s="6">
        <f t="shared" si="9"/>
        <v>0.74008300807260397</v>
      </c>
    </row>
    <row r="11" spans="1:33">
      <c r="A11">
        <v>14</v>
      </c>
      <c r="B11" t="s">
        <v>1343</v>
      </c>
      <c r="C11" t="s">
        <v>1340</v>
      </c>
      <c r="D11">
        <v>0.41909797100000001</v>
      </c>
      <c r="E11">
        <v>0.33095003499999998</v>
      </c>
      <c r="F11">
        <v>0.190219693</v>
      </c>
      <c r="G11">
        <v>0.77632852399999996</v>
      </c>
      <c r="H11">
        <v>0.753019993</v>
      </c>
      <c r="I11" s="3">
        <v>0</v>
      </c>
      <c r="J11" s="3">
        <v>28.006944527004332</v>
      </c>
      <c r="K11" s="3">
        <v>7.3397319380188968</v>
      </c>
      <c r="L11" s="3">
        <f t="shared" si="3"/>
        <v>35.346676465023229</v>
      </c>
      <c r="M11" s="17">
        <v>1.4</v>
      </c>
      <c r="N11" s="17">
        <v>9</v>
      </c>
      <c r="O11" s="17">
        <v>5</v>
      </c>
      <c r="P11" s="4">
        <f t="shared" si="4"/>
        <v>64.653323534976764</v>
      </c>
      <c r="Q11" s="4">
        <f t="shared" si="0"/>
        <v>316.71582427801582</v>
      </c>
      <c r="R11" s="4">
        <f t="shared" si="1"/>
        <v>101.35198322507127</v>
      </c>
      <c r="S11">
        <f t="shared" si="5"/>
        <v>1.8105908549055241</v>
      </c>
      <c r="T11">
        <f t="shared" si="2"/>
        <v>2.5006697628507073</v>
      </c>
      <c r="U11">
        <f t="shared" si="2"/>
        <v>2.0058322512557458</v>
      </c>
      <c r="V11" s="2">
        <f t="shared" si="6"/>
        <v>1.9679604941843105</v>
      </c>
      <c r="Y11">
        <v>1</v>
      </c>
      <c r="Z11">
        <v>0</v>
      </c>
      <c r="AA11">
        <f t="shared" si="7"/>
        <v>64.653323534976764</v>
      </c>
      <c r="AB11">
        <f t="shared" si="8"/>
        <v>-35.346676465023236</v>
      </c>
      <c r="AD11">
        <v>2.08</v>
      </c>
      <c r="AE11">
        <f>SUMIF($V$2:$V$251,"&gt;2.08",$AB$2:$AB$251)</f>
        <v>1029.6596813587516</v>
      </c>
      <c r="AF11">
        <f>SUMIF($V$2:$V$251,"&gt;2.08",$L$2:$L$251)</f>
        <v>920.11372721443922</v>
      </c>
      <c r="AG11" s="6">
        <f t="shared" si="9"/>
        <v>1.1190569718766754</v>
      </c>
    </row>
    <row r="12" spans="1:33">
      <c r="A12">
        <v>15</v>
      </c>
      <c r="B12" t="s">
        <v>1341</v>
      </c>
      <c r="C12" t="s">
        <v>1344</v>
      </c>
      <c r="D12">
        <v>0.66225721100000001</v>
      </c>
      <c r="E12">
        <v>0.10706874</v>
      </c>
      <c r="F12">
        <v>0.221477761</v>
      </c>
      <c r="G12">
        <v>0.39076899500000001</v>
      </c>
      <c r="H12">
        <v>0.33775676100000002</v>
      </c>
      <c r="I12" s="3">
        <v>18.558188832486966</v>
      </c>
      <c r="J12" s="3">
        <v>0</v>
      </c>
      <c r="K12" s="3">
        <v>2.6103528594561829</v>
      </c>
      <c r="L12" s="3">
        <f t="shared" si="3"/>
        <v>21.168541691943147</v>
      </c>
      <c r="M12" s="17">
        <v>1.66</v>
      </c>
      <c r="N12" s="17">
        <v>5.75</v>
      </c>
      <c r="O12" s="17">
        <v>4</v>
      </c>
      <c r="P12" s="4">
        <f t="shared" si="4"/>
        <v>109.63805176998521</v>
      </c>
      <c r="Q12" s="4">
        <f t="shared" si="0"/>
        <v>78.831458308056853</v>
      </c>
      <c r="R12" s="4">
        <f t="shared" si="1"/>
        <v>89.272869745881593</v>
      </c>
      <c r="S12">
        <f t="shared" si="5"/>
        <v>2.0399613096742617</v>
      </c>
      <c r="T12">
        <f t="shared" si="2"/>
        <v>1.8966995606778647</v>
      </c>
      <c r="U12">
        <f t="shared" si="2"/>
        <v>1.9507194957323999</v>
      </c>
      <c r="V12" s="2">
        <f t="shared" si="6"/>
        <v>1.9860973058669773</v>
      </c>
      <c r="Y12">
        <v>3</v>
      </c>
      <c r="Z12">
        <v>1</v>
      </c>
      <c r="AA12">
        <f t="shared" si="7"/>
        <v>109.63805176998521</v>
      </c>
      <c r="AB12">
        <f t="shared" si="8"/>
        <v>9.6380517699852106</v>
      </c>
      <c r="AD12">
        <v>2.1</v>
      </c>
      <c r="AE12">
        <f>SUMIF($V$2:$V$251,"&gt;2.1",$AB$2:$AB$251)</f>
        <v>1179.8986393549706</v>
      </c>
      <c r="AF12">
        <f>SUMIF($V$2:$V$251,"&gt;2.1",$L$2:$L$251)</f>
        <v>769.87476921822042</v>
      </c>
      <c r="AG12" s="6">
        <f t="shared" si="9"/>
        <v>1.5325851508981316</v>
      </c>
    </row>
    <row r="13" spans="1:33">
      <c r="A13">
        <v>15</v>
      </c>
      <c r="B13" t="s">
        <v>1324</v>
      </c>
      <c r="C13" t="s">
        <v>1325</v>
      </c>
      <c r="D13">
        <v>0.43029337099999998</v>
      </c>
      <c r="E13">
        <v>0.30873868799999998</v>
      </c>
      <c r="F13">
        <v>0.25505774399999998</v>
      </c>
      <c r="G13">
        <v>0.502171276</v>
      </c>
      <c r="H13">
        <v>0.54104882899999995</v>
      </c>
      <c r="I13" s="3">
        <v>14.904797398674742</v>
      </c>
      <c r="J13" s="3">
        <v>0</v>
      </c>
      <c r="K13" s="3">
        <v>0</v>
      </c>
      <c r="L13" s="3">
        <f t="shared" si="3"/>
        <v>14.904797398674742</v>
      </c>
      <c r="M13" s="17">
        <v>3</v>
      </c>
      <c r="N13" s="17">
        <v>2.7</v>
      </c>
      <c r="O13" s="17">
        <v>3.1</v>
      </c>
      <c r="P13" s="4">
        <f t="shared" si="4"/>
        <v>129.80959479734949</v>
      </c>
      <c r="Q13" s="4">
        <f t="shared" si="0"/>
        <v>85.095202601325255</v>
      </c>
      <c r="R13" s="4">
        <f t="shared" si="1"/>
        <v>85.095202601325255</v>
      </c>
      <c r="S13">
        <f t="shared" si="5"/>
        <v>2.1133067942635848</v>
      </c>
      <c r="T13">
        <f t="shared" si="2"/>
        <v>1.9299050766239423</v>
      </c>
      <c r="U13">
        <f t="shared" si="2"/>
        <v>1.9299050766239423</v>
      </c>
      <c r="V13" s="2">
        <f t="shared" si="6"/>
        <v>1.9974155007601466</v>
      </c>
      <c r="Y13">
        <v>3</v>
      </c>
      <c r="Z13">
        <v>1</v>
      </c>
      <c r="AA13">
        <f t="shared" si="7"/>
        <v>129.80959479734949</v>
      </c>
      <c r="AB13">
        <f t="shared" si="8"/>
        <v>29.80959479734949</v>
      </c>
      <c r="AD13" t="s">
        <v>65</v>
      </c>
      <c r="AE13">
        <f>SUMIF($V$2:$V$251,"&lt;2",$AB$2:$AB$251)</f>
        <v>-244.04787576364072</v>
      </c>
      <c r="AF13">
        <f>SUMIF($V$2:$V$251,"&lt;2",$L$2:$L$251)</f>
        <v>2820.0430090091268</v>
      </c>
      <c r="AG13" s="6">
        <f t="shared" si="9"/>
        <v>-8.6540480050831342E-2</v>
      </c>
    </row>
    <row r="14" spans="1:33">
      <c r="A14">
        <v>15</v>
      </c>
      <c r="B14" t="s">
        <v>1334</v>
      </c>
      <c r="C14" t="s">
        <v>1333</v>
      </c>
      <c r="D14">
        <v>0.66590061599999995</v>
      </c>
      <c r="E14">
        <v>0.12567157600000001</v>
      </c>
      <c r="F14">
        <v>0.17427705800000001</v>
      </c>
      <c r="G14">
        <v>0.60054978699999995</v>
      </c>
      <c r="H14">
        <v>0.51833133499999995</v>
      </c>
      <c r="I14" s="3">
        <v>21.461781568819312</v>
      </c>
      <c r="J14" s="3">
        <v>0</v>
      </c>
      <c r="K14" s="3">
        <v>0</v>
      </c>
      <c r="L14" s="3">
        <f t="shared" si="3"/>
        <v>21.461781568819312</v>
      </c>
      <c r="M14" s="17">
        <v>1.66</v>
      </c>
      <c r="N14" s="17">
        <v>6</v>
      </c>
      <c r="O14" s="17">
        <v>3.8</v>
      </c>
      <c r="P14" s="4">
        <f t="shared" si="4"/>
        <v>114.16477583542074</v>
      </c>
      <c r="Q14" s="4">
        <f t="shared" si="0"/>
        <v>78.538218431180695</v>
      </c>
      <c r="R14" s="4">
        <f t="shared" si="1"/>
        <v>78.538218431180695</v>
      </c>
      <c r="S14">
        <f t="shared" si="5"/>
        <v>2.0575321282529289</v>
      </c>
      <c r="T14">
        <f t="shared" si="2"/>
        <v>1.8950810454665752</v>
      </c>
      <c r="U14">
        <f t="shared" si="2"/>
        <v>1.8950810454665752</v>
      </c>
      <c r="V14" s="2">
        <f t="shared" si="6"/>
        <v>1.9385388825504073</v>
      </c>
      <c r="Y14">
        <v>2</v>
      </c>
      <c r="Z14">
        <v>1</v>
      </c>
      <c r="AA14">
        <f t="shared" si="7"/>
        <v>114.16477583542074</v>
      </c>
      <c r="AB14">
        <f t="shared" si="8"/>
        <v>14.164775835420741</v>
      </c>
    </row>
    <row r="15" spans="1:33">
      <c r="A15">
        <v>15</v>
      </c>
      <c r="B15" t="s">
        <v>1328</v>
      </c>
      <c r="C15" t="s">
        <v>1338</v>
      </c>
      <c r="D15">
        <v>0.142716076</v>
      </c>
      <c r="E15">
        <v>0.60997200100000004</v>
      </c>
      <c r="F15">
        <v>0.24030885299999999</v>
      </c>
      <c r="G15">
        <v>0.39534164500000002</v>
      </c>
      <c r="H15">
        <v>0.38065428600000001</v>
      </c>
      <c r="I15" s="3">
        <v>6.8505115596292834</v>
      </c>
      <c r="J15" s="3">
        <v>0</v>
      </c>
      <c r="K15" s="3">
        <v>10.409869057894563</v>
      </c>
      <c r="L15" s="3">
        <f t="shared" si="3"/>
        <v>17.260380617523847</v>
      </c>
      <c r="M15" s="17">
        <v>11</v>
      </c>
      <c r="N15" s="17">
        <v>1.3</v>
      </c>
      <c r="O15" s="17">
        <v>6</v>
      </c>
      <c r="P15" s="4">
        <f t="shared" si="4"/>
        <v>158.0952465383983</v>
      </c>
      <c r="Q15" s="4">
        <f t="shared" si="0"/>
        <v>82.73961938247615</v>
      </c>
      <c r="R15" s="4">
        <f t="shared" si="1"/>
        <v>145.19883372984353</v>
      </c>
      <c r="S15">
        <f t="shared" si="5"/>
        <v>2.1989188121638441</v>
      </c>
      <c r="T15">
        <f t="shared" si="2"/>
        <v>1.917713518729296</v>
      </c>
      <c r="U15">
        <f t="shared" si="2"/>
        <v>2.161963128025731</v>
      </c>
      <c r="V15" s="2">
        <f t="shared" si="6"/>
        <v>2.0031114962028203</v>
      </c>
      <c r="Y15">
        <v>1</v>
      </c>
      <c r="Z15">
        <v>2</v>
      </c>
      <c r="AA15">
        <f t="shared" si="7"/>
        <v>82.73961938247615</v>
      </c>
      <c r="AB15">
        <f t="shared" si="8"/>
        <v>-17.26038061752385</v>
      </c>
    </row>
    <row r="16" spans="1:33">
      <c r="A16">
        <v>15</v>
      </c>
      <c r="B16" t="s">
        <v>1340</v>
      </c>
      <c r="C16" t="s">
        <v>1331</v>
      </c>
      <c r="D16">
        <v>0.479456255</v>
      </c>
      <c r="E16">
        <v>0.24089380899999999</v>
      </c>
      <c r="F16">
        <v>0.276478854</v>
      </c>
      <c r="G16">
        <v>0.38703321899999998</v>
      </c>
      <c r="H16">
        <v>0.43431314100000001</v>
      </c>
      <c r="I16" s="3">
        <v>0</v>
      </c>
      <c r="J16" s="3">
        <v>11.75403887367847</v>
      </c>
      <c r="K16" s="3">
        <v>7.5674650525166927</v>
      </c>
      <c r="L16" s="3">
        <f t="shared" si="3"/>
        <v>19.321503926195163</v>
      </c>
      <c r="M16" s="17">
        <v>1.6</v>
      </c>
      <c r="N16" s="17">
        <v>6.5</v>
      </c>
      <c r="O16" s="17">
        <v>4</v>
      </c>
      <c r="P16" s="4">
        <f t="shared" si="4"/>
        <v>80.678496073804837</v>
      </c>
      <c r="Q16" s="4">
        <f t="shared" si="0"/>
        <v>157.07974875271489</v>
      </c>
      <c r="R16" s="4">
        <f t="shared" si="1"/>
        <v>110.94835628387162</v>
      </c>
      <c r="S16">
        <f t="shared" si="5"/>
        <v>1.9067577939416283</v>
      </c>
      <c r="T16">
        <f t="shared" si="2"/>
        <v>2.1961201979498144</v>
      </c>
      <c r="U16">
        <f t="shared" si="2"/>
        <v>2.0451208724794081</v>
      </c>
      <c r="V16" s="2">
        <f t="shared" si="6"/>
        <v>2.0086713856958665</v>
      </c>
      <c r="Y16">
        <v>1</v>
      </c>
      <c r="Z16">
        <v>1</v>
      </c>
      <c r="AA16">
        <f t="shared" si="7"/>
        <v>110.94835628387162</v>
      </c>
      <c r="AB16">
        <f t="shared" si="8"/>
        <v>10.948356283871618</v>
      </c>
    </row>
    <row r="17" spans="1:28">
      <c r="A17">
        <v>15</v>
      </c>
      <c r="B17" t="s">
        <v>1346</v>
      </c>
      <c r="C17" t="s">
        <v>1326</v>
      </c>
      <c r="D17">
        <v>0.37873217300000001</v>
      </c>
      <c r="E17">
        <v>0.34548224999999999</v>
      </c>
      <c r="F17">
        <v>0.27236422100000002</v>
      </c>
      <c r="G17">
        <v>0.44264851199999999</v>
      </c>
      <c r="H17">
        <v>0.498220567</v>
      </c>
      <c r="I17" s="3">
        <v>7.6544590220172521</v>
      </c>
      <c r="J17" s="3">
        <v>0</v>
      </c>
      <c r="K17" s="3">
        <v>1.3357545547779781</v>
      </c>
      <c r="L17" s="3">
        <f t="shared" si="3"/>
        <v>8.9902135767952309</v>
      </c>
      <c r="M17" s="17">
        <v>3</v>
      </c>
      <c r="N17" s="17">
        <v>2.4500000000000002</v>
      </c>
      <c r="O17" s="17">
        <v>3.5</v>
      </c>
      <c r="P17" s="4">
        <f t="shared" si="4"/>
        <v>113.97316348925652</v>
      </c>
      <c r="Q17" s="4">
        <f t="shared" si="0"/>
        <v>91.009786423204773</v>
      </c>
      <c r="R17" s="4">
        <f t="shared" si="1"/>
        <v>95.684927364927702</v>
      </c>
      <c r="S17">
        <f t="shared" si="5"/>
        <v>2.0568026029103432</v>
      </c>
      <c r="T17">
        <f t="shared" si="2"/>
        <v>1.959088095190022</v>
      </c>
      <c r="U17">
        <f t="shared" si="2"/>
        <v>1.9808435315304029</v>
      </c>
      <c r="V17" s="2">
        <f t="shared" si="6"/>
        <v>1.9953183876949203</v>
      </c>
      <c r="Y17">
        <v>1</v>
      </c>
      <c r="Z17">
        <v>1</v>
      </c>
      <c r="AA17">
        <f t="shared" si="7"/>
        <v>95.684927364927702</v>
      </c>
      <c r="AB17">
        <f t="shared" si="8"/>
        <v>-4.3150726350722977</v>
      </c>
    </row>
    <row r="18" spans="1:28">
      <c r="A18">
        <v>15</v>
      </c>
      <c r="B18" t="s">
        <v>1345</v>
      </c>
      <c r="C18" t="s">
        <v>1336</v>
      </c>
      <c r="D18">
        <v>0.27834586900000002</v>
      </c>
      <c r="E18">
        <v>0.45805720599999999</v>
      </c>
      <c r="F18">
        <v>0.25827539500000002</v>
      </c>
      <c r="G18">
        <v>0.47450326900000001</v>
      </c>
      <c r="H18">
        <v>0.51358984900000004</v>
      </c>
      <c r="I18" s="3">
        <v>10.692810134581979</v>
      </c>
      <c r="J18" s="3">
        <v>0</v>
      </c>
      <c r="K18" s="3">
        <v>2.9420263421867099</v>
      </c>
      <c r="L18" s="3">
        <f t="shared" si="3"/>
        <v>13.634836476768688</v>
      </c>
      <c r="M18" s="17">
        <v>5</v>
      </c>
      <c r="N18" s="17">
        <v>1.8</v>
      </c>
      <c r="O18" s="17">
        <v>3.75</v>
      </c>
      <c r="P18" s="4">
        <f t="shared" si="4"/>
        <v>139.82921419614118</v>
      </c>
      <c r="Q18" s="4">
        <f t="shared" si="0"/>
        <v>86.365163523231317</v>
      </c>
      <c r="R18" s="4">
        <f t="shared" si="1"/>
        <v>97.397762306431474</v>
      </c>
      <c r="S18">
        <f t="shared" si="5"/>
        <v>2.1455979170369388</v>
      </c>
      <c r="T18">
        <f t="shared" si="5"/>
        <v>1.9363385996488678</v>
      </c>
      <c r="U18">
        <f t="shared" si="5"/>
        <v>1.9885489791667821</v>
      </c>
      <c r="V18" s="2">
        <f t="shared" si="6"/>
        <v>1.9977654386384971</v>
      </c>
      <c r="Y18">
        <v>2</v>
      </c>
      <c r="Z18">
        <v>1</v>
      </c>
      <c r="AA18">
        <f t="shared" si="7"/>
        <v>139.82921419614118</v>
      </c>
      <c r="AB18">
        <f t="shared" si="8"/>
        <v>39.82921419614118</v>
      </c>
    </row>
    <row r="19" spans="1:28">
      <c r="A19">
        <v>15</v>
      </c>
      <c r="B19" t="s">
        <v>1335</v>
      </c>
      <c r="C19" t="s">
        <v>1343</v>
      </c>
      <c r="D19">
        <v>0.109740192</v>
      </c>
      <c r="E19">
        <v>0.639668185</v>
      </c>
      <c r="F19">
        <v>0.24498969500000001</v>
      </c>
      <c r="G19">
        <v>0.33200597900000001</v>
      </c>
      <c r="H19">
        <v>0.29957181799999999</v>
      </c>
      <c r="I19" s="3">
        <v>4.9347025624578116</v>
      </c>
      <c r="J19" s="3">
        <v>0</v>
      </c>
      <c r="K19" s="3">
        <v>9.815834137555326</v>
      </c>
      <c r="L19" s="3">
        <f t="shared" si="3"/>
        <v>14.750536700013138</v>
      </c>
      <c r="M19" s="17">
        <v>14</v>
      </c>
      <c r="N19" s="17">
        <v>1.28</v>
      </c>
      <c r="O19" s="17">
        <v>5.75</v>
      </c>
      <c r="P19" s="4">
        <f t="shared" si="4"/>
        <v>154.3352991743962</v>
      </c>
      <c r="Q19" s="4">
        <f t="shared" si="0"/>
        <v>85.249463299986857</v>
      </c>
      <c r="R19" s="4">
        <f t="shared" si="1"/>
        <v>141.69050959092999</v>
      </c>
      <c r="S19">
        <f t="shared" si="5"/>
        <v>2.1884652681459489</v>
      </c>
      <c r="T19">
        <f t="shared" si="5"/>
        <v>1.9306916535110121</v>
      </c>
      <c r="U19">
        <f t="shared" si="5"/>
        <v>2.1513407622423779</v>
      </c>
      <c r="V19" s="2">
        <f t="shared" si="6"/>
        <v>2.0022209416905339</v>
      </c>
      <c r="Y19">
        <v>1</v>
      </c>
      <c r="Z19">
        <v>3</v>
      </c>
      <c r="AA19">
        <f t="shared" si="7"/>
        <v>85.249463299986857</v>
      </c>
      <c r="AB19">
        <f t="shared" si="8"/>
        <v>-14.750536700013143</v>
      </c>
    </row>
    <row r="20" spans="1:28">
      <c r="A20">
        <v>15</v>
      </c>
      <c r="B20" t="s">
        <v>1329</v>
      </c>
      <c r="C20" t="s">
        <v>1332</v>
      </c>
      <c r="D20">
        <v>0.35821216099999997</v>
      </c>
      <c r="E20">
        <v>0.35821216099999997</v>
      </c>
      <c r="F20">
        <v>0.17511584299999999</v>
      </c>
      <c r="G20">
        <v>0.79521286499999999</v>
      </c>
      <c r="H20">
        <v>0.76774205399999995</v>
      </c>
      <c r="I20" s="3">
        <v>9.1045635878418949</v>
      </c>
      <c r="J20" s="3">
        <v>14.809963363753472</v>
      </c>
      <c r="K20" s="3">
        <v>0</v>
      </c>
      <c r="L20" s="3">
        <f t="shared" si="3"/>
        <v>23.914526951595366</v>
      </c>
      <c r="M20" s="17">
        <v>2.4500000000000002</v>
      </c>
      <c r="N20" s="17">
        <v>3</v>
      </c>
      <c r="O20" s="17">
        <v>3.5</v>
      </c>
      <c r="P20" s="4">
        <f t="shared" si="4"/>
        <v>98.391653838617287</v>
      </c>
      <c r="Q20" s="4">
        <f t="shared" si="0"/>
        <v>120.51536313966504</v>
      </c>
      <c r="R20" s="4">
        <f t="shared" si="1"/>
        <v>76.085473048404637</v>
      </c>
      <c r="S20">
        <f t="shared" si="5"/>
        <v>1.9929582605699276</v>
      </c>
      <c r="T20">
        <f t="shared" si="5"/>
        <v>2.0810424137282002</v>
      </c>
      <c r="U20">
        <f t="shared" si="5"/>
        <v>1.8813017451127183</v>
      </c>
      <c r="V20" s="2">
        <f t="shared" si="6"/>
        <v>1.7888023264885744</v>
      </c>
      <c r="Y20">
        <v>2</v>
      </c>
      <c r="Z20">
        <v>2</v>
      </c>
      <c r="AA20">
        <f t="shared" si="7"/>
        <v>76.085473048404637</v>
      </c>
      <c r="AB20">
        <f t="shared" si="8"/>
        <v>-23.914526951595363</v>
      </c>
    </row>
    <row r="21" spans="1:28">
      <c r="A21">
        <v>15</v>
      </c>
      <c r="B21" t="s">
        <v>1327</v>
      </c>
      <c r="C21" t="s">
        <v>1339</v>
      </c>
      <c r="D21">
        <v>0.57413787699999996</v>
      </c>
      <c r="E21">
        <v>0.19885978400000001</v>
      </c>
      <c r="F21">
        <v>0.20306432899999999</v>
      </c>
      <c r="G21">
        <v>0.62134471599999996</v>
      </c>
      <c r="H21">
        <v>0.59339211599999997</v>
      </c>
      <c r="I21" s="3">
        <v>0</v>
      </c>
      <c r="J21" s="3">
        <v>11.577385597424874</v>
      </c>
      <c r="K21" s="3">
        <v>4.9363831516437644</v>
      </c>
      <c r="L21" s="3">
        <f t="shared" si="3"/>
        <v>16.513768749068639</v>
      </c>
      <c r="M21" s="17">
        <v>1.36</v>
      </c>
      <c r="N21" s="17">
        <v>9.5</v>
      </c>
      <c r="O21" s="17">
        <v>5.25</v>
      </c>
      <c r="P21" s="4">
        <f t="shared" si="4"/>
        <v>83.486231250931354</v>
      </c>
      <c r="Q21" s="4">
        <f t="shared" si="0"/>
        <v>193.47139442646767</v>
      </c>
      <c r="R21" s="4">
        <f t="shared" si="1"/>
        <v>109.40224279706112</v>
      </c>
      <c r="S21">
        <f t="shared" si="5"/>
        <v>1.9216148565038578</v>
      </c>
      <c r="T21">
        <f t="shared" si="5"/>
        <v>2.2866167618039932</v>
      </c>
      <c r="U21">
        <f t="shared" si="5"/>
        <v>2.0390262253283398</v>
      </c>
      <c r="V21" s="2">
        <f t="shared" si="6"/>
        <v>1.9720414817276082</v>
      </c>
      <c r="Y21">
        <v>3</v>
      </c>
      <c r="Z21">
        <v>1</v>
      </c>
      <c r="AA21">
        <f t="shared" si="7"/>
        <v>83.486231250931354</v>
      </c>
      <c r="AB21">
        <f t="shared" si="8"/>
        <v>-16.513768749068646</v>
      </c>
    </row>
    <row r="22" spans="1:28">
      <c r="A22">
        <v>16</v>
      </c>
      <c r="B22" t="s">
        <v>1334</v>
      </c>
      <c r="C22" t="s">
        <v>1343</v>
      </c>
      <c r="D22">
        <v>9.5034884E-2</v>
      </c>
      <c r="E22">
        <v>0.707727416</v>
      </c>
      <c r="F22">
        <v>0.16276977200000001</v>
      </c>
      <c r="G22">
        <v>0.56474479600000005</v>
      </c>
      <c r="H22">
        <v>0.44950546499999999</v>
      </c>
      <c r="I22" s="3">
        <v>0</v>
      </c>
      <c r="J22" s="3">
        <v>29.276346067513327</v>
      </c>
      <c r="K22" s="3">
        <v>1.4618222039184616</v>
      </c>
      <c r="L22" s="3">
        <f t="shared" si="3"/>
        <v>30.738168271431789</v>
      </c>
      <c r="M22" s="17">
        <v>5.75</v>
      </c>
      <c r="N22" s="17">
        <v>1.6</v>
      </c>
      <c r="O22" s="17">
        <v>4.5</v>
      </c>
      <c r="P22" s="4">
        <f t="shared" si="4"/>
        <v>69.261831728568211</v>
      </c>
      <c r="Q22" s="4">
        <f t="shared" si="0"/>
        <v>116.10398543658954</v>
      </c>
      <c r="R22" s="4">
        <f t="shared" si="1"/>
        <v>75.840031646201282</v>
      </c>
      <c r="S22">
        <f t="shared" si="5"/>
        <v>1.8404939729063416</v>
      </c>
      <c r="T22">
        <f t="shared" si="5"/>
        <v>2.0648471277782936</v>
      </c>
      <c r="U22">
        <f t="shared" si="5"/>
        <v>1.8798985055505759</v>
      </c>
      <c r="V22" s="2">
        <f t="shared" si="6"/>
        <v>1.9422507045270148</v>
      </c>
      <c r="Y22">
        <v>0</v>
      </c>
      <c r="Z22">
        <v>4</v>
      </c>
      <c r="AA22">
        <f t="shared" si="7"/>
        <v>116.10398543658954</v>
      </c>
      <c r="AB22">
        <f t="shared" si="8"/>
        <v>16.103985436589539</v>
      </c>
    </row>
    <row r="23" spans="1:28">
      <c r="A23">
        <v>16</v>
      </c>
      <c r="B23" t="s">
        <v>1344</v>
      </c>
      <c r="C23" t="s">
        <v>1339</v>
      </c>
      <c r="D23">
        <v>0.50242261300000002</v>
      </c>
      <c r="E23">
        <v>0.203174462</v>
      </c>
      <c r="F23">
        <v>0.29223626600000002</v>
      </c>
      <c r="G23">
        <v>0.315821299</v>
      </c>
      <c r="H23">
        <v>0.36214215799999999</v>
      </c>
      <c r="I23" s="3">
        <v>30.08377261482735</v>
      </c>
      <c r="J23" s="3">
        <v>0</v>
      </c>
      <c r="K23" s="3">
        <v>11.270907517299895</v>
      </c>
      <c r="L23" s="3">
        <f t="shared" si="3"/>
        <v>41.354680132127243</v>
      </c>
      <c r="M23" s="17">
        <v>2.9</v>
      </c>
      <c r="N23" s="17">
        <v>2.7</v>
      </c>
      <c r="O23" s="17">
        <v>3.25</v>
      </c>
      <c r="P23" s="4">
        <f t="shared" si="4"/>
        <v>145.88826045087208</v>
      </c>
      <c r="Q23" s="4">
        <f t="shared" si="0"/>
        <v>58.64531986787275</v>
      </c>
      <c r="R23" s="4">
        <f t="shared" si="1"/>
        <v>95.275769299097405</v>
      </c>
      <c r="S23">
        <f t="shared" si="5"/>
        <v>2.1640203458582605</v>
      </c>
      <c r="T23">
        <f t="shared" si="5"/>
        <v>1.7682333593900248</v>
      </c>
      <c r="U23">
        <f t="shared" si="5"/>
        <v>1.9789824641459008</v>
      </c>
      <c r="V23" s="2">
        <f t="shared" si="6"/>
        <v>2.024843064037269</v>
      </c>
      <c r="Y23">
        <v>1</v>
      </c>
      <c r="Z23">
        <v>0</v>
      </c>
      <c r="AA23">
        <f t="shared" si="7"/>
        <v>145.88826045087208</v>
      </c>
      <c r="AB23">
        <f t="shared" si="8"/>
        <v>45.888260450872082</v>
      </c>
    </row>
    <row r="24" spans="1:28">
      <c r="A24">
        <v>16</v>
      </c>
      <c r="B24" t="s">
        <v>1329</v>
      </c>
      <c r="C24" t="s">
        <v>1346</v>
      </c>
      <c r="D24">
        <v>0.71101608199999999</v>
      </c>
      <c r="E24">
        <v>6.2215703999999997E-2</v>
      </c>
      <c r="F24">
        <v>0.101996607</v>
      </c>
      <c r="G24">
        <v>0.67232399700000001</v>
      </c>
      <c r="H24">
        <v>0.49732030599999999</v>
      </c>
      <c r="I24" s="3">
        <v>19.3864862082849</v>
      </c>
      <c r="J24" s="3">
        <v>0</v>
      </c>
      <c r="K24" s="3">
        <v>0</v>
      </c>
      <c r="L24" s="3">
        <f t="shared" si="3"/>
        <v>19.3864862082849</v>
      </c>
      <c r="M24" s="17">
        <v>1.33</v>
      </c>
      <c r="N24" s="17">
        <v>10</v>
      </c>
      <c r="O24" s="17">
        <v>5.75</v>
      </c>
      <c r="P24" s="4">
        <f t="shared" si="4"/>
        <v>106.39754044873402</v>
      </c>
      <c r="Q24" s="4">
        <f t="shared" si="0"/>
        <v>80.613513791715093</v>
      </c>
      <c r="R24" s="4">
        <f t="shared" si="1"/>
        <v>80.613513791715093</v>
      </c>
      <c r="S24">
        <f t="shared" si="5"/>
        <v>2.0269315886555623</v>
      </c>
      <c r="T24">
        <f t="shared" si="5"/>
        <v>1.9064078516464886</v>
      </c>
      <c r="U24">
        <f t="shared" si="5"/>
        <v>1.9064078516464886</v>
      </c>
      <c r="V24" s="2">
        <f t="shared" si="6"/>
        <v>1.7542365956753285</v>
      </c>
      <c r="Y24">
        <v>4</v>
      </c>
      <c r="Z24">
        <v>1</v>
      </c>
      <c r="AA24">
        <f t="shared" si="7"/>
        <v>106.39754044873402</v>
      </c>
      <c r="AB24">
        <f t="shared" si="8"/>
        <v>6.3975404487340199</v>
      </c>
    </row>
    <row r="25" spans="1:28">
      <c r="A25">
        <v>16</v>
      </c>
      <c r="B25" t="s">
        <v>1332</v>
      </c>
      <c r="C25" t="s">
        <v>1333</v>
      </c>
      <c r="D25">
        <v>0.67000870899999998</v>
      </c>
      <c r="E25">
        <v>0.119631379</v>
      </c>
      <c r="F25">
        <v>0.15674855700000001</v>
      </c>
      <c r="G25">
        <v>0.65471519199999995</v>
      </c>
      <c r="H25">
        <v>0.55692426100000003</v>
      </c>
      <c r="I25" s="3">
        <v>0</v>
      </c>
      <c r="J25" s="3">
        <v>4.7658594740426388</v>
      </c>
      <c r="K25" s="3">
        <v>0.83214047346355979</v>
      </c>
      <c r="L25" s="3">
        <f t="shared" si="3"/>
        <v>5.5979999475061986</v>
      </c>
      <c r="M25" s="17">
        <v>1.28</v>
      </c>
      <c r="N25" s="17">
        <v>12</v>
      </c>
      <c r="O25" s="17">
        <v>6</v>
      </c>
      <c r="P25" s="4">
        <f t="shared" si="4"/>
        <v>94.402000052493804</v>
      </c>
      <c r="Q25" s="4">
        <f t="shared" si="0"/>
        <v>151.59231374100546</v>
      </c>
      <c r="R25" s="4">
        <f t="shared" si="1"/>
        <v>99.394842893275154</v>
      </c>
      <c r="S25">
        <f t="shared" si="5"/>
        <v>1.9749811955963748</v>
      </c>
      <c r="T25">
        <f t="shared" si="5"/>
        <v>2.180677181609405</v>
      </c>
      <c r="U25">
        <f t="shared" si="5"/>
        <v>1.9973638515895091</v>
      </c>
      <c r="V25" s="2">
        <f t="shared" si="6"/>
        <v>1.8972159210911879</v>
      </c>
      <c r="Y25">
        <v>1</v>
      </c>
      <c r="Z25">
        <v>0</v>
      </c>
      <c r="AA25">
        <f t="shared" si="7"/>
        <v>94.402000052493804</v>
      </c>
      <c r="AB25">
        <f t="shared" si="8"/>
        <v>-5.5979999475061959</v>
      </c>
    </row>
    <row r="26" spans="1:28">
      <c r="A26">
        <v>16</v>
      </c>
      <c r="B26" t="s">
        <v>1341</v>
      </c>
      <c r="C26" t="s">
        <v>1325</v>
      </c>
      <c r="D26">
        <v>0.43362118399999999</v>
      </c>
      <c r="E26">
        <v>0.30992719099999999</v>
      </c>
      <c r="F26">
        <v>0.249355356</v>
      </c>
      <c r="G26">
        <v>0.52636300899999999</v>
      </c>
      <c r="H26">
        <v>0.55980516400000002</v>
      </c>
      <c r="I26" s="3">
        <v>3.4326650031200292</v>
      </c>
      <c r="J26" s="3">
        <v>4.0109542283486714</v>
      </c>
      <c r="K26" s="3">
        <v>0</v>
      </c>
      <c r="L26" s="3">
        <f t="shared" si="3"/>
        <v>7.4436192314687002</v>
      </c>
      <c r="M26" s="17">
        <v>2.2999999999999998</v>
      </c>
      <c r="N26" s="17">
        <v>3.4</v>
      </c>
      <c r="O26" s="17">
        <v>3.4</v>
      </c>
      <c r="P26" s="4">
        <f t="shared" si="4"/>
        <v>100.45151027570738</v>
      </c>
      <c r="Q26" s="4">
        <f t="shared" si="0"/>
        <v>106.19362514491678</v>
      </c>
      <c r="R26" s="4">
        <f t="shared" si="1"/>
        <v>92.556380768531298</v>
      </c>
      <c r="S26">
        <f t="shared" si="5"/>
        <v>2.0019564706957675</v>
      </c>
      <c r="T26">
        <f t="shared" si="5"/>
        <v>2.0260984466184913</v>
      </c>
      <c r="U26">
        <f t="shared" si="5"/>
        <v>1.9664063640618168</v>
      </c>
      <c r="V26" s="2">
        <f t="shared" si="6"/>
        <v>1.9863676943407924</v>
      </c>
      <c r="Y26">
        <v>3</v>
      </c>
      <c r="Z26">
        <v>2</v>
      </c>
      <c r="AA26">
        <f t="shared" si="7"/>
        <v>100.45151027570738</v>
      </c>
      <c r="AB26">
        <f t="shared" si="8"/>
        <v>0.45151027570737767</v>
      </c>
    </row>
    <row r="27" spans="1:28">
      <c r="A27">
        <v>16</v>
      </c>
      <c r="B27" t="s">
        <v>1335</v>
      </c>
      <c r="C27" t="s">
        <v>1324</v>
      </c>
      <c r="D27">
        <v>0.54867060499999998</v>
      </c>
      <c r="E27">
        <v>0.186717569</v>
      </c>
      <c r="F27">
        <v>0.25978958800000002</v>
      </c>
      <c r="G27">
        <v>0.39219419599999999</v>
      </c>
      <c r="H27">
        <v>0.41208314000000001</v>
      </c>
      <c r="I27" s="3">
        <v>36.168587732874563</v>
      </c>
      <c r="J27" s="3">
        <v>0</v>
      </c>
      <c r="K27" s="3">
        <v>8.9767090794419282</v>
      </c>
      <c r="L27" s="3">
        <f t="shared" si="3"/>
        <v>45.145296812316488</v>
      </c>
      <c r="M27" s="17">
        <v>2.9</v>
      </c>
      <c r="N27" s="17">
        <v>2.75</v>
      </c>
      <c r="O27" s="17">
        <v>3.2</v>
      </c>
      <c r="P27" s="4">
        <f t="shared" si="4"/>
        <v>159.74360761301975</v>
      </c>
      <c r="Q27" s="4">
        <f t="shared" si="0"/>
        <v>54.854703187683512</v>
      </c>
      <c r="R27" s="4">
        <f t="shared" si="1"/>
        <v>83.580172241897685</v>
      </c>
      <c r="S27">
        <f t="shared" si="5"/>
        <v>2.2034234882142405</v>
      </c>
      <c r="T27">
        <f t="shared" si="5"/>
        <v>1.7392138694839643</v>
      </c>
      <c r="U27">
        <f t="shared" si="5"/>
        <v>1.9221032618019676</v>
      </c>
      <c r="V27" s="2">
        <f t="shared" si="6"/>
        <v>2.0330378985078359</v>
      </c>
      <c r="Y27">
        <v>1</v>
      </c>
      <c r="Z27">
        <v>0</v>
      </c>
      <c r="AA27">
        <f t="shared" si="7"/>
        <v>159.74360761301975</v>
      </c>
      <c r="AB27">
        <f t="shared" si="8"/>
        <v>59.743607613019748</v>
      </c>
    </row>
    <row r="28" spans="1:28">
      <c r="A28">
        <v>16</v>
      </c>
      <c r="B28" t="s">
        <v>1336</v>
      </c>
      <c r="C28" t="s">
        <v>1338</v>
      </c>
      <c r="D28">
        <v>0.13405823</v>
      </c>
      <c r="E28">
        <v>0.65215678399999999</v>
      </c>
      <c r="F28">
        <v>0.19030689100000001</v>
      </c>
      <c r="G28">
        <v>0.55573655200000005</v>
      </c>
      <c r="H28">
        <v>0.49210493</v>
      </c>
      <c r="I28" s="3">
        <v>0</v>
      </c>
      <c r="J28" s="3">
        <v>34.364170236391345</v>
      </c>
      <c r="K28" s="3">
        <v>3.0517701825909587</v>
      </c>
      <c r="L28" s="3">
        <f t="shared" si="3"/>
        <v>37.415940418982302</v>
      </c>
      <c r="M28" s="17">
        <v>4</v>
      </c>
      <c r="N28" s="17">
        <v>1.95</v>
      </c>
      <c r="O28" s="17">
        <v>3.8</v>
      </c>
      <c r="P28" s="4">
        <f t="shared" si="4"/>
        <v>62.584059581017698</v>
      </c>
      <c r="Q28" s="4">
        <f t="shared" si="0"/>
        <v>129.59419154198082</v>
      </c>
      <c r="R28" s="4">
        <f t="shared" si="1"/>
        <v>74.180786274863337</v>
      </c>
      <c r="S28">
        <f t="shared" si="5"/>
        <v>1.7964637306934028</v>
      </c>
      <c r="T28">
        <f t="shared" si="5"/>
        <v>2.1125855367367601</v>
      </c>
      <c r="U28">
        <f t="shared" si="5"/>
        <v>1.8702914322957012</v>
      </c>
      <c r="V28" s="2">
        <f t="shared" si="6"/>
        <v>1.9744970853032453</v>
      </c>
      <c r="Y28">
        <v>2</v>
      </c>
      <c r="Z28">
        <v>0</v>
      </c>
      <c r="AA28">
        <f t="shared" si="7"/>
        <v>62.584059581017698</v>
      </c>
      <c r="AB28">
        <f t="shared" si="8"/>
        <v>-37.415940418982302</v>
      </c>
    </row>
    <row r="29" spans="1:28">
      <c r="A29">
        <v>16</v>
      </c>
      <c r="B29" t="s">
        <v>1326</v>
      </c>
      <c r="C29" t="s">
        <v>1327</v>
      </c>
      <c r="D29">
        <v>0.158054272</v>
      </c>
      <c r="E29">
        <v>0.60242223399999995</v>
      </c>
      <c r="F29">
        <v>0.230020111</v>
      </c>
      <c r="G29">
        <v>0.45231280499999998</v>
      </c>
      <c r="H29">
        <v>0.43654662399999999</v>
      </c>
      <c r="I29" s="3">
        <v>0</v>
      </c>
      <c r="J29" s="3">
        <v>25.210869816541464</v>
      </c>
      <c r="K29" s="3">
        <v>4.5018285796313107</v>
      </c>
      <c r="L29" s="3">
        <f t="shared" si="3"/>
        <v>29.712698396172776</v>
      </c>
      <c r="M29" s="17">
        <v>3.8</v>
      </c>
      <c r="N29" s="17">
        <v>2</v>
      </c>
      <c r="O29" s="17">
        <v>3.75</v>
      </c>
      <c r="P29" s="4">
        <f t="shared" si="4"/>
        <v>70.287301603827231</v>
      </c>
      <c r="Q29" s="4">
        <f t="shared" si="0"/>
        <v>120.70904123691015</v>
      </c>
      <c r="R29" s="4">
        <f t="shared" si="1"/>
        <v>87.16915877744465</v>
      </c>
      <c r="S29">
        <f t="shared" si="5"/>
        <v>1.8468768706595946</v>
      </c>
      <c r="T29">
        <f t="shared" si="5"/>
        <v>2.0817398004390579</v>
      </c>
      <c r="U29">
        <f t="shared" si="5"/>
        <v>1.9403628548639871</v>
      </c>
      <c r="V29" s="2">
        <f t="shared" si="6"/>
        <v>1.9923155997090429</v>
      </c>
      <c r="Y29">
        <v>0</v>
      </c>
      <c r="Z29">
        <v>2</v>
      </c>
      <c r="AA29">
        <f t="shared" si="7"/>
        <v>120.70904123691015</v>
      </c>
      <c r="AB29">
        <f t="shared" si="8"/>
        <v>20.709041236910153</v>
      </c>
    </row>
    <row r="30" spans="1:28">
      <c r="A30">
        <v>16</v>
      </c>
      <c r="B30" t="s">
        <v>1331</v>
      </c>
      <c r="C30" t="s">
        <v>1345</v>
      </c>
      <c r="D30">
        <v>0.33355072800000002</v>
      </c>
      <c r="E30">
        <v>0.26675416499999999</v>
      </c>
      <c r="F30">
        <v>0.399565108</v>
      </c>
      <c r="G30">
        <v>0.14260688699999999</v>
      </c>
      <c r="H30">
        <v>0.22668554099999999</v>
      </c>
      <c r="I30" s="3">
        <v>6.5158882446663657</v>
      </c>
      <c r="J30" s="3">
        <v>0</v>
      </c>
      <c r="K30" s="3">
        <v>15.630391662603058</v>
      </c>
      <c r="L30" s="3">
        <f t="shared" si="3"/>
        <v>22.146279907269424</v>
      </c>
      <c r="M30" s="17">
        <v>2.9</v>
      </c>
      <c r="N30" s="17">
        <v>2.7</v>
      </c>
      <c r="O30" s="17">
        <v>3.2</v>
      </c>
      <c r="P30" s="4">
        <f t="shared" si="4"/>
        <v>96.749796002263039</v>
      </c>
      <c r="Q30" s="4">
        <f t="shared" si="0"/>
        <v>77.853720092730569</v>
      </c>
      <c r="R30" s="4">
        <f t="shared" si="1"/>
        <v>127.87097341306037</v>
      </c>
      <c r="S30">
        <f t="shared" si="5"/>
        <v>1.9856500579784437</v>
      </c>
      <c r="T30">
        <f t="shared" si="5"/>
        <v>1.8912793693401682</v>
      </c>
      <c r="U30">
        <f t="shared" si="5"/>
        <v>2.1067719712400863</v>
      </c>
      <c r="V30" s="2">
        <f t="shared" si="6"/>
        <v>2.0086142415619332</v>
      </c>
      <c r="Y30">
        <v>1</v>
      </c>
      <c r="Z30">
        <v>2</v>
      </c>
      <c r="AA30">
        <f t="shared" si="7"/>
        <v>77.853720092730569</v>
      </c>
      <c r="AB30">
        <f t="shared" si="8"/>
        <v>-22.146279907269431</v>
      </c>
    </row>
    <row r="31" spans="1:28">
      <c r="A31">
        <v>16</v>
      </c>
      <c r="B31" t="s">
        <v>1340</v>
      </c>
      <c r="C31" t="s">
        <v>1328</v>
      </c>
      <c r="D31">
        <v>0.35422604099999999</v>
      </c>
      <c r="E31">
        <v>0.392675512</v>
      </c>
      <c r="F31">
        <v>0.244731748</v>
      </c>
      <c r="G31">
        <v>0.55873827700000001</v>
      </c>
      <c r="H31">
        <v>0.58911510199999995</v>
      </c>
      <c r="I31" s="3">
        <v>0</v>
      </c>
      <c r="J31" s="3">
        <v>26.19941527553938</v>
      </c>
      <c r="K31" s="3">
        <v>6.8238586599562963</v>
      </c>
      <c r="L31" s="3">
        <f t="shared" si="3"/>
        <v>33.023273935495673</v>
      </c>
      <c r="M31" s="17">
        <v>1.8</v>
      </c>
      <c r="N31" s="17">
        <v>5</v>
      </c>
      <c r="O31" s="17">
        <v>3.75</v>
      </c>
      <c r="P31" s="4">
        <f t="shared" si="4"/>
        <v>66.976726064504319</v>
      </c>
      <c r="Q31" s="4">
        <f t="shared" si="0"/>
        <v>197.97380244220122</v>
      </c>
      <c r="R31" s="4">
        <f t="shared" si="1"/>
        <v>92.566196039340426</v>
      </c>
      <c r="S31">
        <f t="shared" si="5"/>
        <v>1.8259239146748756</v>
      </c>
      <c r="T31">
        <f t="shared" si="5"/>
        <v>2.296607724566893</v>
      </c>
      <c r="U31">
        <f t="shared" si="5"/>
        <v>1.9664524169855422</v>
      </c>
      <c r="V31" s="2">
        <f t="shared" si="6"/>
        <v>2.0298647509376591</v>
      </c>
      <c r="Y31">
        <v>2</v>
      </c>
      <c r="Z31">
        <v>2</v>
      </c>
      <c r="AA31">
        <f t="shared" si="7"/>
        <v>92.566196039340426</v>
      </c>
      <c r="AB31">
        <f t="shared" si="8"/>
        <v>-7.4338039606595743</v>
      </c>
    </row>
    <row r="32" spans="1:28">
      <c r="A32">
        <v>17</v>
      </c>
      <c r="B32" t="s">
        <v>1338</v>
      </c>
      <c r="C32" t="s">
        <v>1340</v>
      </c>
      <c r="D32">
        <v>0.38848750700000001</v>
      </c>
      <c r="E32">
        <v>0.30528118199999998</v>
      </c>
      <c r="F32">
        <v>0.166704564</v>
      </c>
      <c r="G32">
        <v>0.785568657</v>
      </c>
      <c r="H32">
        <v>0.75686153300000003</v>
      </c>
      <c r="I32" s="3">
        <v>0</v>
      </c>
      <c r="J32" s="3">
        <v>31.076125238548439</v>
      </c>
      <c r="K32" s="3">
        <v>11.753949163363327</v>
      </c>
      <c r="L32" s="3">
        <f t="shared" si="3"/>
        <v>42.830074401911766</v>
      </c>
      <c r="M32" s="17">
        <v>1.22</v>
      </c>
      <c r="N32" s="17">
        <v>13</v>
      </c>
      <c r="O32" s="17">
        <v>7.5</v>
      </c>
      <c r="P32" s="4">
        <f t="shared" si="4"/>
        <v>57.169925598088227</v>
      </c>
      <c r="Q32" s="4">
        <f t="shared" si="0"/>
        <v>461.15955369921795</v>
      </c>
      <c r="R32" s="4">
        <f t="shared" si="1"/>
        <v>145.32454432331318</v>
      </c>
      <c r="S32">
        <f t="shared" si="5"/>
        <v>1.7571676270164285</v>
      </c>
      <c r="T32">
        <f t="shared" si="5"/>
        <v>2.6638512102108618</v>
      </c>
      <c r="U32">
        <f t="shared" si="5"/>
        <v>2.1623389698656124</v>
      </c>
      <c r="V32" s="2">
        <f t="shared" si="6"/>
        <v>1.8563330921176764</v>
      </c>
      <c r="Y32">
        <v>3</v>
      </c>
      <c r="Z32">
        <v>1</v>
      </c>
      <c r="AA32">
        <f t="shared" si="7"/>
        <v>57.169925598088227</v>
      </c>
      <c r="AB32">
        <f t="shared" si="8"/>
        <v>-42.830074401911773</v>
      </c>
    </row>
    <row r="33" spans="1:28">
      <c r="A33">
        <v>17</v>
      </c>
      <c r="B33" t="s">
        <v>1345</v>
      </c>
      <c r="C33" t="s">
        <v>1334</v>
      </c>
      <c r="D33">
        <v>0.60607504899999998</v>
      </c>
      <c r="E33">
        <v>0.17129275299999999</v>
      </c>
      <c r="F33">
        <v>0.19966471099999999</v>
      </c>
      <c r="G33">
        <v>0.591184245</v>
      </c>
      <c r="H33">
        <v>0.55222726300000002</v>
      </c>
      <c r="I33" s="3">
        <v>22.062030238015108</v>
      </c>
      <c r="J33" s="3">
        <v>0</v>
      </c>
      <c r="K33" s="3">
        <v>0</v>
      </c>
      <c r="L33" s="3">
        <f t="shared" si="3"/>
        <v>22.062030238015108</v>
      </c>
      <c r="M33" s="17">
        <v>1.95</v>
      </c>
      <c r="N33" s="17">
        <v>4.33</v>
      </c>
      <c r="O33" s="17">
        <v>3.6</v>
      </c>
      <c r="P33" s="4">
        <f t="shared" si="4"/>
        <v>120.95892872611435</v>
      </c>
      <c r="Q33" s="4">
        <f t="shared" si="0"/>
        <v>77.937969761984888</v>
      </c>
      <c r="R33" s="4">
        <f t="shared" si="1"/>
        <v>77.937969761984888</v>
      </c>
      <c r="S33">
        <f t="shared" si="5"/>
        <v>2.0826379318410155</v>
      </c>
      <c r="T33">
        <f t="shared" si="5"/>
        <v>1.8917490884896331</v>
      </c>
      <c r="U33">
        <f t="shared" si="5"/>
        <v>1.8917490884896331</v>
      </c>
      <c r="V33" s="2">
        <f t="shared" si="6"/>
        <v>1.963993330980228</v>
      </c>
      <c r="Y33">
        <v>2</v>
      </c>
      <c r="Z33">
        <v>0</v>
      </c>
      <c r="AA33">
        <f t="shared" si="7"/>
        <v>120.95892872611435</v>
      </c>
      <c r="AB33">
        <f t="shared" si="8"/>
        <v>20.958928726114351</v>
      </c>
    </row>
    <row r="34" spans="1:28">
      <c r="A34">
        <v>17</v>
      </c>
      <c r="B34" t="s">
        <v>1327</v>
      </c>
      <c r="C34" t="s">
        <v>1335</v>
      </c>
      <c r="D34">
        <v>0.61794484699999996</v>
      </c>
      <c r="E34">
        <v>0.161790717</v>
      </c>
      <c r="F34">
        <v>0.19639872</v>
      </c>
      <c r="G34">
        <v>0.58742417999999996</v>
      </c>
      <c r="H34">
        <v>0.54203123200000003</v>
      </c>
      <c r="I34" s="3">
        <v>0</v>
      </c>
      <c r="J34" s="3">
        <v>12.526615414610252</v>
      </c>
      <c r="K34" s="3">
        <v>10.43116036166554</v>
      </c>
      <c r="L34" s="3">
        <f t="shared" si="3"/>
        <v>22.957775776275792</v>
      </c>
      <c r="M34" s="17">
        <v>1.18</v>
      </c>
      <c r="N34" s="17">
        <v>19</v>
      </c>
      <c r="O34" s="17">
        <v>8</v>
      </c>
      <c r="P34" s="4">
        <f t="shared" si="4"/>
        <v>77.042224223724219</v>
      </c>
      <c r="Q34" s="4">
        <f t="shared" si="0"/>
        <v>315.04791710131894</v>
      </c>
      <c r="R34" s="4">
        <f t="shared" si="1"/>
        <v>160.49150711704851</v>
      </c>
      <c r="S34">
        <f t="shared" si="5"/>
        <v>1.8867288124620905</v>
      </c>
      <c r="T34">
        <f t="shared" si="5"/>
        <v>2.4983766126786686</v>
      </c>
      <c r="U34">
        <f t="shared" si="5"/>
        <v>2.2054520553714756</v>
      </c>
      <c r="V34" s="2">
        <f t="shared" si="6"/>
        <v>2.0032564515450182</v>
      </c>
      <c r="Y34">
        <v>1</v>
      </c>
      <c r="Z34">
        <v>0</v>
      </c>
      <c r="AA34">
        <f t="shared" si="7"/>
        <v>77.042224223724219</v>
      </c>
      <c r="AB34">
        <f t="shared" si="8"/>
        <v>-22.957775776275781</v>
      </c>
    </row>
    <row r="35" spans="1:28">
      <c r="A35">
        <v>17</v>
      </c>
      <c r="B35" t="s">
        <v>1333</v>
      </c>
      <c r="C35" t="s">
        <v>1331</v>
      </c>
      <c r="D35">
        <v>0.22782988500000001</v>
      </c>
      <c r="E35">
        <v>0.138176465</v>
      </c>
      <c r="F35">
        <v>0.63399251700000003</v>
      </c>
      <c r="G35">
        <v>1.5855049E-2</v>
      </c>
      <c r="H35">
        <v>4.9757475000000002E-2</v>
      </c>
      <c r="I35" s="3">
        <v>5.0043812198716973</v>
      </c>
      <c r="J35" s="3">
        <v>0</v>
      </c>
      <c r="K35" s="3">
        <v>48.427214679881587</v>
      </c>
      <c r="L35" s="3">
        <f t="shared" si="3"/>
        <v>53.431595899753283</v>
      </c>
      <c r="M35" s="17">
        <v>2.6</v>
      </c>
      <c r="N35" s="17">
        <v>3.1</v>
      </c>
      <c r="O35" s="17">
        <v>3.1</v>
      </c>
      <c r="P35" s="4">
        <f t="shared" si="4"/>
        <v>59.579795271913127</v>
      </c>
      <c r="Q35" s="4">
        <f t="shared" si="0"/>
        <v>46.56840410024671</v>
      </c>
      <c r="R35" s="4">
        <f t="shared" si="1"/>
        <v>196.69276960787963</v>
      </c>
      <c r="S35">
        <f t="shared" si="5"/>
        <v>1.7750990065589312</v>
      </c>
      <c r="T35">
        <f t="shared" si="5"/>
        <v>1.6680913549107752</v>
      </c>
      <c r="U35">
        <f t="shared" si="5"/>
        <v>2.2937883956228737</v>
      </c>
      <c r="V35" s="2">
        <f t="shared" si="6"/>
        <v>2.0891562476529044</v>
      </c>
      <c r="Y35">
        <v>0</v>
      </c>
      <c r="Z35">
        <v>1</v>
      </c>
      <c r="AA35">
        <f t="shared" si="7"/>
        <v>46.56840410024671</v>
      </c>
      <c r="AB35">
        <f t="shared" si="8"/>
        <v>-53.43159589975329</v>
      </c>
    </row>
    <row r="36" spans="1:28">
      <c r="A36">
        <v>17</v>
      </c>
      <c r="B36" t="s">
        <v>1325</v>
      </c>
      <c r="C36" t="s">
        <v>1326</v>
      </c>
      <c r="D36">
        <v>0.26942153000000002</v>
      </c>
      <c r="E36">
        <v>0.250887888</v>
      </c>
      <c r="F36">
        <v>0.47966941299999999</v>
      </c>
      <c r="G36">
        <v>7.0870757000000006E-2</v>
      </c>
      <c r="H36">
        <v>0.14224708</v>
      </c>
      <c r="I36" s="3">
        <v>0</v>
      </c>
      <c r="J36" s="3">
        <v>0</v>
      </c>
      <c r="K36" s="3">
        <v>24.31883713988416</v>
      </c>
      <c r="L36" s="3">
        <f t="shared" si="3"/>
        <v>24.31883713988416</v>
      </c>
      <c r="M36" s="17">
        <v>2.62</v>
      </c>
      <c r="N36" s="17">
        <v>3</v>
      </c>
      <c r="O36" s="17">
        <v>3.2</v>
      </c>
      <c r="P36" s="4">
        <f t="shared" si="4"/>
        <v>75.681162860115847</v>
      </c>
      <c r="Q36" s="4">
        <f t="shared" si="0"/>
        <v>75.681162860115847</v>
      </c>
      <c r="R36" s="4">
        <f t="shared" si="1"/>
        <v>153.50144170774516</v>
      </c>
      <c r="S36">
        <f t="shared" si="5"/>
        <v>1.8789877964890271</v>
      </c>
      <c r="T36">
        <f t="shared" si="5"/>
        <v>1.8789877964890271</v>
      </c>
      <c r="U36">
        <f t="shared" si="5"/>
        <v>2.1861124587889571</v>
      </c>
      <c r="V36" s="2">
        <f t="shared" si="6"/>
        <v>2.0262663266795942</v>
      </c>
      <c r="Y36">
        <v>1</v>
      </c>
      <c r="Z36">
        <v>0</v>
      </c>
      <c r="AA36">
        <f t="shared" si="7"/>
        <v>75.681162860115847</v>
      </c>
      <c r="AB36">
        <f t="shared" si="8"/>
        <v>-24.318837139884153</v>
      </c>
    </row>
    <row r="37" spans="1:28">
      <c r="A37">
        <v>17</v>
      </c>
      <c r="B37" t="s">
        <v>1328</v>
      </c>
      <c r="C37" t="s">
        <v>1344</v>
      </c>
      <c r="D37">
        <v>0.64976157599999995</v>
      </c>
      <c r="E37">
        <v>0.108687176</v>
      </c>
      <c r="F37">
        <v>0.23459122800000001</v>
      </c>
      <c r="G37">
        <v>0.357035616</v>
      </c>
      <c r="H37">
        <v>0.31593388300000003</v>
      </c>
      <c r="I37" s="3">
        <v>12.690307015536137</v>
      </c>
      <c r="J37" s="3">
        <v>0</v>
      </c>
      <c r="K37" s="3">
        <v>1.6303991442917458</v>
      </c>
      <c r="L37" s="3">
        <f t="shared" si="3"/>
        <v>14.320706159827882</v>
      </c>
      <c r="M37" s="17">
        <v>1.64</v>
      </c>
      <c r="N37" s="17">
        <v>6</v>
      </c>
      <c r="O37" s="17">
        <v>3.9</v>
      </c>
      <c r="P37" s="4">
        <f t="shared" si="4"/>
        <v>106.49139734565138</v>
      </c>
      <c r="Q37" s="4">
        <f t="shared" si="0"/>
        <v>85.679293840172122</v>
      </c>
      <c r="R37" s="4">
        <f t="shared" si="1"/>
        <v>92.037850502909933</v>
      </c>
      <c r="S37">
        <f t="shared" si="5"/>
        <v>2.0273145257445719</v>
      </c>
      <c r="T37">
        <f t="shared" si="5"/>
        <v>1.9328758784286031</v>
      </c>
      <c r="U37">
        <f t="shared" si="5"/>
        <v>1.9639664673887627</v>
      </c>
      <c r="V37" s="2">
        <f t="shared" si="6"/>
        <v>1.9880792074159617</v>
      </c>
      <c r="Y37">
        <v>3</v>
      </c>
      <c r="Z37">
        <v>2</v>
      </c>
      <c r="AA37">
        <f t="shared" si="7"/>
        <v>106.49139734565138</v>
      </c>
      <c r="AB37">
        <f t="shared" si="8"/>
        <v>6.4913973456513787</v>
      </c>
    </row>
    <row r="38" spans="1:28">
      <c r="A38">
        <v>17</v>
      </c>
      <c r="B38" t="s">
        <v>1346</v>
      </c>
      <c r="C38" t="s">
        <v>1341</v>
      </c>
      <c r="D38">
        <v>0.47269322200000002</v>
      </c>
      <c r="E38">
        <v>0.257682511</v>
      </c>
      <c r="F38">
        <v>0.26530741000000002</v>
      </c>
      <c r="G38">
        <v>0.435682444</v>
      </c>
      <c r="H38">
        <v>0.477842131</v>
      </c>
      <c r="I38" s="3">
        <v>23.802731354322525</v>
      </c>
      <c r="J38" s="3">
        <v>0</v>
      </c>
      <c r="K38" s="3">
        <v>7.5804320185330276</v>
      </c>
      <c r="L38" s="3">
        <f t="shared" si="3"/>
        <v>31.383163372855552</v>
      </c>
      <c r="M38" s="17">
        <v>2.9</v>
      </c>
      <c r="N38" s="17">
        <v>2.5</v>
      </c>
      <c r="O38" s="17">
        <v>3.6</v>
      </c>
      <c r="P38" s="4">
        <f t="shared" si="4"/>
        <v>137.64475755467976</v>
      </c>
      <c r="Q38" s="4">
        <f t="shared" si="0"/>
        <v>68.616836627144437</v>
      </c>
      <c r="R38" s="4">
        <f t="shared" si="1"/>
        <v>95.906391893863344</v>
      </c>
      <c r="S38">
        <f t="shared" si="5"/>
        <v>2.1387596751668281</v>
      </c>
      <c r="T38">
        <f t="shared" si="5"/>
        <v>1.8364306923409188</v>
      </c>
      <c r="U38">
        <f t="shared" si="5"/>
        <v>1.9818475526526924</v>
      </c>
      <c r="V38" s="2">
        <f t="shared" si="6"/>
        <v>2.0099921152272824</v>
      </c>
      <c r="Y38">
        <v>0</v>
      </c>
      <c r="Z38">
        <v>2</v>
      </c>
      <c r="AA38">
        <f t="shared" si="7"/>
        <v>68.616836627144437</v>
      </c>
      <c r="AB38">
        <f t="shared" si="8"/>
        <v>-31.383163372855563</v>
      </c>
    </row>
    <row r="39" spans="1:28">
      <c r="A39">
        <v>17</v>
      </c>
      <c r="B39" t="s">
        <v>1339</v>
      </c>
      <c r="C39" t="s">
        <v>1332</v>
      </c>
      <c r="D39">
        <v>0.37423193999999999</v>
      </c>
      <c r="E39">
        <v>0.37423193999999999</v>
      </c>
      <c r="F39">
        <v>0.242491919</v>
      </c>
      <c r="G39">
        <v>0.57017044699999997</v>
      </c>
      <c r="H39">
        <v>0.59835465300000001</v>
      </c>
      <c r="I39" s="3">
        <v>19.329464254890578</v>
      </c>
      <c r="J39" s="3">
        <v>0</v>
      </c>
      <c r="K39" s="3">
        <v>5.0938544129466408</v>
      </c>
      <c r="L39" s="3">
        <f t="shared" si="3"/>
        <v>24.423318667837218</v>
      </c>
      <c r="M39" s="17">
        <v>4.0999999999999996</v>
      </c>
      <c r="N39" s="17">
        <v>1.9</v>
      </c>
      <c r="O39" s="17">
        <v>3.9</v>
      </c>
      <c r="P39" s="4">
        <f t="shared" si="4"/>
        <v>154.82748477721412</v>
      </c>
      <c r="Q39" s="4">
        <f t="shared" si="0"/>
        <v>75.576681332162778</v>
      </c>
      <c r="R39" s="4">
        <f t="shared" si="1"/>
        <v>95.442713542654673</v>
      </c>
      <c r="S39">
        <f t="shared" si="5"/>
        <v>2.1898480585919819</v>
      </c>
      <c r="T39">
        <f t="shared" si="5"/>
        <v>1.8783878175787105</v>
      </c>
      <c r="U39">
        <f t="shared" si="5"/>
        <v>1.9797427783136734</v>
      </c>
      <c r="V39" s="2">
        <f t="shared" si="6"/>
        <v>2.0025354297566325</v>
      </c>
      <c r="Y39">
        <v>3</v>
      </c>
      <c r="Z39">
        <v>2</v>
      </c>
      <c r="AA39">
        <f t="shared" si="7"/>
        <v>154.82748477721412</v>
      </c>
      <c r="AB39">
        <f t="shared" si="8"/>
        <v>54.827484777214124</v>
      </c>
    </row>
    <row r="40" spans="1:28">
      <c r="A40">
        <v>17</v>
      </c>
      <c r="B40" t="s">
        <v>1324</v>
      </c>
      <c r="C40" t="s">
        <v>1336</v>
      </c>
      <c r="D40">
        <v>0.27645704199999999</v>
      </c>
      <c r="E40">
        <v>0.45017022200000001</v>
      </c>
      <c r="F40">
        <v>0.26957132299999997</v>
      </c>
      <c r="G40">
        <v>0.431538378</v>
      </c>
      <c r="H40">
        <v>0.47982998399999999</v>
      </c>
      <c r="I40" s="3">
        <v>18.39672374834333</v>
      </c>
      <c r="J40" s="3">
        <v>0</v>
      </c>
      <c r="K40" s="3">
        <v>11.480886213555076</v>
      </c>
      <c r="L40" s="3">
        <f t="shared" si="3"/>
        <v>29.877609961898408</v>
      </c>
      <c r="M40" s="17">
        <v>7.5</v>
      </c>
      <c r="N40" s="17">
        <v>1.5</v>
      </c>
      <c r="O40" s="17">
        <v>4.5</v>
      </c>
      <c r="P40" s="4">
        <f t="shared" si="4"/>
        <v>208.09781815067657</v>
      </c>
      <c r="Q40" s="4">
        <f t="shared" si="0"/>
        <v>70.122390038101585</v>
      </c>
      <c r="R40" s="4">
        <f t="shared" si="1"/>
        <v>121.78637799909944</v>
      </c>
      <c r="S40">
        <f t="shared" si="5"/>
        <v>2.3182675267753514</v>
      </c>
      <c r="T40">
        <f t="shared" si="5"/>
        <v>1.8458567100839036</v>
      </c>
      <c r="U40">
        <f t="shared" si="5"/>
        <v>2.0855987144818644</v>
      </c>
      <c r="V40" s="2">
        <f t="shared" si="6"/>
        <v>2.0340687126856052</v>
      </c>
      <c r="Y40">
        <v>1</v>
      </c>
      <c r="Z40">
        <v>2</v>
      </c>
      <c r="AA40">
        <f t="shared" si="7"/>
        <v>70.122390038101585</v>
      </c>
      <c r="AB40">
        <f t="shared" si="8"/>
        <v>-29.877609961898415</v>
      </c>
    </row>
    <row r="41" spans="1:28">
      <c r="A41">
        <v>17</v>
      </c>
      <c r="B41" t="s">
        <v>1343</v>
      </c>
      <c r="C41" t="s">
        <v>1329</v>
      </c>
      <c r="D41">
        <v>0.27485649699999998</v>
      </c>
      <c r="E41">
        <v>0.39723428999999999</v>
      </c>
      <c r="F41">
        <v>0.15926164300000001</v>
      </c>
      <c r="G41">
        <v>0.77033629299999995</v>
      </c>
      <c r="H41">
        <v>0.74102632999999996</v>
      </c>
      <c r="I41" s="3">
        <v>0</v>
      </c>
      <c r="J41" s="3">
        <v>38.756820334473538</v>
      </c>
      <c r="K41" s="3">
        <v>7.1299122296993058</v>
      </c>
      <c r="L41" s="3">
        <f t="shared" si="3"/>
        <v>45.886732564172846</v>
      </c>
      <c r="M41" s="17">
        <v>1.57</v>
      </c>
      <c r="N41" s="17">
        <v>6</v>
      </c>
      <c r="O41" s="17">
        <v>4.5</v>
      </c>
      <c r="P41" s="4">
        <f t="shared" si="4"/>
        <v>54.113267435827154</v>
      </c>
      <c r="Q41" s="4">
        <f t="shared" si="0"/>
        <v>286.65418944266838</v>
      </c>
      <c r="R41" s="4">
        <f t="shared" si="1"/>
        <v>86.197872469474021</v>
      </c>
      <c r="S41">
        <f t="shared" si="5"/>
        <v>1.7333037580410153</v>
      </c>
      <c r="T41">
        <f t="shared" si="5"/>
        <v>2.4573582933583391</v>
      </c>
      <c r="U41">
        <f t="shared" si="5"/>
        <v>1.9354965467276111</v>
      </c>
      <c r="V41" s="2">
        <f t="shared" si="6"/>
        <v>1.7608071361625661</v>
      </c>
      <c r="Y41">
        <v>3</v>
      </c>
      <c r="Z41">
        <v>1</v>
      </c>
      <c r="AA41">
        <f t="shared" si="7"/>
        <v>54.113267435827154</v>
      </c>
      <c r="AB41">
        <f t="shared" si="8"/>
        <v>-45.886732564172846</v>
      </c>
    </row>
    <row r="42" spans="1:28">
      <c r="A42">
        <v>18</v>
      </c>
      <c r="B42" t="s">
        <v>1345</v>
      </c>
      <c r="C42" t="s">
        <v>1343</v>
      </c>
      <c r="D42">
        <v>0.106130294</v>
      </c>
      <c r="E42">
        <v>0.66835146300000003</v>
      </c>
      <c r="F42">
        <v>0.21492571499999999</v>
      </c>
      <c r="G42">
        <v>0.40850928399999997</v>
      </c>
      <c r="H42">
        <v>0.34915635099999998</v>
      </c>
      <c r="I42" s="3">
        <v>0</v>
      </c>
      <c r="J42" s="3">
        <v>10.883413435244885</v>
      </c>
      <c r="K42" s="3">
        <v>0</v>
      </c>
      <c r="L42" s="3">
        <f t="shared" si="3"/>
        <v>10.883413435244885</v>
      </c>
      <c r="M42" s="17">
        <v>7</v>
      </c>
      <c r="N42" s="17">
        <v>1.57</v>
      </c>
      <c r="O42" s="17">
        <v>4</v>
      </c>
      <c r="P42" s="4">
        <f t="shared" si="4"/>
        <v>89.11658656475511</v>
      </c>
      <c r="Q42" s="4">
        <f t="shared" si="0"/>
        <v>106.20354565808958</v>
      </c>
      <c r="R42" s="4">
        <f t="shared" si="1"/>
        <v>89.11658656475511</v>
      </c>
      <c r="S42">
        <f t="shared" si="5"/>
        <v>1.9499585433538713</v>
      </c>
      <c r="T42">
        <f t="shared" si="5"/>
        <v>2.0261390161243416</v>
      </c>
      <c r="U42">
        <f t="shared" si="5"/>
        <v>1.9499585433538713</v>
      </c>
      <c r="V42" s="2">
        <f t="shared" si="6"/>
        <v>1.9802188833127317</v>
      </c>
      <c r="Y42">
        <v>0</v>
      </c>
      <c r="Z42">
        <v>2</v>
      </c>
      <c r="AA42">
        <f t="shared" si="7"/>
        <v>106.20354565808958</v>
      </c>
      <c r="AB42">
        <f t="shared" si="8"/>
        <v>6.2035456580895811</v>
      </c>
    </row>
    <row r="43" spans="1:28">
      <c r="A43">
        <v>18</v>
      </c>
      <c r="B43" t="s">
        <v>1332</v>
      </c>
      <c r="C43" t="s">
        <v>1335</v>
      </c>
      <c r="D43">
        <v>0.62719501799999999</v>
      </c>
      <c r="E43">
        <v>0.153811798</v>
      </c>
      <c r="F43">
        <v>0.171169975</v>
      </c>
      <c r="G43">
        <v>0.67364554499999996</v>
      </c>
      <c r="H43">
        <v>0.60490228499999998</v>
      </c>
      <c r="I43" s="3">
        <v>0</v>
      </c>
      <c r="J43" s="3">
        <v>10.538730629763284</v>
      </c>
      <c r="K43" s="3">
        <v>4.9857265412275273</v>
      </c>
      <c r="L43" s="3">
        <f t="shared" si="3"/>
        <v>15.524457170990811</v>
      </c>
      <c r="M43" s="17">
        <v>1.25</v>
      </c>
      <c r="N43" s="17">
        <v>15</v>
      </c>
      <c r="O43" s="17">
        <v>6.5</v>
      </c>
      <c r="P43" s="4">
        <f t="shared" si="4"/>
        <v>84.4755428290092</v>
      </c>
      <c r="Q43" s="4">
        <f t="shared" si="0"/>
        <v>242.55650227545846</v>
      </c>
      <c r="R43" s="4">
        <f t="shared" si="1"/>
        <v>116.88276534698812</v>
      </c>
      <c r="S43">
        <f t="shared" si="5"/>
        <v>1.9267309911765684</v>
      </c>
      <c r="T43">
        <f t="shared" si="5"/>
        <v>2.3848129213636513</v>
      </c>
      <c r="U43">
        <f t="shared" si="5"/>
        <v>2.0677504780864933</v>
      </c>
      <c r="V43" s="2">
        <f t="shared" si="6"/>
        <v>1.9291852396610247</v>
      </c>
      <c r="Y43">
        <v>3</v>
      </c>
      <c r="Z43">
        <v>1</v>
      </c>
      <c r="AA43">
        <f t="shared" si="7"/>
        <v>84.4755428290092</v>
      </c>
      <c r="AB43">
        <f t="shared" si="8"/>
        <v>-15.5244571709908</v>
      </c>
    </row>
    <row r="44" spans="1:28">
      <c r="A44">
        <v>18</v>
      </c>
      <c r="B44" t="s">
        <v>1331</v>
      </c>
      <c r="C44" t="s">
        <v>1346</v>
      </c>
      <c r="D44">
        <v>0.64379172500000004</v>
      </c>
      <c r="E44">
        <v>9.6381421999999994E-2</v>
      </c>
      <c r="F44">
        <v>0.25552263800000002</v>
      </c>
      <c r="G44">
        <v>0.28815846899999997</v>
      </c>
      <c r="H44">
        <v>0.25233234700000001</v>
      </c>
      <c r="I44" s="3">
        <v>42.584852592830991</v>
      </c>
      <c r="J44" s="3">
        <v>0</v>
      </c>
      <c r="K44" s="3">
        <v>13.463408047080241</v>
      </c>
      <c r="L44" s="3">
        <f t="shared" si="3"/>
        <v>56.048260639911234</v>
      </c>
      <c r="M44" s="17">
        <v>2</v>
      </c>
      <c r="N44" s="17">
        <v>4</v>
      </c>
      <c r="O44" s="17">
        <v>3.6</v>
      </c>
      <c r="P44" s="4">
        <f t="shared" si="4"/>
        <v>129.12144454575076</v>
      </c>
      <c r="Q44" s="4">
        <f t="shared" si="0"/>
        <v>43.951739360088766</v>
      </c>
      <c r="R44" s="4">
        <f t="shared" si="1"/>
        <v>92.420008329577627</v>
      </c>
      <c r="S44">
        <f t="shared" si="5"/>
        <v>2.1109983760733106</v>
      </c>
      <c r="T44">
        <f t="shared" si="5"/>
        <v>1.6429760666576014</v>
      </c>
      <c r="U44">
        <f t="shared" si="5"/>
        <v>1.9657660033245326</v>
      </c>
      <c r="V44" s="2">
        <f t="shared" si="6"/>
        <v>2.0196933704810633</v>
      </c>
      <c r="Y44">
        <v>0</v>
      </c>
      <c r="Z44">
        <v>0</v>
      </c>
      <c r="AA44">
        <f t="shared" si="7"/>
        <v>92.420008329577627</v>
      </c>
      <c r="AB44">
        <f t="shared" si="8"/>
        <v>-7.5799916704223733</v>
      </c>
    </row>
    <row r="45" spans="1:28">
      <c r="A45">
        <v>18</v>
      </c>
      <c r="B45" t="s">
        <v>1336</v>
      </c>
      <c r="C45" t="s">
        <v>1326</v>
      </c>
      <c r="D45">
        <v>0.39311016999999998</v>
      </c>
      <c r="E45">
        <v>0.35643255200000001</v>
      </c>
      <c r="F45">
        <v>0.240930177</v>
      </c>
      <c r="G45">
        <v>0.57611866700000003</v>
      </c>
      <c r="H45">
        <v>0.60252366300000004</v>
      </c>
      <c r="I45" s="3">
        <v>0</v>
      </c>
      <c r="J45" s="3">
        <v>31.019528341782106</v>
      </c>
      <c r="K45" s="3">
        <v>14.406441721791442</v>
      </c>
      <c r="L45" s="3">
        <f t="shared" si="3"/>
        <v>45.425970063573544</v>
      </c>
      <c r="M45" s="17">
        <v>1.33</v>
      </c>
      <c r="N45" s="17">
        <v>11</v>
      </c>
      <c r="O45" s="17">
        <v>5.5</v>
      </c>
      <c r="P45" s="4">
        <f t="shared" si="4"/>
        <v>54.574029936426456</v>
      </c>
      <c r="Q45" s="4">
        <f t="shared" si="0"/>
        <v>395.78884169602958</v>
      </c>
      <c r="R45" s="4">
        <f t="shared" si="1"/>
        <v>133.80945940627936</v>
      </c>
      <c r="S45">
        <f t="shared" si="5"/>
        <v>1.736986024784267</v>
      </c>
      <c r="T45">
        <f t="shared" si="5"/>
        <v>2.5974635461661038</v>
      </c>
      <c r="U45">
        <f t="shared" si="5"/>
        <v>2.1264868161428372</v>
      </c>
      <c r="V45" s="2">
        <f t="shared" si="6"/>
        <v>2.1209822769789817</v>
      </c>
      <c r="Y45">
        <v>0</v>
      </c>
      <c r="Z45">
        <v>1</v>
      </c>
      <c r="AA45">
        <f t="shared" si="7"/>
        <v>395.78884169602958</v>
      </c>
      <c r="AB45">
        <f t="shared" si="8"/>
        <v>295.78884169602958</v>
      </c>
    </row>
    <row r="46" spans="1:28">
      <c r="A46">
        <v>18</v>
      </c>
      <c r="B46" t="s">
        <v>1334</v>
      </c>
      <c r="C46" t="s">
        <v>1324</v>
      </c>
      <c r="D46">
        <v>0.60113947099999998</v>
      </c>
      <c r="E46">
        <v>0.17710351299999999</v>
      </c>
      <c r="F46">
        <v>0.19113674999999999</v>
      </c>
      <c r="G46">
        <v>0.63648900799999997</v>
      </c>
      <c r="H46">
        <v>0.59171889</v>
      </c>
      <c r="I46" s="3">
        <v>19.768428678961381</v>
      </c>
      <c r="J46" s="3">
        <v>0</v>
      </c>
      <c r="K46" s="3">
        <v>0</v>
      </c>
      <c r="L46" s="3">
        <f t="shared" si="3"/>
        <v>19.768428678961381</v>
      </c>
      <c r="M46" s="17">
        <v>1.9</v>
      </c>
      <c r="N46" s="17">
        <v>4.33</v>
      </c>
      <c r="O46" s="17">
        <v>3.7</v>
      </c>
      <c r="P46" s="4">
        <f t="shared" si="4"/>
        <v>117.79158581106525</v>
      </c>
      <c r="Q46" s="4">
        <f t="shared" si="0"/>
        <v>80.231571321038615</v>
      </c>
      <c r="R46" s="4">
        <f t="shared" si="1"/>
        <v>80.231571321038615</v>
      </c>
      <c r="S46">
        <f t="shared" si="5"/>
        <v>2.0711142686655379</v>
      </c>
      <c r="T46">
        <f t="shared" si="5"/>
        <v>1.9043452978658857</v>
      </c>
      <c r="U46">
        <f t="shared" si="5"/>
        <v>1.9043452978658857</v>
      </c>
      <c r="V46" s="2">
        <f t="shared" si="6"/>
        <v>1.9462851491751003</v>
      </c>
      <c r="Y46">
        <v>2</v>
      </c>
      <c r="Z46">
        <v>0</v>
      </c>
      <c r="AA46">
        <f t="shared" si="7"/>
        <v>117.79158581106525</v>
      </c>
      <c r="AB46">
        <f t="shared" si="8"/>
        <v>17.791585811065247</v>
      </c>
    </row>
    <row r="47" spans="1:28">
      <c r="A47">
        <v>18</v>
      </c>
      <c r="B47" t="s">
        <v>1341</v>
      </c>
      <c r="C47" t="s">
        <v>1328</v>
      </c>
      <c r="D47">
        <v>0.345798667</v>
      </c>
      <c r="E47">
        <v>0.38144074700000002</v>
      </c>
      <c r="F47">
        <v>0.26895691700000002</v>
      </c>
      <c r="G47">
        <v>0.455826342</v>
      </c>
      <c r="H47">
        <v>0.50869141799999995</v>
      </c>
      <c r="I47" s="3">
        <v>0</v>
      </c>
      <c r="J47" s="3">
        <v>9.792187045465349</v>
      </c>
      <c r="K47" s="3">
        <v>1.8199661511083742</v>
      </c>
      <c r="L47" s="3">
        <f t="shared" si="3"/>
        <v>11.612153196573724</v>
      </c>
      <c r="M47" s="17">
        <v>2.37</v>
      </c>
      <c r="N47" s="17">
        <v>3.1</v>
      </c>
      <c r="O47" s="17">
        <v>3.5</v>
      </c>
      <c r="P47" s="4">
        <f t="shared" si="4"/>
        <v>88.387846803426271</v>
      </c>
      <c r="Q47" s="4">
        <f t="shared" si="0"/>
        <v>118.74362664436886</v>
      </c>
      <c r="R47" s="4">
        <f t="shared" si="1"/>
        <v>94.757728332305575</v>
      </c>
      <c r="S47">
        <f t="shared" si="5"/>
        <v>1.9463925542771463</v>
      </c>
      <c r="T47">
        <f t="shared" si="5"/>
        <v>2.0746103089288037</v>
      </c>
      <c r="U47">
        <f t="shared" si="5"/>
        <v>1.9766146406474974</v>
      </c>
      <c r="V47" s="2">
        <f t="shared" si="6"/>
        <v>1.9960250365450798</v>
      </c>
      <c r="Y47">
        <v>0</v>
      </c>
      <c r="Z47">
        <v>2</v>
      </c>
      <c r="AA47">
        <f t="shared" si="7"/>
        <v>118.74362664436886</v>
      </c>
      <c r="AB47">
        <f t="shared" si="8"/>
        <v>18.74362664436886</v>
      </c>
    </row>
    <row r="48" spans="1:28">
      <c r="A48">
        <v>18</v>
      </c>
      <c r="B48" t="s">
        <v>1338</v>
      </c>
      <c r="C48" t="s">
        <v>1325</v>
      </c>
      <c r="D48">
        <v>0.37017259499999999</v>
      </c>
      <c r="E48">
        <v>0.25170436099999999</v>
      </c>
      <c r="F48">
        <v>0.14827560300000001</v>
      </c>
      <c r="G48">
        <v>0.73068680100000005</v>
      </c>
      <c r="H48">
        <v>0.70466958899999999</v>
      </c>
      <c r="I48" s="3">
        <v>0</v>
      </c>
      <c r="J48" s="3">
        <v>29.999095153974157</v>
      </c>
      <c r="K48" s="3">
        <v>13.627388867272826</v>
      </c>
      <c r="L48" s="3">
        <f t="shared" si="3"/>
        <v>43.626484021246981</v>
      </c>
      <c r="M48" s="17">
        <v>1.1399999999999999</v>
      </c>
      <c r="N48" s="17">
        <v>21</v>
      </c>
      <c r="O48" s="17">
        <v>10</v>
      </c>
      <c r="P48" s="4">
        <f t="shared" si="4"/>
        <v>56.373515978753019</v>
      </c>
      <c r="Q48" s="4">
        <f t="shared" si="0"/>
        <v>686.35451421221035</v>
      </c>
      <c r="R48" s="4">
        <f t="shared" si="1"/>
        <v>192.64740465148125</v>
      </c>
      <c r="S48">
        <f t="shared" si="5"/>
        <v>1.7510751223233259</v>
      </c>
      <c r="T48">
        <f t="shared" si="5"/>
        <v>2.8365484944193211</v>
      </c>
      <c r="U48">
        <f t="shared" si="5"/>
        <v>2.2847631625671214</v>
      </c>
      <c r="V48" s="2">
        <f t="shared" si="6"/>
        <v>1.7009462839455223</v>
      </c>
      <c r="Y48">
        <v>2</v>
      </c>
      <c r="Z48">
        <v>3</v>
      </c>
      <c r="AA48">
        <f t="shared" si="7"/>
        <v>686.35451421221035</v>
      </c>
      <c r="AB48">
        <f t="shared" si="8"/>
        <v>586.35451421221035</v>
      </c>
    </row>
    <row r="49" spans="1:28">
      <c r="A49">
        <v>18</v>
      </c>
      <c r="B49" t="s">
        <v>1333</v>
      </c>
      <c r="C49" t="s">
        <v>1339</v>
      </c>
      <c r="D49">
        <v>0.300326853</v>
      </c>
      <c r="E49">
        <v>0.14711448899999999</v>
      </c>
      <c r="F49">
        <v>0.55255004699999999</v>
      </c>
      <c r="G49">
        <v>3.4506367000000003E-2</v>
      </c>
      <c r="H49">
        <v>8.0316620000000005E-2</v>
      </c>
      <c r="I49" s="3">
        <v>16.617246552652119</v>
      </c>
      <c r="J49" s="3">
        <v>0</v>
      </c>
      <c r="K49" s="3">
        <v>41.778422400606182</v>
      </c>
      <c r="L49" s="3">
        <f t="shared" si="3"/>
        <v>58.395668953258301</v>
      </c>
      <c r="M49" s="17">
        <v>3.1</v>
      </c>
      <c r="N49" s="17">
        <v>2.6</v>
      </c>
      <c r="O49" s="17">
        <v>3.1</v>
      </c>
      <c r="P49" s="4">
        <f t="shared" si="4"/>
        <v>93.117795359963253</v>
      </c>
      <c r="Q49" s="4">
        <f t="shared" si="0"/>
        <v>41.604331046741699</v>
      </c>
      <c r="R49" s="4">
        <f t="shared" si="1"/>
        <v>171.11744048862087</v>
      </c>
      <c r="S49">
        <f t="shared" si="5"/>
        <v>1.9690326851501345</v>
      </c>
      <c r="T49">
        <f t="shared" si="5"/>
        <v>1.6191385434102319</v>
      </c>
      <c r="U49">
        <f t="shared" si="5"/>
        <v>2.2332942755958372</v>
      </c>
      <c r="V49" s="2">
        <f t="shared" si="6"/>
        <v>2.0635589861645909</v>
      </c>
      <c r="Y49">
        <v>1</v>
      </c>
      <c r="Z49">
        <v>3</v>
      </c>
      <c r="AA49">
        <f t="shared" si="7"/>
        <v>41.604331046741699</v>
      </c>
      <c r="AB49">
        <f t="shared" si="8"/>
        <v>-58.395668953258301</v>
      </c>
    </row>
    <row r="50" spans="1:28">
      <c r="A50">
        <v>18</v>
      </c>
      <c r="B50" t="s">
        <v>1344</v>
      </c>
      <c r="C50" t="s">
        <v>1329</v>
      </c>
      <c r="D50">
        <v>0.307478949</v>
      </c>
      <c r="E50">
        <v>0.41771699099999998</v>
      </c>
      <c r="F50">
        <v>0.27122495600000002</v>
      </c>
      <c r="G50">
        <v>0.43874437100000002</v>
      </c>
      <c r="H50">
        <v>0.49153553900000002</v>
      </c>
      <c r="I50" s="3">
        <v>20.23975331620295</v>
      </c>
      <c r="J50" s="3">
        <v>0</v>
      </c>
      <c r="K50" s="3">
        <v>10.807711742278792</v>
      </c>
      <c r="L50" s="3">
        <f t="shared" si="3"/>
        <v>31.047465058481741</v>
      </c>
      <c r="M50" s="17">
        <v>6.5</v>
      </c>
      <c r="N50" s="17">
        <v>1.57</v>
      </c>
      <c r="O50" s="17">
        <v>4.2</v>
      </c>
      <c r="P50" s="4">
        <f t="shared" si="4"/>
        <v>200.51093149683743</v>
      </c>
      <c r="Q50" s="4">
        <f t="shared" si="0"/>
        <v>68.952534941518252</v>
      </c>
      <c r="R50" s="4">
        <f t="shared" si="1"/>
        <v>114.3449242590892</v>
      </c>
      <c r="S50">
        <f t="shared" si="5"/>
        <v>2.3021380545588985</v>
      </c>
      <c r="T50">
        <f t="shared" si="5"/>
        <v>1.8385502370220406</v>
      </c>
      <c r="U50">
        <f t="shared" si="5"/>
        <v>2.0582168911535761</v>
      </c>
      <c r="V50" s="2">
        <f t="shared" si="6"/>
        <v>2.0340924480214437</v>
      </c>
      <c r="Y50">
        <v>1</v>
      </c>
      <c r="Z50">
        <v>5</v>
      </c>
      <c r="AA50">
        <f t="shared" si="7"/>
        <v>68.952534941518252</v>
      </c>
      <c r="AB50">
        <f t="shared" si="8"/>
        <v>-31.047465058481748</v>
      </c>
    </row>
    <row r="51" spans="1:28">
      <c r="A51">
        <v>18</v>
      </c>
      <c r="B51" t="s">
        <v>1340</v>
      </c>
      <c r="C51" t="s">
        <v>1327</v>
      </c>
      <c r="D51">
        <v>0.145020543</v>
      </c>
      <c r="E51">
        <v>0.64007758699999995</v>
      </c>
      <c r="F51">
        <v>0.173285515</v>
      </c>
      <c r="G51">
        <v>0.64788882400000003</v>
      </c>
      <c r="H51">
        <v>0.57607438499999997</v>
      </c>
      <c r="I51" s="3">
        <v>0</v>
      </c>
      <c r="J51" s="3">
        <v>43.263605809962392</v>
      </c>
      <c r="K51" s="3">
        <v>2.8969887143236819</v>
      </c>
      <c r="L51" s="3">
        <f t="shared" si="3"/>
        <v>46.160594524286076</v>
      </c>
      <c r="M51" s="17">
        <v>3.25</v>
      </c>
      <c r="N51" s="17">
        <v>2.2999999999999998</v>
      </c>
      <c r="O51" s="17">
        <v>3.5</v>
      </c>
      <c r="P51" s="4">
        <f t="shared" si="4"/>
        <v>53.839405475713924</v>
      </c>
      <c r="Q51" s="4">
        <f t="shared" si="0"/>
        <v>153.34569883862744</v>
      </c>
      <c r="R51" s="4">
        <f t="shared" si="1"/>
        <v>63.978865975846809</v>
      </c>
      <c r="S51">
        <f t="shared" si="5"/>
        <v>1.7311002555241972</v>
      </c>
      <c r="T51">
        <f t="shared" si="5"/>
        <v>2.1856715990544235</v>
      </c>
      <c r="U51">
        <f t="shared" si="5"/>
        <v>1.8060365379550773</v>
      </c>
      <c r="V51" s="2">
        <f t="shared" si="6"/>
        <v>1.9630044737291072</v>
      </c>
      <c r="Y51">
        <v>2</v>
      </c>
      <c r="Z51">
        <v>6</v>
      </c>
      <c r="AA51">
        <f t="shared" si="7"/>
        <v>153.34569883862744</v>
      </c>
      <c r="AB51">
        <f t="shared" si="8"/>
        <v>53.345698838627442</v>
      </c>
    </row>
    <row r="52" spans="1:28">
      <c r="A52">
        <v>19</v>
      </c>
      <c r="B52" t="s">
        <v>1346</v>
      </c>
      <c r="C52" t="s">
        <v>1345</v>
      </c>
      <c r="D52">
        <v>0.38884776100000001</v>
      </c>
      <c r="E52">
        <v>0.30233052999999999</v>
      </c>
      <c r="F52">
        <v>0.30756739599999999</v>
      </c>
      <c r="G52">
        <v>0.320481764</v>
      </c>
      <c r="H52">
        <v>0.39488883699999999</v>
      </c>
      <c r="I52" s="3">
        <v>15.482560245053484</v>
      </c>
      <c r="J52" s="3">
        <v>0</v>
      </c>
      <c r="K52" s="3">
        <v>8.3894781646376817</v>
      </c>
      <c r="L52" s="3">
        <f t="shared" si="3"/>
        <v>23.872038409691164</v>
      </c>
      <c r="M52" s="17">
        <v>3.25</v>
      </c>
      <c r="N52" s="17">
        <v>2.37</v>
      </c>
      <c r="O52" s="17">
        <v>3.4</v>
      </c>
      <c r="P52" s="4">
        <f t="shared" si="4"/>
        <v>126.44628238673268</v>
      </c>
      <c r="Q52" s="4">
        <f t="shared" si="0"/>
        <v>76.127961590308828</v>
      </c>
      <c r="R52" s="4">
        <f t="shared" si="1"/>
        <v>104.65218735007696</v>
      </c>
      <c r="S52">
        <f t="shared" si="5"/>
        <v>2.1019060652924288</v>
      </c>
      <c r="T52">
        <f t="shared" si="5"/>
        <v>1.8815442012377794</v>
      </c>
      <c r="U52">
        <f t="shared" si="5"/>
        <v>2.0197483100195766</v>
      </c>
      <c r="V52" s="2">
        <f t="shared" si="6"/>
        <v>2.007378451188047</v>
      </c>
      <c r="Y52">
        <v>1</v>
      </c>
      <c r="Z52">
        <v>1</v>
      </c>
      <c r="AA52">
        <f t="shared" si="7"/>
        <v>104.65218735007696</v>
      </c>
      <c r="AB52">
        <f t="shared" si="8"/>
        <v>4.6521873500769573</v>
      </c>
    </row>
    <row r="53" spans="1:28">
      <c r="A53">
        <v>19</v>
      </c>
      <c r="B53" t="s">
        <v>1327</v>
      </c>
      <c r="C53" t="s">
        <v>1334</v>
      </c>
      <c r="D53">
        <v>0.615043962</v>
      </c>
      <c r="E53">
        <v>0.16088459399999999</v>
      </c>
      <c r="F53">
        <v>0.168083488</v>
      </c>
      <c r="G53">
        <v>0.69783106699999997</v>
      </c>
      <c r="H53">
        <v>0.63085884000000003</v>
      </c>
      <c r="I53" s="3">
        <v>0</v>
      </c>
      <c r="J53" s="3">
        <v>6.8034410912293817</v>
      </c>
      <c r="K53" s="3">
        <v>1.0519356256383228</v>
      </c>
      <c r="L53" s="3">
        <f t="shared" si="3"/>
        <v>7.8553767168677044</v>
      </c>
      <c r="M53" s="17">
        <v>1.36</v>
      </c>
      <c r="N53" s="17">
        <v>9</v>
      </c>
      <c r="O53" s="17">
        <v>5.5</v>
      </c>
      <c r="P53" s="4">
        <f t="shared" si="4"/>
        <v>92.14462328313229</v>
      </c>
      <c r="Q53" s="4">
        <f t="shared" si="0"/>
        <v>153.37559310419672</v>
      </c>
      <c r="R53" s="4">
        <f t="shared" si="1"/>
        <v>97.930269224143061</v>
      </c>
      <c r="S53">
        <f t="shared" si="5"/>
        <v>1.9644699988432968</v>
      </c>
      <c r="T53">
        <f t="shared" si="5"/>
        <v>2.1857562551572727</v>
      </c>
      <c r="U53">
        <f t="shared" si="5"/>
        <v>1.9909169484446019</v>
      </c>
      <c r="V53" s="2">
        <f t="shared" si="6"/>
        <v>1.8945301840255395</v>
      </c>
      <c r="Y53">
        <v>5</v>
      </c>
      <c r="Z53">
        <v>0</v>
      </c>
      <c r="AA53">
        <f t="shared" si="7"/>
        <v>92.14462328313229</v>
      </c>
      <c r="AB53">
        <f t="shared" si="8"/>
        <v>-7.8553767168677098</v>
      </c>
    </row>
    <row r="54" spans="1:28">
      <c r="A54">
        <v>19</v>
      </c>
      <c r="B54" t="s">
        <v>1329</v>
      </c>
      <c r="C54" t="s">
        <v>1333</v>
      </c>
      <c r="D54">
        <v>0.66965783800000001</v>
      </c>
      <c r="E54">
        <v>0.121496907</v>
      </c>
      <c r="F54">
        <v>0.161766825</v>
      </c>
      <c r="G54">
        <v>0.640045058</v>
      </c>
      <c r="H54">
        <v>0.54630984299999996</v>
      </c>
      <c r="I54" s="3">
        <v>0</v>
      </c>
      <c r="J54" s="3">
        <v>6.5927503231860038</v>
      </c>
      <c r="K54" s="3">
        <v>3.0980007381202013</v>
      </c>
      <c r="L54" s="3">
        <f t="shared" si="3"/>
        <v>9.6907510613062051</v>
      </c>
      <c r="M54" s="17">
        <v>1.25</v>
      </c>
      <c r="N54" s="17">
        <v>15</v>
      </c>
      <c r="O54" s="17">
        <v>6.5</v>
      </c>
      <c r="P54" s="4">
        <f t="shared" si="4"/>
        <v>90.309248938693784</v>
      </c>
      <c r="Q54" s="4">
        <f t="shared" si="0"/>
        <v>189.20050378648384</v>
      </c>
      <c r="R54" s="4">
        <f t="shared" si="1"/>
        <v>110.4462537364751</v>
      </c>
      <c r="S54">
        <f t="shared" si="5"/>
        <v>1.9557322304612865</v>
      </c>
      <c r="T54">
        <f t="shared" si="5"/>
        <v>2.2769222884685156</v>
      </c>
      <c r="U54">
        <f t="shared" si="5"/>
        <v>2.0431509894770836</v>
      </c>
      <c r="V54" s="2">
        <f t="shared" si="6"/>
        <v>1.9168244812492257</v>
      </c>
      <c r="Y54">
        <v>3</v>
      </c>
      <c r="Z54">
        <v>1</v>
      </c>
      <c r="AA54">
        <f t="shared" si="7"/>
        <v>90.309248938693784</v>
      </c>
      <c r="AB54">
        <f t="shared" si="8"/>
        <v>-9.6907510613062158</v>
      </c>
    </row>
    <row r="55" spans="1:28">
      <c r="A55">
        <v>19</v>
      </c>
      <c r="B55" t="s">
        <v>1335</v>
      </c>
      <c r="C55" t="s">
        <v>1340</v>
      </c>
      <c r="D55">
        <v>0.38758404299999999</v>
      </c>
      <c r="E55">
        <v>0.31921955800000001</v>
      </c>
      <c r="F55">
        <v>0.29123410599999999</v>
      </c>
      <c r="G55">
        <v>0.37254424899999999</v>
      </c>
      <c r="H55">
        <v>0.43989971999999999</v>
      </c>
      <c r="I55" s="3">
        <v>23.511209127595997</v>
      </c>
      <c r="J55" s="3">
        <v>0</v>
      </c>
      <c r="K55" s="3">
        <v>10.236126462850576</v>
      </c>
      <c r="L55" s="3">
        <f t="shared" si="3"/>
        <v>33.747335590446575</v>
      </c>
      <c r="M55" s="17">
        <v>4.33</v>
      </c>
      <c r="N55" s="17">
        <v>1.95</v>
      </c>
      <c r="O55" s="17">
        <v>3.5</v>
      </c>
      <c r="P55" s="4">
        <f t="shared" si="4"/>
        <v>168.05619993204411</v>
      </c>
      <c r="Q55" s="4">
        <f t="shared" si="0"/>
        <v>66.252664409553418</v>
      </c>
      <c r="R55" s="4">
        <f t="shared" si="1"/>
        <v>102.07910702953043</v>
      </c>
      <c r="S55">
        <f t="shared" si="5"/>
        <v>2.2254545391000913</v>
      </c>
      <c r="T55">
        <f t="shared" si="5"/>
        <v>1.8212033484971262</v>
      </c>
      <c r="U55">
        <f t="shared" si="5"/>
        <v>2.0089368622602799</v>
      </c>
      <c r="V55" s="2">
        <f t="shared" si="6"/>
        <v>2.0289853268033053</v>
      </c>
      <c r="Y55">
        <v>1</v>
      </c>
      <c r="Z55">
        <v>5</v>
      </c>
      <c r="AA55">
        <f t="shared" si="7"/>
        <v>66.252664409553418</v>
      </c>
      <c r="AB55">
        <f t="shared" si="8"/>
        <v>-33.747335590446582</v>
      </c>
    </row>
    <row r="56" spans="1:28">
      <c r="A56">
        <v>19</v>
      </c>
      <c r="B56" t="s">
        <v>1325</v>
      </c>
      <c r="C56" t="s">
        <v>1344</v>
      </c>
      <c r="D56">
        <v>0.42458005500000001</v>
      </c>
      <c r="E56">
        <v>0.101003416</v>
      </c>
      <c r="F56">
        <v>0.47434282100000003</v>
      </c>
      <c r="G56">
        <v>5.9492802999999997E-2</v>
      </c>
      <c r="H56">
        <v>9.1028348999999995E-2</v>
      </c>
      <c r="I56" s="3">
        <v>1.015576385507192</v>
      </c>
      <c r="J56" s="3">
        <v>0</v>
      </c>
      <c r="K56" s="3">
        <v>30.244604479161101</v>
      </c>
      <c r="L56" s="3">
        <f t="shared" si="3"/>
        <v>31.260180864668293</v>
      </c>
      <c r="M56" s="17">
        <v>1.66</v>
      </c>
      <c r="N56" s="17">
        <v>5.75</v>
      </c>
      <c r="O56" s="17">
        <v>4</v>
      </c>
      <c r="P56" s="4">
        <f t="shared" si="4"/>
        <v>70.425675935273645</v>
      </c>
      <c r="Q56" s="4">
        <f t="shared" si="0"/>
        <v>68.739819135331715</v>
      </c>
      <c r="R56" s="4">
        <f t="shared" si="1"/>
        <v>189.71823705197613</v>
      </c>
      <c r="S56">
        <f t="shared" si="5"/>
        <v>1.8477310239723401</v>
      </c>
      <c r="T56">
        <f t="shared" si="5"/>
        <v>1.8372083851094587</v>
      </c>
      <c r="U56">
        <f t="shared" si="5"/>
        <v>2.2781090803370132</v>
      </c>
      <c r="V56" s="2">
        <f t="shared" si="6"/>
        <v>2.050678750296056</v>
      </c>
      <c r="Y56">
        <v>0</v>
      </c>
      <c r="Z56">
        <v>0</v>
      </c>
      <c r="AA56">
        <f t="shared" si="7"/>
        <v>189.71823705197613</v>
      </c>
      <c r="AB56">
        <f t="shared" si="8"/>
        <v>89.718237051976132</v>
      </c>
    </row>
    <row r="57" spans="1:28">
      <c r="A57">
        <v>19</v>
      </c>
      <c r="B57" t="s">
        <v>1343</v>
      </c>
      <c r="C57" t="s">
        <v>1331</v>
      </c>
      <c r="D57">
        <v>0.52870072899999998</v>
      </c>
      <c r="E57">
        <v>0.23964949399999999</v>
      </c>
      <c r="F57">
        <v>0.20402386</v>
      </c>
      <c r="G57">
        <v>0.66914232799999995</v>
      </c>
      <c r="H57">
        <v>0.64943561500000002</v>
      </c>
      <c r="I57" s="3">
        <v>0</v>
      </c>
      <c r="J57" s="3">
        <v>21.210734244924875</v>
      </c>
      <c r="K57" s="3">
        <v>13.286683438612698</v>
      </c>
      <c r="L57" s="3">
        <f t="shared" si="3"/>
        <v>34.497417683537577</v>
      </c>
      <c r="M57" s="17">
        <v>1.1599999999999999</v>
      </c>
      <c r="N57" s="17">
        <v>19</v>
      </c>
      <c r="O57" s="17">
        <v>8.5</v>
      </c>
      <c r="P57" s="4">
        <f t="shared" si="4"/>
        <v>65.502582316462423</v>
      </c>
      <c r="Q57" s="4">
        <f t="shared" si="0"/>
        <v>468.5065329700351</v>
      </c>
      <c r="R57" s="4">
        <f t="shared" si="1"/>
        <v>178.43939154467034</v>
      </c>
      <c r="S57">
        <f t="shared" si="5"/>
        <v>1.8162584215747393</v>
      </c>
      <c r="T57">
        <f t="shared" si="5"/>
        <v>2.6707156511748216</v>
      </c>
      <c r="U57">
        <f t="shared" si="5"/>
        <v>2.2514907336838883</v>
      </c>
      <c r="V57" s="2">
        <f t="shared" si="6"/>
        <v>2.0596506362012992</v>
      </c>
      <c r="Y57">
        <v>4</v>
      </c>
      <c r="Z57">
        <v>0</v>
      </c>
      <c r="AA57">
        <f t="shared" si="7"/>
        <v>65.502582316462423</v>
      </c>
      <c r="AB57">
        <f t="shared" si="8"/>
        <v>-34.497417683537577</v>
      </c>
    </row>
    <row r="58" spans="1:28">
      <c r="A58">
        <v>19</v>
      </c>
      <c r="B58" t="s">
        <v>1326</v>
      </c>
      <c r="C58" t="s">
        <v>1338</v>
      </c>
      <c r="D58">
        <v>0.14459055200000001</v>
      </c>
      <c r="E58">
        <v>0.58603887200000004</v>
      </c>
      <c r="F58">
        <v>0.265405962</v>
      </c>
      <c r="G58">
        <v>0.32835404200000001</v>
      </c>
      <c r="H58">
        <v>0.33277901799999998</v>
      </c>
      <c r="I58" s="3">
        <v>5.7081986915477376</v>
      </c>
      <c r="J58" s="3">
        <v>0</v>
      </c>
      <c r="K58" s="3">
        <v>10.731482421320868</v>
      </c>
      <c r="L58" s="3">
        <f t="shared" si="3"/>
        <v>16.439681112868605</v>
      </c>
      <c r="M58" s="17">
        <v>9.5</v>
      </c>
      <c r="N58" s="17">
        <v>1.36</v>
      </c>
      <c r="O58" s="17">
        <v>5.25</v>
      </c>
      <c r="P58" s="4">
        <f t="shared" si="4"/>
        <v>137.7882064568349</v>
      </c>
      <c r="Q58" s="4">
        <f t="shared" si="0"/>
        <v>83.560318887131402</v>
      </c>
      <c r="R58" s="4">
        <f t="shared" si="1"/>
        <v>139.90060159906594</v>
      </c>
      <c r="S58">
        <f t="shared" si="5"/>
        <v>2.1392120471078369</v>
      </c>
      <c r="T58">
        <f t="shared" si="5"/>
        <v>1.922000088688085</v>
      </c>
      <c r="U58">
        <f t="shared" si="5"/>
        <v>2.1458195820443144</v>
      </c>
      <c r="V58" s="2">
        <f t="shared" si="6"/>
        <v>2.0051899251459466</v>
      </c>
      <c r="Y58">
        <v>2</v>
      </c>
      <c r="Z58">
        <v>1</v>
      </c>
      <c r="AA58">
        <f t="shared" si="7"/>
        <v>137.7882064568349</v>
      </c>
      <c r="AB58">
        <f t="shared" si="8"/>
        <v>37.788206456834899</v>
      </c>
    </row>
    <row r="59" spans="1:28">
      <c r="A59">
        <v>19</v>
      </c>
      <c r="B59" t="s">
        <v>1324</v>
      </c>
      <c r="C59" t="s">
        <v>1332</v>
      </c>
      <c r="D59">
        <v>0.37964318800000002</v>
      </c>
      <c r="E59">
        <v>0.37964318800000002</v>
      </c>
      <c r="F59">
        <v>0.22207706599999999</v>
      </c>
      <c r="G59">
        <v>0.66402745799999996</v>
      </c>
      <c r="H59">
        <v>0.669962367</v>
      </c>
      <c r="I59" s="3">
        <v>25.369604804753063</v>
      </c>
      <c r="J59" s="3">
        <v>0</v>
      </c>
      <c r="K59" s="3">
        <v>4.6816896432941117</v>
      </c>
      <c r="L59" s="3">
        <f t="shared" si="3"/>
        <v>30.051294448047173</v>
      </c>
      <c r="M59" s="17">
        <v>5.25</v>
      </c>
      <c r="N59" s="17">
        <v>1.72</v>
      </c>
      <c r="O59" s="17">
        <v>3.9</v>
      </c>
      <c r="P59" s="4">
        <f t="shared" si="4"/>
        <v>203.1391307769064</v>
      </c>
      <c r="Q59" s="4">
        <f t="shared" si="0"/>
        <v>69.948705551952827</v>
      </c>
      <c r="R59" s="4">
        <f t="shared" si="1"/>
        <v>88.207295160799859</v>
      </c>
      <c r="S59">
        <f t="shared" si="5"/>
        <v>2.307793589793631</v>
      </c>
      <c r="T59">
        <f t="shared" si="5"/>
        <v>1.8447796819894526</v>
      </c>
      <c r="U59">
        <f t="shared" si="5"/>
        <v>1.9455045048263981</v>
      </c>
      <c r="V59" s="2">
        <f t="shared" si="6"/>
        <v>2.0085480876249497</v>
      </c>
      <c r="Y59">
        <v>1</v>
      </c>
      <c r="Z59">
        <v>1</v>
      </c>
      <c r="AA59">
        <f t="shared" si="7"/>
        <v>88.207295160799859</v>
      </c>
      <c r="AB59">
        <f t="shared" si="8"/>
        <v>-11.792704839200141</v>
      </c>
    </row>
    <row r="60" spans="1:28">
      <c r="A60">
        <v>19</v>
      </c>
      <c r="B60" t="s">
        <v>1328</v>
      </c>
      <c r="C60" t="s">
        <v>1336</v>
      </c>
      <c r="D60">
        <v>0.27574502499999998</v>
      </c>
      <c r="E60">
        <v>0.44749548</v>
      </c>
      <c r="F60">
        <v>0.27335459000000001</v>
      </c>
      <c r="G60">
        <v>0.41787128800000001</v>
      </c>
      <c r="H60">
        <v>0.46896138500000001</v>
      </c>
      <c r="I60" s="3">
        <v>12.016431434680747</v>
      </c>
      <c r="J60" s="3">
        <v>0</v>
      </c>
      <c r="K60" s="3">
        <v>5.795119660125799</v>
      </c>
      <c r="L60" s="3">
        <f t="shared" si="3"/>
        <v>17.811551094806546</v>
      </c>
      <c r="M60" s="17">
        <v>5.25</v>
      </c>
      <c r="N60" s="17">
        <v>1.75</v>
      </c>
      <c r="O60" s="17">
        <v>3.8</v>
      </c>
      <c r="P60" s="4">
        <f t="shared" si="4"/>
        <v>145.27471393726736</v>
      </c>
      <c r="Q60" s="4">
        <f t="shared" si="0"/>
        <v>82.188448905193439</v>
      </c>
      <c r="R60" s="4">
        <f t="shared" si="1"/>
        <v>104.20990361367149</v>
      </c>
      <c r="S60">
        <f t="shared" si="5"/>
        <v>2.1621900289355325</v>
      </c>
      <c r="T60">
        <f t="shared" si="5"/>
        <v>1.9148107843375828</v>
      </c>
      <c r="U60">
        <f t="shared" si="5"/>
        <v>2.01790899420712</v>
      </c>
      <c r="V60" s="2">
        <f t="shared" si="6"/>
        <v>2.0046870003987021</v>
      </c>
      <c r="Y60">
        <v>1</v>
      </c>
      <c r="Z60">
        <v>2</v>
      </c>
      <c r="AA60">
        <f t="shared" si="7"/>
        <v>82.188448905193439</v>
      </c>
      <c r="AB60">
        <f t="shared" si="8"/>
        <v>-17.811551094806561</v>
      </c>
    </row>
    <row r="61" spans="1:28">
      <c r="A61">
        <v>19</v>
      </c>
      <c r="B61" t="s">
        <v>1339</v>
      </c>
      <c r="C61" t="s">
        <v>1341</v>
      </c>
      <c r="D61">
        <v>0.44613195300000003</v>
      </c>
      <c r="E61">
        <v>0.25190674299999999</v>
      </c>
      <c r="F61">
        <v>0.30030815999999999</v>
      </c>
      <c r="G61">
        <v>0.32361072299999999</v>
      </c>
      <c r="H61">
        <v>0.38727437300000001</v>
      </c>
      <c r="I61" s="3">
        <v>5.4242172175781587</v>
      </c>
      <c r="J61" s="3">
        <v>0</v>
      </c>
      <c r="K61" s="3">
        <v>4.2779685114482753</v>
      </c>
      <c r="L61" s="3">
        <f t="shared" si="3"/>
        <v>9.7021857290264339</v>
      </c>
      <c r="M61" s="17">
        <v>2.2999999999999998</v>
      </c>
      <c r="N61" s="17">
        <v>3.3</v>
      </c>
      <c r="O61" s="17">
        <v>3.5</v>
      </c>
      <c r="P61" s="4">
        <f t="shared" si="4"/>
        <v>102.77351387140332</v>
      </c>
      <c r="Q61" s="4">
        <f t="shared" si="0"/>
        <v>90.297814270973561</v>
      </c>
      <c r="R61" s="4">
        <f t="shared" si="1"/>
        <v>105.27070406104252</v>
      </c>
      <c r="S61">
        <f t="shared" si="5"/>
        <v>2.0118812054999151</v>
      </c>
      <c r="T61">
        <f t="shared" si="5"/>
        <v>1.9556772380040519</v>
      </c>
      <c r="U61">
        <f t="shared" si="5"/>
        <v>2.022307527549899</v>
      </c>
      <c r="V61" s="2">
        <f t="shared" si="6"/>
        <v>1.9975282273511674</v>
      </c>
      <c r="Y61">
        <v>1</v>
      </c>
      <c r="Z61">
        <v>2</v>
      </c>
      <c r="AA61">
        <f t="shared" si="7"/>
        <v>90.297814270973561</v>
      </c>
      <c r="AB61">
        <f t="shared" si="8"/>
        <v>-9.7021857290264393</v>
      </c>
    </row>
    <row r="62" spans="1:28">
      <c r="A62">
        <v>20</v>
      </c>
      <c r="B62" t="s">
        <v>1324</v>
      </c>
      <c r="C62" t="s">
        <v>1340</v>
      </c>
      <c r="D62">
        <v>0.39436142699999999</v>
      </c>
      <c r="E62">
        <v>0.32344976600000003</v>
      </c>
      <c r="F62">
        <v>0.27941248699999999</v>
      </c>
      <c r="G62">
        <v>0.41335603900000001</v>
      </c>
      <c r="H62">
        <v>0.47332659300000002</v>
      </c>
      <c r="I62" s="3">
        <v>14.409778747982511</v>
      </c>
      <c r="J62" s="3">
        <v>0</v>
      </c>
      <c r="K62" s="3">
        <v>4.0073747653882057</v>
      </c>
      <c r="L62" s="3">
        <f t="shared" si="3"/>
        <v>18.417153513370717</v>
      </c>
      <c r="M62" s="17">
        <v>3.25</v>
      </c>
      <c r="N62" s="17">
        <v>2.14</v>
      </c>
      <c r="O62" s="17">
        <v>3.4</v>
      </c>
      <c r="P62" s="4">
        <f t="shared" si="4"/>
        <v>128.41462741757246</v>
      </c>
      <c r="Q62" s="4">
        <f t="shared" si="0"/>
        <v>81.582846486629279</v>
      </c>
      <c r="R62" s="4">
        <f t="shared" si="1"/>
        <v>95.207920688949187</v>
      </c>
      <c r="S62">
        <f t="shared" si="5"/>
        <v>2.1086144960452722</v>
      </c>
      <c r="T62">
        <f t="shared" si="5"/>
        <v>1.9115988541052416</v>
      </c>
      <c r="U62">
        <f t="shared" si="5"/>
        <v>1.9786730804055903</v>
      </c>
      <c r="V62" s="2">
        <f t="shared" si="6"/>
        <v>2.002728390055585</v>
      </c>
      <c r="Y62">
        <v>1</v>
      </c>
      <c r="Z62">
        <v>0</v>
      </c>
      <c r="AA62">
        <f t="shared" si="7"/>
        <v>128.41462741757246</v>
      </c>
      <c r="AB62">
        <f t="shared" si="8"/>
        <v>28.414627417572461</v>
      </c>
    </row>
    <row r="63" spans="1:28">
      <c r="A63">
        <v>20</v>
      </c>
      <c r="B63" t="s">
        <v>1328</v>
      </c>
      <c r="C63" t="s">
        <v>1331</v>
      </c>
      <c r="D63">
        <v>0.44518538299999999</v>
      </c>
      <c r="E63">
        <v>0.23392890799999999</v>
      </c>
      <c r="F63">
        <v>0.31984816199999999</v>
      </c>
      <c r="G63">
        <v>0.267974926</v>
      </c>
      <c r="H63">
        <v>0.33569030500000002</v>
      </c>
      <c r="I63" s="3">
        <v>0</v>
      </c>
      <c r="J63" s="3">
        <v>0</v>
      </c>
      <c r="K63" s="3">
        <v>5.8696980599893891</v>
      </c>
      <c r="L63" s="3">
        <f t="shared" si="3"/>
        <v>5.8696980599893891</v>
      </c>
      <c r="M63" s="17">
        <v>1.85</v>
      </c>
      <c r="N63" s="17">
        <v>4</v>
      </c>
      <c r="O63" s="17">
        <v>3.6</v>
      </c>
      <c r="P63" s="4">
        <f t="shared" si="4"/>
        <v>94.130301940010611</v>
      </c>
      <c r="Q63" s="4">
        <f t="shared" si="0"/>
        <v>94.130301940010611</v>
      </c>
      <c r="R63" s="4">
        <f t="shared" si="1"/>
        <v>115.26121495597241</v>
      </c>
      <c r="S63">
        <f t="shared" si="5"/>
        <v>1.973729451768556</v>
      </c>
      <c r="T63">
        <f t="shared" si="5"/>
        <v>1.973729451768556</v>
      </c>
      <c r="U63">
        <f t="shared" si="5"/>
        <v>2.0616831931205204</v>
      </c>
      <c r="V63" s="2">
        <f t="shared" si="6"/>
        <v>1.999813457209511</v>
      </c>
      <c r="Y63">
        <v>1</v>
      </c>
      <c r="Z63">
        <v>1</v>
      </c>
      <c r="AA63">
        <f t="shared" si="7"/>
        <v>115.26121495597241</v>
      </c>
      <c r="AB63">
        <f t="shared" si="8"/>
        <v>15.261214955972406</v>
      </c>
    </row>
    <row r="64" spans="1:28">
      <c r="A64">
        <v>20</v>
      </c>
      <c r="B64" t="s">
        <v>1326</v>
      </c>
      <c r="C64" t="s">
        <v>1344</v>
      </c>
      <c r="D64">
        <v>0.62283474900000002</v>
      </c>
      <c r="E64">
        <v>0.11107115100000001</v>
      </c>
      <c r="F64">
        <v>0.26215186899999998</v>
      </c>
      <c r="G64">
        <v>0.29400025899999999</v>
      </c>
      <c r="H64">
        <v>0.27434635099999999</v>
      </c>
      <c r="I64" s="3">
        <v>0</v>
      </c>
      <c r="J64" s="3">
        <v>0</v>
      </c>
      <c r="K64" s="3">
        <v>1.7601755233630978</v>
      </c>
      <c r="L64" s="3">
        <f t="shared" si="3"/>
        <v>1.7601755233630978</v>
      </c>
      <c r="M64" s="17">
        <v>1.55</v>
      </c>
      <c r="N64" s="17">
        <v>6</v>
      </c>
      <c r="O64" s="17">
        <v>4</v>
      </c>
      <c r="P64" s="4">
        <f t="shared" si="4"/>
        <v>98.239824476636898</v>
      </c>
      <c r="Q64" s="4">
        <f t="shared" si="0"/>
        <v>98.239824476636898</v>
      </c>
      <c r="R64" s="4">
        <f t="shared" si="1"/>
        <v>105.28052657008929</v>
      </c>
      <c r="S64">
        <f t="shared" si="5"/>
        <v>1.9922875778514884</v>
      </c>
      <c r="T64">
        <f t="shared" si="5"/>
        <v>1.9922875778514884</v>
      </c>
      <c r="U64">
        <f t="shared" si="5"/>
        <v>2.0223480484384995</v>
      </c>
      <c r="V64" s="2">
        <f t="shared" si="6"/>
        <v>1.992313928548572</v>
      </c>
      <c r="Y64">
        <v>0</v>
      </c>
      <c r="Z64">
        <v>1</v>
      </c>
      <c r="AA64">
        <f t="shared" si="7"/>
        <v>98.239824476636898</v>
      </c>
      <c r="AB64">
        <f t="shared" si="8"/>
        <v>-1.7601755233631025</v>
      </c>
    </row>
    <row r="65" spans="1:28">
      <c r="A65">
        <v>20</v>
      </c>
      <c r="B65" t="s">
        <v>1327</v>
      </c>
      <c r="C65" t="s">
        <v>1345</v>
      </c>
      <c r="D65">
        <v>0.41489636000000002</v>
      </c>
      <c r="E65">
        <v>0.31618259799999998</v>
      </c>
      <c r="F65">
        <v>0.26453399</v>
      </c>
      <c r="G65">
        <v>0.46692300399999997</v>
      </c>
      <c r="H65">
        <v>0.51481942599999997</v>
      </c>
      <c r="I65" s="3">
        <v>0</v>
      </c>
      <c r="J65" s="3">
        <v>24.558293975546469</v>
      </c>
      <c r="K65" s="3">
        <v>14.386122804185886</v>
      </c>
      <c r="L65" s="3">
        <f t="shared" si="3"/>
        <v>38.944416779732357</v>
      </c>
      <c r="M65" s="17">
        <v>1.33</v>
      </c>
      <c r="N65" s="17">
        <v>8.5</v>
      </c>
      <c r="O65" s="17">
        <v>5</v>
      </c>
      <c r="P65" s="4">
        <f t="shared" si="4"/>
        <v>61.05558322026765</v>
      </c>
      <c r="Q65" s="4">
        <f t="shared" si="0"/>
        <v>269.80108201241262</v>
      </c>
      <c r="R65" s="4">
        <f t="shared" si="1"/>
        <v>132.98619724119709</v>
      </c>
      <c r="S65">
        <f t="shared" si="5"/>
        <v>1.7857253841020986</v>
      </c>
      <c r="T65">
        <f t="shared" si="5"/>
        <v>2.4310436870374343</v>
      </c>
      <c r="U65">
        <f t="shared" si="5"/>
        <v>2.1238065674854489</v>
      </c>
      <c r="V65" s="2">
        <f t="shared" si="6"/>
        <v>2.0713636959276878</v>
      </c>
      <c r="Y65">
        <v>1</v>
      </c>
      <c r="Z65">
        <v>3</v>
      </c>
      <c r="AA65">
        <f t="shared" si="7"/>
        <v>269.80108201241262</v>
      </c>
      <c r="AB65">
        <f t="shared" si="8"/>
        <v>169.80108201241262</v>
      </c>
    </row>
    <row r="66" spans="1:28">
      <c r="A66">
        <v>20</v>
      </c>
      <c r="B66" t="s">
        <v>1346</v>
      </c>
      <c r="C66" t="s">
        <v>1333</v>
      </c>
      <c r="D66">
        <v>0.62515991699999995</v>
      </c>
      <c r="E66">
        <v>0.13728532800000001</v>
      </c>
      <c r="F66">
        <v>0.22847519399999999</v>
      </c>
      <c r="G66">
        <v>0.42371254000000003</v>
      </c>
      <c r="H66">
        <v>0.39633154199999998</v>
      </c>
      <c r="I66" s="3">
        <v>29.559745038102268</v>
      </c>
      <c r="J66" s="3">
        <v>0</v>
      </c>
      <c r="K66" s="3">
        <v>3.221241698968814</v>
      </c>
      <c r="L66" s="3">
        <f t="shared" si="3"/>
        <v>32.780986737071082</v>
      </c>
      <c r="M66" s="17">
        <v>2</v>
      </c>
      <c r="N66" s="17">
        <v>3.75</v>
      </c>
      <c r="O66" s="17">
        <v>3.4</v>
      </c>
      <c r="P66" s="4">
        <f t="shared" si="4"/>
        <v>126.33850333913347</v>
      </c>
      <c r="Q66" s="4">
        <f t="shared" ref="Q66:Q129" si="10">100+(J66*N66-J66)-I66-K66</f>
        <v>67.219013262928925</v>
      </c>
      <c r="R66" s="4">
        <f t="shared" ref="R66:R129" si="11">100+(K66*O66-K66)-I66-J66</f>
        <v>78.171235039422882</v>
      </c>
      <c r="S66">
        <f t="shared" si="5"/>
        <v>2.1015357277474767</v>
      </c>
      <c r="T66">
        <f t="shared" si="5"/>
        <v>1.8274921329830516</v>
      </c>
      <c r="U66">
        <f t="shared" si="5"/>
        <v>1.8930469734969564</v>
      </c>
      <c r="V66" s="2">
        <f t="shared" si="6"/>
        <v>1.9971980325459748</v>
      </c>
      <c r="Y66">
        <v>1</v>
      </c>
      <c r="Z66">
        <v>0</v>
      </c>
      <c r="AA66">
        <f t="shared" si="7"/>
        <v>126.33850333913347</v>
      </c>
      <c r="AB66">
        <f t="shared" si="8"/>
        <v>26.338503339133467</v>
      </c>
    </row>
    <row r="67" spans="1:28">
      <c r="A67">
        <v>20</v>
      </c>
      <c r="B67" t="s">
        <v>1343</v>
      </c>
      <c r="C67" t="s">
        <v>1332</v>
      </c>
      <c r="D67">
        <v>0.30037025699999997</v>
      </c>
      <c r="E67">
        <v>0.30037025699999997</v>
      </c>
      <c r="F67">
        <v>0.14805534100000001</v>
      </c>
      <c r="G67">
        <v>0.71640262799999999</v>
      </c>
      <c r="H67">
        <v>0.69437688500000005</v>
      </c>
      <c r="I67" s="3">
        <v>0</v>
      </c>
      <c r="J67" s="3">
        <v>28.524225658035014</v>
      </c>
      <c r="K67" s="3">
        <v>4.9932628038340017</v>
      </c>
      <c r="L67" s="3">
        <f t="shared" ref="L67:L130" si="12">SUM(I67:K67)</f>
        <v>33.517488461869014</v>
      </c>
      <c r="M67" s="17">
        <v>1.5</v>
      </c>
      <c r="N67" s="17">
        <v>5.75</v>
      </c>
      <c r="O67" s="17">
        <v>4.5</v>
      </c>
      <c r="P67" s="4">
        <f t="shared" ref="P67:P130" si="13">100+(I67*M67-I67)-J67-K67</f>
        <v>66.482511538130979</v>
      </c>
      <c r="Q67" s="4">
        <f t="shared" si="10"/>
        <v>230.4968090718323</v>
      </c>
      <c r="R67" s="4">
        <f t="shared" si="11"/>
        <v>88.952194155383978</v>
      </c>
      <c r="S67">
        <f t="shared" ref="S67:U130" si="14">LOG(P67)</f>
        <v>1.8227074176134237</v>
      </c>
      <c r="T67">
        <f t="shared" si="14"/>
        <v>2.3626649175257204</v>
      </c>
      <c r="U67">
        <f t="shared" si="14"/>
        <v>1.9491566651554475</v>
      </c>
      <c r="V67" s="2">
        <f t="shared" ref="V67:V130" si="15">(D67*S67)+(E67*T67)+(F67*U67)</f>
        <v>1.5457444186684475</v>
      </c>
      <c r="Y67">
        <v>5</v>
      </c>
      <c r="Z67">
        <v>1</v>
      </c>
      <c r="AA67">
        <f t="shared" ref="AA67:AA130" si="16">IF(Y67=Z67,R67,IF(Y67&gt;Z67,P67,Q67))</f>
        <v>66.482511538130979</v>
      </c>
      <c r="AB67">
        <f t="shared" ref="AB67:AB130" si="17">AA67-100</f>
        <v>-33.517488461869021</v>
      </c>
    </row>
    <row r="68" spans="1:28">
      <c r="A68">
        <v>20</v>
      </c>
      <c r="B68" t="s">
        <v>1325</v>
      </c>
      <c r="C68" t="s">
        <v>1336</v>
      </c>
      <c r="D68">
        <v>0.21420104800000001</v>
      </c>
      <c r="E68">
        <v>0.313816127</v>
      </c>
      <c r="F68">
        <v>0.47195229900000002</v>
      </c>
      <c r="G68">
        <v>7.4434054999999999E-2</v>
      </c>
      <c r="H68">
        <v>0.143829294</v>
      </c>
      <c r="I68" s="3">
        <v>9.1694065055447229</v>
      </c>
      <c r="J68" s="3">
        <v>0</v>
      </c>
      <c r="K68" s="3">
        <v>32.629603455422014</v>
      </c>
      <c r="L68" s="3">
        <f t="shared" si="12"/>
        <v>41.799009960966735</v>
      </c>
      <c r="M68" s="17">
        <v>4.75</v>
      </c>
      <c r="N68" s="17">
        <v>1.66</v>
      </c>
      <c r="O68" s="17">
        <v>4</v>
      </c>
      <c r="P68" s="4">
        <f t="shared" si="13"/>
        <v>101.75567094037071</v>
      </c>
      <c r="Q68" s="4">
        <f t="shared" si="10"/>
        <v>58.200990039033258</v>
      </c>
      <c r="R68" s="4">
        <f t="shared" si="11"/>
        <v>188.71940386072134</v>
      </c>
      <c r="S68">
        <f t="shared" si="14"/>
        <v>2.0075586222164734</v>
      </c>
      <c r="T68">
        <f t="shared" si="14"/>
        <v>1.764930372361778</v>
      </c>
      <c r="U68">
        <f t="shared" si="14"/>
        <v>2.2758165560017014</v>
      </c>
      <c r="V68" s="2">
        <f t="shared" si="15"/>
        <v>2.057961630386711</v>
      </c>
      <c r="Y68">
        <v>0</v>
      </c>
      <c r="Z68">
        <v>1</v>
      </c>
      <c r="AA68">
        <f t="shared" si="16"/>
        <v>58.200990039033258</v>
      </c>
      <c r="AB68">
        <f t="shared" si="17"/>
        <v>-41.799009960966742</v>
      </c>
    </row>
    <row r="69" spans="1:28">
      <c r="A69">
        <v>20</v>
      </c>
      <c r="B69" t="s">
        <v>1339</v>
      </c>
      <c r="C69" t="s">
        <v>1338</v>
      </c>
      <c r="D69">
        <v>0.14471668200000001</v>
      </c>
      <c r="E69">
        <v>0.58335621100000001</v>
      </c>
      <c r="F69">
        <v>0.26820045199999998</v>
      </c>
      <c r="G69">
        <v>0.32153721099999999</v>
      </c>
      <c r="H69">
        <v>0.32781647899999999</v>
      </c>
      <c r="I69" s="3">
        <v>6.2789667034055237</v>
      </c>
      <c r="J69" s="3">
        <v>0</v>
      </c>
      <c r="K69" s="3">
        <v>11.202926387082607</v>
      </c>
      <c r="L69" s="3">
        <f t="shared" si="12"/>
        <v>17.481893090488132</v>
      </c>
      <c r="M69" s="17">
        <v>10</v>
      </c>
      <c r="N69" s="17">
        <v>1.3</v>
      </c>
      <c r="O69" s="17">
        <v>5.25</v>
      </c>
      <c r="P69" s="4">
        <f t="shared" si="13"/>
        <v>145.3077739435671</v>
      </c>
      <c r="Q69" s="4">
        <f t="shared" si="10"/>
        <v>82.518106909511857</v>
      </c>
      <c r="R69" s="4">
        <f t="shared" si="11"/>
        <v>141.33347044169554</v>
      </c>
      <c r="S69">
        <f t="shared" si="14"/>
        <v>2.1622888496075854</v>
      </c>
      <c r="T69">
        <f t="shared" si="14"/>
        <v>1.9165492560414987</v>
      </c>
      <c r="U69">
        <f t="shared" si="14"/>
        <v>2.1502450231846946</v>
      </c>
      <c r="V69" s="2">
        <f t="shared" si="15"/>
        <v>2.0076468671689298</v>
      </c>
      <c r="Y69">
        <v>1</v>
      </c>
      <c r="Z69">
        <v>3</v>
      </c>
      <c r="AA69">
        <f t="shared" si="16"/>
        <v>82.518106909511857</v>
      </c>
      <c r="AB69">
        <f t="shared" si="17"/>
        <v>-17.481893090488143</v>
      </c>
    </row>
    <row r="70" spans="1:28">
      <c r="A70">
        <v>20</v>
      </c>
      <c r="B70" t="s">
        <v>1335</v>
      </c>
      <c r="C70" t="s">
        <v>1341</v>
      </c>
      <c r="D70">
        <v>0.45847718500000001</v>
      </c>
      <c r="E70">
        <v>0.25492549799999997</v>
      </c>
      <c r="F70">
        <v>0.28404354599999998</v>
      </c>
      <c r="G70">
        <v>0.37195277199999999</v>
      </c>
      <c r="H70">
        <v>0.42705865100000001</v>
      </c>
      <c r="I70" s="3">
        <v>25.676316922897978</v>
      </c>
      <c r="J70" s="3">
        <v>0</v>
      </c>
      <c r="K70" s="3">
        <v>7.6043458463981732</v>
      </c>
      <c r="L70" s="3">
        <f t="shared" si="12"/>
        <v>33.28066276929615</v>
      </c>
      <c r="M70" s="17">
        <v>3.3</v>
      </c>
      <c r="N70" s="17">
        <v>2.25</v>
      </c>
      <c r="O70" s="17">
        <v>3.2</v>
      </c>
      <c r="P70" s="4">
        <f t="shared" si="13"/>
        <v>151.4511830762672</v>
      </c>
      <c r="Q70" s="4">
        <f t="shared" si="10"/>
        <v>66.719337230703843</v>
      </c>
      <c r="R70" s="4">
        <f t="shared" si="11"/>
        <v>91.053243939178003</v>
      </c>
      <c r="S70">
        <f t="shared" si="14"/>
        <v>2.1802726702174891</v>
      </c>
      <c r="T70">
        <f t="shared" si="14"/>
        <v>1.8242517235038169</v>
      </c>
      <c r="U70">
        <f t="shared" si="14"/>
        <v>1.9592954229457478</v>
      </c>
      <c r="V70" s="2">
        <f t="shared" si="15"/>
        <v>2.0211787750603967</v>
      </c>
      <c r="Y70">
        <v>2</v>
      </c>
      <c r="Z70">
        <v>0</v>
      </c>
      <c r="AA70">
        <f t="shared" si="16"/>
        <v>151.4511830762672</v>
      </c>
      <c r="AB70">
        <f t="shared" si="17"/>
        <v>51.451183076267199</v>
      </c>
    </row>
    <row r="71" spans="1:28">
      <c r="A71">
        <v>20</v>
      </c>
      <c r="B71" t="s">
        <v>1329</v>
      </c>
      <c r="C71" t="s">
        <v>1334</v>
      </c>
      <c r="D71">
        <v>0.60461180299999995</v>
      </c>
      <c r="E71">
        <v>0.151934292</v>
      </c>
      <c r="F71">
        <v>0.150276416</v>
      </c>
      <c r="G71">
        <v>0.73559459500000002</v>
      </c>
      <c r="H71">
        <v>0.66063430400000001</v>
      </c>
      <c r="I71" s="3">
        <v>0</v>
      </c>
      <c r="J71" s="3">
        <v>7.4891676458481848</v>
      </c>
      <c r="K71" s="3">
        <v>0</v>
      </c>
      <c r="L71" s="3">
        <f t="shared" si="12"/>
        <v>7.4891676458481848</v>
      </c>
      <c r="M71" s="17">
        <v>1.33</v>
      </c>
      <c r="N71" s="17">
        <v>10</v>
      </c>
      <c r="O71" s="17">
        <v>4.75</v>
      </c>
      <c r="P71" s="4">
        <f t="shared" si="13"/>
        <v>92.510832354151816</v>
      </c>
      <c r="Q71" s="4">
        <f t="shared" si="10"/>
        <v>167.40250881263367</v>
      </c>
      <c r="R71" s="4">
        <f t="shared" si="11"/>
        <v>92.510832354151816</v>
      </c>
      <c r="S71">
        <f t="shared" si="14"/>
        <v>1.9661925884816902</v>
      </c>
      <c r="T71">
        <f t="shared" si="14"/>
        <v>2.2237619623508995</v>
      </c>
      <c r="U71">
        <f t="shared" si="14"/>
        <v>1.9661925884816902</v>
      </c>
      <c r="V71" s="2">
        <f t="shared" si="15"/>
        <v>1.8221213206562574</v>
      </c>
      <c r="Y71">
        <v>4</v>
      </c>
      <c r="Z71">
        <v>1</v>
      </c>
      <c r="AA71">
        <f t="shared" si="16"/>
        <v>92.510832354151816</v>
      </c>
      <c r="AB71">
        <f t="shared" si="17"/>
        <v>-7.489167645848184</v>
      </c>
    </row>
    <row r="72" spans="1:28">
      <c r="A72">
        <v>21</v>
      </c>
      <c r="B72" t="s">
        <v>1340</v>
      </c>
      <c r="C72" t="s">
        <v>1326</v>
      </c>
      <c r="D72">
        <v>0.390303444</v>
      </c>
      <c r="E72">
        <v>0.35438199599999998</v>
      </c>
      <c r="F72">
        <v>0.24775893199999999</v>
      </c>
      <c r="G72">
        <v>0.54531287100000003</v>
      </c>
      <c r="H72">
        <v>0.578809711</v>
      </c>
      <c r="I72" s="3">
        <v>0</v>
      </c>
      <c r="J72" s="3">
        <v>16.2315035392506</v>
      </c>
      <c r="K72" s="3">
        <v>1.4591973723558491</v>
      </c>
      <c r="L72" s="3">
        <f t="shared" si="12"/>
        <v>17.690700911606449</v>
      </c>
      <c r="M72" s="17">
        <v>2</v>
      </c>
      <c r="N72" s="17">
        <v>4.2</v>
      </c>
      <c r="O72" s="17">
        <v>3.5</v>
      </c>
      <c r="P72" s="4">
        <f t="shared" si="13"/>
        <v>82.309299088393558</v>
      </c>
      <c r="Q72" s="4">
        <f t="shared" si="10"/>
        <v>150.4816139532461</v>
      </c>
      <c r="R72" s="4">
        <f t="shared" si="11"/>
        <v>87.416489891639031</v>
      </c>
      <c r="S72">
        <f t="shared" si="14"/>
        <v>1.9154489034338431</v>
      </c>
      <c r="T72">
        <f t="shared" si="14"/>
        <v>2.1774834404851053</v>
      </c>
      <c r="U72">
        <f t="shared" si="14"/>
        <v>1.9415933639095555</v>
      </c>
      <c r="V72" s="2">
        <f t="shared" si="15"/>
        <v>2.0003143299328299</v>
      </c>
      <c r="Y72">
        <v>0</v>
      </c>
      <c r="Z72">
        <v>1</v>
      </c>
      <c r="AA72">
        <f t="shared" si="16"/>
        <v>150.4816139532461</v>
      </c>
      <c r="AB72">
        <f t="shared" si="17"/>
        <v>50.481613953246097</v>
      </c>
    </row>
    <row r="73" spans="1:28">
      <c r="A73">
        <v>21</v>
      </c>
      <c r="B73" t="s">
        <v>1332</v>
      </c>
      <c r="C73" t="s">
        <v>1346</v>
      </c>
      <c r="D73">
        <v>0.70294747700000004</v>
      </c>
      <c r="E73">
        <v>6.0253744999999997E-2</v>
      </c>
      <c r="F73">
        <v>9.7492594000000002E-2</v>
      </c>
      <c r="G73">
        <v>0.67559084599999997</v>
      </c>
      <c r="H73">
        <v>0.50102912099999997</v>
      </c>
      <c r="I73" s="3">
        <v>22.030152337292638</v>
      </c>
      <c r="J73" s="3">
        <v>0</v>
      </c>
      <c r="K73" s="3">
        <v>0</v>
      </c>
      <c r="L73" s="3">
        <f t="shared" si="12"/>
        <v>22.030152337292638</v>
      </c>
      <c r="M73" s="17">
        <v>1.33</v>
      </c>
      <c r="N73" s="17">
        <v>9.5</v>
      </c>
      <c r="O73" s="17">
        <v>5.75</v>
      </c>
      <c r="P73" s="4">
        <f t="shared" si="13"/>
        <v>107.26995027130657</v>
      </c>
      <c r="Q73" s="4">
        <f t="shared" si="10"/>
        <v>77.969847662707366</v>
      </c>
      <c r="R73" s="4">
        <f t="shared" si="11"/>
        <v>77.969847662707366</v>
      </c>
      <c r="S73">
        <f t="shared" si="14"/>
        <v>2.0304780792902357</v>
      </c>
      <c r="T73">
        <f t="shared" si="14"/>
        <v>1.8919266856980355</v>
      </c>
      <c r="U73">
        <f t="shared" si="14"/>
        <v>1.8919266856980355</v>
      </c>
      <c r="V73" s="2">
        <f t="shared" si="15"/>
        <v>1.725763951266146</v>
      </c>
      <c r="Y73">
        <v>4</v>
      </c>
      <c r="Z73">
        <v>1</v>
      </c>
      <c r="AA73">
        <f t="shared" si="16"/>
        <v>107.26995027130657</v>
      </c>
      <c r="AB73">
        <f t="shared" si="17"/>
        <v>7.2699502713065698</v>
      </c>
    </row>
    <row r="74" spans="1:28">
      <c r="A74">
        <v>21</v>
      </c>
      <c r="B74" t="s">
        <v>1344</v>
      </c>
      <c r="C74" t="s">
        <v>1327</v>
      </c>
      <c r="D74">
        <v>0.15976543800000001</v>
      </c>
      <c r="E74">
        <v>0.58739135899999995</v>
      </c>
      <c r="F74">
        <v>0.24648341500000001</v>
      </c>
      <c r="G74">
        <v>0.40073553299999998</v>
      </c>
      <c r="H74">
        <v>0.39942775800000002</v>
      </c>
      <c r="I74" s="3">
        <v>3.8581035761458469</v>
      </c>
      <c r="J74" s="3">
        <v>0</v>
      </c>
      <c r="K74" s="3">
        <v>4.4182235300565305</v>
      </c>
      <c r="L74" s="3">
        <f t="shared" si="12"/>
        <v>8.2763271062023769</v>
      </c>
      <c r="M74" s="17">
        <v>7.5</v>
      </c>
      <c r="N74" s="17">
        <v>1.5</v>
      </c>
      <c r="O74" s="17">
        <v>4.5</v>
      </c>
      <c r="P74" s="4">
        <f t="shared" si="13"/>
        <v>120.65944971489147</v>
      </c>
      <c r="Q74" s="4">
        <f t="shared" si="10"/>
        <v>91.723672893797612</v>
      </c>
      <c r="R74" s="4">
        <f t="shared" si="11"/>
        <v>111.605678779052</v>
      </c>
      <c r="S74">
        <f t="shared" si="14"/>
        <v>2.0815613403212518</v>
      </c>
      <c r="T74">
        <f t="shared" si="14"/>
        <v>1.9624814368731196</v>
      </c>
      <c r="U74">
        <f t="shared" si="14"/>
        <v>2.0476862931648245</v>
      </c>
      <c r="V74" s="2">
        <f t="shared" si="15"/>
        <v>1.9900269078654236</v>
      </c>
      <c r="Y74">
        <v>0</v>
      </c>
      <c r="Z74">
        <v>3</v>
      </c>
      <c r="AA74">
        <f t="shared" si="16"/>
        <v>91.723672893797612</v>
      </c>
      <c r="AB74">
        <f t="shared" si="17"/>
        <v>-8.2763271062023875</v>
      </c>
    </row>
    <row r="75" spans="1:28">
      <c r="A75">
        <v>21</v>
      </c>
      <c r="B75" t="s">
        <v>1333</v>
      </c>
      <c r="C75" t="s">
        <v>1335</v>
      </c>
      <c r="D75">
        <v>0.31134882400000002</v>
      </c>
      <c r="E75">
        <v>0.12543094399999999</v>
      </c>
      <c r="F75">
        <v>0.56321145100000003</v>
      </c>
      <c r="G75">
        <v>3.0363253E-2</v>
      </c>
      <c r="H75">
        <v>6.9601115000000005E-2</v>
      </c>
      <c r="I75" s="3">
        <v>3.5860491163610808</v>
      </c>
      <c r="J75" s="3">
        <v>0</v>
      </c>
      <c r="K75" s="3">
        <v>37.33247860945049</v>
      </c>
      <c r="L75" s="3">
        <f t="shared" si="12"/>
        <v>40.918527725811572</v>
      </c>
      <c r="M75" s="17">
        <v>2.14</v>
      </c>
      <c r="N75" s="17">
        <v>4.2</v>
      </c>
      <c r="O75" s="17">
        <v>3.1</v>
      </c>
      <c r="P75" s="4">
        <f t="shared" si="13"/>
        <v>66.755617383201141</v>
      </c>
      <c r="Q75" s="4">
        <f t="shared" si="10"/>
        <v>59.081472274188428</v>
      </c>
      <c r="R75" s="4">
        <f t="shared" si="11"/>
        <v>174.81215596348497</v>
      </c>
      <c r="S75">
        <f t="shared" si="14"/>
        <v>1.8244878167913674</v>
      </c>
      <c r="T75">
        <f t="shared" si="14"/>
        <v>1.7714513091278787</v>
      </c>
      <c r="U75">
        <f t="shared" si="14"/>
        <v>2.2425716290095199</v>
      </c>
      <c r="V75" s="2">
        <f t="shared" si="15"/>
        <v>2.0532889672601509</v>
      </c>
      <c r="Y75">
        <v>1</v>
      </c>
      <c r="Z75">
        <v>2</v>
      </c>
      <c r="AA75">
        <f t="shared" si="16"/>
        <v>59.081472274188428</v>
      </c>
      <c r="AB75">
        <f t="shared" si="17"/>
        <v>-40.918527725811572</v>
      </c>
    </row>
    <row r="76" spans="1:28">
      <c r="A76">
        <v>21</v>
      </c>
      <c r="B76" t="s">
        <v>1345</v>
      </c>
      <c r="C76" t="s">
        <v>1325</v>
      </c>
      <c r="D76">
        <v>0.43618302799999997</v>
      </c>
      <c r="E76">
        <v>0.31077660000000001</v>
      </c>
      <c r="F76">
        <v>0.24481061800000001</v>
      </c>
      <c r="G76">
        <v>0.54611171300000005</v>
      </c>
      <c r="H76">
        <v>0.57502613899999999</v>
      </c>
      <c r="I76" s="3">
        <v>0</v>
      </c>
      <c r="J76" s="3">
        <v>10.707761799286297</v>
      </c>
      <c r="K76" s="3">
        <v>0</v>
      </c>
      <c r="L76" s="3">
        <f t="shared" si="12"/>
        <v>10.707761799286297</v>
      </c>
      <c r="M76" s="17">
        <v>2</v>
      </c>
      <c r="N76" s="17">
        <v>4.33</v>
      </c>
      <c r="O76" s="17">
        <v>3.4</v>
      </c>
      <c r="P76" s="4">
        <f t="shared" si="13"/>
        <v>89.292238200713697</v>
      </c>
      <c r="Q76" s="4">
        <f t="shared" si="10"/>
        <v>135.65684679162337</v>
      </c>
      <c r="R76" s="4">
        <f t="shared" si="11"/>
        <v>89.292238200713697</v>
      </c>
      <c r="S76">
        <f t="shared" si="14"/>
        <v>1.9508137091337332</v>
      </c>
      <c r="T76">
        <f t="shared" si="14"/>
        <v>2.1324417181033688</v>
      </c>
      <c r="U76">
        <f t="shared" si="14"/>
        <v>1.9508137091337332</v>
      </c>
      <c r="V76" s="2">
        <f t="shared" si="15"/>
        <v>1.9912047273000879</v>
      </c>
      <c r="Y76">
        <v>0</v>
      </c>
      <c r="Z76">
        <v>2</v>
      </c>
      <c r="AA76">
        <f t="shared" si="16"/>
        <v>135.65684679162337</v>
      </c>
      <c r="AB76">
        <f t="shared" si="17"/>
        <v>35.656846791623366</v>
      </c>
    </row>
    <row r="77" spans="1:28">
      <c r="A77">
        <v>21</v>
      </c>
      <c r="B77" t="s">
        <v>1334</v>
      </c>
      <c r="C77" t="s">
        <v>1328</v>
      </c>
      <c r="D77">
        <v>0.35870751200000001</v>
      </c>
      <c r="E77">
        <v>0.399334719</v>
      </c>
      <c r="F77">
        <v>0.22565285400000001</v>
      </c>
      <c r="G77">
        <v>0.64624710100000005</v>
      </c>
      <c r="H77">
        <v>0.65598827699999995</v>
      </c>
      <c r="I77" s="3">
        <v>1.5269573800164395</v>
      </c>
      <c r="J77" s="3">
        <v>7.5732793855367122</v>
      </c>
      <c r="K77" s="3">
        <v>0</v>
      </c>
      <c r="L77" s="3">
        <f t="shared" si="12"/>
        <v>9.1002367655531522</v>
      </c>
      <c r="M77" s="17">
        <v>2.6</v>
      </c>
      <c r="N77" s="17">
        <v>2.75</v>
      </c>
      <c r="O77" s="17">
        <v>3.6</v>
      </c>
      <c r="P77" s="4">
        <f t="shared" si="13"/>
        <v>94.8698524224896</v>
      </c>
      <c r="Q77" s="4">
        <f t="shared" si="10"/>
        <v>111.7262815446728</v>
      </c>
      <c r="R77" s="4">
        <f t="shared" si="11"/>
        <v>90.899763234446851</v>
      </c>
      <c r="S77">
        <f t="shared" si="14"/>
        <v>1.9771282250020139</v>
      </c>
      <c r="T77">
        <f t="shared" si="14"/>
        <v>2.0481553448905769</v>
      </c>
      <c r="U77">
        <f t="shared" si="14"/>
        <v>1.9585627520216689</v>
      </c>
      <c r="V77" s="2">
        <f t="shared" si="15"/>
        <v>1.9690655603474589</v>
      </c>
      <c r="Y77">
        <v>3</v>
      </c>
      <c r="Z77">
        <v>3</v>
      </c>
      <c r="AA77">
        <f t="shared" si="16"/>
        <v>90.899763234446851</v>
      </c>
      <c r="AB77">
        <f t="shared" si="17"/>
        <v>-9.1002367655531486</v>
      </c>
    </row>
    <row r="78" spans="1:28">
      <c r="A78">
        <v>21</v>
      </c>
      <c r="B78" t="s">
        <v>1341</v>
      </c>
      <c r="C78" t="s">
        <v>1324</v>
      </c>
      <c r="D78">
        <v>0.56614476000000002</v>
      </c>
      <c r="E78">
        <v>0.18572702199999999</v>
      </c>
      <c r="F78">
        <v>0.24015645899999999</v>
      </c>
      <c r="G78">
        <v>0.45614653399999999</v>
      </c>
      <c r="H78">
        <v>0.45983795599999999</v>
      </c>
      <c r="I78" s="3">
        <v>13.452191090557147</v>
      </c>
      <c r="J78" s="3">
        <v>0</v>
      </c>
      <c r="K78" s="3">
        <v>1.517105758689107</v>
      </c>
      <c r="L78" s="3">
        <f t="shared" si="12"/>
        <v>14.969296849246254</v>
      </c>
      <c r="M78" s="17">
        <v>1.95</v>
      </c>
      <c r="N78" s="17">
        <v>4</v>
      </c>
      <c r="O78" s="17">
        <v>3.75</v>
      </c>
      <c r="P78" s="4">
        <f t="shared" si="13"/>
        <v>111.26247577734017</v>
      </c>
      <c r="Q78" s="4">
        <f t="shared" si="10"/>
        <v>85.030703150753737</v>
      </c>
      <c r="R78" s="4">
        <f t="shared" si="11"/>
        <v>90.719849745837891</v>
      </c>
      <c r="S78">
        <f t="shared" si="14"/>
        <v>2.0463487194954659</v>
      </c>
      <c r="T78">
        <f t="shared" si="14"/>
        <v>1.929575770435243</v>
      </c>
      <c r="U78">
        <f t="shared" si="14"/>
        <v>1.9577023222520111</v>
      </c>
      <c r="V78" s="2">
        <f t="shared" si="15"/>
        <v>1.9870588237294811</v>
      </c>
      <c r="Y78">
        <v>2</v>
      </c>
      <c r="Z78">
        <v>2</v>
      </c>
      <c r="AA78">
        <f t="shared" si="16"/>
        <v>90.719849745837891</v>
      </c>
      <c r="AB78">
        <f t="shared" si="17"/>
        <v>-9.280150254162109</v>
      </c>
    </row>
    <row r="79" spans="1:28">
      <c r="A79">
        <v>21</v>
      </c>
      <c r="B79" t="s">
        <v>1336</v>
      </c>
      <c r="C79" t="s">
        <v>1339</v>
      </c>
      <c r="D79">
        <v>0.57097168799999998</v>
      </c>
      <c r="E79">
        <v>0.200063189</v>
      </c>
      <c r="F79">
        <v>0.20866173700000001</v>
      </c>
      <c r="G79">
        <v>0.59956841599999999</v>
      </c>
      <c r="H79">
        <v>0.577311456</v>
      </c>
      <c r="I79" s="3">
        <v>0</v>
      </c>
      <c r="J79" s="3">
        <v>13.422850441948636</v>
      </c>
      <c r="K79" s="3">
        <v>9.4094186623246205</v>
      </c>
      <c r="L79" s="3">
        <f t="shared" si="12"/>
        <v>22.832269104273259</v>
      </c>
      <c r="M79" s="17">
        <v>1.28</v>
      </c>
      <c r="N79" s="17">
        <v>11</v>
      </c>
      <c r="O79" s="17">
        <v>6.5</v>
      </c>
      <c r="P79" s="4">
        <f t="shared" si="13"/>
        <v>77.167730895726734</v>
      </c>
      <c r="Q79" s="4">
        <f t="shared" si="10"/>
        <v>224.81908575716176</v>
      </c>
      <c r="R79" s="4">
        <f t="shared" si="11"/>
        <v>138.32895220083677</v>
      </c>
      <c r="S79">
        <f t="shared" si="14"/>
        <v>1.8874357300808047</v>
      </c>
      <c r="T79">
        <f t="shared" si="14"/>
        <v>2.3518331773915637</v>
      </c>
      <c r="U79">
        <f t="shared" si="14"/>
        <v>2.1409130873047304</v>
      </c>
      <c r="V79" s="2">
        <f t="shared" si="15"/>
        <v>1.9949142538237459</v>
      </c>
      <c r="Y79">
        <v>0</v>
      </c>
      <c r="Z79">
        <v>0</v>
      </c>
      <c r="AA79">
        <f t="shared" si="16"/>
        <v>138.32895220083677</v>
      </c>
      <c r="AB79">
        <f t="shared" si="17"/>
        <v>38.328952200836767</v>
      </c>
    </row>
    <row r="80" spans="1:28">
      <c r="A80">
        <v>21</v>
      </c>
      <c r="B80" t="s">
        <v>1331</v>
      </c>
      <c r="C80" t="s">
        <v>1329</v>
      </c>
      <c r="D80">
        <v>0.29910411999999997</v>
      </c>
      <c r="E80">
        <v>0.40039697099999999</v>
      </c>
      <c r="F80">
        <v>0.29889421700000002</v>
      </c>
      <c r="G80">
        <v>0.34454136299999999</v>
      </c>
      <c r="H80">
        <v>0.41453078399999999</v>
      </c>
      <c r="I80" s="3">
        <v>18.709709642820229</v>
      </c>
      <c r="J80" s="3">
        <v>0</v>
      </c>
      <c r="K80" s="3">
        <v>13.906315764656734</v>
      </c>
      <c r="L80" s="3">
        <f t="shared" si="12"/>
        <v>32.616025407476961</v>
      </c>
      <c r="M80" s="17">
        <v>6</v>
      </c>
      <c r="N80" s="17">
        <v>1.61</v>
      </c>
      <c r="O80" s="17">
        <v>4.2</v>
      </c>
      <c r="P80" s="4">
        <f t="shared" si="13"/>
        <v>179.64223244944441</v>
      </c>
      <c r="Q80" s="4">
        <f t="shared" si="10"/>
        <v>67.383974592523032</v>
      </c>
      <c r="R80" s="4">
        <f t="shared" si="11"/>
        <v>125.79050080408132</v>
      </c>
      <c r="S80">
        <f t="shared" si="14"/>
        <v>2.2544084434873732</v>
      </c>
      <c r="T80">
        <f t="shared" si="14"/>
        <v>1.8285566239305264</v>
      </c>
      <c r="U80">
        <f t="shared" si="14"/>
        <v>2.0996478461638226</v>
      </c>
      <c r="V80" s="2">
        <f t="shared" si="15"/>
        <v>2.0340239860885014</v>
      </c>
      <c r="Y80">
        <v>0</v>
      </c>
      <c r="Z80">
        <v>2</v>
      </c>
      <c r="AA80">
        <f t="shared" si="16"/>
        <v>67.383974592523032</v>
      </c>
      <c r="AB80">
        <f t="shared" si="17"/>
        <v>-32.616025407476968</v>
      </c>
    </row>
    <row r="81" spans="1:28">
      <c r="A81">
        <v>21</v>
      </c>
      <c r="B81" t="s">
        <v>1338</v>
      </c>
      <c r="C81" t="s">
        <v>1343</v>
      </c>
      <c r="D81">
        <v>6.1696675999999999E-2</v>
      </c>
      <c r="E81">
        <v>0.618537962</v>
      </c>
      <c r="F81">
        <v>8.4138184000000005E-2</v>
      </c>
      <c r="G81">
        <v>0.668045522</v>
      </c>
      <c r="H81">
        <v>0.53438741899999997</v>
      </c>
      <c r="I81" s="3">
        <v>0</v>
      </c>
      <c r="J81" s="3">
        <v>76.090092009533564</v>
      </c>
      <c r="K81" s="3">
        <v>6.5440460073723186</v>
      </c>
      <c r="L81" s="3">
        <f t="shared" si="12"/>
        <v>82.634138016905879</v>
      </c>
      <c r="M81" s="17">
        <v>2.04</v>
      </c>
      <c r="N81" s="17">
        <v>3.6</v>
      </c>
      <c r="O81" s="17">
        <v>3.8</v>
      </c>
      <c r="P81" s="4">
        <f t="shared" si="13"/>
        <v>17.365861983094117</v>
      </c>
      <c r="Q81" s="4">
        <f t="shared" si="10"/>
        <v>291.29019321741492</v>
      </c>
      <c r="R81" s="4">
        <f t="shared" si="11"/>
        <v>42.233236811108924</v>
      </c>
      <c r="S81">
        <f t="shared" si="14"/>
        <v>1.2396963451020224</v>
      </c>
      <c r="T81">
        <f t="shared" si="14"/>
        <v>2.4643258636072249</v>
      </c>
      <c r="U81">
        <f t="shared" si="14"/>
        <v>1.6256543676037787</v>
      </c>
      <c r="V81" s="2">
        <f t="shared" si="15"/>
        <v>1.7375438474234968</v>
      </c>
      <c r="Y81">
        <v>2</v>
      </c>
      <c r="Z81">
        <v>1</v>
      </c>
      <c r="AA81">
        <f t="shared" si="16"/>
        <v>17.365861983094117</v>
      </c>
      <c r="AB81">
        <f t="shared" si="17"/>
        <v>-82.634138016905879</v>
      </c>
    </row>
    <row r="82" spans="1:28">
      <c r="A82">
        <v>22</v>
      </c>
      <c r="B82" t="s">
        <v>1341</v>
      </c>
      <c r="C82" t="s">
        <v>1332</v>
      </c>
      <c r="D82">
        <v>0.38023309300000002</v>
      </c>
      <c r="E82">
        <v>0.38023309300000002</v>
      </c>
      <c r="F82">
        <v>0.21740964700000001</v>
      </c>
      <c r="G82">
        <v>0.68490621600000001</v>
      </c>
      <c r="H82">
        <v>0.68580660999999998</v>
      </c>
      <c r="I82" s="3">
        <v>15.142493685513873</v>
      </c>
      <c r="J82" s="3">
        <v>0</v>
      </c>
      <c r="K82" s="3">
        <v>1.3530328938401028</v>
      </c>
      <c r="L82" s="3">
        <f t="shared" si="12"/>
        <v>16.495526579353974</v>
      </c>
      <c r="M82" s="17">
        <v>3.5</v>
      </c>
      <c r="N82" s="17">
        <v>2.0499999999999998</v>
      </c>
      <c r="O82" s="17">
        <v>4</v>
      </c>
      <c r="P82" s="4">
        <f t="shared" si="13"/>
        <v>136.50320131994459</v>
      </c>
      <c r="Q82" s="4">
        <f t="shared" si="10"/>
        <v>83.504473420646022</v>
      </c>
      <c r="R82" s="4">
        <f t="shared" si="11"/>
        <v>88.916604996006441</v>
      </c>
      <c r="S82">
        <f t="shared" si="14"/>
        <v>2.1351428367195115</v>
      </c>
      <c r="T82">
        <f t="shared" si="14"/>
        <v>1.9217097417094997</v>
      </c>
      <c r="U82">
        <f t="shared" si="14"/>
        <v>1.9489828721595623</v>
      </c>
      <c r="V82" s="2">
        <f t="shared" si="15"/>
        <v>1.9662772819863445</v>
      </c>
      <c r="Y82">
        <v>1</v>
      </c>
      <c r="Z82">
        <v>0</v>
      </c>
      <c r="AA82">
        <f t="shared" si="16"/>
        <v>136.50320131994459</v>
      </c>
      <c r="AB82">
        <f t="shared" si="17"/>
        <v>36.503201319944594</v>
      </c>
    </row>
    <row r="83" spans="1:28">
      <c r="A83">
        <v>22</v>
      </c>
      <c r="B83" t="s">
        <v>1335</v>
      </c>
      <c r="C83" t="s">
        <v>1346</v>
      </c>
      <c r="D83">
        <v>0.70999441500000005</v>
      </c>
      <c r="E83">
        <v>8.7148495000000006E-2</v>
      </c>
      <c r="F83">
        <v>0.18428918</v>
      </c>
      <c r="G83">
        <v>0.46305159400000001</v>
      </c>
      <c r="H83">
        <v>0.35959834600000001</v>
      </c>
      <c r="I83" s="3">
        <v>59.467945643908045</v>
      </c>
      <c r="J83" s="3">
        <v>0</v>
      </c>
      <c r="K83" s="3">
        <v>9.4296741963615691</v>
      </c>
      <c r="L83" s="3">
        <f t="shared" si="12"/>
        <v>68.897619840269613</v>
      </c>
      <c r="M83" s="17">
        <v>2.4</v>
      </c>
      <c r="N83" s="17">
        <v>3.25</v>
      </c>
      <c r="O83" s="17">
        <v>3.3</v>
      </c>
      <c r="P83" s="4">
        <f t="shared" si="13"/>
        <v>173.82544970510969</v>
      </c>
      <c r="Q83" s="4">
        <f t="shared" si="10"/>
        <v>31.102380159730387</v>
      </c>
      <c r="R83" s="4">
        <f t="shared" si="11"/>
        <v>62.22030500772356</v>
      </c>
      <c r="S83">
        <f t="shared" si="14"/>
        <v>2.2401133616255806</v>
      </c>
      <c r="T83">
        <f t="shared" si="14"/>
        <v>1.4927936253832215</v>
      </c>
      <c r="U83">
        <f t="shared" si="14"/>
        <v>1.7939321357158959</v>
      </c>
      <c r="V83" s="2">
        <f t="shared" si="15"/>
        <v>2.0511649757855102</v>
      </c>
      <c r="Y83">
        <v>2</v>
      </c>
      <c r="Z83">
        <v>1</v>
      </c>
      <c r="AA83">
        <f t="shared" si="16"/>
        <v>173.82544970510969</v>
      </c>
      <c r="AB83">
        <f t="shared" si="17"/>
        <v>73.825449705109691</v>
      </c>
    </row>
    <row r="84" spans="1:28">
      <c r="A84">
        <v>22</v>
      </c>
      <c r="B84" t="s">
        <v>1344</v>
      </c>
      <c r="C84" t="s">
        <v>1333</v>
      </c>
      <c r="D84">
        <v>0.57073454499999998</v>
      </c>
      <c r="E84">
        <v>0.141229574</v>
      </c>
      <c r="F84">
        <v>0.28548604399999999</v>
      </c>
      <c r="G84">
        <v>0.278266923</v>
      </c>
      <c r="H84">
        <v>0.29252907099999997</v>
      </c>
      <c r="I84" s="3">
        <v>32.701875642400239</v>
      </c>
      <c r="J84" s="3">
        <v>0</v>
      </c>
      <c r="K84" s="3">
        <v>11.469756385790635</v>
      </c>
      <c r="L84" s="3">
        <f t="shared" si="12"/>
        <v>44.171632028190871</v>
      </c>
      <c r="M84" s="17">
        <v>2.25</v>
      </c>
      <c r="N84" s="17">
        <v>3.6</v>
      </c>
      <c r="O84" s="17">
        <v>3.25</v>
      </c>
      <c r="P84" s="4">
        <f t="shared" si="13"/>
        <v>129.40758816720964</v>
      </c>
      <c r="Q84" s="4">
        <f t="shared" si="10"/>
        <v>55.828367971809129</v>
      </c>
      <c r="R84" s="4">
        <f t="shared" si="11"/>
        <v>93.105076225628693</v>
      </c>
      <c r="S84">
        <f t="shared" si="14"/>
        <v>2.1119597431218988</v>
      </c>
      <c r="T84">
        <f t="shared" si="14"/>
        <v>1.7468549323247733</v>
      </c>
      <c r="U84">
        <f t="shared" si="14"/>
        <v>1.9689733600004615</v>
      </c>
      <c r="V84" s="2">
        <f t="shared" si="15"/>
        <v>2.0141903762689397</v>
      </c>
      <c r="Y84">
        <v>0</v>
      </c>
      <c r="Z84">
        <v>0</v>
      </c>
      <c r="AA84">
        <f t="shared" si="16"/>
        <v>93.105076225628693</v>
      </c>
      <c r="AB84">
        <f t="shared" si="17"/>
        <v>-6.894923774371307</v>
      </c>
    </row>
    <row r="85" spans="1:28">
      <c r="A85">
        <v>22</v>
      </c>
      <c r="B85" t="s">
        <v>1325</v>
      </c>
      <c r="C85" t="s">
        <v>1328</v>
      </c>
      <c r="D85">
        <v>0.252938987</v>
      </c>
      <c r="E85">
        <v>0.272888715</v>
      </c>
      <c r="F85">
        <v>0.47414843299999998</v>
      </c>
      <c r="G85">
        <v>7.4440716000000004E-2</v>
      </c>
      <c r="H85">
        <v>0.147012895</v>
      </c>
      <c r="I85" s="3">
        <v>0</v>
      </c>
      <c r="J85" s="3">
        <v>10.119854825016438</v>
      </c>
      <c r="K85" s="3">
        <v>29.688302865172705</v>
      </c>
      <c r="L85" s="3">
        <f t="shared" si="12"/>
        <v>39.808157690189141</v>
      </c>
      <c r="M85" s="17">
        <v>2.25</v>
      </c>
      <c r="N85" s="17">
        <v>3.5</v>
      </c>
      <c r="O85" s="17">
        <v>3.4</v>
      </c>
      <c r="P85" s="4">
        <f t="shared" si="13"/>
        <v>60.191842309810866</v>
      </c>
      <c r="Q85" s="4">
        <f t="shared" si="10"/>
        <v>95.611334197368393</v>
      </c>
      <c r="R85" s="4">
        <f t="shared" si="11"/>
        <v>161.13207205139804</v>
      </c>
      <c r="S85">
        <f t="shared" si="14"/>
        <v>1.7795376361099728</v>
      </c>
      <c r="T85">
        <f t="shared" si="14"/>
        <v>1.9805093785480863</v>
      </c>
      <c r="U85">
        <f t="shared" si="14"/>
        <v>2.2071819918695832</v>
      </c>
      <c r="V85" s="2">
        <f t="shared" si="15"/>
        <v>2.0371049891542485</v>
      </c>
      <c r="Y85">
        <v>1</v>
      </c>
      <c r="Z85">
        <v>2</v>
      </c>
      <c r="AA85">
        <f t="shared" si="16"/>
        <v>95.611334197368393</v>
      </c>
      <c r="AB85">
        <f t="shared" si="17"/>
        <v>-4.388665802631607</v>
      </c>
    </row>
    <row r="86" spans="1:28">
      <c r="A86">
        <v>22</v>
      </c>
      <c r="B86" t="s">
        <v>1324</v>
      </c>
      <c r="C86" t="s">
        <v>1343</v>
      </c>
      <c r="D86">
        <v>0.108119385</v>
      </c>
      <c r="E86">
        <v>0.65448652399999996</v>
      </c>
      <c r="F86">
        <v>0.22967236499999999</v>
      </c>
      <c r="G86">
        <v>0.36940725099999999</v>
      </c>
      <c r="H86">
        <v>0.32396375700000002</v>
      </c>
      <c r="I86" s="3">
        <v>2.5235277503465703</v>
      </c>
      <c r="J86" s="3">
        <v>0</v>
      </c>
      <c r="K86" s="3">
        <v>8.3698305370421231</v>
      </c>
      <c r="L86" s="3">
        <f t="shared" si="12"/>
        <v>10.893358287388693</v>
      </c>
      <c r="M86" s="17">
        <v>11</v>
      </c>
      <c r="N86" s="17">
        <v>1.3</v>
      </c>
      <c r="O86" s="17">
        <v>6</v>
      </c>
      <c r="P86" s="4">
        <f t="shared" si="13"/>
        <v>116.86544696642359</v>
      </c>
      <c r="Q86" s="4">
        <f t="shared" si="10"/>
        <v>89.106641712611307</v>
      </c>
      <c r="R86" s="4">
        <f t="shared" si="11"/>
        <v>139.32562493486404</v>
      </c>
      <c r="S86">
        <f t="shared" si="14"/>
        <v>2.0676861244210341</v>
      </c>
      <c r="T86">
        <f t="shared" si="14"/>
        <v>1.9499100761091062</v>
      </c>
      <c r="U86">
        <f t="shared" si="14"/>
        <v>2.1440309997286278</v>
      </c>
      <c r="V86" s="2">
        <f t="shared" si="15"/>
        <v>1.9921714903116481</v>
      </c>
      <c r="Y86">
        <v>0</v>
      </c>
      <c r="Z86">
        <v>1</v>
      </c>
      <c r="AA86">
        <f t="shared" si="16"/>
        <v>89.106641712611307</v>
      </c>
      <c r="AB86">
        <f t="shared" si="17"/>
        <v>-10.893358287388693</v>
      </c>
    </row>
    <row r="87" spans="1:28">
      <c r="A87">
        <v>22</v>
      </c>
      <c r="B87" t="s">
        <v>1326</v>
      </c>
      <c r="C87" t="s">
        <v>1339</v>
      </c>
      <c r="D87">
        <v>0.51741875999999998</v>
      </c>
      <c r="E87">
        <v>0.204209323</v>
      </c>
      <c r="F87">
        <v>0.27505230899999999</v>
      </c>
      <c r="G87">
        <v>0.36330672000000003</v>
      </c>
      <c r="H87">
        <v>0.39984334500000002</v>
      </c>
      <c r="I87" s="3">
        <v>1.2766038555440928</v>
      </c>
      <c r="J87" s="3">
        <v>0</v>
      </c>
      <c r="K87" s="3">
        <v>0</v>
      </c>
      <c r="L87" s="3">
        <f t="shared" si="12"/>
        <v>1.2766038555440928</v>
      </c>
      <c r="M87" s="17">
        <v>1.95</v>
      </c>
      <c r="N87" s="17">
        <v>4.33</v>
      </c>
      <c r="O87" s="17">
        <v>3.5</v>
      </c>
      <c r="P87" s="4">
        <f t="shared" si="13"/>
        <v>101.21277366276689</v>
      </c>
      <c r="Q87" s="4">
        <f t="shared" si="10"/>
        <v>98.723396144455904</v>
      </c>
      <c r="R87" s="4">
        <f t="shared" si="11"/>
        <v>98.723396144455904</v>
      </c>
      <c r="S87">
        <f t="shared" si="14"/>
        <v>2.0052353265469884</v>
      </c>
      <c r="T87">
        <f t="shared" si="14"/>
        <v>1.9944200869386344</v>
      </c>
      <c r="U87">
        <f t="shared" si="14"/>
        <v>1.9944200869386344</v>
      </c>
      <c r="V87" s="2">
        <f t="shared" si="15"/>
        <v>1.9933954019299296</v>
      </c>
      <c r="Y87">
        <v>1</v>
      </c>
      <c r="Z87">
        <v>2</v>
      </c>
      <c r="AA87">
        <f t="shared" si="16"/>
        <v>98.723396144455904</v>
      </c>
      <c r="AB87">
        <f t="shared" si="17"/>
        <v>-1.2766038555440957</v>
      </c>
    </row>
    <row r="88" spans="1:28">
      <c r="A88">
        <v>22</v>
      </c>
      <c r="B88" t="s">
        <v>1336</v>
      </c>
      <c r="C88" t="s">
        <v>1331</v>
      </c>
      <c r="D88">
        <v>0.48634586800000001</v>
      </c>
      <c r="E88">
        <v>0.24180744000000001</v>
      </c>
      <c r="F88">
        <v>0.26782515899999998</v>
      </c>
      <c r="G88">
        <v>0.41597013199999999</v>
      </c>
      <c r="H88">
        <v>0.45718934700000002</v>
      </c>
      <c r="I88" s="3">
        <v>0</v>
      </c>
      <c r="J88" s="3">
        <v>20.16616757609598</v>
      </c>
      <c r="K88" s="3">
        <v>18.115961224020367</v>
      </c>
      <c r="L88" s="3">
        <f t="shared" si="12"/>
        <v>38.282128800116347</v>
      </c>
      <c r="M88" s="17">
        <v>1.22</v>
      </c>
      <c r="N88" s="17">
        <v>15</v>
      </c>
      <c r="O88" s="17">
        <v>7</v>
      </c>
      <c r="P88" s="4">
        <f t="shared" si="13"/>
        <v>61.71787119988366</v>
      </c>
      <c r="Q88" s="4">
        <f t="shared" si="10"/>
        <v>364.21038484132339</v>
      </c>
      <c r="R88" s="4">
        <f t="shared" si="11"/>
        <v>188.52959976802623</v>
      </c>
      <c r="S88">
        <f t="shared" si="14"/>
        <v>1.790410937772057</v>
      </c>
      <c r="T88">
        <f t="shared" si="14"/>
        <v>2.5613523248059162</v>
      </c>
      <c r="U88">
        <f t="shared" si="14"/>
        <v>2.2753795455589292</v>
      </c>
      <c r="V88" s="2">
        <f t="shared" si="15"/>
        <v>2.0995168987814803</v>
      </c>
      <c r="Y88">
        <v>2</v>
      </c>
      <c r="Z88">
        <v>1</v>
      </c>
      <c r="AA88">
        <f t="shared" si="16"/>
        <v>61.71787119988366</v>
      </c>
      <c r="AB88">
        <f t="shared" si="17"/>
        <v>-38.28212880011634</v>
      </c>
    </row>
    <row r="89" spans="1:28">
      <c r="A89">
        <v>22</v>
      </c>
      <c r="B89" t="s">
        <v>1340</v>
      </c>
      <c r="C89" t="s">
        <v>1334</v>
      </c>
      <c r="D89">
        <v>0.61458377600000003</v>
      </c>
      <c r="E89">
        <v>0.165578959</v>
      </c>
      <c r="F89">
        <v>0.18017840199999999</v>
      </c>
      <c r="G89">
        <v>0.66056009999999998</v>
      </c>
      <c r="H89">
        <v>0.60293707699999999</v>
      </c>
      <c r="I89" s="3">
        <v>16.324836581533429</v>
      </c>
      <c r="J89" s="3">
        <v>0</v>
      </c>
      <c r="K89" s="3">
        <v>0</v>
      </c>
      <c r="L89" s="3">
        <f t="shared" si="12"/>
        <v>16.324836581533429</v>
      </c>
      <c r="M89" s="17">
        <v>1.75</v>
      </c>
      <c r="N89" s="17">
        <v>4.8</v>
      </c>
      <c r="O89" s="17">
        <v>4</v>
      </c>
      <c r="P89" s="4">
        <f t="shared" si="13"/>
        <v>112.24362743615006</v>
      </c>
      <c r="Q89" s="4">
        <f t="shared" si="10"/>
        <v>83.675163418466568</v>
      </c>
      <c r="R89" s="4">
        <f t="shared" si="11"/>
        <v>83.675163418466568</v>
      </c>
      <c r="S89">
        <f t="shared" si="14"/>
        <v>2.0501616935695464</v>
      </c>
      <c r="T89">
        <f t="shared" si="14"/>
        <v>1.9225965692122942</v>
      </c>
      <c r="U89">
        <f t="shared" si="14"/>
        <v>1.9225965692122942</v>
      </c>
      <c r="V89" s="2">
        <f t="shared" si="15"/>
        <v>1.9247480310830234</v>
      </c>
      <c r="Y89">
        <v>2</v>
      </c>
      <c r="Z89">
        <v>0</v>
      </c>
      <c r="AA89">
        <f t="shared" si="16"/>
        <v>112.24362743615006</v>
      </c>
      <c r="AB89">
        <f t="shared" si="17"/>
        <v>12.243627436150064</v>
      </c>
    </row>
    <row r="90" spans="1:28">
      <c r="A90">
        <v>22</v>
      </c>
      <c r="B90" t="s">
        <v>1327</v>
      </c>
      <c r="C90" t="s">
        <v>1329</v>
      </c>
      <c r="D90">
        <v>0.313760235</v>
      </c>
      <c r="E90">
        <v>0.44671675199999999</v>
      </c>
      <c r="F90">
        <v>0.200623842</v>
      </c>
      <c r="G90">
        <v>0.73806186299999998</v>
      </c>
      <c r="H90">
        <v>0.72142489499999995</v>
      </c>
      <c r="I90" s="3">
        <v>0</v>
      </c>
      <c r="J90" s="3">
        <v>27.918354599341946</v>
      </c>
      <c r="K90" s="3">
        <v>1.8602481311732346</v>
      </c>
      <c r="L90" s="3">
        <f t="shared" si="12"/>
        <v>29.778602730515182</v>
      </c>
      <c r="M90" s="17">
        <v>2.0499999999999998</v>
      </c>
      <c r="N90" s="17">
        <v>3.75</v>
      </c>
      <c r="O90" s="17">
        <v>3.7</v>
      </c>
      <c r="P90" s="4">
        <f t="shared" si="13"/>
        <v>70.221397269484825</v>
      </c>
      <c r="Q90" s="4">
        <f t="shared" si="10"/>
        <v>174.91522701701712</v>
      </c>
      <c r="R90" s="4">
        <f t="shared" si="11"/>
        <v>77.104315354825786</v>
      </c>
      <c r="S90">
        <f t="shared" si="14"/>
        <v>1.8464694668324031</v>
      </c>
      <c r="T90">
        <f t="shared" si="14"/>
        <v>2.2428276180642372</v>
      </c>
      <c r="U90">
        <f t="shared" si="14"/>
        <v>1.8870786852149228</v>
      </c>
      <c r="V90" s="2">
        <f t="shared" si="15"/>
        <v>1.9598503386553385</v>
      </c>
      <c r="Y90">
        <v>0</v>
      </c>
      <c r="Z90">
        <v>1</v>
      </c>
      <c r="AA90">
        <f t="shared" si="16"/>
        <v>174.91522701701712</v>
      </c>
      <c r="AB90">
        <f t="shared" si="17"/>
        <v>74.915227017017116</v>
      </c>
    </row>
    <row r="91" spans="1:28">
      <c r="A91">
        <v>22</v>
      </c>
      <c r="B91" t="s">
        <v>1338</v>
      </c>
      <c r="C91" t="s">
        <v>1345</v>
      </c>
      <c r="D91">
        <v>0.43201060000000002</v>
      </c>
      <c r="E91">
        <v>0.31488912299999999</v>
      </c>
      <c r="F91">
        <v>0.18663173399999999</v>
      </c>
      <c r="G91">
        <v>0.780433822</v>
      </c>
      <c r="H91">
        <v>0.75453673300000002</v>
      </c>
      <c r="I91" s="3">
        <v>0</v>
      </c>
      <c r="J91" s="3">
        <v>30.318514149554748</v>
      </c>
      <c r="K91" s="3">
        <v>12.853176411598863</v>
      </c>
      <c r="L91" s="3">
        <f t="shared" si="12"/>
        <v>43.171690561153611</v>
      </c>
      <c r="M91" s="17">
        <v>1.18</v>
      </c>
      <c r="N91" s="17">
        <v>17</v>
      </c>
      <c r="O91" s="17">
        <v>8</v>
      </c>
      <c r="P91" s="4">
        <f t="shared" si="13"/>
        <v>56.828309438846389</v>
      </c>
      <c r="Q91" s="4">
        <f t="shared" si="10"/>
        <v>572.24304998127718</v>
      </c>
      <c r="R91" s="4">
        <f t="shared" si="11"/>
        <v>159.65372073163729</v>
      </c>
      <c r="S91">
        <f t="shared" si="14"/>
        <v>1.7545647365954791</v>
      </c>
      <c r="T91">
        <f t="shared" si="14"/>
        <v>2.757580526775834</v>
      </c>
      <c r="U91">
        <f t="shared" si="14"/>
        <v>2.2031790442308621</v>
      </c>
      <c r="V91" s="2">
        <f t="shared" si="15"/>
        <v>2.0375058036110438</v>
      </c>
      <c r="Y91">
        <v>3</v>
      </c>
      <c r="Z91">
        <v>0</v>
      </c>
      <c r="AA91">
        <f t="shared" si="16"/>
        <v>56.828309438846389</v>
      </c>
      <c r="AB91">
        <f t="shared" si="17"/>
        <v>-43.171690561153611</v>
      </c>
    </row>
    <row r="92" spans="1:28">
      <c r="A92">
        <v>23</v>
      </c>
      <c r="B92" t="s">
        <v>1345</v>
      </c>
      <c r="C92" t="s">
        <v>1326</v>
      </c>
      <c r="D92">
        <v>0.38118580499999999</v>
      </c>
      <c r="E92">
        <v>0.34741206299999999</v>
      </c>
      <c r="F92">
        <v>0.26741014600000002</v>
      </c>
      <c r="G92">
        <v>0.46207084199999998</v>
      </c>
      <c r="H92">
        <v>0.51369867599999997</v>
      </c>
      <c r="I92" s="3">
        <v>0</v>
      </c>
      <c r="J92" s="3">
        <v>7.696401927548302</v>
      </c>
      <c r="K92" s="3">
        <v>0</v>
      </c>
      <c r="L92" s="3">
        <f t="shared" si="12"/>
        <v>7.696401927548302</v>
      </c>
      <c r="M92" s="17">
        <v>2.37</v>
      </c>
      <c r="N92" s="17">
        <v>3.4</v>
      </c>
      <c r="O92" s="17">
        <v>3.2</v>
      </c>
      <c r="P92" s="4">
        <f t="shared" si="13"/>
        <v>92.303598072451692</v>
      </c>
      <c r="Q92" s="4">
        <f t="shared" si="10"/>
        <v>118.47136462611593</v>
      </c>
      <c r="R92" s="4">
        <f t="shared" si="11"/>
        <v>92.303598072451692</v>
      </c>
      <c r="S92">
        <f t="shared" si="14"/>
        <v>1.9652186305227124</v>
      </c>
      <c r="T92">
        <f t="shared" si="14"/>
        <v>2.0736133909562384</v>
      </c>
      <c r="U92">
        <f t="shared" si="14"/>
        <v>1.9652186305227124</v>
      </c>
      <c r="V92" s="2">
        <f t="shared" si="15"/>
        <v>1.9950311526033286</v>
      </c>
      <c r="Y92">
        <v>4</v>
      </c>
      <c r="Z92">
        <v>3</v>
      </c>
      <c r="AA92">
        <f t="shared" si="16"/>
        <v>92.303598072451692</v>
      </c>
      <c r="AB92">
        <f t="shared" si="17"/>
        <v>-7.6964019275483082</v>
      </c>
    </row>
    <row r="93" spans="1:28">
      <c r="A93">
        <v>23</v>
      </c>
      <c r="B93" t="s">
        <v>1331</v>
      </c>
      <c r="C93" t="s">
        <v>1344</v>
      </c>
      <c r="D93">
        <v>0.562064181</v>
      </c>
      <c r="E93">
        <v>0.11238995</v>
      </c>
      <c r="F93">
        <v>0.32437702000000002</v>
      </c>
      <c r="G93">
        <v>0.187186614</v>
      </c>
      <c r="H93">
        <v>0.19940633599999999</v>
      </c>
      <c r="I93" s="3">
        <v>26.573438100777796</v>
      </c>
      <c r="J93" s="3">
        <v>0</v>
      </c>
      <c r="K93" s="3">
        <v>15.431116395311497</v>
      </c>
      <c r="L93" s="3">
        <f t="shared" si="12"/>
        <v>42.004554496089291</v>
      </c>
      <c r="M93" s="17">
        <v>1.95</v>
      </c>
      <c r="N93" s="17">
        <v>4.5</v>
      </c>
      <c r="O93" s="17">
        <v>3.4</v>
      </c>
      <c r="P93" s="4">
        <f t="shared" si="13"/>
        <v>109.81364980042741</v>
      </c>
      <c r="Q93" s="4">
        <f t="shared" si="10"/>
        <v>57.995445503910709</v>
      </c>
      <c r="R93" s="4">
        <f t="shared" si="11"/>
        <v>110.46124124796981</v>
      </c>
      <c r="S93">
        <f t="shared" si="14"/>
        <v>2.0406563261301311</v>
      </c>
      <c r="T93">
        <f t="shared" si="14"/>
        <v>1.7633938889045715</v>
      </c>
      <c r="U93">
        <f t="shared" si="14"/>
        <v>2.0432099190625199</v>
      </c>
      <c r="V93" s="2">
        <f t="shared" si="15"/>
        <v>2.0079379224330332</v>
      </c>
      <c r="Y93">
        <v>3</v>
      </c>
      <c r="Z93">
        <v>0</v>
      </c>
      <c r="AA93">
        <f t="shared" si="16"/>
        <v>109.81364980042741</v>
      </c>
      <c r="AB93">
        <f t="shared" si="17"/>
        <v>9.8136498004274131</v>
      </c>
    </row>
    <row r="94" spans="1:28">
      <c r="A94">
        <v>23</v>
      </c>
      <c r="B94" t="s">
        <v>1343</v>
      </c>
      <c r="C94" t="s">
        <v>1325</v>
      </c>
      <c r="D94">
        <v>0.42853044499999998</v>
      </c>
      <c r="E94">
        <v>0.29160140000000001</v>
      </c>
      <c r="F94">
        <v>0.17260566499999999</v>
      </c>
      <c r="G94">
        <v>0.79073614199999998</v>
      </c>
      <c r="H94">
        <v>0.75984639200000004</v>
      </c>
      <c r="I94" s="3">
        <v>0</v>
      </c>
      <c r="J94" s="3">
        <v>29.092769282454977</v>
      </c>
      <c r="K94" s="3">
        <v>11.34885933995302</v>
      </c>
      <c r="L94" s="3">
        <f t="shared" si="12"/>
        <v>40.441628622407997</v>
      </c>
      <c r="M94" s="17">
        <v>1.2</v>
      </c>
      <c r="N94" s="17">
        <v>17</v>
      </c>
      <c r="O94" s="17">
        <v>7.5</v>
      </c>
      <c r="P94" s="4">
        <f t="shared" si="13"/>
        <v>59.558371377591996</v>
      </c>
      <c r="Q94" s="4">
        <f t="shared" si="10"/>
        <v>554.13544917932666</v>
      </c>
      <c r="R94" s="4">
        <f t="shared" si="11"/>
        <v>144.67481642723965</v>
      </c>
      <c r="S94">
        <f t="shared" si="14"/>
        <v>1.7749428134690675</v>
      </c>
      <c r="T94">
        <f t="shared" si="14"/>
        <v>2.7436159337558648</v>
      </c>
      <c r="U94">
        <f t="shared" si="14"/>
        <v>2.1603929399750181</v>
      </c>
      <c r="V94" s="2">
        <f t="shared" si="15"/>
        <v>1.9335553411166622</v>
      </c>
      <c r="Y94">
        <v>4</v>
      </c>
      <c r="Z94">
        <v>3</v>
      </c>
      <c r="AA94">
        <f t="shared" si="16"/>
        <v>59.558371377591996</v>
      </c>
      <c r="AB94">
        <f t="shared" si="17"/>
        <v>-40.441628622408004</v>
      </c>
    </row>
    <row r="95" spans="1:28">
      <c r="A95">
        <v>23</v>
      </c>
      <c r="B95" t="s">
        <v>1329</v>
      </c>
      <c r="C95" t="s">
        <v>1324</v>
      </c>
      <c r="D95">
        <v>0.60435898700000001</v>
      </c>
      <c r="E95">
        <v>0.173375418</v>
      </c>
      <c r="F95">
        <v>0.17977721799999999</v>
      </c>
      <c r="G95">
        <v>0.67579696199999995</v>
      </c>
      <c r="H95">
        <v>0.62082869699999998</v>
      </c>
      <c r="I95" s="3">
        <v>0</v>
      </c>
      <c r="J95" s="3">
        <v>10.962368249638645</v>
      </c>
      <c r="K95" s="3">
        <v>4.0447506210955915</v>
      </c>
      <c r="L95" s="3">
        <f t="shared" si="12"/>
        <v>15.007118870734237</v>
      </c>
      <c r="M95" s="17">
        <v>1.3</v>
      </c>
      <c r="N95" s="17">
        <v>12</v>
      </c>
      <c r="O95" s="17">
        <v>5.75</v>
      </c>
      <c r="P95" s="4">
        <f t="shared" si="13"/>
        <v>84.992881129265768</v>
      </c>
      <c r="Q95" s="4">
        <f t="shared" si="10"/>
        <v>216.54130012492951</v>
      </c>
      <c r="R95" s="4">
        <f t="shared" si="11"/>
        <v>108.25019720056542</v>
      </c>
      <c r="S95">
        <f t="shared" si="14"/>
        <v>1.9293825514113392</v>
      </c>
      <c r="T95">
        <f t="shared" si="14"/>
        <v>2.3355407399770365</v>
      </c>
      <c r="U95">
        <f t="shared" si="14"/>
        <v>2.0344286961851203</v>
      </c>
      <c r="V95" s="2">
        <f t="shared" si="15"/>
        <v>1.9367089675755085</v>
      </c>
      <c r="Y95">
        <v>2</v>
      </c>
      <c r="Z95">
        <v>1</v>
      </c>
      <c r="AA95">
        <f t="shared" si="16"/>
        <v>84.992881129265768</v>
      </c>
      <c r="AB95">
        <f t="shared" si="17"/>
        <v>-15.007118870734232</v>
      </c>
    </row>
    <row r="96" spans="1:28">
      <c r="A96">
        <v>23</v>
      </c>
      <c r="B96" t="s">
        <v>1328</v>
      </c>
      <c r="C96" t="s">
        <v>1335</v>
      </c>
      <c r="D96">
        <v>0.57392210600000004</v>
      </c>
      <c r="E96">
        <v>0.16989306200000001</v>
      </c>
      <c r="F96">
        <v>0.25024152700000002</v>
      </c>
      <c r="G96">
        <v>0.40224670099999998</v>
      </c>
      <c r="H96">
        <v>0.40831722300000001</v>
      </c>
      <c r="I96" s="3">
        <v>0</v>
      </c>
      <c r="J96" s="3">
        <v>0</v>
      </c>
      <c r="K96" s="3">
        <v>0.26109586299868887</v>
      </c>
      <c r="L96" s="3">
        <f t="shared" si="12"/>
        <v>0.26109586299868887</v>
      </c>
      <c r="M96" s="17">
        <v>1.65</v>
      </c>
      <c r="N96" s="17">
        <v>5.75</v>
      </c>
      <c r="O96" s="17">
        <v>4</v>
      </c>
      <c r="P96" s="4">
        <f t="shared" si="13"/>
        <v>99.738904137001313</v>
      </c>
      <c r="Q96" s="4">
        <f t="shared" si="10"/>
        <v>99.738904137001313</v>
      </c>
      <c r="R96" s="4">
        <f t="shared" si="11"/>
        <v>100.78328758899606</v>
      </c>
      <c r="S96">
        <f t="shared" si="14"/>
        <v>1.9988645921772328</v>
      </c>
      <c r="T96">
        <f t="shared" si="14"/>
        <v>1.9988645921772328</v>
      </c>
      <c r="U96">
        <f t="shared" si="14"/>
        <v>2.0033885211012352</v>
      </c>
      <c r="V96" s="2">
        <f t="shared" si="15"/>
        <v>1.9881168051342049</v>
      </c>
      <c r="Y96">
        <v>0</v>
      </c>
      <c r="Z96">
        <v>0</v>
      </c>
      <c r="AA96">
        <f t="shared" si="16"/>
        <v>100.78328758899606</v>
      </c>
      <c r="AB96">
        <f t="shared" si="17"/>
        <v>0.78328758899606044</v>
      </c>
    </row>
    <row r="97" spans="1:28">
      <c r="A97">
        <v>23</v>
      </c>
      <c r="B97" t="s">
        <v>1334</v>
      </c>
      <c r="C97" t="s">
        <v>1341</v>
      </c>
      <c r="D97">
        <v>0.50393165200000001</v>
      </c>
      <c r="E97">
        <v>0.25919052799999998</v>
      </c>
      <c r="F97">
        <v>0.218977739</v>
      </c>
      <c r="G97">
        <v>0.62438152999999996</v>
      </c>
      <c r="H97">
        <v>0.62201878700000002</v>
      </c>
      <c r="I97" s="3">
        <v>15.805877028842346</v>
      </c>
      <c r="J97" s="3">
        <v>0</v>
      </c>
      <c r="K97" s="3">
        <v>0</v>
      </c>
      <c r="L97" s="3">
        <f t="shared" si="12"/>
        <v>15.805877028842346</v>
      </c>
      <c r="M97" s="17">
        <v>2.37</v>
      </c>
      <c r="N97" s="17">
        <v>3</v>
      </c>
      <c r="O97" s="17">
        <v>3.7</v>
      </c>
      <c r="P97" s="4">
        <f t="shared" si="13"/>
        <v>121.65405152951402</v>
      </c>
      <c r="Q97" s="4">
        <f t="shared" si="10"/>
        <v>84.194122971157654</v>
      </c>
      <c r="R97" s="4">
        <f t="shared" si="11"/>
        <v>84.194122971157654</v>
      </c>
      <c r="S97">
        <f t="shared" si="14"/>
        <v>2.0851265771189622</v>
      </c>
      <c r="T97">
        <f t="shared" si="14"/>
        <v>1.9252817773633575</v>
      </c>
      <c r="U97">
        <f t="shared" si="14"/>
        <v>1.9252817773633575</v>
      </c>
      <c r="V97" s="2">
        <f t="shared" si="15"/>
        <v>1.9713699316051805</v>
      </c>
      <c r="Y97">
        <v>2</v>
      </c>
      <c r="Z97">
        <v>0</v>
      </c>
      <c r="AA97">
        <f t="shared" si="16"/>
        <v>121.65405152951402</v>
      </c>
      <c r="AB97">
        <f t="shared" si="17"/>
        <v>21.654051529514021</v>
      </c>
    </row>
    <row r="98" spans="1:28">
      <c r="A98">
        <v>23</v>
      </c>
      <c r="B98" t="s">
        <v>1339</v>
      </c>
      <c r="C98" t="s">
        <v>1340</v>
      </c>
      <c r="D98">
        <v>0.37845448100000001</v>
      </c>
      <c r="E98">
        <v>0.31328768899999998</v>
      </c>
      <c r="F98">
        <v>0.30699890699999999</v>
      </c>
      <c r="G98">
        <v>0.32400494400000002</v>
      </c>
      <c r="H98">
        <v>0.399012121</v>
      </c>
      <c r="I98" s="3">
        <v>4.4316438499717536</v>
      </c>
      <c r="J98" s="3">
        <v>0</v>
      </c>
      <c r="K98" s="3">
        <v>3.7022764731091056</v>
      </c>
      <c r="L98" s="3">
        <f t="shared" si="12"/>
        <v>8.1339203230808597</v>
      </c>
      <c r="M98" s="17">
        <v>2.75</v>
      </c>
      <c r="N98" s="17">
        <v>2.7</v>
      </c>
      <c r="O98" s="17">
        <v>3.4</v>
      </c>
      <c r="P98" s="4">
        <f t="shared" si="13"/>
        <v>104.05310026434147</v>
      </c>
      <c r="Q98" s="4">
        <f t="shared" si="10"/>
        <v>91.866079676919142</v>
      </c>
      <c r="R98" s="4">
        <f t="shared" si="11"/>
        <v>104.4538196854901</v>
      </c>
      <c r="S98">
        <f t="shared" si="14"/>
        <v>2.017255024553771</v>
      </c>
      <c r="T98">
        <f t="shared" si="14"/>
        <v>1.9631551835461574</v>
      </c>
      <c r="U98">
        <f t="shared" si="14"/>
        <v>2.0189243259630452</v>
      </c>
      <c r="V98" s="2">
        <f t="shared" si="15"/>
        <v>1.9982791153500528</v>
      </c>
      <c r="Y98">
        <v>2</v>
      </c>
      <c r="Z98">
        <v>1</v>
      </c>
      <c r="AA98">
        <f t="shared" si="16"/>
        <v>104.05310026434147</v>
      </c>
      <c r="AB98">
        <f t="shared" si="17"/>
        <v>4.0531002643414666</v>
      </c>
    </row>
    <row r="99" spans="1:28">
      <c r="A99">
        <v>23</v>
      </c>
      <c r="B99" t="s">
        <v>1332</v>
      </c>
      <c r="C99" t="s">
        <v>1336</v>
      </c>
      <c r="D99">
        <v>0.27871512599999998</v>
      </c>
      <c r="E99">
        <v>0.485812458</v>
      </c>
      <c r="F99">
        <v>0.20429249499999999</v>
      </c>
      <c r="G99">
        <v>0.70335276700000005</v>
      </c>
      <c r="H99">
        <v>0.68790416099999996</v>
      </c>
      <c r="I99" s="3">
        <v>2.3144752932065509</v>
      </c>
      <c r="J99" s="3">
        <v>15.634128255785837</v>
      </c>
      <c r="K99" s="3">
        <v>0</v>
      </c>
      <c r="L99" s="3">
        <f t="shared" si="12"/>
        <v>17.948603548992388</v>
      </c>
      <c r="M99" s="17">
        <v>3.1</v>
      </c>
      <c r="N99" s="17">
        <v>2.37</v>
      </c>
      <c r="O99" s="17">
        <v>3.6</v>
      </c>
      <c r="P99" s="4">
        <f t="shared" si="13"/>
        <v>89.226269859947919</v>
      </c>
      <c r="Q99" s="4">
        <f t="shared" si="10"/>
        <v>119.10428041722004</v>
      </c>
      <c r="R99" s="4">
        <f t="shared" si="11"/>
        <v>82.051396451007605</v>
      </c>
      <c r="S99">
        <f t="shared" si="14"/>
        <v>1.9504927375102281</v>
      </c>
      <c r="T99">
        <f t="shared" si="14"/>
        <v>2.0759273696118661</v>
      </c>
      <c r="U99">
        <f t="shared" si="14"/>
        <v>1.9140859768066134</v>
      </c>
      <c r="V99" s="2">
        <f t="shared" si="15"/>
        <v>1.9431766070041985</v>
      </c>
      <c r="Y99">
        <v>2</v>
      </c>
      <c r="Z99">
        <v>0</v>
      </c>
      <c r="AA99">
        <f t="shared" si="16"/>
        <v>89.226269859947919</v>
      </c>
      <c r="AB99">
        <f t="shared" si="17"/>
        <v>-10.773730140052081</v>
      </c>
    </row>
    <row r="100" spans="1:28">
      <c r="A100">
        <v>23</v>
      </c>
      <c r="B100" t="s">
        <v>1333</v>
      </c>
      <c r="C100" t="s">
        <v>1338</v>
      </c>
      <c r="D100">
        <v>0.110132942</v>
      </c>
      <c r="E100">
        <v>0.32719511699999998</v>
      </c>
      <c r="F100">
        <v>0.56266117999999998</v>
      </c>
      <c r="G100">
        <v>2.9637942E-2</v>
      </c>
      <c r="H100">
        <v>6.4270278E-2</v>
      </c>
      <c r="I100" s="3">
        <v>9.08697721953666</v>
      </c>
      <c r="J100" s="3">
        <v>0</v>
      </c>
      <c r="K100" s="3">
        <v>51.730148537954278</v>
      </c>
      <c r="L100" s="3">
        <f t="shared" si="12"/>
        <v>60.817125757490942</v>
      </c>
      <c r="M100" s="17">
        <v>21</v>
      </c>
      <c r="N100" s="17">
        <v>1.1599999999999999</v>
      </c>
      <c r="O100" s="17">
        <v>8.5</v>
      </c>
      <c r="P100" s="4">
        <f t="shared" si="13"/>
        <v>230.00939585277888</v>
      </c>
      <c r="Q100" s="4">
        <f t="shared" si="10"/>
        <v>39.182874242509058</v>
      </c>
      <c r="R100" s="4">
        <f t="shared" si="11"/>
        <v>478.88913681512042</v>
      </c>
      <c r="S100">
        <f t="shared" si="14"/>
        <v>2.3617455772509328</v>
      </c>
      <c r="T100">
        <f t="shared" si="14"/>
        <v>1.5930962903079557</v>
      </c>
      <c r="U100">
        <f t="shared" si="14"/>
        <v>2.6802349855605478</v>
      </c>
      <c r="V100" s="2">
        <f t="shared" si="15"/>
        <v>2.2894234954304915</v>
      </c>
      <c r="Y100">
        <v>0</v>
      </c>
      <c r="Z100">
        <v>3</v>
      </c>
      <c r="AA100">
        <f t="shared" si="16"/>
        <v>39.182874242509058</v>
      </c>
      <c r="AB100">
        <f t="shared" si="17"/>
        <v>-60.817125757490942</v>
      </c>
    </row>
    <row r="101" spans="1:28">
      <c r="A101">
        <v>23</v>
      </c>
      <c r="B101" t="s">
        <v>1346</v>
      </c>
      <c r="C101" t="s">
        <v>1327</v>
      </c>
      <c r="D101">
        <v>0.15240656</v>
      </c>
      <c r="E101">
        <v>0.62783504000000001</v>
      </c>
      <c r="F101">
        <v>0.19855964100000001</v>
      </c>
      <c r="G101">
        <v>0.56077980800000005</v>
      </c>
      <c r="H101">
        <v>0.51358339399999997</v>
      </c>
      <c r="I101" s="3">
        <v>0</v>
      </c>
      <c r="J101" s="3">
        <v>16.738167783012724</v>
      </c>
      <c r="K101" s="3">
        <v>0</v>
      </c>
      <c r="L101" s="3">
        <f t="shared" si="12"/>
        <v>16.738167783012724</v>
      </c>
      <c r="M101" s="17">
        <v>5.25</v>
      </c>
      <c r="N101" s="17">
        <v>1.75</v>
      </c>
      <c r="O101" s="17">
        <v>3.8</v>
      </c>
      <c r="P101" s="4">
        <f t="shared" si="13"/>
        <v>83.261832216987273</v>
      </c>
      <c r="Q101" s="4">
        <f t="shared" si="10"/>
        <v>112.55362583725955</v>
      </c>
      <c r="R101" s="4">
        <f t="shared" si="11"/>
        <v>83.261832216987273</v>
      </c>
      <c r="S101">
        <f t="shared" si="14"/>
        <v>1.9204459635165529</v>
      </c>
      <c r="T101">
        <f t="shared" si="14"/>
        <v>2.051359490058442</v>
      </c>
      <c r="U101">
        <f t="shared" si="14"/>
        <v>1.9204459635165529</v>
      </c>
      <c r="V101" s="2">
        <f t="shared" si="15"/>
        <v>1.9619269915364108</v>
      </c>
      <c r="Y101">
        <v>1</v>
      </c>
      <c r="Z101">
        <v>2</v>
      </c>
      <c r="AA101">
        <f t="shared" si="16"/>
        <v>112.55362583725955</v>
      </c>
      <c r="AB101">
        <f t="shared" si="17"/>
        <v>12.553625837259546</v>
      </c>
    </row>
    <row r="102" spans="1:28">
      <c r="A102">
        <v>24</v>
      </c>
      <c r="B102" t="s">
        <v>1332</v>
      </c>
      <c r="C102" t="s">
        <v>1344</v>
      </c>
      <c r="D102">
        <v>0.31143612799999998</v>
      </c>
      <c r="E102">
        <v>0.445121286</v>
      </c>
      <c r="F102">
        <v>0.194290988</v>
      </c>
      <c r="G102">
        <v>0.75875629099999997</v>
      </c>
      <c r="H102">
        <v>0.73712111499999999</v>
      </c>
      <c r="I102" s="3">
        <v>0</v>
      </c>
      <c r="J102" s="3">
        <v>44.018610804282119</v>
      </c>
      <c r="K102" s="3">
        <v>14.413427895475596</v>
      </c>
      <c r="L102" s="3">
        <f t="shared" si="12"/>
        <v>58.432038699757712</v>
      </c>
      <c r="M102" s="17">
        <v>1.22</v>
      </c>
      <c r="N102" s="17">
        <v>15</v>
      </c>
      <c r="O102" s="17">
        <v>7</v>
      </c>
      <c r="P102" s="4">
        <f t="shared" si="13"/>
        <v>41.567961300242288</v>
      </c>
      <c r="Q102" s="4">
        <f t="shared" si="10"/>
        <v>701.84712336447399</v>
      </c>
      <c r="R102" s="4">
        <f t="shared" si="11"/>
        <v>142.46195656857145</v>
      </c>
      <c r="S102">
        <f t="shared" si="14"/>
        <v>1.6187587250651083</v>
      </c>
      <c r="T102">
        <f t="shared" si="14"/>
        <v>2.8462425242243583</v>
      </c>
      <c r="U102">
        <f t="shared" si="14"/>
        <v>2.1536989046379129</v>
      </c>
      <c r="V102" s="2">
        <f t="shared" si="15"/>
        <v>2.1895073701877443</v>
      </c>
      <c r="Y102">
        <v>2</v>
      </c>
      <c r="Z102">
        <v>1</v>
      </c>
      <c r="AA102">
        <f t="shared" si="16"/>
        <v>41.567961300242288</v>
      </c>
      <c r="AB102">
        <f t="shared" si="17"/>
        <v>-58.432038699757712</v>
      </c>
    </row>
    <row r="103" spans="1:28">
      <c r="A103">
        <v>24</v>
      </c>
      <c r="B103" t="s">
        <v>1346</v>
      </c>
      <c r="C103" t="s">
        <v>1324</v>
      </c>
      <c r="D103">
        <v>0.31166084300000002</v>
      </c>
      <c r="E103">
        <v>0.33974035699999999</v>
      </c>
      <c r="F103">
        <v>0.34817728100000001</v>
      </c>
      <c r="G103">
        <v>0.22601143600000001</v>
      </c>
      <c r="H103">
        <v>0.31204769100000002</v>
      </c>
      <c r="I103" s="3">
        <v>0</v>
      </c>
      <c r="J103" s="3">
        <v>10.07662776093108</v>
      </c>
      <c r="K103" s="3">
        <v>10.873965277571081</v>
      </c>
      <c r="L103" s="3">
        <f t="shared" si="12"/>
        <v>20.950593038502163</v>
      </c>
      <c r="M103" s="17">
        <v>2.37</v>
      </c>
      <c r="N103" s="17">
        <v>3.3</v>
      </c>
      <c r="O103" s="17">
        <v>3.3</v>
      </c>
      <c r="P103" s="4">
        <f t="shared" si="13"/>
        <v>79.049406961497851</v>
      </c>
      <c r="Q103" s="4">
        <f t="shared" si="10"/>
        <v>112.3022785725704</v>
      </c>
      <c r="R103" s="4">
        <f t="shared" si="11"/>
        <v>114.93349237748241</v>
      </c>
      <c r="S103">
        <f t="shared" si="14"/>
        <v>1.8978986161491243</v>
      </c>
      <c r="T103">
        <f t="shared" si="14"/>
        <v>2.0503885680286427</v>
      </c>
      <c r="U103">
        <f t="shared" si="14"/>
        <v>2.0604466034070428</v>
      </c>
      <c r="V103" s="2">
        <f t="shared" si="15"/>
        <v>2.0055011227482886</v>
      </c>
      <c r="Y103">
        <v>4</v>
      </c>
      <c r="Z103">
        <v>2</v>
      </c>
      <c r="AA103">
        <f t="shared" si="16"/>
        <v>79.049406961497851</v>
      </c>
      <c r="AB103">
        <f t="shared" si="17"/>
        <v>-20.950593038502149</v>
      </c>
    </row>
    <row r="104" spans="1:28">
      <c r="A104">
        <v>24</v>
      </c>
      <c r="B104" t="s">
        <v>1345</v>
      </c>
      <c r="C104" t="s">
        <v>1341</v>
      </c>
      <c r="D104">
        <v>0.35395598900000003</v>
      </c>
      <c r="E104">
        <v>0.32522103800000002</v>
      </c>
      <c r="F104">
        <v>0.31994930900000002</v>
      </c>
      <c r="G104">
        <v>0.290473549</v>
      </c>
      <c r="H104">
        <v>0.37093071799999999</v>
      </c>
      <c r="I104" s="3">
        <v>0</v>
      </c>
      <c r="J104" s="3">
        <v>11.37122864809781</v>
      </c>
      <c r="K104" s="3">
        <v>9.3328214200383872</v>
      </c>
      <c r="L104" s="3">
        <f t="shared" si="12"/>
        <v>20.704050068136198</v>
      </c>
      <c r="M104" s="17">
        <v>2.1</v>
      </c>
      <c r="N104" s="17">
        <v>3.75</v>
      </c>
      <c r="O104" s="17">
        <v>3.5</v>
      </c>
      <c r="P104" s="4">
        <f t="shared" si="13"/>
        <v>79.295949931863802</v>
      </c>
      <c r="Q104" s="4">
        <f t="shared" si="10"/>
        <v>121.93805736223061</v>
      </c>
      <c r="R104" s="4">
        <f t="shared" si="11"/>
        <v>111.96082490199815</v>
      </c>
      <c r="S104">
        <f t="shared" si="14"/>
        <v>1.8992510061428132</v>
      </c>
      <c r="T104">
        <f t="shared" si="14"/>
        <v>2.0861392718439791</v>
      </c>
      <c r="U104">
        <f t="shared" si="14"/>
        <v>2.0490660895892852</v>
      </c>
      <c r="V104" s="2">
        <f t="shared" si="15"/>
        <v>2.0063049270996114</v>
      </c>
      <c r="Y104">
        <v>3</v>
      </c>
      <c r="Z104">
        <v>0</v>
      </c>
      <c r="AA104">
        <f t="shared" si="16"/>
        <v>79.295949931863802</v>
      </c>
      <c r="AB104">
        <f t="shared" si="17"/>
        <v>-20.704050068136198</v>
      </c>
    </row>
    <row r="105" spans="1:28">
      <c r="A105">
        <v>24</v>
      </c>
      <c r="B105" t="s">
        <v>1333</v>
      </c>
      <c r="C105" t="s">
        <v>1340</v>
      </c>
      <c r="D105">
        <v>0.58829509499999999</v>
      </c>
      <c r="E105">
        <v>0.182218985</v>
      </c>
      <c r="F105">
        <v>0.212891107</v>
      </c>
      <c r="G105">
        <v>0.55519311500000001</v>
      </c>
      <c r="H105">
        <v>0.53234369000000004</v>
      </c>
      <c r="I105" s="3">
        <v>49.44011102040745</v>
      </c>
      <c r="J105" s="3">
        <v>0</v>
      </c>
      <c r="K105" s="3">
        <v>9.0851222759418224</v>
      </c>
      <c r="L105" s="3">
        <f t="shared" si="12"/>
        <v>58.525233296349271</v>
      </c>
      <c r="M105" s="17">
        <v>4</v>
      </c>
      <c r="N105" s="17">
        <v>2.1</v>
      </c>
      <c r="O105" s="17">
        <v>3.3</v>
      </c>
      <c r="P105" s="4">
        <f t="shared" si="13"/>
        <v>239.23521078528054</v>
      </c>
      <c r="Q105" s="4">
        <f t="shared" si="10"/>
        <v>41.474766703650729</v>
      </c>
      <c r="R105" s="4">
        <f t="shared" si="11"/>
        <v>71.455670214258731</v>
      </c>
      <c r="S105">
        <f t="shared" si="14"/>
        <v>2.3788250997493319</v>
      </c>
      <c r="T105">
        <f t="shared" si="14"/>
        <v>1.6177839517885719</v>
      </c>
      <c r="U105">
        <f t="shared" si="14"/>
        <v>1.8540366970186091</v>
      </c>
      <c r="V105" s="2">
        <f t="shared" si="15"/>
        <v>2.0889500125365354</v>
      </c>
      <c r="Y105">
        <v>0</v>
      </c>
      <c r="Z105">
        <v>1</v>
      </c>
      <c r="AA105">
        <f t="shared" si="16"/>
        <v>41.474766703650729</v>
      </c>
      <c r="AB105">
        <f t="shared" si="17"/>
        <v>-58.525233296349271</v>
      </c>
    </row>
    <row r="106" spans="1:28">
      <c r="A106">
        <v>24</v>
      </c>
      <c r="B106" t="s">
        <v>1331</v>
      </c>
      <c r="C106" t="s">
        <v>1338</v>
      </c>
      <c r="D106">
        <v>0.58429340799999996</v>
      </c>
      <c r="E106">
        <v>0.16897558900000001</v>
      </c>
      <c r="F106">
        <v>0.23884908499999999</v>
      </c>
      <c r="G106">
        <v>0.43818795100000002</v>
      </c>
      <c r="H106">
        <v>0.43462037599999997</v>
      </c>
      <c r="I106" s="3">
        <v>57.742029323882051</v>
      </c>
      <c r="J106" s="3">
        <v>0</v>
      </c>
      <c r="K106" s="3">
        <v>21.318285535625705</v>
      </c>
      <c r="L106" s="3">
        <f t="shared" si="12"/>
        <v>79.060314859507756</v>
      </c>
      <c r="M106" s="17">
        <v>19</v>
      </c>
      <c r="N106" s="17">
        <v>1.18</v>
      </c>
      <c r="O106" s="17">
        <v>8</v>
      </c>
      <c r="P106" s="4">
        <f t="shared" si="13"/>
        <v>1118.0382422942512</v>
      </c>
      <c r="Q106" s="4">
        <f t="shared" si="10"/>
        <v>20.939685140492244</v>
      </c>
      <c r="R106" s="4">
        <f t="shared" si="11"/>
        <v>191.4859694254979</v>
      </c>
      <c r="S106">
        <f t="shared" si="14"/>
        <v>3.0484566587680444</v>
      </c>
      <c r="T106">
        <f t="shared" si="14"/>
        <v>1.3209701471243496</v>
      </c>
      <c r="U106">
        <f t="shared" si="14"/>
        <v>2.2821369578121256</v>
      </c>
      <c r="V106" s="2">
        <f t="shared" si="15"/>
        <v>2.5494911631717367</v>
      </c>
      <c r="Y106">
        <v>2</v>
      </c>
      <c r="Z106">
        <v>1</v>
      </c>
      <c r="AA106">
        <f t="shared" si="16"/>
        <v>1118.0382422942512</v>
      </c>
      <c r="AB106">
        <f t="shared" si="17"/>
        <v>1018.0382422942512</v>
      </c>
    </row>
    <row r="107" spans="1:28">
      <c r="A107">
        <v>24</v>
      </c>
      <c r="B107" t="s">
        <v>1329</v>
      </c>
      <c r="C107" t="s">
        <v>1335</v>
      </c>
      <c r="D107">
        <v>8.9163996999999995E-2</v>
      </c>
      <c r="E107">
        <v>0.71286033400000004</v>
      </c>
      <c r="F107">
        <v>0.143955578</v>
      </c>
      <c r="G107">
        <v>0.62028676500000002</v>
      </c>
      <c r="H107">
        <v>0.48661158100000002</v>
      </c>
      <c r="I107" s="3">
        <v>0</v>
      </c>
      <c r="J107" s="3">
        <v>74.282654131931494</v>
      </c>
      <c r="K107" s="3">
        <v>13.174265980903785</v>
      </c>
      <c r="L107" s="3">
        <f t="shared" si="12"/>
        <v>87.456920112835277</v>
      </c>
      <c r="M107" s="17">
        <v>1.28</v>
      </c>
      <c r="N107" s="17">
        <v>12</v>
      </c>
      <c r="O107" s="17">
        <v>6</v>
      </c>
      <c r="P107" s="4">
        <f t="shared" si="13"/>
        <v>12.543079887164721</v>
      </c>
      <c r="Q107" s="4">
        <f t="shared" si="10"/>
        <v>903.93492947034258</v>
      </c>
      <c r="R107" s="4">
        <f t="shared" si="11"/>
        <v>91.588675772587422</v>
      </c>
      <c r="S107">
        <f t="shared" si="14"/>
        <v>1.0984041883104445</v>
      </c>
      <c r="T107">
        <f t="shared" si="14"/>
        <v>2.9561371685405269</v>
      </c>
      <c r="U107">
        <f t="shared" si="14"/>
        <v>1.9618417798523062</v>
      </c>
      <c r="V107" s="2">
        <f t="shared" si="15"/>
        <v>2.4876691044301018</v>
      </c>
      <c r="Y107">
        <v>2</v>
      </c>
      <c r="Z107">
        <v>2</v>
      </c>
      <c r="AA107">
        <f t="shared" si="16"/>
        <v>91.588675772587422</v>
      </c>
      <c r="AB107">
        <f t="shared" si="17"/>
        <v>-8.4113242274125781</v>
      </c>
    </row>
    <row r="108" spans="1:28">
      <c r="A108">
        <v>24</v>
      </c>
      <c r="B108" t="s">
        <v>1334</v>
      </c>
      <c r="C108" t="s">
        <v>1336</v>
      </c>
      <c r="D108">
        <v>0.151157862</v>
      </c>
      <c r="E108">
        <v>0.63112199199999997</v>
      </c>
      <c r="F108">
        <v>0.193507913</v>
      </c>
      <c r="G108">
        <v>0.57870540500000001</v>
      </c>
      <c r="H108">
        <v>0.526324562</v>
      </c>
      <c r="I108" s="3">
        <v>0</v>
      </c>
      <c r="J108" s="3">
        <v>11.216126245250827</v>
      </c>
      <c r="K108" s="3">
        <v>0</v>
      </c>
      <c r="L108" s="3">
        <f t="shared" si="12"/>
        <v>11.216126245250827</v>
      </c>
      <c r="M108" s="17">
        <v>5.25</v>
      </c>
      <c r="N108" s="17">
        <v>1.66</v>
      </c>
      <c r="O108" s="17">
        <v>4.2</v>
      </c>
      <c r="P108" s="4">
        <f t="shared" si="13"/>
        <v>88.78387375474918</v>
      </c>
      <c r="Q108" s="4">
        <f t="shared" si="10"/>
        <v>107.40264332186554</v>
      </c>
      <c r="R108" s="4">
        <f t="shared" si="11"/>
        <v>88.78387375474918</v>
      </c>
      <c r="S108">
        <f t="shared" si="14"/>
        <v>1.9483340899302775</v>
      </c>
      <c r="T108">
        <f t="shared" si="14"/>
        <v>2.0310149700597502</v>
      </c>
      <c r="U108">
        <f t="shared" si="14"/>
        <v>1.9483340899302775</v>
      </c>
      <c r="V108" s="2">
        <f t="shared" si="15"/>
        <v>1.9533422927506685</v>
      </c>
      <c r="Y108">
        <v>4</v>
      </c>
      <c r="Z108">
        <v>0</v>
      </c>
      <c r="AA108">
        <f t="shared" si="16"/>
        <v>88.78387375474918</v>
      </c>
      <c r="AB108">
        <f t="shared" si="17"/>
        <v>-11.21612624525082</v>
      </c>
    </row>
    <row r="109" spans="1:28">
      <c r="A109">
        <v>24</v>
      </c>
      <c r="B109" t="s">
        <v>1339</v>
      </c>
      <c r="C109" t="s">
        <v>1325</v>
      </c>
      <c r="D109">
        <v>0.49573028099999999</v>
      </c>
      <c r="E109">
        <v>0.15296938099999999</v>
      </c>
      <c r="F109">
        <v>0.127359843</v>
      </c>
      <c r="G109">
        <v>0.71812176699999997</v>
      </c>
      <c r="H109">
        <v>0.66691797100000005</v>
      </c>
      <c r="I109" s="3">
        <v>38.5679282834639</v>
      </c>
      <c r="J109" s="3">
        <v>0.9938001371222096</v>
      </c>
      <c r="K109" s="3">
        <v>0</v>
      </c>
      <c r="L109" s="3">
        <f t="shared" si="12"/>
        <v>39.561728420586107</v>
      </c>
      <c r="M109" s="17">
        <v>2.4</v>
      </c>
      <c r="N109" s="17">
        <v>3.2</v>
      </c>
      <c r="O109" s="17">
        <v>3.4</v>
      </c>
      <c r="P109" s="4">
        <f t="shared" si="13"/>
        <v>153.00129945972725</v>
      </c>
      <c r="Q109" s="4">
        <f t="shared" si="10"/>
        <v>63.618432018204956</v>
      </c>
      <c r="R109" s="4">
        <f t="shared" si="11"/>
        <v>60.438271579413893</v>
      </c>
      <c r="S109">
        <f t="shared" si="14"/>
        <v>2.18469511935219</v>
      </c>
      <c r="T109">
        <f t="shared" si="14"/>
        <v>1.8035829609952834</v>
      </c>
      <c r="U109">
        <f t="shared" si="14"/>
        <v>1.781312035841436</v>
      </c>
      <c r="V109" s="2">
        <f t="shared" si="15"/>
        <v>1.585780115760161</v>
      </c>
      <c r="Y109">
        <v>1</v>
      </c>
      <c r="Z109">
        <v>1</v>
      </c>
      <c r="AA109">
        <f t="shared" si="16"/>
        <v>60.438271579413893</v>
      </c>
      <c r="AB109">
        <f t="shared" si="17"/>
        <v>-39.561728420586107</v>
      </c>
    </row>
    <row r="110" spans="1:28">
      <c r="A110">
        <v>24</v>
      </c>
      <c r="B110" t="s">
        <v>1343</v>
      </c>
      <c r="C110" t="s">
        <v>1326</v>
      </c>
      <c r="D110">
        <v>0.44745405500000002</v>
      </c>
      <c r="E110">
        <v>0.31321106500000001</v>
      </c>
      <c r="F110">
        <v>0.22043963699999999</v>
      </c>
      <c r="G110">
        <v>0.65541161199999998</v>
      </c>
      <c r="H110">
        <v>0.658309115</v>
      </c>
      <c r="I110" s="3">
        <v>0</v>
      </c>
      <c r="J110" s="3">
        <v>28.089861762645878</v>
      </c>
      <c r="K110" s="3">
        <v>14.249892742735474</v>
      </c>
      <c r="L110" s="3">
        <f t="shared" si="12"/>
        <v>42.33975450538135</v>
      </c>
      <c r="M110" s="17">
        <v>1.22</v>
      </c>
      <c r="N110" s="17">
        <v>15</v>
      </c>
      <c r="O110" s="17">
        <v>7</v>
      </c>
      <c r="P110" s="4">
        <f t="shared" si="13"/>
        <v>57.660245494618643</v>
      </c>
      <c r="Q110" s="4">
        <f t="shared" si="10"/>
        <v>479.00817193430686</v>
      </c>
      <c r="R110" s="4">
        <f t="shared" si="11"/>
        <v>157.40949469376696</v>
      </c>
      <c r="S110">
        <f t="shared" si="14"/>
        <v>1.7608764871110036</v>
      </c>
      <c r="T110">
        <f t="shared" si="14"/>
        <v>2.6803429225913948</v>
      </c>
      <c r="U110">
        <f t="shared" si="14"/>
        <v>2.1970309247749298</v>
      </c>
      <c r="V110" s="2">
        <f t="shared" si="15"/>
        <v>2.1117370853971971</v>
      </c>
      <c r="Y110">
        <v>1</v>
      </c>
      <c r="Z110">
        <v>1</v>
      </c>
      <c r="AA110">
        <f t="shared" si="16"/>
        <v>157.40949469376696</v>
      </c>
      <c r="AB110">
        <f t="shared" si="17"/>
        <v>57.409494693766959</v>
      </c>
    </row>
    <row r="111" spans="1:28">
      <c r="A111">
        <v>24</v>
      </c>
      <c r="B111" t="s">
        <v>1327</v>
      </c>
      <c r="C111" t="s">
        <v>1328</v>
      </c>
      <c r="D111">
        <v>0.41004986599999999</v>
      </c>
      <c r="E111">
        <v>8.6151118999999998E-2</v>
      </c>
      <c r="F111">
        <v>0.50375233799999997</v>
      </c>
      <c r="G111">
        <v>4.5352225000000003E-2</v>
      </c>
      <c r="H111">
        <v>7.0469772999999999E-2</v>
      </c>
      <c r="I111" s="3">
        <v>4.5490181768782429</v>
      </c>
      <c r="J111" s="3">
        <v>0</v>
      </c>
      <c r="K111" s="3">
        <v>35.098533458411573</v>
      </c>
      <c r="L111" s="3">
        <f t="shared" si="12"/>
        <v>39.647551635289815</v>
      </c>
      <c r="M111" s="17">
        <v>1.66</v>
      </c>
      <c r="N111" s="17">
        <v>5.75</v>
      </c>
      <c r="O111" s="17">
        <v>4</v>
      </c>
      <c r="P111" s="4">
        <f t="shared" si="13"/>
        <v>67.903818538328068</v>
      </c>
      <c r="Q111" s="4">
        <f t="shared" si="10"/>
        <v>60.352448364710177</v>
      </c>
      <c r="R111" s="4">
        <f t="shared" si="11"/>
        <v>200.74658219835649</v>
      </c>
      <c r="S111">
        <f t="shared" si="14"/>
        <v>1.8318941973069394</v>
      </c>
      <c r="T111">
        <f t="shared" si="14"/>
        <v>1.780694893152754</v>
      </c>
      <c r="U111">
        <f t="shared" si="14"/>
        <v>2.3026481599530615</v>
      </c>
      <c r="V111" s="2">
        <f t="shared" si="15"/>
        <v>2.0645412219423358</v>
      </c>
      <c r="Y111">
        <v>2</v>
      </c>
      <c r="Z111">
        <v>1</v>
      </c>
      <c r="AA111">
        <f t="shared" si="16"/>
        <v>67.903818538328068</v>
      </c>
      <c r="AB111">
        <f t="shared" si="17"/>
        <v>-32.096181461671932</v>
      </c>
    </row>
    <row r="112" spans="1:28">
      <c r="A112">
        <v>25</v>
      </c>
      <c r="B112" t="s">
        <v>1327</v>
      </c>
      <c r="C112" t="s">
        <v>1331</v>
      </c>
      <c r="D112">
        <v>0.49155198500000002</v>
      </c>
      <c r="E112">
        <v>0.24236603200000001</v>
      </c>
      <c r="F112">
        <v>0.26124668299999998</v>
      </c>
      <c r="G112">
        <v>0.43915693300000003</v>
      </c>
      <c r="H112">
        <v>0.47530103800000001</v>
      </c>
      <c r="I112" s="3">
        <v>0</v>
      </c>
      <c r="J112" s="3">
        <v>16.113159798147173</v>
      </c>
      <c r="K112" s="3">
        <v>9.7910002037996779</v>
      </c>
      <c r="L112" s="3">
        <f t="shared" si="12"/>
        <v>25.904160001946849</v>
      </c>
      <c r="M112" s="17">
        <v>1.44</v>
      </c>
      <c r="N112" s="17">
        <v>9</v>
      </c>
      <c r="O112" s="17">
        <v>4.5</v>
      </c>
      <c r="P112" s="4">
        <f t="shared" si="13"/>
        <v>74.095839998053151</v>
      </c>
      <c r="Q112" s="4">
        <f t="shared" si="10"/>
        <v>219.1142781813777</v>
      </c>
      <c r="R112" s="4">
        <f t="shared" si="11"/>
        <v>118.1553409151517</v>
      </c>
      <c r="S112">
        <f t="shared" si="14"/>
        <v>1.869793825838902</v>
      </c>
      <c r="T112">
        <f t="shared" si="14"/>
        <v>2.3406706784887894</v>
      </c>
      <c r="U112">
        <f t="shared" si="14"/>
        <v>2.0724533576023587</v>
      </c>
      <c r="V112" s="2">
        <f t="shared" si="15"/>
        <v>2.0278214965417614</v>
      </c>
      <c r="Y112">
        <v>1</v>
      </c>
      <c r="Z112">
        <v>0</v>
      </c>
      <c r="AA112">
        <f t="shared" si="16"/>
        <v>74.095839998053151</v>
      </c>
      <c r="AB112">
        <f t="shared" si="17"/>
        <v>-25.904160001946849</v>
      </c>
    </row>
    <row r="113" spans="1:28">
      <c r="A113">
        <v>25</v>
      </c>
      <c r="B113" t="s">
        <v>1340</v>
      </c>
      <c r="C113" t="s">
        <v>1345</v>
      </c>
      <c r="D113">
        <v>0.40647419299999998</v>
      </c>
      <c r="E113">
        <v>0.31200294200000001</v>
      </c>
      <c r="F113">
        <v>0.27866824600000001</v>
      </c>
      <c r="G113">
        <v>0.41327774099999998</v>
      </c>
      <c r="H113">
        <v>0.471994358</v>
      </c>
      <c r="I113" s="3">
        <v>0</v>
      </c>
      <c r="J113" s="3">
        <v>0.75206616353158329</v>
      </c>
      <c r="K113" s="3">
        <v>0</v>
      </c>
      <c r="L113" s="3">
        <f t="shared" si="12"/>
        <v>0.75206616353158329</v>
      </c>
      <c r="M113" s="17">
        <v>2.37</v>
      </c>
      <c r="N113" s="17">
        <v>3.25</v>
      </c>
      <c r="O113" s="17">
        <v>3.4</v>
      </c>
      <c r="P113" s="4">
        <f t="shared" si="13"/>
        <v>99.24793383646842</v>
      </c>
      <c r="Q113" s="4">
        <f t="shared" si="10"/>
        <v>101.69214886794606</v>
      </c>
      <c r="R113" s="4">
        <f t="shared" si="11"/>
        <v>99.24793383646842</v>
      </c>
      <c r="S113">
        <f t="shared" si="14"/>
        <v>1.9967214742990242</v>
      </c>
      <c r="T113">
        <f t="shared" si="14"/>
        <v>2.007287424555515</v>
      </c>
      <c r="U113">
        <f t="shared" si="14"/>
        <v>1.9967214742990242</v>
      </c>
      <c r="V113" s="2">
        <f t="shared" si="15"/>
        <v>1.9943182028058328</v>
      </c>
      <c r="Y113">
        <v>1</v>
      </c>
      <c r="Z113">
        <v>3</v>
      </c>
      <c r="AA113">
        <f t="shared" si="16"/>
        <v>101.69214886794606</v>
      </c>
      <c r="AB113">
        <f t="shared" si="17"/>
        <v>1.6921488679460595</v>
      </c>
    </row>
    <row r="114" spans="1:28">
      <c r="A114">
        <v>25</v>
      </c>
      <c r="B114" t="s">
        <v>1336</v>
      </c>
      <c r="C114" t="s">
        <v>1333</v>
      </c>
      <c r="D114">
        <v>0.65706769499999995</v>
      </c>
      <c r="E114">
        <v>0.13000880100000001</v>
      </c>
      <c r="F114">
        <v>0.189868279</v>
      </c>
      <c r="G114">
        <v>0.54847808399999998</v>
      </c>
      <c r="H114">
        <v>0.48219508900000002</v>
      </c>
      <c r="I114" s="3">
        <v>0</v>
      </c>
      <c r="J114" s="3">
        <v>8.9612373075498457</v>
      </c>
      <c r="K114" s="3">
        <v>8.3669808007982436</v>
      </c>
      <c r="L114" s="3">
        <f t="shared" si="12"/>
        <v>17.328218108348089</v>
      </c>
      <c r="M114" s="17">
        <v>1.2</v>
      </c>
      <c r="N114" s="17">
        <v>19</v>
      </c>
      <c r="O114" s="17">
        <v>7.5</v>
      </c>
      <c r="P114" s="4">
        <f t="shared" si="13"/>
        <v>82.671781891651904</v>
      </c>
      <c r="Q114" s="4">
        <f t="shared" si="10"/>
        <v>252.93529073509896</v>
      </c>
      <c r="R114" s="4">
        <f t="shared" si="11"/>
        <v>145.42413789763873</v>
      </c>
      <c r="S114">
        <f t="shared" si="14"/>
        <v>1.917357298428205</v>
      </c>
      <c r="T114">
        <f t="shared" si="14"/>
        <v>2.4030094284043018</v>
      </c>
      <c r="U114">
        <f t="shared" si="14"/>
        <v>2.1626364978965142</v>
      </c>
      <c r="V114" s="2">
        <f t="shared" si="15"/>
        <v>1.9828619851063845</v>
      </c>
      <c r="Y114">
        <v>5</v>
      </c>
      <c r="Z114">
        <v>0</v>
      </c>
      <c r="AA114">
        <f t="shared" si="16"/>
        <v>82.671781891651904</v>
      </c>
      <c r="AB114">
        <f t="shared" si="17"/>
        <v>-17.328218108348096</v>
      </c>
    </row>
    <row r="115" spans="1:28">
      <c r="A115">
        <v>25</v>
      </c>
      <c r="B115" t="s">
        <v>1324</v>
      </c>
      <c r="C115" t="s">
        <v>1328</v>
      </c>
      <c r="D115">
        <v>0.343405707</v>
      </c>
      <c r="E115">
        <v>0.37836660100000002</v>
      </c>
      <c r="F115">
        <v>0.27507980700000001</v>
      </c>
      <c r="G115">
        <v>0.43219190600000001</v>
      </c>
      <c r="H115">
        <v>0.489788793</v>
      </c>
      <c r="I115" s="3">
        <v>0</v>
      </c>
      <c r="J115" s="3">
        <v>6.9113225668222666</v>
      </c>
      <c r="K115" s="3">
        <v>0</v>
      </c>
      <c r="L115" s="3">
        <f t="shared" si="12"/>
        <v>6.9113225668222666</v>
      </c>
      <c r="M115" s="17">
        <v>2.5499999999999998</v>
      </c>
      <c r="N115" s="17">
        <v>3</v>
      </c>
      <c r="O115" s="17">
        <v>3.3</v>
      </c>
      <c r="P115" s="4">
        <f t="shared" si="13"/>
        <v>93.088677433177736</v>
      </c>
      <c r="Q115" s="4">
        <f t="shared" si="10"/>
        <v>113.82264513364453</v>
      </c>
      <c r="R115" s="4">
        <f t="shared" si="11"/>
        <v>93.088677433177736</v>
      </c>
      <c r="S115">
        <f t="shared" si="14"/>
        <v>1.9688968600647785</v>
      </c>
      <c r="T115">
        <f t="shared" si="14"/>
        <v>2.0562286739941253</v>
      </c>
      <c r="U115">
        <f t="shared" si="14"/>
        <v>1.9688968600647785</v>
      </c>
      <c r="V115" s="2">
        <f t="shared" si="15"/>
        <v>1.9957424407680451</v>
      </c>
      <c r="Y115">
        <v>0</v>
      </c>
      <c r="Z115">
        <v>0</v>
      </c>
      <c r="AA115">
        <f t="shared" si="16"/>
        <v>93.088677433177736</v>
      </c>
      <c r="AB115">
        <f t="shared" si="17"/>
        <v>-6.911322566822264</v>
      </c>
    </row>
    <row r="116" spans="1:28">
      <c r="A116">
        <v>25</v>
      </c>
      <c r="B116" t="s">
        <v>1325</v>
      </c>
      <c r="C116" t="s">
        <v>1346</v>
      </c>
      <c r="D116">
        <v>0.50461741400000004</v>
      </c>
      <c r="E116">
        <v>9.5656543999999996E-2</v>
      </c>
      <c r="F116">
        <v>0.39942101400000002</v>
      </c>
      <c r="G116">
        <v>0.102189434</v>
      </c>
      <c r="H116">
        <v>0.12229411</v>
      </c>
      <c r="I116" s="3">
        <v>30.82927838531424</v>
      </c>
      <c r="J116" s="3">
        <v>0</v>
      </c>
      <c r="K116" s="3">
        <v>28.311606137088809</v>
      </c>
      <c r="L116" s="3">
        <f t="shared" si="12"/>
        <v>59.140884522403049</v>
      </c>
      <c r="M116" s="17">
        <v>2.0499999999999998</v>
      </c>
      <c r="N116" s="17">
        <v>4</v>
      </c>
      <c r="O116" s="17">
        <v>3.5</v>
      </c>
      <c r="P116" s="4">
        <f t="shared" si="13"/>
        <v>104.05913616749115</v>
      </c>
      <c r="Q116" s="4">
        <f t="shared" si="10"/>
        <v>40.859115477596951</v>
      </c>
      <c r="R116" s="4">
        <f t="shared" si="11"/>
        <v>139.94973695740779</v>
      </c>
      <c r="S116">
        <f t="shared" si="14"/>
        <v>2.0172802163394814</v>
      </c>
      <c r="T116">
        <f t="shared" si="14"/>
        <v>1.6112889607458483</v>
      </c>
      <c r="U116">
        <f t="shared" si="14"/>
        <v>2.145972086524556</v>
      </c>
      <c r="V116" s="2">
        <f t="shared" si="15"/>
        <v>2.0292314062682228</v>
      </c>
      <c r="Y116">
        <v>2</v>
      </c>
      <c r="Z116">
        <v>0</v>
      </c>
      <c r="AA116">
        <f t="shared" si="16"/>
        <v>104.05913616749115</v>
      </c>
      <c r="AB116">
        <f t="shared" si="17"/>
        <v>4.0591361674911468</v>
      </c>
    </row>
    <row r="117" spans="1:28">
      <c r="A117">
        <v>25</v>
      </c>
      <c r="B117" t="s">
        <v>1335</v>
      </c>
      <c r="C117" t="s">
        <v>1339</v>
      </c>
      <c r="D117">
        <v>0.52955897900000004</v>
      </c>
      <c r="E117">
        <v>0.204538425</v>
      </c>
      <c r="F117">
        <v>0.26115946000000001</v>
      </c>
      <c r="G117">
        <v>0.40623053799999997</v>
      </c>
      <c r="H117">
        <v>0.433060736</v>
      </c>
      <c r="I117" s="3">
        <v>28.021151641463295</v>
      </c>
      <c r="J117" s="3">
        <v>0</v>
      </c>
      <c r="K117" s="3">
        <v>7.9224299086885717</v>
      </c>
      <c r="L117" s="3">
        <f t="shared" si="12"/>
        <v>35.943581550151869</v>
      </c>
      <c r="M117" s="17">
        <v>2.5499999999999998</v>
      </c>
      <c r="N117" s="17">
        <v>2.87</v>
      </c>
      <c r="O117" s="17">
        <v>3.5</v>
      </c>
      <c r="P117" s="4">
        <f t="shared" si="13"/>
        <v>135.51035513557952</v>
      </c>
      <c r="Q117" s="4">
        <f t="shared" si="10"/>
        <v>64.056418449848138</v>
      </c>
      <c r="R117" s="4">
        <f t="shared" si="11"/>
        <v>91.784923130258136</v>
      </c>
      <c r="S117">
        <f t="shared" si="14"/>
        <v>2.1319724834496081</v>
      </c>
      <c r="T117">
        <f t="shared" si="14"/>
        <v>1.8065626525458607</v>
      </c>
      <c r="U117">
        <f t="shared" si="14"/>
        <v>1.9627713485314748</v>
      </c>
      <c r="V117" s="2">
        <f t="shared" si="15"/>
        <v>2.0111129566931734</v>
      </c>
      <c r="Y117">
        <v>1</v>
      </c>
      <c r="Z117">
        <v>1</v>
      </c>
      <c r="AA117">
        <f t="shared" si="16"/>
        <v>91.784923130258136</v>
      </c>
      <c r="AB117">
        <f t="shared" si="17"/>
        <v>-8.2150768697418641</v>
      </c>
    </row>
    <row r="118" spans="1:28">
      <c r="A118">
        <v>25</v>
      </c>
      <c r="B118" t="s">
        <v>1344</v>
      </c>
      <c r="C118" t="s">
        <v>1334</v>
      </c>
      <c r="D118">
        <v>0.56484412299999998</v>
      </c>
      <c r="E118">
        <v>0.17847885499999999</v>
      </c>
      <c r="F118">
        <v>0.25069596100000002</v>
      </c>
      <c r="G118">
        <v>0.41143867699999997</v>
      </c>
      <c r="H118">
        <v>0.42129818299999999</v>
      </c>
      <c r="I118" s="3">
        <v>42.47476313223229</v>
      </c>
      <c r="J118" s="3">
        <v>0</v>
      </c>
      <c r="K118" s="3">
        <v>12.386415493516012</v>
      </c>
      <c r="L118" s="3">
        <f t="shared" si="12"/>
        <v>54.861178625748302</v>
      </c>
      <c r="M118" s="17">
        <v>3.25</v>
      </c>
      <c r="N118" s="17">
        <v>2.2999999999999998</v>
      </c>
      <c r="O118" s="17">
        <v>3.5</v>
      </c>
      <c r="P118" s="4">
        <f t="shared" si="13"/>
        <v>183.18180155400665</v>
      </c>
      <c r="Q118" s="4">
        <f t="shared" si="10"/>
        <v>45.138821374251698</v>
      </c>
      <c r="R118" s="4">
        <f t="shared" si="11"/>
        <v>88.491275601557732</v>
      </c>
      <c r="S118">
        <f t="shared" si="14"/>
        <v>2.2628823258970479</v>
      </c>
      <c r="T118">
        <f t="shared" si="14"/>
        <v>1.6545502149690046</v>
      </c>
      <c r="U118">
        <f t="shared" si="14"/>
        <v>1.9469004555015217</v>
      </c>
      <c r="V118" s="2">
        <f t="shared" si="15"/>
        <v>2.0615580913944815</v>
      </c>
      <c r="Y118">
        <v>2</v>
      </c>
      <c r="Z118">
        <v>0</v>
      </c>
      <c r="AA118">
        <f t="shared" si="16"/>
        <v>183.18180155400665</v>
      </c>
      <c r="AB118">
        <f t="shared" si="17"/>
        <v>83.181801554006654</v>
      </c>
    </row>
    <row r="119" spans="1:28">
      <c r="A119">
        <v>25</v>
      </c>
      <c r="B119" t="s">
        <v>1326</v>
      </c>
      <c r="C119" t="s">
        <v>1329</v>
      </c>
      <c r="D119">
        <v>0.311006536</v>
      </c>
      <c r="E119">
        <v>0.42603677200000001</v>
      </c>
      <c r="F119">
        <v>0.25748194699999999</v>
      </c>
      <c r="G119">
        <v>0.49318320599999999</v>
      </c>
      <c r="H119">
        <v>0.53447066200000004</v>
      </c>
      <c r="I119" s="3">
        <v>4.8870625676358515</v>
      </c>
      <c r="J119" s="3">
        <v>0</v>
      </c>
      <c r="K119" s="3">
        <v>0</v>
      </c>
      <c r="L119" s="3">
        <f t="shared" si="12"/>
        <v>4.8870625676358515</v>
      </c>
      <c r="M119" s="17">
        <v>3.6</v>
      </c>
      <c r="N119" s="17">
        <v>2.15</v>
      </c>
      <c r="O119" s="17">
        <v>3.5</v>
      </c>
      <c r="P119" s="4">
        <f t="shared" si="13"/>
        <v>112.70636267585321</v>
      </c>
      <c r="Q119" s="4">
        <f t="shared" si="10"/>
        <v>95.112937432364149</v>
      </c>
      <c r="R119" s="4">
        <f t="shared" si="11"/>
        <v>95.112937432364149</v>
      </c>
      <c r="S119">
        <f t="shared" si="14"/>
        <v>2.0519484342094905</v>
      </c>
      <c r="T119">
        <f t="shared" si="14"/>
        <v>1.9782395944698916</v>
      </c>
      <c r="U119">
        <f t="shared" si="14"/>
        <v>1.9782395944698916</v>
      </c>
      <c r="V119" s="2">
        <f t="shared" si="15"/>
        <v>1.9903331680612573</v>
      </c>
      <c r="Y119">
        <v>0</v>
      </c>
      <c r="Z119">
        <v>1</v>
      </c>
      <c r="AA119">
        <f t="shared" si="16"/>
        <v>95.112937432364149</v>
      </c>
      <c r="AB119">
        <f t="shared" si="17"/>
        <v>-4.8870625676358515</v>
      </c>
    </row>
    <row r="120" spans="1:28">
      <c r="A120">
        <v>25</v>
      </c>
      <c r="B120" t="s">
        <v>1338</v>
      </c>
      <c r="C120" t="s">
        <v>1332</v>
      </c>
      <c r="D120">
        <v>0.21290427200000001</v>
      </c>
      <c r="E120">
        <v>0.21290427200000001</v>
      </c>
      <c r="F120">
        <v>0.116599771</v>
      </c>
      <c r="G120">
        <v>0.53384729600000003</v>
      </c>
      <c r="H120">
        <v>0.52262745700000002</v>
      </c>
      <c r="I120" s="3">
        <v>0</v>
      </c>
      <c r="J120" s="3">
        <v>33.077561104352995</v>
      </c>
      <c r="K120" s="3">
        <v>12.47806910720646</v>
      </c>
      <c r="L120" s="3">
        <f t="shared" si="12"/>
        <v>45.555630211559453</v>
      </c>
      <c r="M120" s="17">
        <v>1.33</v>
      </c>
      <c r="N120" s="17">
        <v>9</v>
      </c>
      <c r="O120" s="17">
        <v>6</v>
      </c>
      <c r="P120" s="4">
        <f t="shared" si="13"/>
        <v>54.444369788440547</v>
      </c>
      <c r="Q120" s="4">
        <f t="shared" si="10"/>
        <v>352.14241972761749</v>
      </c>
      <c r="R120" s="4">
        <f t="shared" si="11"/>
        <v>129.31278443167929</v>
      </c>
      <c r="S120">
        <f t="shared" si="14"/>
        <v>1.7359529750699747</v>
      </c>
      <c r="T120">
        <f t="shared" si="14"/>
        <v>2.5467183441385459</v>
      </c>
      <c r="U120">
        <f t="shared" si="14"/>
        <v>2.1116414632691463</v>
      </c>
      <c r="V120" s="2">
        <f t="shared" si="15"/>
        <v>1.1580159304826572</v>
      </c>
      <c r="Y120">
        <v>3</v>
      </c>
      <c r="Z120">
        <v>1</v>
      </c>
      <c r="AA120">
        <f t="shared" si="16"/>
        <v>54.444369788440547</v>
      </c>
      <c r="AB120">
        <f t="shared" si="17"/>
        <v>-45.555630211559453</v>
      </c>
    </row>
    <row r="121" spans="1:28">
      <c r="A121">
        <v>25</v>
      </c>
      <c r="B121" t="s">
        <v>1341</v>
      </c>
      <c r="C121" t="s">
        <v>1343</v>
      </c>
      <c r="D121">
        <v>0.10706874</v>
      </c>
      <c r="E121">
        <v>0.66225721100000001</v>
      </c>
      <c r="F121">
        <v>0.221477761</v>
      </c>
      <c r="G121">
        <v>0.39076899500000001</v>
      </c>
      <c r="H121">
        <v>0.33775676100000002</v>
      </c>
      <c r="I121" s="3">
        <v>0</v>
      </c>
      <c r="J121" s="3">
        <v>0</v>
      </c>
      <c r="K121" s="3">
        <v>4.084165119388329</v>
      </c>
      <c r="L121" s="3">
        <f t="shared" si="12"/>
        <v>4.084165119388329</v>
      </c>
      <c r="M121" s="17">
        <v>8</v>
      </c>
      <c r="N121" s="17">
        <v>1.4</v>
      </c>
      <c r="O121" s="17">
        <v>5.25</v>
      </c>
      <c r="P121" s="4">
        <f t="shared" si="13"/>
        <v>95.915834880611669</v>
      </c>
      <c r="Q121" s="4">
        <f t="shared" si="10"/>
        <v>95.915834880611669</v>
      </c>
      <c r="R121" s="4">
        <f t="shared" si="11"/>
        <v>117.35770175740041</v>
      </c>
      <c r="S121">
        <f t="shared" si="14"/>
        <v>1.9818903113789335</v>
      </c>
      <c r="T121">
        <f t="shared" si="14"/>
        <v>1.9818903113789335</v>
      </c>
      <c r="U121">
        <f t="shared" si="14"/>
        <v>2.0695115960307602</v>
      </c>
      <c r="V121" s="2">
        <f t="shared" si="15"/>
        <v>1.9830704432317132</v>
      </c>
      <c r="Y121">
        <v>1</v>
      </c>
      <c r="Z121">
        <v>1</v>
      </c>
      <c r="AA121">
        <f t="shared" si="16"/>
        <v>117.35770175740041</v>
      </c>
      <c r="AB121">
        <f t="shared" si="17"/>
        <v>17.357701757400406</v>
      </c>
    </row>
    <row r="122" spans="1:28">
      <c r="A122">
        <v>26</v>
      </c>
      <c r="B122" t="s">
        <v>1340</v>
      </c>
      <c r="C122" t="s">
        <v>1338</v>
      </c>
      <c r="D122">
        <v>0.13604359799999999</v>
      </c>
      <c r="E122">
        <v>0.64626110800000003</v>
      </c>
      <c r="F122">
        <v>0.19864209299999999</v>
      </c>
      <c r="G122">
        <v>0.52739903700000001</v>
      </c>
      <c r="H122">
        <v>0.472465949</v>
      </c>
      <c r="I122" s="3">
        <v>4.9586996961576189</v>
      </c>
      <c r="J122" s="3">
        <v>0</v>
      </c>
      <c r="K122" s="3">
        <v>6.0204153128369953</v>
      </c>
      <c r="L122" s="3">
        <f t="shared" si="12"/>
        <v>10.979115008994615</v>
      </c>
      <c r="M122" s="17">
        <v>10</v>
      </c>
      <c r="N122" s="17">
        <v>1.3</v>
      </c>
      <c r="O122" s="17">
        <v>6.25</v>
      </c>
      <c r="P122" s="4">
        <f t="shared" si="13"/>
        <v>138.60788195258158</v>
      </c>
      <c r="Q122" s="4">
        <f t="shared" si="10"/>
        <v>89.020884991005374</v>
      </c>
      <c r="R122" s="4">
        <f t="shared" si="11"/>
        <v>126.64848069623662</v>
      </c>
      <c r="S122">
        <f t="shared" si="14"/>
        <v>2.1417879271818761</v>
      </c>
      <c r="T122">
        <f t="shared" si="14"/>
        <v>1.9494919074571719</v>
      </c>
      <c r="U122">
        <f t="shared" si="14"/>
        <v>2.102599984263176</v>
      </c>
      <c r="V122" s="2">
        <f t="shared" si="15"/>
        <v>1.9689221975328941</v>
      </c>
      <c r="Y122">
        <v>0</v>
      </c>
      <c r="Z122">
        <v>2</v>
      </c>
      <c r="AA122">
        <f t="shared" si="16"/>
        <v>89.020884991005374</v>
      </c>
      <c r="AB122">
        <f t="shared" si="17"/>
        <v>-10.979115008994626</v>
      </c>
    </row>
    <row r="123" spans="1:28">
      <c r="A123">
        <v>26</v>
      </c>
      <c r="B123" t="s">
        <v>1346</v>
      </c>
      <c r="C123" t="s">
        <v>1329</v>
      </c>
      <c r="D123">
        <v>0.31564492</v>
      </c>
      <c r="E123">
        <v>0.43995567699999999</v>
      </c>
      <c r="F123">
        <v>0.23150320599999999</v>
      </c>
      <c r="G123">
        <v>0.60697560500000003</v>
      </c>
      <c r="H123">
        <v>0.62201310899999995</v>
      </c>
      <c r="I123" s="3">
        <v>18.270250499965737</v>
      </c>
      <c r="J123" s="3">
        <v>0</v>
      </c>
      <c r="K123" s="3">
        <v>6.314297632206368</v>
      </c>
      <c r="L123" s="3">
        <f t="shared" si="12"/>
        <v>24.584548132172106</v>
      </c>
      <c r="M123" s="17">
        <v>5.5</v>
      </c>
      <c r="N123" s="17">
        <v>1.61</v>
      </c>
      <c r="O123" s="17">
        <v>4.4000000000000004</v>
      </c>
      <c r="P123" s="4">
        <f t="shared" si="13"/>
        <v>175.90182961763944</v>
      </c>
      <c r="Q123" s="4">
        <f t="shared" si="10"/>
        <v>75.415451867827898</v>
      </c>
      <c r="R123" s="4">
        <f t="shared" si="11"/>
        <v>103.19836144953591</v>
      </c>
      <c r="S123">
        <f t="shared" si="14"/>
        <v>2.2452703567326879</v>
      </c>
      <c r="T123">
        <f t="shared" si="14"/>
        <v>1.8774603375595926</v>
      </c>
      <c r="U123">
        <f t="shared" si="14"/>
        <v>2.0136728017575276</v>
      </c>
      <c r="V123" s="2">
        <f t="shared" si="15"/>
        <v>2.0008792254228096</v>
      </c>
      <c r="Y123">
        <v>0</v>
      </c>
      <c r="Z123">
        <v>3</v>
      </c>
      <c r="AA123">
        <f t="shared" si="16"/>
        <v>75.415451867827898</v>
      </c>
      <c r="AB123">
        <f t="shared" si="17"/>
        <v>-24.584548132172102</v>
      </c>
    </row>
    <row r="124" spans="1:28">
      <c r="A124">
        <v>26</v>
      </c>
      <c r="B124" t="s">
        <v>1333</v>
      </c>
      <c r="C124" t="s">
        <v>1332</v>
      </c>
      <c r="D124">
        <v>0.26614259299999998</v>
      </c>
      <c r="E124">
        <v>0.26614259299999998</v>
      </c>
      <c r="F124">
        <v>0.46768764000000002</v>
      </c>
      <c r="G124">
        <v>7.8910055000000007E-2</v>
      </c>
      <c r="H124">
        <v>0.153032737</v>
      </c>
      <c r="I124" s="3">
        <v>18.882252763889852</v>
      </c>
      <c r="J124" s="3">
        <v>0</v>
      </c>
      <c r="K124" s="3">
        <v>36.715372209228939</v>
      </c>
      <c r="L124" s="3">
        <f t="shared" si="12"/>
        <v>55.597624973118791</v>
      </c>
      <c r="M124" s="17">
        <v>5.75</v>
      </c>
      <c r="N124" s="17">
        <v>1.6</v>
      </c>
      <c r="O124" s="17">
        <v>4.4000000000000004</v>
      </c>
      <c r="P124" s="4">
        <f t="shared" si="13"/>
        <v>152.97532841924786</v>
      </c>
      <c r="Q124" s="4">
        <f t="shared" si="10"/>
        <v>44.402375026881209</v>
      </c>
      <c r="R124" s="4">
        <f t="shared" si="11"/>
        <v>205.95001274748856</v>
      </c>
      <c r="S124">
        <f t="shared" si="14"/>
        <v>2.1846213942466175</v>
      </c>
      <c r="T124">
        <f t="shared" si="14"/>
        <v>1.6474062005984624</v>
      </c>
      <c r="U124">
        <f t="shared" si="14"/>
        <v>2.3137618231735422</v>
      </c>
      <c r="V124" s="2">
        <f t="shared" si="15"/>
        <v>2.1019835671417546</v>
      </c>
      <c r="Y124">
        <v>1</v>
      </c>
      <c r="Z124">
        <v>2</v>
      </c>
      <c r="AA124">
        <f t="shared" si="16"/>
        <v>44.402375026881209</v>
      </c>
      <c r="AB124">
        <f t="shared" si="17"/>
        <v>-55.597624973118791</v>
      </c>
    </row>
    <row r="125" spans="1:28">
      <c r="A125">
        <v>26</v>
      </c>
      <c r="B125" t="s">
        <v>1339</v>
      </c>
      <c r="C125" t="s">
        <v>1344</v>
      </c>
      <c r="D125">
        <v>0.61982121800000001</v>
      </c>
      <c r="E125">
        <v>0.11125887299999999</v>
      </c>
      <c r="F125">
        <v>0.26521411299999997</v>
      </c>
      <c r="G125">
        <v>0.28764141599999998</v>
      </c>
      <c r="H125">
        <v>0.27007107200000002</v>
      </c>
      <c r="I125" s="3">
        <v>23.474768921100221</v>
      </c>
      <c r="J125" s="3">
        <v>0</v>
      </c>
      <c r="K125" s="3">
        <v>9.3934369652679361</v>
      </c>
      <c r="L125" s="3">
        <f t="shared" si="12"/>
        <v>32.868205886368159</v>
      </c>
      <c r="M125" s="17">
        <v>1.75</v>
      </c>
      <c r="N125" s="17">
        <v>5</v>
      </c>
      <c r="O125" s="17">
        <v>3.9</v>
      </c>
      <c r="P125" s="4">
        <f t="shared" si="13"/>
        <v>108.21263972555722</v>
      </c>
      <c r="Q125" s="4">
        <f t="shared" si="10"/>
        <v>67.131794113631841</v>
      </c>
      <c r="R125" s="4">
        <f t="shared" si="11"/>
        <v>103.76619827817679</v>
      </c>
      <c r="S125">
        <f t="shared" si="14"/>
        <v>2.034277991292349</v>
      </c>
      <c r="T125">
        <f t="shared" si="14"/>
        <v>1.8269282539663643</v>
      </c>
      <c r="U125">
        <f t="shared" si="14"/>
        <v>2.0160559056127503</v>
      </c>
      <c r="V125" s="2">
        <f t="shared" si="15"/>
        <v>1.99883711966707</v>
      </c>
      <c r="Y125">
        <v>1</v>
      </c>
      <c r="Z125">
        <v>2</v>
      </c>
      <c r="AA125">
        <f t="shared" si="16"/>
        <v>67.131794113631841</v>
      </c>
      <c r="AB125">
        <f t="shared" si="17"/>
        <v>-32.868205886368159</v>
      </c>
    </row>
    <row r="126" spans="1:28">
      <c r="A126">
        <v>26</v>
      </c>
      <c r="B126" t="s">
        <v>1328</v>
      </c>
      <c r="C126" t="s">
        <v>1340</v>
      </c>
      <c r="D126">
        <v>0.39220149300000001</v>
      </c>
      <c r="E126">
        <v>0.322119402</v>
      </c>
      <c r="F126">
        <v>0.28319826999999997</v>
      </c>
      <c r="G126">
        <v>0.39986388</v>
      </c>
      <c r="H126">
        <v>0.46235986499999998</v>
      </c>
      <c r="I126" s="3">
        <v>0</v>
      </c>
      <c r="J126" s="3">
        <v>1.8835848057426001</v>
      </c>
      <c r="K126" s="3">
        <v>0.59062292451516851</v>
      </c>
      <c r="L126" s="3">
        <f t="shared" si="12"/>
        <v>2.4742077302577687</v>
      </c>
      <c r="M126" s="17">
        <v>2.35</v>
      </c>
      <c r="N126" s="17">
        <v>3.2</v>
      </c>
      <c r="O126" s="17">
        <v>3.5</v>
      </c>
      <c r="P126" s="4">
        <f t="shared" si="13"/>
        <v>97.525792269742226</v>
      </c>
      <c r="Q126" s="4">
        <f t="shared" si="10"/>
        <v>103.55326364811854</v>
      </c>
      <c r="R126" s="4">
        <f t="shared" si="11"/>
        <v>99.592972505545319</v>
      </c>
      <c r="S126">
        <f t="shared" si="14"/>
        <v>1.9891194870738533</v>
      </c>
      <c r="T126">
        <f t="shared" si="14"/>
        <v>2.0151637909362115</v>
      </c>
      <c r="U126">
        <f t="shared" si="14"/>
        <v>1.9982286947516239</v>
      </c>
      <c r="V126" s="2">
        <f t="shared" si="15"/>
        <v>1.9951538972722029</v>
      </c>
      <c r="Y126">
        <v>1</v>
      </c>
      <c r="Z126">
        <v>0</v>
      </c>
      <c r="AA126">
        <f t="shared" si="16"/>
        <v>97.525792269742226</v>
      </c>
      <c r="AB126">
        <f t="shared" si="17"/>
        <v>-2.4742077302577741</v>
      </c>
    </row>
    <row r="127" spans="1:28">
      <c r="A127">
        <v>26</v>
      </c>
      <c r="B127" t="s">
        <v>1325</v>
      </c>
      <c r="C127" t="s">
        <v>1341</v>
      </c>
      <c r="D127">
        <v>0.32083691800000003</v>
      </c>
      <c r="E127">
        <v>0.20026106099999999</v>
      </c>
      <c r="F127">
        <v>0.47887310199999999</v>
      </c>
      <c r="G127">
        <v>6.9300653000000004E-2</v>
      </c>
      <c r="H127">
        <v>0.135398348</v>
      </c>
      <c r="I127" s="3">
        <v>0</v>
      </c>
      <c r="J127" s="3">
        <v>1.0100219931687384</v>
      </c>
      <c r="K127" s="3">
        <v>27.6398081991758</v>
      </c>
      <c r="L127" s="3">
        <f t="shared" si="12"/>
        <v>28.649830192344538</v>
      </c>
      <c r="M127" s="17">
        <v>2.1</v>
      </c>
      <c r="N127" s="17">
        <v>3.75</v>
      </c>
      <c r="O127" s="17">
        <v>3.5</v>
      </c>
      <c r="P127" s="4">
        <f t="shared" si="13"/>
        <v>71.350169807655462</v>
      </c>
      <c r="Q127" s="4">
        <f t="shared" si="10"/>
        <v>75.137752282038221</v>
      </c>
      <c r="R127" s="4">
        <f t="shared" si="11"/>
        <v>168.08949850477075</v>
      </c>
      <c r="S127">
        <f t="shared" si="14"/>
        <v>1.8533950110377715</v>
      </c>
      <c r="T127">
        <f t="shared" si="14"/>
        <v>1.8758581991635059</v>
      </c>
      <c r="U127">
        <f t="shared" si="14"/>
        <v>2.2255405814710332</v>
      </c>
      <c r="V127" s="2">
        <f t="shared" si="15"/>
        <v>2.0360504183038848</v>
      </c>
      <c r="Y127">
        <v>1</v>
      </c>
      <c r="Z127">
        <v>1</v>
      </c>
      <c r="AA127">
        <f t="shared" si="16"/>
        <v>168.08949850477075</v>
      </c>
      <c r="AB127">
        <f t="shared" si="17"/>
        <v>68.089498504770745</v>
      </c>
    </row>
    <row r="128" spans="1:28">
      <c r="A128">
        <v>26</v>
      </c>
      <c r="B128" t="s">
        <v>1343</v>
      </c>
      <c r="C128" t="s">
        <v>1334</v>
      </c>
      <c r="D128">
        <v>0.53886029099999999</v>
      </c>
      <c r="E128">
        <v>0.12962961100000001</v>
      </c>
      <c r="F128">
        <v>0.12053161699999999</v>
      </c>
      <c r="G128">
        <v>0.71684077300000004</v>
      </c>
      <c r="H128">
        <v>0.64999087899999997</v>
      </c>
      <c r="I128" s="3">
        <v>0</v>
      </c>
      <c r="J128" s="3">
        <v>10.304310510298381</v>
      </c>
      <c r="K128" s="3">
        <v>3.874770915131645</v>
      </c>
      <c r="L128" s="3">
        <f t="shared" si="12"/>
        <v>14.179081425430025</v>
      </c>
      <c r="M128" s="17">
        <v>1.22</v>
      </c>
      <c r="N128" s="17">
        <v>14</v>
      </c>
      <c r="O128" s="17">
        <v>7.5</v>
      </c>
      <c r="P128" s="4">
        <f t="shared" si="13"/>
        <v>85.820918574569973</v>
      </c>
      <c r="Q128" s="4">
        <f t="shared" si="10"/>
        <v>230.08126571874729</v>
      </c>
      <c r="R128" s="4">
        <f t="shared" si="11"/>
        <v>114.88170043805731</v>
      </c>
      <c r="S128">
        <f t="shared" si="14"/>
        <v>1.9335931586437749</v>
      </c>
      <c r="T128">
        <f t="shared" si="14"/>
        <v>2.3618812578420254</v>
      </c>
      <c r="U128">
        <f t="shared" si="14"/>
        <v>2.0602508552182082</v>
      </c>
      <c r="V128" s="2">
        <f t="shared" si="15"/>
        <v>1.5964316878297296</v>
      </c>
      <c r="Y128">
        <v>3</v>
      </c>
      <c r="Z128">
        <v>0</v>
      </c>
      <c r="AA128">
        <f t="shared" si="16"/>
        <v>85.820918574569973</v>
      </c>
      <c r="AB128">
        <f t="shared" si="17"/>
        <v>-14.179081425430027</v>
      </c>
    </row>
    <row r="129" spans="1:28">
      <c r="A129">
        <v>26</v>
      </c>
      <c r="B129" t="s">
        <v>1324</v>
      </c>
      <c r="C129" t="s">
        <v>1335</v>
      </c>
      <c r="D129">
        <v>0.57783967000000003</v>
      </c>
      <c r="E129">
        <v>0.16959127099999999</v>
      </c>
      <c r="F129">
        <v>0.24596646799999999</v>
      </c>
      <c r="G129">
        <v>0.41546359999999999</v>
      </c>
      <c r="H129">
        <v>0.41802703899999999</v>
      </c>
      <c r="I129" s="3">
        <v>18.34794846752953</v>
      </c>
      <c r="J129" s="3">
        <v>0</v>
      </c>
      <c r="K129" s="3">
        <v>4.9401301498049568E-2</v>
      </c>
      <c r="L129" s="3">
        <f t="shared" si="12"/>
        <v>18.397349769027581</v>
      </c>
      <c r="M129" s="17">
        <v>2.0499999999999998</v>
      </c>
      <c r="N129" s="17">
        <v>4.2</v>
      </c>
      <c r="O129" s="17">
        <v>3.3</v>
      </c>
      <c r="P129" s="4">
        <f t="shared" si="13"/>
        <v>119.21594458940795</v>
      </c>
      <c r="Q129" s="4">
        <f t="shared" si="10"/>
        <v>81.602650230972415</v>
      </c>
      <c r="R129" s="4">
        <f t="shared" si="11"/>
        <v>81.765674525915983</v>
      </c>
      <c r="S129">
        <f t="shared" si="14"/>
        <v>2.0763343441970483</v>
      </c>
      <c r="T129">
        <f t="shared" si="14"/>
        <v>1.9117042636802892</v>
      </c>
      <c r="U129">
        <f t="shared" si="14"/>
        <v>1.9125710238103992</v>
      </c>
      <c r="V129" s="2">
        <f t="shared" si="15"/>
        <v>1.9944250476399359</v>
      </c>
      <c r="Y129">
        <v>1</v>
      </c>
      <c r="Z129">
        <v>3</v>
      </c>
      <c r="AA129">
        <f t="shared" si="16"/>
        <v>81.602650230972415</v>
      </c>
      <c r="AB129">
        <f t="shared" si="17"/>
        <v>-18.397349769027585</v>
      </c>
    </row>
    <row r="130" spans="1:28">
      <c r="A130">
        <v>26</v>
      </c>
      <c r="B130" t="s">
        <v>1327</v>
      </c>
      <c r="C130" t="s">
        <v>1326</v>
      </c>
      <c r="D130">
        <v>0.39504908900000002</v>
      </c>
      <c r="E130">
        <v>0.357803396</v>
      </c>
      <c r="F130">
        <v>0.23574699299999999</v>
      </c>
      <c r="G130">
        <v>0.59988937399999998</v>
      </c>
      <c r="H130">
        <v>0.62072332699999999</v>
      </c>
      <c r="I130" s="3">
        <v>0</v>
      </c>
      <c r="J130" s="3">
        <v>23.31208103978231</v>
      </c>
      <c r="K130" s="3">
        <v>5.6403585707254917</v>
      </c>
      <c r="L130" s="3">
        <f t="shared" si="12"/>
        <v>28.952439610507803</v>
      </c>
      <c r="M130" s="17">
        <v>1.7</v>
      </c>
      <c r="N130" s="17">
        <v>5.5</v>
      </c>
      <c r="O130" s="17">
        <v>3.9</v>
      </c>
      <c r="P130" s="4">
        <f t="shared" si="13"/>
        <v>71.04756038949219</v>
      </c>
      <c r="Q130" s="4">
        <f t="shared" ref="Q130:Q193" si="18">100+(J130*N130-J130)-I130-K130</f>
        <v>199.26400610829489</v>
      </c>
      <c r="R130" s="4">
        <f t="shared" ref="R130:R193" si="19">100+(K130*O130-K130)-I130-J130</f>
        <v>93.044958815321607</v>
      </c>
      <c r="S130">
        <f t="shared" si="14"/>
        <v>1.8515491698416464</v>
      </c>
      <c r="T130">
        <f t="shared" si="14"/>
        <v>2.2994288573542914</v>
      </c>
      <c r="U130">
        <f t="shared" si="14"/>
        <v>1.968692847988045</v>
      </c>
      <c r="V130" s="2">
        <f t="shared" si="15"/>
        <v>2.018309685860201</v>
      </c>
      <c r="Y130">
        <v>3</v>
      </c>
      <c r="Z130">
        <v>1</v>
      </c>
      <c r="AA130">
        <f t="shared" si="16"/>
        <v>71.04756038949219</v>
      </c>
      <c r="AB130">
        <f t="shared" si="17"/>
        <v>-28.95243961050781</v>
      </c>
    </row>
    <row r="131" spans="1:28">
      <c r="A131">
        <v>26</v>
      </c>
      <c r="B131" t="s">
        <v>1338</v>
      </c>
      <c r="C131" t="s">
        <v>1336</v>
      </c>
      <c r="D131">
        <v>0.24172276100000001</v>
      </c>
      <c r="E131">
        <v>0.43573168699999998</v>
      </c>
      <c r="F131">
        <v>0.155375649</v>
      </c>
      <c r="G131">
        <v>0.76691131400000001</v>
      </c>
      <c r="H131">
        <v>0.73297123799999997</v>
      </c>
      <c r="I131" s="3">
        <v>0</v>
      </c>
      <c r="J131" s="3">
        <v>45.915126633850761</v>
      </c>
      <c r="K131" s="3">
        <v>9.1818940374073943</v>
      </c>
      <c r="L131" s="3">
        <f t="shared" ref="L131:L194" si="20">SUM(I131:K131)</f>
        <v>55.097020671258157</v>
      </c>
      <c r="M131" s="17">
        <v>1.5</v>
      </c>
      <c r="N131" s="17">
        <v>7</v>
      </c>
      <c r="O131" s="17">
        <v>4.75</v>
      </c>
      <c r="P131" s="4">
        <f t="shared" ref="P131:P194" si="21">100+(I131*M131-I131)-J131-K131</f>
        <v>44.902979328741843</v>
      </c>
      <c r="Q131" s="4">
        <f t="shared" si="18"/>
        <v>366.30886576569713</v>
      </c>
      <c r="R131" s="4">
        <f t="shared" si="19"/>
        <v>88.516976006426958</v>
      </c>
      <c r="S131">
        <f t="shared" ref="S131:U194" si="22">LOG(P131)</f>
        <v>1.6522751575535648</v>
      </c>
      <c r="T131">
        <f t="shared" si="22"/>
        <v>2.5638474300118688</v>
      </c>
      <c r="U131">
        <f t="shared" si="22"/>
        <v>1.9470265687645409</v>
      </c>
      <c r="V131" s="2">
        <f t="shared" ref="V131:V194" si="23">(D131*S131)+(E131*T131)+(F131*U131)</f>
        <v>1.8190625956472775</v>
      </c>
      <c r="Y131">
        <v>6</v>
      </c>
      <c r="Z131">
        <v>0</v>
      </c>
      <c r="AA131">
        <f t="shared" ref="AA131:AA194" si="24">IF(Y131=Z131,R131,IF(Y131&gt;Z131,P131,Q131))</f>
        <v>44.902979328741843</v>
      </c>
      <c r="AB131">
        <f t="shared" ref="AB131:AB194" si="25">AA131-100</f>
        <v>-55.097020671258157</v>
      </c>
    </row>
    <row r="132" spans="1:28">
      <c r="A132">
        <v>27</v>
      </c>
      <c r="B132" t="s">
        <v>1345</v>
      </c>
      <c r="C132" t="s">
        <v>1331</v>
      </c>
      <c r="D132">
        <v>0.45976568800000001</v>
      </c>
      <c r="E132">
        <v>0.23733908000000001</v>
      </c>
      <c r="F132">
        <v>0.30124278700000001</v>
      </c>
      <c r="G132">
        <v>0.31397834000000002</v>
      </c>
      <c r="H132">
        <v>0.37483197299999998</v>
      </c>
      <c r="I132" s="3">
        <v>0</v>
      </c>
      <c r="J132" s="3">
        <v>9.4648864689843695</v>
      </c>
      <c r="K132" s="3">
        <v>8.2050452600886903</v>
      </c>
      <c r="L132" s="3">
        <f t="shared" si="20"/>
        <v>17.66993172907306</v>
      </c>
      <c r="M132" s="17">
        <v>1.7</v>
      </c>
      <c r="N132" s="17">
        <v>5.75</v>
      </c>
      <c r="O132" s="17">
        <v>3.75</v>
      </c>
      <c r="P132" s="4">
        <f t="shared" si="21"/>
        <v>82.33006827092693</v>
      </c>
      <c r="Q132" s="4">
        <f t="shared" si="18"/>
        <v>136.75316546758705</v>
      </c>
      <c r="R132" s="4">
        <f t="shared" si="19"/>
        <v>113.09898799625952</v>
      </c>
      <c r="S132">
        <f t="shared" si="22"/>
        <v>1.9155584755436053</v>
      </c>
      <c r="T132">
        <f t="shared" si="22"/>
        <v>2.1359373878697809</v>
      </c>
      <c r="U132">
        <f t="shared" si="22"/>
        <v>2.0534587188988729</v>
      </c>
      <c r="V132" s="2">
        <f t="shared" si="23"/>
        <v>2.0062391024577</v>
      </c>
      <c r="Y132">
        <v>1</v>
      </c>
      <c r="Z132">
        <v>1</v>
      </c>
      <c r="AA132">
        <f t="shared" si="24"/>
        <v>113.09898799625952</v>
      </c>
      <c r="AB132">
        <f t="shared" si="25"/>
        <v>13.098987996259524</v>
      </c>
    </row>
    <row r="133" spans="1:28">
      <c r="A133">
        <v>27</v>
      </c>
      <c r="B133" t="s">
        <v>1344</v>
      </c>
      <c r="C133" t="s">
        <v>1328</v>
      </c>
      <c r="D133">
        <v>0.326170709</v>
      </c>
      <c r="E133">
        <v>0.35701951599999998</v>
      </c>
      <c r="F133">
        <v>0.31583333800000002</v>
      </c>
      <c r="G133">
        <v>0.30125737899999999</v>
      </c>
      <c r="H133">
        <v>0.38037841300000003</v>
      </c>
      <c r="I133" s="3">
        <v>2.5783222825077363</v>
      </c>
      <c r="J133" s="3">
        <v>0</v>
      </c>
      <c r="K133" s="3">
        <v>4.2184051417514628</v>
      </c>
      <c r="L133" s="3">
        <f t="shared" si="20"/>
        <v>6.7967274242591991</v>
      </c>
      <c r="M133" s="17">
        <v>3.1</v>
      </c>
      <c r="N133" s="17">
        <v>2.4500000000000002</v>
      </c>
      <c r="O133" s="17">
        <v>3.4</v>
      </c>
      <c r="P133" s="4">
        <f t="shared" si="21"/>
        <v>101.19607165151479</v>
      </c>
      <c r="Q133" s="4">
        <f t="shared" si="18"/>
        <v>93.203272575740797</v>
      </c>
      <c r="R133" s="4">
        <f t="shared" si="19"/>
        <v>107.54585005769577</v>
      </c>
      <c r="S133">
        <f t="shared" si="22"/>
        <v>2.0051636538754836</v>
      </c>
      <c r="T133">
        <f t="shared" si="22"/>
        <v>1.9694311616740856</v>
      </c>
      <c r="U133">
        <f t="shared" si="22"/>
        <v>2.0315936566405832</v>
      </c>
      <c r="V133" s="2">
        <f t="shared" si="23"/>
        <v>1.9987960168182179</v>
      </c>
      <c r="Y133">
        <v>1</v>
      </c>
      <c r="Z133">
        <v>5</v>
      </c>
      <c r="AA133">
        <f t="shared" si="24"/>
        <v>93.203272575740797</v>
      </c>
      <c r="AB133">
        <f t="shared" si="25"/>
        <v>-6.7967274242592026</v>
      </c>
    </row>
    <row r="134" spans="1:28">
      <c r="A134">
        <v>27</v>
      </c>
      <c r="B134" t="s">
        <v>1341</v>
      </c>
      <c r="C134" t="s">
        <v>1346</v>
      </c>
      <c r="D134">
        <v>0.72442994900000002</v>
      </c>
      <c r="E134">
        <v>8.2621609999999998E-2</v>
      </c>
      <c r="F134">
        <v>0.16373407300000001</v>
      </c>
      <c r="G134">
        <v>0.52349438500000001</v>
      </c>
      <c r="H134">
        <v>0.39649119999999999</v>
      </c>
      <c r="I134" s="3">
        <v>56.494909620232839</v>
      </c>
      <c r="J134" s="3">
        <v>0</v>
      </c>
      <c r="K134" s="3">
        <v>7.4438865876544771</v>
      </c>
      <c r="L134" s="3">
        <f t="shared" si="20"/>
        <v>63.938796207887314</v>
      </c>
      <c r="M134" s="17">
        <v>1.95</v>
      </c>
      <c r="N134" s="17">
        <v>4</v>
      </c>
      <c r="O134" s="17">
        <v>3.8</v>
      </c>
      <c r="P134" s="4">
        <f t="shared" si="21"/>
        <v>146.22627755156671</v>
      </c>
      <c r="Q134" s="4">
        <f t="shared" si="18"/>
        <v>36.061203792112686</v>
      </c>
      <c r="R134" s="4">
        <f t="shared" si="19"/>
        <v>64.34797282519969</v>
      </c>
      <c r="S134">
        <f t="shared" si="22"/>
        <v>2.1650254244013851</v>
      </c>
      <c r="T134">
        <f t="shared" si="22"/>
        <v>1.557040220210725</v>
      </c>
      <c r="U134">
        <f t="shared" si="22"/>
        <v>1.808534869737731</v>
      </c>
      <c r="V134" s="2">
        <f t="shared" si="23"/>
        <v>1.9931732079960467</v>
      </c>
      <c r="Y134">
        <v>3</v>
      </c>
      <c r="Z134">
        <v>1</v>
      </c>
      <c r="AA134">
        <f t="shared" si="24"/>
        <v>146.22627755156671</v>
      </c>
      <c r="AB134">
        <f t="shared" si="25"/>
        <v>46.22627755156671</v>
      </c>
    </row>
    <row r="135" spans="1:28">
      <c r="A135">
        <v>27</v>
      </c>
      <c r="B135" t="s">
        <v>1335</v>
      </c>
      <c r="C135" t="s">
        <v>1327</v>
      </c>
      <c r="D135">
        <v>0.15608071400000001</v>
      </c>
      <c r="E135">
        <v>0.61393909199999996</v>
      </c>
      <c r="F135">
        <v>0.21670943500000001</v>
      </c>
      <c r="G135">
        <v>0.49701447100000001</v>
      </c>
      <c r="H135">
        <v>0.46836909100000002</v>
      </c>
      <c r="I135" s="3">
        <v>0</v>
      </c>
      <c r="J135" s="3">
        <v>8.3361459879186768</v>
      </c>
      <c r="K135" s="3">
        <v>0</v>
      </c>
      <c r="L135" s="3">
        <f t="shared" si="20"/>
        <v>8.3361459879186768</v>
      </c>
      <c r="M135" s="17">
        <v>5.75</v>
      </c>
      <c r="N135" s="17">
        <v>1.7</v>
      </c>
      <c r="O135" s="17">
        <v>3.8</v>
      </c>
      <c r="P135" s="4">
        <f t="shared" si="21"/>
        <v>91.663854012081316</v>
      </c>
      <c r="Q135" s="4">
        <f t="shared" si="18"/>
        <v>105.83530219154308</v>
      </c>
      <c r="R135" s="4">
        <f t="shared" si="19"/>
        <v>91.663854012081316</v>
      </c>
      <c r="S135">
        <f t="shared" si="22"/>
        <v>1.9621981132294377</v>
      </c>
      <c r="T135">
        <f t="shared" si="22"/>
        <v>2.0246305541804834</v>
      </c>
      <c r="U135">
        <f t="shared" si="22"/>
        <v>1.9621981132294377</v>
      </c>
      <c r="V135" s="2">
        <f t="shared" si="23"/>
        <v>1.9744879710673435</v>
      </c>
      <c r="Y135">
        <v>2</v>
      </c>
      <c r="Z135">
        <v>1</v>
      </c>
      <c r="AA135">
        <f t="shared" si="24"/>
        <v>91.663854012081316</v>
      </c>
      <c r="AB135">
        <f t="shared" si="25"/>
        <v>-8.3361459879186839</v>
      </c>
    </row>
    <row r="136" spans="1:28">
      <c r="A136">
        <v>27</v>
      </c>
      <c r="B136" t="s">
        <v>1334</v>
      </c>
      <c r="C136" t="s">
        <v>1345</v>
      </c>
      <c r="D136">
        <v>0.41987425099999998</v>
      </c>
      <c r="E136">
        <v>0.31847309899999998</v>
      </c>
      <c r="F136">
        <v>0.25589026599999998</v>
      </c>
      <c r="G136">
        <v>0.502319089</v>
      </c>
      <c r="H136">
        <v>0.54257466899999995</v>
      </c>
      <c r="I136" s="3">
        <v>11.285057135427364</v>
      </c>
      <c r="J136" s="3">
        <v>0</v>
      </c>
      <c r="K136" s="3">
        <v>0</v>
      </c>
      <c r="L136" s="3">
        <f t="shared" si="20"/>
        <v>11.285057135427364</v>
      </c>
      <c r="M136" s="17">
        <v>2.87</v>
      </c>
      <c r="N136" s="17">
        <v>2.62</v>
      </c>
      <c r="O136" s="17">
        <v>3.4</v>
      </c>
      <c r="P136" s="4">
        <f t="shared" si="21"/>
        <v>121.10305684324916</v>
      </c>
      <c r="Q136" s="4">
        <f t="shared" si="18"/>
        <v>88.714942864572635</v>
      </c>
      <c r="R136" s="4">
        <f t="shared" si="19"/>
        <v>88.714942864572635</v>
      </c>
      <c r="S136">
        <f t="shared" si="22"/>
        <v>2.0831551055988737</v>
      </c>
      <c r="T136">
        <f t="shared" si="22"/>
        <v>1.9479967771829425</v>
      </c>
      <c r="U136">
        <f t="shared" si="22"/>
        <v>1.9479967771829425</v>
      </c>
      <c r="V136" s="2">
        <f t="shared" si="23"/>
        <v>1.993521173632103</v>
      </c>
      <c r="Y136">
        <v>1</v>
      </c>
      <c r="Z136">
        <v>1</v>
      </c>
      <c r="AA136">
        <f t="shared" si="24"/>
        <v>88.714942864572635</v>
      </c>
      <c r="AB136">
        <f t="shared" si="25"/>
        <v>-11.285057135427365</v>
      </c>
    </row>
    <row r="137" spans="1:28">
      <c r="A137">
        <v>27</v>
      </c>
      <c r="B137" t="s">
        <v>1331</v>
      </c>
      <c r="C137" t="s">
        <v>1333</v>
      </c>
      <c r="D137">
        <v>0.53440250600000005</v>
      </c>
      <c r="E137">
        <v>0.140646879</v>
      </c>
      <c r="F137">
        <v>0.32380034000000002</v>
      </c>
      <c r="G137">
        <v>0.20777930999999999</v>
      </c>
      <c r="H137">
        <v>0.23834097300000001</v>
      </c>
      <c r="I137" s="3">
        <v>5.3670853319079859</v>
      </c>
      <c r="J137" s="3">
        <v>0</v>
      </c>
      <c r="K137" s="3">
        <v>7.2170032643192181</v>
      </c>
      <c r="L137" s="3">
        <f t="shared" si="20"/>
        <v>12.584088596227204</v>
      </c>
      <c r="M137" s="17">
        <v>1.83</v>
      </c>
      <c r="N137" s="17">
        <v>5.25</v>
      </c>
      <c r="O137" s="17">
        <v>3.5</v>
      </c>
      <c r="P137" s="4">
        <f t="shared" si="21"/>
        <v>97.237677561164418</v>
      </c>
      <c r="Q137" s="4">
        <f t="shared" si="18"/>
        <v>87.415911403772796</v>
      </c>
      <c r="R137" s="4">
        <f t="shared" si="19"/>
        <v>112.67542282889006</v>
      </c>
      <c r="S137">
        <f t="shared" si="22"/>
        <v>1.9878345775425879</v>
      </c>
      <c r="T137">
        <f t="shared" si="22"/>
        <v>1.9415904899103851</v>
      </c>
      <c r="U137">
        <f t="shared" si="22"/>
        <v>2.0518291964914881</v>
      </c>
      <c r="V137" s="2">
        <f t="shared" si="23"/>
        <v>1.9997654139000578</v>
      </c>
      <c r="Y137">
        <v>2</v>
      </c>
      <c r="Z137">
        <v>0</v>
      </c>
      <c r="AA137">
        <f t="shared" si="24"/>
        <v>97.237677561164418</v>
      </c>
      <c r="AB137">
        <f t="shared" si="25"/>
        <v>-2.7623224388355823</v>
      </c>
    </row>
    <row r="138" spans="1:28">
      <c r="A138">
        <v>27</v>
      </c>
      <c r="B138" t="s">
        <v>1326</v>
      </c>
      <c r="C138" t="s">
        <v>1325</v>
      </c>
      <c r="D138">
        <v>0.41620869799999999</v>
      </c>
      <c r="E138">
        <v>0.30293679600000001</v>
      </c>
      <c r="F138">
        <v>0.27792105299999997</v>
      </c>
      <c r="G138">
        <v>0.413198907</v>
      </c>
      <c r="H138">
        <v>0.47065381000000001</v>
      </c>
      <c r="I138" s="3">
        <v>0</v>
      </c>
      <c r="J138" s="3">
        <v>2.8721097332591135</v>
      </c>
      <c r="K138" s="3">
        <v>0</v>
      </c>
      <c r="L138" s="3">
        <f t="shared" si="20"/>
        <v>2.8721097332591135</v>
      </c>
      <c r="M138" s="17">
        <v>2.25</v>
      </c>
      <c r="N138" s="17">
        <v>3.5</v>
      </c>
      <c r="O138" s="17">
        <v>3.4</v>
      </c>
      <c r="P138" s="4">
        <f t="shared" si="21"/>
        <v>97.127890266740891</v>
      </c>
      <c r="Q138" s="4">
        <f t="shared" si="18"/>
        <v>107.18027433314778</v>
      </c>
      <c r="R138" s="4">
        <f t="shared" si="19"/>
        <v>97.127890266740891</v>
      </c>
      <c r="S138">
        <f t="shared" si="22"/>
        <v>1.9873439554457326</v>
      </c>
      <c r="T138">
        <f t="shared" si="22"/>
        <v>2.0301148643069569</v>
      </c>
      <c r="U138">
        <f t="shared" si="22"/>
        <v>1.9873439554457326</v>
      </c>
      <c r="V138" s="2">
        <f t="shared" si="23"/>
        <v>1.9944710574500257</v>
      </c>
      <c r="Y138">
        <v>1</v>
      </c>
      <c r="Z138">
        <v>4</v>
      </c>
      <c r="AA138">
        <f t="shared" si="24"/>
        <v>107.18027433314778</v>
      </c>
      <c r="AB138">
        <f t="shared" si="25"/>
        <v>7.1802743331477785</v>
      </c>
    </row>
    <row r="139" spans="1:28">
      <c r="A139">
        <v>27</v>
      </c>
      <c r="B139" t="s">
        <v>1332</v>
      </c>
      <c r="C139" t="s">
        <v>1339</v>
      </c>
      <c r="D139">
        <v>0.58041989299999996</v>
      </c>
      <c r="E139">
        <v>0.191599146</v>
      </c>
      <c r="F139">
        <v>0.179759376</v>
      </c>
      <c r="G139">
        <v>0.70431876800000004</v>
      </c>
      <c r="H139">
        <v>0.65535257800000002</v>
      </c>
      <c r="I139" s="3">
        <v>0</v>
      </c>
      <c r="J139" s="3">
        <v>6.9051200266282349</v>
      </c>
      <c r="K139" s="3">
        <v>0</v>
      </c>
      <c r="L139" s="3">
        <f t="shared" si="20"/>
        <v>6.9051200266282349</v>
      </c>
      <c r="M139" s="17">
        <v>1.5</v>
      </c>
      <c r="N139" s="17">
        <v>7</v>
      </c>
      <c r="O139" s="17">
        <v>4.75</v>
      </c>
      <c r="P139" s="4">
        <f t="shared" si="21"/>
        <v>93.094879973371761</v>
      </c>
      <c r="Q139" s="4">
        <f t="shared" si="18"/>
        <v>141.43072015976941</v>
      </c>
      <c r="R139" s="4">
        <f t="shared" si="19"/>
        <v>93.094879973371761</v>
      </c>
      <c r="S139">
        <f t="shared" si="22"/>
        <v>1.9689257963362576</v>
      </c>
      <c r="T139">
        <f t="shared" si="22"/>
        <v>2.1505437527904592</v>
      </c>
      <c r="U139">
        <f t="shared" si="22"/>
        <v>1.9689257963362576</v>
      </c>
      <c r="V139" s="2">
        <f t="shared" si="23"/>
        <v>1.9087789190444262</v>
      </c>
      <c r="Y139">
        <v>2</v>
      </c>
      <c r="Z139">
        <v>0</v>
      </c>
      <c r="AA139">
        <f t="shared" si="24"/>
        <v>93.094879973371761</v>
      </c>
      <c r="AB139">
        <f t="shared" si="25"/>
        <v>-6.9051200266282393</v>
      </c>
    </row>
    <row r="140" spans="1:28">
      <c r="A140">
        <v>27</v>
      </c>
      <c r="B140" t="s">
        <v>1329</v>
      </c>
      <c r="C140" t="s">
        <v>1343</v>
      </c>
      <c r="D140">
        <v>9.0955549999999996E-2</v>
      </c>
      <c r="E140">
        <v>0.71225649599999996</v>
      </c>
      <c r="F140">
        <v>0.149326616</v>
      </c>
      <c r="G140">
        <v>0.60506150700000005</v>
      </c>
      <c r="H140">
        <v>0.47625734600000003</v>
      </c>
      <c r="I140" s="3">
        <v>0</v>
      </c>
      <c r="J140" s="3">
        <v>62.034623735263402</v>
      </c>
      <c r="K140" s="3">
        <v>6.6904723958153305</v>
      </c>
      <c r="L140" s="3">
        <f t="shared" si="20"/>
        <v>68.725096131078729</v>
      </c>
      <c r="M140" s="17">
        <v>3.1</v>
      </c>
      <c r="N140" s="17">
        <v>2.37</v>
      </c>
      <c r="O140" s="17">
        <v>3.5</v>
      </c>
      <c r="P140" s="4">
        <f t="shared" si="21"/>
        <v>31.274903868921268</v>
      </c>
      <c r="Q140" s="4">
        <f t="shared" si="18"/>
        <v>178.29696212149554</v>
      </c>
      <c r="R140" s="4">
        <f t="shared" si="19"/>
        <v>54.691557254274919</v>
      </c>
      <c r="S140">
        <f t="shared" si="22"/>
        <v>1.4951959834570261</v>
      </c>
      <c r="T140">
        <f t="shared" si="22"/>
        <v>2.2511439435953728</v>
      </c>
      <c r="U140">
        <f t="shared" si="22"/>
        <v>1.7379202893887189</v>
      </c>
      <c r="V140" s="2">
        <f t="shared" si="23"/>
        <v>1.9989060259821443</v>
      </c>
      <c r="Y140">
        <v>0</v>
      </c>
      <c r="Z140">
        <v>0</v>
      </c>
      <c r="AA140">
        <f t="shared" si="24"/>
        <v>54.691557254274919</v>
      </c>
      <c r="AB140">
        <f t="shared" si="25"/>
        <v>-45.308442745725081</v>
      </c>
    </row>
    <row r="141" spans="1:28">
      <c r="A141">
        <v>27</v>
      </c>
      <c r="B141" t="s">
        <v>1326</v>
      </c>
      <c r="C141" t="s">
        <v>1324</v>
      </c>
      <c r="D141">
        <v>0.53564604800000004</v>
      </c>
      <c r="E141">
        <v>0.186786691</v>
      </c>
      <c r="F141">
        <v>0.27418861</v>
      </c>
      <c r="G141">
        <v>0.35007728999999999</v>
      </c>
      <c r="H141">
        <v>0.37991393800000001</v>
      </c>
      <c r="I141" s="3">
        <v>2.4129777053112664</v>
      </c>
      <c r="J141" s="3">
        <v>0</v>
      </c>
      <c r="K141" s="3">
        <v>0</v>
      </c>
      <c r="L141" s="3">
        <f t="shared" si="20"/>
        <v>2.4129777053112664</v>
      </c>
      <c r="M141" s="17">
        <v>1.9</v>
      </c>
      <c r="N141" s="17">
        <v>4.5999999999999996</v>
      </c>
      <c r="O141" s="17">
        <v>3.5</v>
      </c>
      <c r="P141" s="4">
        <f t="shared" si="21"/>
        <v>102.17167993478014</v>
      </c>
      <c r="Q141" s="4">
        <f t="shared" si="18"/>
        <v>97.587022294688737</v>
      </c>
      <c r="R141" s="4">
        <f t="shared" si="19"/>
        <v>97.587022294688737</v>
      </c>
      <c r="S141">
        <f t="shared" si="22"/>
        <v>2.0093305342286882</v>
      </c>
      <c r="T141">
        <f t="shared" si="22"/>
        <v>1.9893920664315279</v>
      </c>
      <c r="U141">
        <f t="shared" si="22"/>
        <v>1.9893920664315279</v>
      </c>
      <c r="V141" s="2">
        <f t="shared" si="23"/>
        <v>1.9933505664156113</v>
      </c>
      <c r="Y141">
        <v>2</v>
      </c>
      <c r="Z141">
        <v>1</v>
      </c>
      <c r="AA141">
        <f t="shared" si="24"/>
        <v>102.17167993478014</v>
      </c>
      <c r="AB141">
        <f t="shared" si="25"/>
        <v>2.1716799347801441</v>
      </c>
    </row>
    <row r="142" spans="1:28">
      <c r="A142">
        <v>28</v>
      </c>
      <c r="B142" t="s">
        <v>1333</v>
      </c>
      <c r="C142" t="s">
        <v>1345</v>
      </c>
      <c r="D142">
        <v>0.20525940300000001</v>
      </c>
      <c r="E142">
        <v>0.16968024800000001</v>
      </c>
      <c r="F142">
        <v>0.62505940000000004</v>
      </c>
      <c r="G142">
        <v>1.7720718E-2</v>
      </c>
      <c r="H142">
        <v>5.5852853000000001E-2</v>
      </c>
      <c r="I142" s="3">
        <v>13.817257657519386</v>
      </c>
      <c r="J142" s="3">
        <v>0</v>
      </c>
      <c r="K142" s="3">
        <v>53.075019436191965</v>
      </c>
      <c r="L142" s="3">
        <f t="shared" si="20"/>
        <v>66.892277093711357</v>
      </c>
      <c r="M142" s="17">
        <v>5</v>
      </c>
      <c r="N142" s="17">
        <v>1.85</v>
      </c>
      <c r="O142" s="17">
        <v>3.5</v>
      </c>
      <c r="P142" s="4">
        <f t="shared" si="21"/>
        <v>102.19401119388557</v>
      </c>
      <c r="Q142" s="4">
        <f t="shared" si="18"/>
        <v>33.107722906288643</v>
      </c>
      <c r="R142" s="4">
        <f t="shared" si="19"/>
        <v>218.87029093296056</v>
      </c>
      <c r="S142">
        <f t="shared" si="22"/>
        <v>2.0094254458803307</v>
      </c>
      <c r="T142">
        <f t="shared" si="22"/>
        <v>1.519929311732398</v>
      </c>
      <c r="U142">
        <f t="shared" si="22"/>
        <v>2.3401868152019274</v>
      </c>
      <c r="V142" s="2">
        <f t="shared" si="23"/>
        <v>2.133111216549656</v>
      </c>
      <c r="Y142">
        <v>1</v>
      </c>
      <c r="Z142">
        <v>0</v>
      </c>
      <c r="AA142">
        <f t="shared" si="24"/>
        <v>102.19401119388557</v>
      </c>
      <c r="AB142">
        <f t="shared" si="25"/>
        <v>2.1940111938855722</v>
      </c>
    </row>
    <row r="143" spans="1:28">
      <c r="A143">
        <v>28</v>
      </c>
      <c r="B143" t="s">
        <v>1344</v>
      </c>
      <c r="C143" t="s">
        <v>1340</v>
      </c>
      <c r="D143">
        <v>0.37021277499999999</v>
      </c>
      <c r="E143">
        <v>0.30773692899999999</v>
      </c>
      <c r="F143">
        <v>0.32119203899999998</v>
      </c>
      <c r="G143">
        <v>0.28565873000000003</v>
      </c>
      <c r="H143">
        <v>0.36562277100000001</v>
      </c>
      <c r="I143" s="3">
        <v>18.480530721288364</v>
      </c>
      <c r="J143" s="3">
        <v>0</v>
      </c>
      <c r="K143" s="3">
        <v>11.651355120235682</v>
      </c>
      <c r="L143" s="3">
        <f t="shared" si="20"/>
        <v>30.131885841524046</v>
      </c>
      <c r="M143" s="17">
        <v>3.75</v>
      </c>
      <c r="N143" s="17">
        <v>2.15</v>
      </c>
      <c r="O143" s="17">
        <v>3.4</v>
      </c>
      <c r="P143" s="4">
        <f t="shared" si="21"/>
        <v>139.17010436330733</v>
      </c>
      <c r="Q143" s="4">
        <f t="shared" si="18"/>
        <v>69.868114158475962</v>
      </c>
      <c r="R143" s="4">
        <f t="shared" si="19"/>
        <v>109.48272156727728</v>
      </c>
      <c r="S143">
        <f t="shared" si="22"/>
        <v>2.1435459529148715</v>
      </c>
      <c r="T143">
        <f t="shared" si="22"/>
        <v>1.8442790211759021</v>
      </c>
      <c r="U143">
        <f t="shared" si="22"/>
        <v>2.0393455847461213</v>
      </c>
      <c r="V143" s="2">
        <f t="shared" si="23"/>
        <v>2.0161424243546859</v>
      </c>
      <c r="Y143">
        <v>0</v>
      </c>
      <c r="Z143">
        <v>3</v>
      </c>
      <c r="AA143">
        <f t="shared" si="24"/>
        <v>69.868114158475962</v>
      </c>
      <c r="AB143">
        <f t="shared" si="25"/>
        <v>-30.131885841524038</v>
      </c>
    </row>
    <row r="144" spans="1:28">
      <c r="A144">
        <v>28</v>
      </c>
      <c r="B144" t="s">
        <v>1331</v>
      </c>
      <c r="C144" t="s">
        <v>1335</v>
      </c>
      <c r="D144">
        <v>0.50151484700000004</v>
      </c>
      <c r="E144">
        <v>0.16838001599999999</v>
      </c>
      <c r="F144">
        <v>0.32912497000000002</v>
      </c>
      <c r="G144">
        <v>0.21652987300000001</v>
      </c>
      <c r="H144">
        <v>0.26361005199999998</v>
      </c>
      <c r="I144" s="3">
        <v>16.33748275496762</v>
      </c>
      <c r="J144" s="3">
        <v>0</v>
      </c>
      <c r="K144" s="3">
        <v>10.828358883007036</v>
      </c>
      <c r="L144" s="3">
        <f t="shared" si="20"/>
        <v>27.165841637974658</v>
      </c>
      <c r="M144" s="17">
        <v>2.15</v>
      </c>
      <c r="N144" s="17">
        <v>3.9</v>
      </c>
      <c r="O144" s="17">
        <v>3.3</v>
      </c>
      <c r="P144" s="4">
        <f t="shared" si="21"/>
        <v>107.95974628520572</v>
      </c>
      <c r="Q144" s="4">
        <f t="shared" si="18"/>
        <v>72.834158362025335</v>
      </c>
      <c r="R144" s="4">
        <f t="shared" si="19"/>
        <v>108.56774267594855</v>
      </c>
      <c r="S144">
        <f t="shared" si="22"/>
        <v>2.0332618552558701</v>
      </c>
      <c r="T144">
        <f t="shared" si="22"/>
        <v>1.8623351060839726</v>
      </c>
      <c r="U144">
        <f t="shared" si="22"/>
        <v>2.0357008081366863</v>
      </c>
      <c r="V144" s="2">
        <f t="shared" si="23"/>
        <v>2.0032909906163274</v>
      </c>
      <c r="Y144">
        <v>2</v>
      </c>
      <c r="Z144">
        <v>0</v>
      </c>
      <c r="AA144">
        <f t="shared" si="24"/>
        <v>107.95974628520572</v>
      </c>
      <c r="AB144">
        <f t="shared" si="25"/>
        <v>7.9597462852057248</v>
      </c>
    </row>
    <row r="145" spans="1:28">
      <c r="A145">
        <v>28</v>
      </c>
      <c r="B145" t="s">
        <v>1332</v>
      </c>
      <c r="C145" t="s">
        <v>1334</v>
      </c>
      <c r="D145">
        <v>0.59957519699999995</v>
      </c>
      <c r="E145">
        <v>0.14941709</v>
      </c>
      <c r="F145">
        <v>0.146102231</v>
      </c>
      <c r="G145">
        <v>0.74016627000000002</v>
      </c>
      <c r="H145">
        <v>0.66462646000000003</v>
      </c>
      <c r="I145" s="3">
        <v>0.59535924579478561</v>
      </c>
      <c r="J145" s="3">
        <v>3.8599819352085087</v>
      </c>
      <c r="K145" s="3">
        <v>0</v>
      </c>
      <c r="L145" s="3">
        <f t="shared" si="20"/>
        <v>4.4553411810032948</v>
      </c>
      <c r="M145" s="17">
        <v>1.44</v>
      </c>
      <c r="N145" s="17">
        <v>7.5</v>
      </c>
      <c r="O145" s="17">
        <v>5</v>
      </c>
      <c r="P145" s="4">
        <f t="shared" si="21"/>
        <v>96.401976132941201</v>
      </c>
      <c r="Q145" s="4">
        <f t="shared" si="18"/>
        <v>124.49452333306053</v>
      </c>
      <c r="R145" s="4">
        <f t="shared" si="19"/>
        <v>95.544658818996709</v>
      </c>
      <c r="S145">
        <f t="shared" si="22"/>
        <v>1.9840859365463526</v>
      </c>
      <c r="T145">
        <f t="shared" si="22"/>
        <v>2.0951502467044736</v>
      </c>
      <c r="U145">
        <f t="shared" si="22"/>
        <v>1.9802064139418187</v>
      </c>
      <c r="V145" s="2">
        <f t="shared" si="23"/>
        <v>1.7919725441624823</v>
      </c>
      <c r="Y145">
        <v>5</v>
      </c>
      <c r="Z145">
        <v>1</v>
      </c>
      <c r="AA145">
        <f t="shared" si="24"/>
        <v>96.401976132941201</v>
      </c>
      <c r="AB145">
        <f t="shared" si="25"/>
        <v>-3.5980238670587994</v>
      </c>
    </row>
    <row r="146" spans="1:28">
      <c r="A146">
        <v>28</v>
      </c>
      <c r="B146" t="s">
        <v>1339</v>
      </c>
      <c r="C146" t="s">
        <v>1346</v>
      </c>
      <c r="D146">
        <v>0.69483729800000005</v>
      </c>
      <c r="E146">
        <v>9.0330747000000003E-2</v>
      </c>
      <c r="F146">
        <v>0.20215428599999999</v>
      </c>
      <c r="G146">
        <v>0.41330008899999998</v>
      </c>
      <c r="H146">
        <v>0.32944510900000001</v>
      </c>
      <c r="I146" s="3">
        <v>46.921249323081788</v>
      </c>
      <c r="J146" s="3">
        <v>0</v>
      </c>
      <c r="K146" s="3">
        <v>8.4200373111044318</v>
      </c>
      <c r="L146" s="3">
        <f t="shared" si="20"/>
        <v>55.341286634186218</v>
      </c>
      <c r="M146" s="17">
        <v>1.9</v>
      </c>
      <c r="N146" s="17">
        <v>4.33</v>
      </c>
      <c r="O146" s="17">
        <v>3.7</v>
      </c>
      <c r="P146" s="4">
        <f t="shared" si="21"/>
        <v>133.80908707966915</v>
      </c>
      <c r="Q146" s="4">
        <f t="shared" si="18"/>
        <v>44.658713365813782</v>
      </c>
      <c r="R146" s="4">
        <f t="shared" si="19"/>
        <v>75.812851416900173</v>
      </c>
      <c r="S146">
        <f t="shared" si="22"/>
        <v>2.1264856077109524</v>
      </c>
      <c r="T146">
        <f t="shared" si="22"/>
        <v>1.649906206729675</v>
      </c>
      <c r="U146">
        <f t="shared" si="22"/>
        <v>1.8797428313096343</v>
      </c>
      <c r="V146" s="2">
        <f t="shared" si="23"/>
        <v>2.0065968439586115</v>
      </c>
      <c r="Y146">
        <v>2</v>
      </c>
      <c r="Z146">
        <v>0</v>
      </c>
      <c r="AA146">
        <f t="shared" si="24"/>
        <v>133.80908707966915</v>
      </c>
      <c r="AB146">
        <f t="shared" si="25"/>
        <v>33.809087079669155</v>
      </c>
    </row>
    <row r="147" spans="1:28">
      <c r="A147">
        <v>28</v>
      </c>
      <c r="B147" t="s">
        <v>1338</v>
      </c>
      <c r="C147" t="s">
        <v>1341</v>
      </c>
      <c r="D147">
        <v>0.465035225</v>
      </c>
      <c r="E147">
        <v>0.223589081</v>
      </c>
      <c r="F147">
        <v>0.15379113599999999</v>
      </c>
      <c r="G147">
        <v>0.767510845</v>
      </c>
      <c r="H147">
        <v>0.728830741</v>
      </c>
      <c r="I147" s="3">
        <v>0</v>
      </c>
      <c r="J147" s="3">
        <v>23.01224688993382</v>
      </c>
      <c r="K147" s="3">
        <v>10.838616801692774</v>
      </c>
      <c r="L147" s="3">
        <f t="shared" si="20"/>
        <v>33.850863691626593</v>
      </c>
      <c r="M147" s="17">
        <v>1.1599999999999999</v>
      </c>
      <c r="N147" s="17">
        <v>19</v>
      </c>
      <c r="O147" s="17">
        <v>9</v>
      </c>
      <c r="P147" s="4">
        <f t="shared" si="21"/>
        <v>66.1491363083734</v>
      </c>
      <c r="Q147" s="4">
        <f t="shared" si="18"/>
        <v>503.3818272171161</v>
      </c>
      <c r="R147" s="4">
        <f t="shared" si="19"/>
        <v>163.69668752360838</v>
      </c>
      <c r="S147">
        <f t="shared" si="22"/>
        <v>1.8205241780933421</v>
      </c>
      <c r="T147">
        <f t="shared" si="22"/>
        <v>2.7018975328615538</v>
      </c>
      <c r="U147">
        <f t="shared" si="22"/>
        <v>2.214039891355903</v>
      </c>
      <c r="V147" s="2">
        <f t="shared" si="23"/>
        <v>1.7912223671472003</v>
      </c>
      <c r="Y147">
        <v>1</v>
      </c>
      <c r="Z147">
        <v>0</v>
      </c>
      <c r="AA147">
        <f t="shared" si="24"/>
        <v>66.1491363083734</v>
      </c>
      <c r="AB147">
        <f t="shared" si="25"/>
        <v>-33.8508636916266</v>
      </c>
    </row>
    <row r="148" spans="1:28">
      <c r="A148">
        <v>28</v>
      </c>
      <c r="B148" t="s">
        <v>1336</v>
      </c>
      <c r="C148" t="s">
        <v>1327</v>
      </c>
      <c r="D148">
        <v>0.142377797</v>
      </c>
      <c r="E148">
        <v>0.64095436900000002</v>
      </c>
      <c r="F148">
        <v>0.16617842699999999</v>
      </c>
      <c r="G148">
        <v>0.66986835899999997</v>
      </c>
      <c r="H148">
        <v>0.59224835600000003</v>
      </c>
      <c r="I148" s="3">
        <v>0</v>
      </c>
      <c r="J148" s="3">
        <v>56.281892469742978</v>
      </c>
      <c r="K148" s="3">
        <v>6.958476502932637</v>
      </c>
      <c r="L148" s="3">
        <f t="shared" si="20"/>
        <v>63.240368972675611</v>
      </c>
      <c r="M148" s="17">
        <v>2.2999999999999998</v>
      </c>
      <c r="N148" s="17">
        <v>3.25</v>
      </c>
      <c r="O148" s="17">
        <v>3.5</v>
      </c>
      <c r="P148" s="4">
        <f t="shared" si="21"/>
        <v>36.759631027324389</v>
      </c>
      <c r="Q148" s="4">
        <f t="shared" si="18"/>
        <v>219.67578155398905</v>
      </c>
      <c r="R148" s="4">
        <f t="shared" si="19"/>
        <v>61.114298787588616</v>
      </c>
      <c r="S148">
        <f t="shared" si="22"/>
        <v>1.5653711435301454</v>
      </c>
      <c r="T148">
        <f t="shared" si="22"/>
        <v>2.3417821801921379</v>
      </c>
      <c r="U148">
        <f t="shared" si="22"/>
        <v>1.7861428331236342</v>
      </c>
      <c r="V148" s="2">
        <f t="shared" si="23"/>
        <v>2.0206680209494978</v>
      </c>
      <c r="Y148">
        <v>2</v>
      </c>
      <c r="Z148">
        <v>0</v>
      </c>
      <c r="AA148">
        <f t="shared" si="24"/>
        <v>36.759631027324389</v>
      </c>
      <c r="AB148">
        <f t="shared" si="25"/>
        <v>-63.240368972675611</v>
      </c>
    </row>
    <row r="149" spans="1:28">
      <c r="A149">
        <v>28</v>
      </c>
      <c r="B149" t="s">
        <v>1343</v>
      </c>
      <c r="C149" t="s">
        <v>1328</v>
      </c>
      <c r="D149">
        <v>0.35132441199999997</v>
      </c>
      <c r="E149">
        <v>0.39409591599999999</v>
      </c>
      <c r="F149">
        <v>0.18809416700000001</v>
      </c>
      <c r="G149">
        <v>0.78431868500000002</v>
      </c>
      <c r="H149">
        <v>0.76048089500000005</v>
      </c>
      <c r="I149" s="3">
        <v>0</v>
      </c>
      <c r="J149" s="3">
        <v>38.016926054613364</v>
      </c>
      <c r="K149" s="3">
        <v>11.699558168143442</v>
      </c>
      <c r="L149" s="3">
        <f t="shared" si="20"/>
        <v>49.716484222756804</v>
      </c>
      <c r="M149" s="17">
        <v>1.28</v>
      </c>
      <c r="N149" s="17">
        <v>12</v>
      </c>
      <c r="O149" s="17">
        <v>6</v>
      </c>
      <c r="P149" s="4">
        <f t="shared" si="21"/>
        <v>50.283515777243196</v>
      </c>
      <c r="Q149" s="4">
        <f t="shared" si="18"/>
        <v>506.48662843260365</v>
      </c>
      <c r="R149" s="4">
        <f t="shared" si="19"/>
        <v>120.48086478610385</v>
      </c>
      <c r="S149">
        <f t="shared" si="22"/>
        <v>1.7014256355468549</v>
      </c>
      <c r="T149">
        <f t="shared" si="22"/>
        <v>2.7045679841985879</v>
      </c>
      <c r="U149">
        <f t="shared" si="22"/>
        <v>2.0809180761415278</v>
      </c>
      <c r="V149" s="2">
        <f t="shared" si="23"/>
        <v>2.0550201102143242</v>
      </c>
      <c r="Y149">
        <v>5</v>
      </c>
      <c r="Z149">
        <v>0</v>
      </c>
      <c r="AA149">
        <f t="shared" si="24"/>
        <v>50.283515777243196</v>
      </c>
      <c r="AB149">
        <f t="shared" si="25"/>
        <v>-49.716484222756804</v>
      </c>
    </row>
    <row r="150" spans="1:28">
      <c r="A150">
        <v>28</v>
      </c>
      <c r="B150" t="s">
        <v>1325</v>
      </c>
      <c r="C150" t="s">
        <v>1329</v>
      </c>
      <c r="D150">
        <v>0.25698219999999999</v>
      </c>
      <c r="E150">
        <v>0.33070601300000002</v>
      </c>
      <c r="F150">
        <v>0.41221232800000002</v>
      </c>
      <c r="G150">
        <v>0.127353154</v>
      </c>
      <c r="H150">
        <v>0.20952306800000001</v>
      </c>
      <c r="I150" s="3">
        <v>0.95350915423358518</v>
      </c>
      <c r="J150" s="3">
        <v>0</v>
      </c>
      <c r="K150" s="3">
        <v>18.25508194293317</v>
      </c>
      <c r="L150" s="3">
        <f t="shared" si="20"/>
        <v>19.208591097166757</v>
      </c>
      <c r="M150" s="17">
        <v>3.25</v>
      </c>
      <c r="N150" s="17">
        <v>2.2999999999999998</v>
      </c>
      <c r="O150" s="17">
        <v>3.5</v>
      </c>
      <c r="P150" s="4">
        <f t="shared" si="21"/>
        <v>83.890313654092395</v>
      </c>
      <c r="Q150" s="4">
        <f t="shared" si="18"/>
        <v>80.79140890283324</v>
      </c>
      <c r="R150" s="4">
        <f t="shared" si="19"/>
        <v>144.68419570309933</v>
      </c>
      <c r="S150">
        <f t="shared" si="22"/>
        <v>1.9237118181656283</v>
      </c>
      <c r="T150">
        <f t="shared" si="22"/>
        <v>1.907365181758983</v>
      </c>
      <c r="U150">
        <f t="shared" si="22"/>
        <v>2.1604210943962099</v>
      </c>
      <c r="V150" s="2">
        <f t="shared" si="23"/>
        <v>2.0156890385741062</v>
      </c>
      <c r="Y150">
        <v>1</v>
      </c>
      <c r="Z150">
        <v>3</v>
      </c>
      <c r="AA150">
        <f t="shared" si="24"/>
        <v>80.79140890283324</v>
      </c>
      <c r="AB150">
        <f t="shared" si="25"/>
        <v>-19.20859109716676</v>
      </c>
    </row>
    <row r="151" spans="1:28">
      <c r="A151">
        <v>28</v>
      </c>
      <c r="B151" t="s">
        <v>1327</v>
      </c>
      <c r="C151" t="s">
        <v>1332</v>
      </c>
      <c r="D151">
        <v>0.37334335400000002</v>
      </c>
      <c r="E151">
        <v>0.37334335400000002</v>
      </c>
      <c r="F151">
        <v>0.189333106</v>
      </c>
      <c r="G151">
        <v>0.78292217799999997</v>
      </c>
      <c r="H151">
        <v>0.75991964000000001</v>
      </c>
      <c r="I151" s="3">
        <v>0</v>
      </c>
      <c r="J151" s="3">
        <v>18.061378668198287</v>
      </c>
      <c r="K151" s="3">
        <v>0</v>
      </c>
      <c r="L151" s="3">
        <f t="shared" si="20"/>
        <v>18.061378668198287</v>
      </c>
      <c r="M151" s="17">
        <v>2.0499999999999998</v>
      </c>
      <c r="N151" s="17">
        <v>3.75</v>
      </c>
      <c r="O151" s="17">
        <v>3.7</v>
      </c>
      <c r="P151" s="4">
        <f t="shared" si="21"/>
        <v>81.938621331801713</v>
      </c>
      <c r="Q151" s="4">
        <f t="shared" si="18"/>
        <v>149.66879133754529</v>
      </c>
      <c r="R151" s="4">
        <f t="shared" si="19"/>
        <v>81.938621331801713</v>
      </c>
      <c r="S151">
        <f t="shared" si="22"/>
        <v>1.913488652404187</v>
      </c>
      <c r="T151">
        <f t="shared" si="22"/>
        <v>2.1751312514927181</v>
      </c>
      <c r="U151">
        <f t="shared" si="22"/>
        <v>1.913488652404187</v>
      </c>
      <c r="V151" s="2">
        <f t="shared" si="23"/>
        <v>1.8887458180074672</v>
      </c>
      <c r="Y151">
        <v>1</v>
      </c>
      <c r="Z151">
        <v>1</v>
      </c>
      <c r="AA151">
        <f t="shared" si="24"/>
        <v>81.938621331801713</v>
      </c>
      <c r="AB151">
        <f t="shared" si="25"/>
        <v>-18.061378668198287</v>
      </c>
    </row>
    <row r="152" spans="1:28">
      <c r="A152">
        <v>29</v>
      </c>
      <c r="B152" t="s">
        <v>1334</v>
      </c>
      <c r="C152" t="s">
        <v>1338</v>
      </c>
      <c r="D152">
        <v>0.129714256</v>
      </c>
      <c r="E152">
        <v>0.66060618000000004</v>
      </c>
      <c r="F152">
        <v>0.174920827</v>
      </c>
      <c r="G152">
        <v>0.60752287400000005</v>
      </c>
      <c r="H152">
        <v>0.52831660300000005</v>
      </c>
      <c r="I152" s="3">
        <v>6.7888455842218578</v>
      </c>
      <c r="J152" s="3">
        <v>0</v>
      </c>
      <c r="K152" s="3">
        <v>6.5581883560464513</v>
      </c>
      <c r="L152" s="3">
        <f t="shared" si="20"/>
        <v>13.347033940268309</v>
      </c>
      <c r="M152" s="17">
        <v>13</v>
      </c>
      <c r="N152" s="17">
        <v>1.22</v>
      </c>
      <c r="O152" s="17">
        <v>7.5</v>
      </c>
      <c r="P152" s="4">
        <f t="shared" si="21"/>
        <v>174.90795865461584</v>
      </c>
      <c r="Q152" s="4">
        <f t="shared" si="18"/>
        <v>86.652966059731682</v>
      </c>
      <c r="R152" s="4">
        <f t="shared" si="19"/>
        <v>135.83937873008006</v>
      </c>
      <c r="S152">
        <f t="shared" si="22"/>
        <v>2.242809571177621</v>
      </c>
      <c r="T152">
        <f t="shared" si="22"/>
        <v>1.9377834328471448</v>
      </c>
      <c r="U152">
        <f t="shared" si="22"/>
        <v>2.1330256866313628</v>
      </c>
      <c r="V152" s="2">
        <f t="shared" si="23"/>
        <v>1.944146703233224</v>
      </c>
      <c r="Y152">
        <v>0</v>
      </c>
      <c r="Z152">
        <v>1</v>
      </c>
      <c r="AA152">
        <f t="shared" si="24"/>
        <v>86.652966059731682</v>
      </c>
      <c r="AB152">
        <f t="shared" si="25"/>
        <v>-13.347033940268318</v>
      </c>
    </row>
    <row r="153" spans="1:28">
      <c r="A153">
        <v>29</v>
      </c>
      <c r="B153" t="s">
        <v>1345</v>
      </c>
      <c r="C153" t="s">
        <v>1344</v>
      </c>
      <c r="D153">
        <v>0.66835146300000003</v>
      </c>
      <c r="E153">
        <v>0.106130294</v>
      </c>
      <c r="F153">
        <v>0.21492571499999999</v>
      </c>
      <c r="G153">
        <v>0.40850928399999997</v>
      </c>
      <c r="H153">
        <v>0.34915635099999998</v>
      </c>
      <c r="I153" s="3">
        <v>2.6184437553465787</v>
      </c>
      <c r="J153" s="3">
        <v>0</v>
      </c>
      <c r="K153" s="3">
        <v>0</v>
      </c>
      <c r="L153" s="3">
        <f t="shared" si="20"/>
        <v>2.6184437553465787</v>
      </c>
      <c r="M153" s="17">
        <v>1.5</v>
      </c>
      <c r="N153" s="17">
        <v>8</v>
      </c>
      <c r="O153" s="17">
        <v>4.33</v>
      </c>
      <c r="P153" s="4">
        <f t="shared" si="21"/>
        <v>101.30922187767329</v>
      </c>
      <c r="Q153" s="4">
        <f t="shared" si="18"/>
        <v>97.381556244653424</v>
      </c>
      <c r="R153" s="4">
        <f t="shared" si="19"/>
        <v>97.381556244653424</v>
      </c>
      <c r="S153">
        <f t="shared" si="22"/>
        <v>2.005648979696891</v>
      </c>
      <c r="T153">
        <f t="shared" si="22"/>
        <v>1.988476710680865</v>
      </c>
      <c r="U153">
        <f t="shared" si="22"/>
        <v>1.988476710680865</v>
      </c>
      <c r="V153" s="2">
        <f t="shared" si="23"/>
        <v>1.9788908265655205</v>
      </c>
      <c r="Y153">
        <v>2</v>
      </c>
      <c r="Z153">
        <v>0</v>
      </c>
      <c r="AA153">
        <f t="shared" si="24"/>
        <v>101.30922187767329</v>
      </c>
      <c r="AB153">
        <f t="shared" si="25"/>
        <v>1.3092218776732949</v>
      </c>
    </row>
    <row r="154" spans="1:28">
      <c r="A154">
        <v>29</v>
      </c>
      <c r="B154" t="s">
        <v>1329</v>
      </c>
      <c r="C154" t="s">
        <v>1339</v>
      </c>
      <c r="D154">
        <v>0.58035999000000005</v>
      </c>
      <c r="E154">
        <v>0.19328988499999999</v>
      </c>
      <c r="F154">
        <v>0.18415846499999999</v>
      </c>
      <c r="G154">
        <v>0.69024056600000006</v>
      </c>
      <c r="H154">
        <v>0.64470542099999995</v>
      </c>
      <c r="I154" s="3">
        <v>0</v>
      </c>
      <c r="J154" s="3">
        <v>9.5340677895507238</v>
      </c>
      <c r="K154" s="3">
        <v>0</v>
      </c>
      <c r="L154" s="3">
        <f t="shared" si="20"/>
        <v>9.5340677895507238</v>
      </c>
      <c r="M154" s="17">
        <v>1.45</v>
      </c>
      <c r="N154" s="17">
        <v>8.5</v>
      </c>
      <c r="O154" s="17">
        <v>4.5</v>
      </c>
      <c r="P154" s="4">
        <f t="shared" si="21"/>
        <v>90.465932210449282</v>
      </c>
      <c r="Q154" s="4">
        <f t="shared" si="18"/>
        <v>171.50550842163045</v>
      </c>
      <c r="R154" s="4">
        <f t="shared" si="19"/>
        <v>90.465932210449282</v>
      </c>
      <c r="S154">
        <f t="shared" si="22"/>
        <v>1.9564850627575872</v>
      </c>
      <c r="T154">
        <f t="shared" si="22"/>
        <v>2.2342780732924923</v>
      </c>
      <c r="U154">
        <f t="shared" si="22"/>
        <v>1.9564850627575872</v>
      </c>
      <c r="V154" s="2">
        <f t="shared" si="23"/>
        <v>1.9276322892547362</v>
      </c>
      <c r="Y154">
        <v>3</v>
      </c>
      <c r="Z154">
        <v>2</v>
      </c>
      <c r="AA154">
        <f t="shared" si="24"/>
        <v>90.465932210449282</v>
      </c>
      <c r="AB154">
        <f t="shared" si="25"/>
        <v>-9.5340677895507184</v>
      </c>
    </row>
    <row r="155" spans="1:28">
      <c r="A155">
        <v>29</v>
      </c>
      <c r="B155" t="s">
        <v>1335</v>
      </c>
      <c r="C155" t="s">
        <v>1325</v>
      </c>
      <c r="D155">
        <v>0.42379335499999998</v>
      </c>
      <c r="E155">
        <v>0.30619632200000002</v>
      </c>
      <c r="F155">
        <v>0.26578240600000003</v>
      </c>
      <c r="G155">
        <v>0.458739864</v>
      </c>
      <c r="H155">
        <v>0.50700192399999999</v>
      </c>
      <c r="I155" s="3">
        <v>10.642580508431871</v>
      </c>
      <c r="J155" s="3">
        <v>0</v>
      </c>
      <c r="K155" s="3">
        <v>0</v>
      </c>
      <c r="L155" s="3">
        <f t="shared" si="20"/>
        <v>10.642580508431871</v>
      </c>
      <c r="M155" s="17">
        <v>2.8</v>
      </c>
      <c r="N155" s="17">
        <v>2.75</v>
      </c>
      <c r="O155" s="17">
        <v>3.3</v>
      </c>
      <c r="P155" s="4">
        <f t="shared" si="21"/>
        <v>119.15664491517737</v>
      </c>
      <c r="Q155" s="4">
        <f t="shared" si="18"/>
        <v>89.357419491568123</v>
      </c>
      <c r="R155" s="4">
        <f t="shared" si="19"/>
        <v>89.357419491568123</v>
      </c>
      <c r="S155">
        <f t="shared" si="22"/>
        <v>2.0761182663176094</v>
      </c>
      <c r="T155">
        <f t="shared" si="22"/>
        <v>1.951130618514509</v>
      </c>
      <c r="U155">
        <f t="shared" si="22"/>
        <v>1.951130618514509</v>
      </c>
      <c r="V155" s="2">
        <f t="shared" si="23"/>
        <v>1.9958503347993053</v>
      </c>
      <c r="Y155">
        <v>1</v>
      </c>
      <c r="Z155">
        <v>3</v>
      </c>
      <c r="AA155">
        <f t="shared" si="24"/>
        <v>89.357419491568123</v>
      </c>
      <c r="AB155">
        <f t="shared" si="25"/>
        <v>-10.642580508431877</v>
      </c>
    </row>
    <row r="156" spans="1:28">
      <c r="A156">
        <v>29</v>
      </c>
      <c r="B156" t="s">
        <v>1324</v>
      </c>
      <c r="C156" t="s">
        <v>1333</v>
      </c>
      <c r="D156">
        <v>0.61813681899999995</v>
      </c>
      <c r="E156">
        <v>0.13821807799999999</v>
      </c>
      <c r="F156">
        <v>0.236024124</v>
      </c>
      <c r="G156">
        <v>0.40147325900000003</v>
      </c>
      <c r="H156">
        <v>0.38087409700000002</v>
      </c>
      <c r="I156" s="3">
        <v>18.206221079812615</v>
      </c>
      <c r="J156" s="3">
        <v>0</v>
      </c>
      <c r="K156" s="3">
        <v>0</v>
      </c>
      <c r="L156" s="3">
        <f t="shared" si="20"/>
        <v>18.206221079812615</v>
      </c>
      <c r="M156" s="17">
        <v>1.85</v>
      </c>
      <c r="N156" s="17">
        <v>5.25</v>
      </c>
      <c r="O156" s="17">
        <v>3.4</v>
      </c>
      <c r="P156" s="4">
        <f t="shared" si="21"/>
        <v>115.47528791784072</v>
      </c>
      <c r="Q156" s="4">
        <f t="shared" si="18"/>
        <v>81.793778920187378</v>
      </c>
      <c r="R156" s="4">
        <f t="shared" si="19"/>
        <v>81.793778920187378</v>
      </c>
      <c r="S156">
        <f t="shared" si="22"/>
        <v>2.0624890537587972</v>
      </c>
      <c r="T156">
        <f t="shared" si="22"/>
        <v>1.9127202733121831</v>
      </c>
      <c r="U156">
        <f t="shared" si="22"/>
        <v>1.9127202733121831</v>
      </c>
      <c r="V156" s="2">
        <f t="shared" si="23"/>
        <v>1.990721069807176</v>
      </c>
      <c r="Y156">
        <v>1</v>
      </c>
      <c r="Z156">
        <v>0</v>
      </c>
      <c r="AA156">
        <f t="shared" si="24"/>
        <v>115.47528791784072</v>
      </c>
      <c r="AB156">
        <f t="shared" si="25"/>
        <v>15.475287917840717</v>
      </c>
    </row>
    <row r="157" spans="1:28">
      <c r="A157">
        <v>29</v>
      </c>
      <c r="B157" t="s">
        <v>1341</v>
      </c>
      <c r="C157" t="s">
        <v>1331</v>
      </c>
      <c r="D157">
        <v>0.45488068300000001</v>
      </c>
      <c r="E157">
        <v>0.23626481199999999</v>
      </c>
      <c r="F157">
        <v>0.30744246400000003</v>
      </c>
      <c r="G157">
        <v>0.29785052699999998</v>
      </c>
      <c r="H157">
        <v>0.36128432700000002</v>
      </c>
      <c r="I157" s="3">
        <v>1.5659081894671802</v>
      </c>
      <c r="J157" s="3">
        <v>0</v>
      </c>
      <c r="K157" s="3">
        <v>3.7521670693487237</v>
      </c>
      <c r="L157" s="3">
        <f t="shared" si="20"/>
        <v>5.3180752588159041</v>
      </c>
      <c r="M157" s="17">
        <v>2.15</v>
      </c>
      <c r="N157" s="17">
        <v>3.6</v>
      </c>
      <c r="O157" s="17">
        <v>3.5</v>
      </c>
      <c r="P157" s="4">
        <f t="shared" si="21"/>
        <v>98.048627348538531</v>
      </c>
      <c r="Q157" s="4">
        <f t="shared" si="18"/>
        <v>94.681924741184091</v>
      </c>
      <c r="R157" s="4">
        <f t="shared" si="19"/>
        <v>107.81450948390463</v>
      </c>
      <c r="S157">
        <f t="shared" si="22"/>
        <v>1.9914415180534906</v>
      </c>
      <c r="T157">
        <f t="shared" si="22"/>
        <v>1.9762670779006757</v>
      </c>
      <c r="U157">
        <f t="shared" si="22"/>
        <v>2.0326772113587088</v>
      </c>
      <c r="V157" s="2">
        <f t="shared" si="23"/>
        <v>1.9977219378854914</v>
      </c>
      <c r="Y157">
        <v>2</v>
      </c>
      <c r="Z157">
        <v>0</v>
      </c>
      <c r="AA157">
        <f t="shared" si="24"/>
        <v>98.048627348538531</v>
      </c>
      <c r="AB157">
        <f t="shared" si="25"/>
        <v>-1.9513726514614689</v>
      </c>
    </row>
    <row r="158" spans="1:28">
      <c r="A158">
        <v>29</v>
      </c>
      <c r="B158" t="s">
        <v>1328</v>
      </c>
      <c r="C158" t="s">
        <v>1326</v>
      </c>
      <c r="D158">
        <v>0.37368427700000001</v>
      </c>
      <c r="E158">
        <v>0.341458873</v>
      </c>
      <c r="F158">
        <v>0.28232910999999999</v>
      </c>
      <c r="G158">
        <v>0.40566226599999999</v>
      </c>
      <c r="H158">
        <v>0.46835914200000001</v>
      </c>
      <c r="I158" s="3">
        <v>0</v>
      </c>
      <c r="J158" s="3">
        <v>1.3486146771235081</v>
      </c>
      <c r="K158" s="3">
        <v>0</v>
      </c>
      <c r="L158" s="3">
        <f t="shared" si="20"/>
        <v>1.3486146771235081</v>
      </c>
      <c r="M158" s="17">
        <v>2.5499999999999998</v>
      </c>
      <c r="N158" s="17">
        <v>3</v>
      </c>
      <c r="O158" s="17">
        <v>3.3</v>
      </c>
      <c r="P158" s="4">
        <f t="shared" si="21"/>
        <v>98.651385322876493</v>
      </c>
      <c r="Q158" s="4">
        <f t="shared" si="18"/>
        <v>102.69722935424701</v>
      </c>
      <c r="R158" s="4">
        <f t="shared" si="19"/>
        <v>98.651385322876493</v>
      </c>
      <c r="S158">
        <f t="shared" si="22"/>
        <v>1.9941031882588294</v>
      </c>
      <c r="T158">
        <f t="shared" si="22"/>
        <v>2.0115587270209088</v>
      </c>
      <c r="U158">
        <f t="shared" si="22"/>
        <v>1.9941031882588294</v>
      </c>
      <c r="V158" s="2">
        <f t="shared" si="23"/>
        <v>1.9950229624590474</v>
      </c>
      <c r="Y158">
        <v>2</v>
      </c>
      <c r="Z158">
        <v>1</v>
      </c>
      <c r="AA158">
        <f t="shared" si="24"/>
        <v>98.651385322876493</v>
      </c>
      <c r="AB158">
        <f t="shared" si="25"/>
        <v>-1.348614677123507</v>
      </c>
    </row>
    <row r="159" spans="1:28">
      <c r="A159">
        <v>29</v>
      </c>
      <c r="B159" t="s">
        <v>1346</v>
      </c>
      <c r="C159" t="s">
        <v>1336</v>
      </c>
      <c r="D159">
        <v>0.27755468700000002</v>
      </c>
      <c r="E159">
        <v>0.45458167999999999</v>
      </c>
      <c r="F159">
        <v>0.26328622200000001</v>
      </c>
      <c r="G159">
        <v>0.455052601</v>
      </c>
      <c r="H159">
        <v>0.498377552</v>
      </c>
      <c r="I159" s="3">
        <v>16.622418624159806</v>
      </c>
      <c r="J159" s="3">
        <v>0</v>
      </c>
      <c r="K159" s="3">
        <v>10.182719929327249</v>
      </c>
      <c r="L159" s="3">
        <f t="shared" si="20"/>
        <v>26.805138553487055</v>
      </c>
      <c r="M159" s="17">
        <v>6.5</v>
      </c>
      <c r="N159" s="17">
        <v>1.53</v>
      </c>
      <c r="O159" s="17">
        <v>4.5</v>
      </c>
      <c r="P159" s="4">
        <f t="shared" si="21"/>
        <v>181.24058250355168</v>
      </c>
      <c r="Q159" s="4">
        <f t="shared" si="18"/>
        <v>73.194861446512945</v>
      </c>
      <c r="R159" s="4">
        <f t="shared" si="19"/>
        <v>119.01710112848555</v>
      </c>
      <c r="S159">
        <f t="shared" si="22"/>
        <v>2.2582554493230367</v>
      </c>
      <c r="T159">
        <f t="shared" si="22"/>
        <v>1.8644805930289179</v>
      </c>
      <c r="U159">
        <f t="shared" si="22"/>
        <v>2.0756093680491379</v>
      </c>
      <c r="V159" s="2">
        <f t="shared" si="23"/>
        <v>2.0208274535708468</v>
      </c>
      <c r="Y159">
        <v>1</v>
      </c>
      <c r="Z159">
        <v>2</v>
      </c>
      <c r="AA159">
        <f t="shared" si="24"/>
        <v>73.194861446512945</v>
      </c>
      <c r="AB159">
        <f t="shared" si="25"/>
        <v>-26.805138553487055</v>
      </c>
    </row>
    <row r="160" spans="1:28">
      <c r="A160">
        <v>29</v>
      </c>
      <c r="B160" t="s">
        <v>1340</v>
      </c>
      <c r="C160" t="s">
        <v>1343</v>
      </c>
      <c r="D160">
        <v>0.10142580599999999</v>
      </c>
      <c r="E160">
        <v>0.69090804100000003</v>
      </c>
      <c r="F160">
        <v>0.18875309300000001</v>
      </c>
      <c r="G160">
        <v>0.48456059499999998</v>
      </c>
      <c r="H160">
        <v>0.39777423699999997</v>
      </c>
      <c r="I160" s="3">
        <v>0</v>
      </c>
      <c r="J160" s="3">
        <v>23.834265928978123</v>
      </c>
      <c r="K160" s="3">
        <v>1.4449672805444389</v>
      </c>
      <c r="L160" s="3">
        <f t="shared" si="20"/>
        <v>25.279233209522562</v>
      </c>
      <c r="M160" s="17">
        <v>6</v>
      </c>
      <c r="N160" s="17">
        <v>1.61</v>
      </c>
      <c r="O160" s="17">
        <v>4.2</v>
      </c>
      <c r="P160" s="4">
        <f t="shared" si="21"/>
        <v>74.720766790477441</v>
      </c>
      <c r="Q160" s="4">
        <f t="shared" si="18"/>
        <v>113.09393493613223</v>
      </c>
      <c r="R160" s="4">
        <f t="shared" si="19"/>
        <v>80.789629368764082</v>
      </c>
      <c r="S160">
        <f t="shared" si="22"/>
        <v>1.8734413200095694</v>
      </c>
      <c r="T160">
        <f t="shared" si="22"/>
        <v>2.0534393149661421</v>
      </c>
      <c r="U160">
        <f t="shared" si="22"/>
        <v>1.9073556157624416</v>
      </c>
      <c r="V160" s="2">
        <f t="shared" si="23"/>
        <v>1.9687723022173942</v>
      </c>
      <c r="Y160">
        <v>0</v>
      </c>
      <c r="Z160">
        <v>0</v>
      </c>
      <c r="AA160">
        <f t="shared" si="24"/>
        <v>80.789629368764082</v>
      </c>
      <c r="AB160">
        <f t="shared" si="25"/>
        <v>-19.210370631235918</v>
      </c>
    </row>
    <row r="161" spans="1:28">
      <c r="A161">
        <v>29</v>
      </c>
      <c r="B161" t="s">
        <v>1325</v>
      </c>
      <c r="C161" t="s">
        <v>1324</v>
      </c>
      <c r="D161">
        <v>0.37882063700000002</v>
      </c>
      <c r="E161">
        <v>0.15979821399999999</v>
      </c>
      <c r="F161">
        <v>0.46131987200000002</v>
      </c>
      <c r="G161">
        <v>7.5611643000000006E-2</v>
      </c>
      <c r="H161">
        <v>0.13249812899999999</v>
      </c>
      <c r="I161" s="3">
        <v>0</v>
      </c>
      <c r="J161" s="3">
        <v>1.4936148528861273</v>
      </c>
      <c r="K161" s="3">
        <v>26.082613934568954</v>
      </c>
      <c r="L161" s="3">
        <f t="shared" si="20"/>
        <v>27.576228787455083</v>
      </c>
      <c r="M161" s="17">
        <v>1.83</v>
      </c>
      <c r="N161" s="17">
        <v>5</v>
      </c>
      <c r="O161" s="17">
        <v>3.6</v>
      </c>
      <c r="P161" s="4">
        <f t="shared" si="21"/>
        <v>72.423771212544921</v>
      </c>
      <c r="Q161" s="4">
        <f t="shared" si="18"/>
        <v>79.891845476975561</v>
      </c>
      <c r="R161" s="4">
        <f t="shared" si="19"/>
        <v>166.32118137699314</v>
      </c>
      <c r="S161">
        <f t="shared" si="22"/>
        <v>1.8598811354237688</v>
      </c>
      <c r="T161">
        <f t="shared" si="22"/>
        <v>1.9025024533429811</v>
      </c>
      <c r="U161">
        <f t="shared" si="22"/>
        <v>2.2209475611219158</v>
      </c>
      <c r="V161" s="2">
        <f t="shared" si="23"/>
        <v>2.0331450952558163</v>
      </c>
      <c r="Y161">
        <v>1</v>
      </c>
      <c r="Z161">
        <v>2</v>
      </c>
      <c r="AA161">
        <f t="shared" si="24"/>
        <v>79.891845476975561</v>
      </c>
      <c r="AB161">
        <f t="shared" si="25"/>
        <v>-20.108154523024439</v>
      </c>
    </row>
    <row r="162" spans="1:28">
      <c r="A162">
        <v>30</v>
      </c>
      <c r="B162" t="s">
        <v>1326</v>
      </c>
      <c r="C162" t="s">
        <v>1346</v>
      </c>
      <c r="D162">
        <v>0.69724798700000001</v>
      </c>
      <c r="E162">
        <v>8.9888747000000005E-2</v>
      </c>
      <c r="F162">
        <v>0.199437752</v>
      </c>
      <c r="G162">
        <v>0.42064096699999998</v>
      </c>
      <c r="H162">
        <v>0.33389585700000002</v>
      </c>
      <c r="I162" s="3">
        <v>26.385256311908506</v>
      </c>
      <c r="J162" s="3">
        <v>0</v>
      </c>
      <c r="K162" s="3">
        <v>4.9347412979388903</v>
      </c>
      <c r="L162" s="3">
        <f t="shared" si="20"/>
        <v>31.319997609847398</v>
      </c>
      <c r="M162" s="17">
        <v>1.57</v>
      </c>
      <c r="N162" s="17">
        <v>6</v>
      </c>
      <c r="O162" s="17">
        <v>4.5</v>
      </c>
      <c r="P162" s="4">
        <f t="shared" si="21"/>
        <v>110.10485479984897</v>
      </c>
      <c r="Q162" s="4">
        <f t="shared" si="18"/>
        <v>68.680002390152609</v>
      </c>
      <c r="R162" s="4">
        <f t="shared" si="19"/>
        <v>90.886338230877612</v>
      </c>
      <c r="S162">
        <f t="shared" si="22"/>
        <v>2.0418064685294435</v>
      </c>
      <c r="T162">
        <f t="shared" si="22"/>
        <v>1.8368303016028869</v>
      </c>
      <c r="U162">
        <f t="shared" si="22"/>
        <v>1.9584986062488814</v>
      </c>
      <c r="V162" s="2">
        <f t="shared" si="23"/>
        <v>1.979354383613859</v>
      </c>
      <c r="Y162">
        <v>3</v>
      </c>
      <c r="Z162">
        <v>1</v>
      </c>
      <c r="AA162">
        <f t="shared" si="24"/>
        <v>110.10485479984897</v>
      </c>
      <c r="AB162">
        <f t="shared" si="25"/>
        <v>10.104854799848965</v>
      </c>
    </row>
    <row r="163" spans="1:28">
      <c r="A163">
        <v>30</v>
      </c>
      <c r="B163" t="s">
        <v>1344</v>
      </c>
      <c r="C163" t="s">
        <v>1341</v>
      </c>
      <c r="D163">
        <v>0.43514574900000003</v>
      </c>
      <c r="E163">
        <v>0.248800786</v>
      </c>
      <c r="F163">
        <v>0.31491838300000002</v>
      </c>
      <c r="G163">
        <v>0.28538190400000002</v>
      </c>
      <c r="H163">
        <v>0.35479693600000001</v>
      </c>
      <c r="I163" s="3">
        <v>27.724602873945635</v>
      </c>
      <c r="J163" s="3">
        <v>0</v>
      </c>
      <c r="K163" s="3">
        <v>15.225487310792969</v>
      </c>
      <c r="L163" s="3">
        <f t="shared" si="20"/>
        <v>42.950090184738606</v>
      </c>
      <c r="M163" s="17">
        <v>3.6</v>
      </c>
      <c r="N163" s="17">
        <v>2.15</v>
      </c>
      <c r="O163" s="17">
        <v>3.5</v>
      </c>
      <c r="P163" s="4">
        <f t="shared" si="21"/>
        <v>156.85848016146568</v>
      </c>
      <c r="Q163" s="4">
        <f t="shared" si="18"/>
        <v>57.049909815261401</v>
      </c>
      <c r="R163" s="4">
        <f t="shared" si="19"/>
        <v>110.3391154030368</v>
      </c>
      <c r="S163">
        <f t="shared" si="22"/>
        <v>2.1955080027135558</v>
      </c>
      <c r="T163">
        <f t="shared" si="22"/>
        <v>1.7562549622202233</v>
      </c>
      <c r="U163">
        <f t="shared" si="22"/>
        <v>2.0427294978642458</v>
      </c>
      <c r="V163" s="2">
        <f t="shared" si="23"/>
        <v>2.0356166596668865</v>
      </c>
      <c r="Y163">
        <v>2</v>
      </c>
      <c r="Z163">
        <v>0</v>
      </c>
      <c r="AA163">
        <f t="shared" si="24"/>
        <v>156.85848016146568</v>
      </c>
      <c r="AB163">
        <f t="shared" si="25"/>
        <v>56.858480161465678</v>
      </c>
    </row>
    <row r="164" spans="1:28">
      <c r="A164">
        <v>30</v>
      </c>
      <c r="B164" t="s">
        <v>1331</v>
      </c>
      <c r="C164" t="s">
        <v>1340</v>
      </c>
      <c r="D164">
        <v>0.351102794</v>
      </c>
      <c r="E164">
        <v>0.29428253300000001</v>
      </c>
      <c r="F164">
        <v>0.35424486799999999</v>
      </c>
      <c r="G164">
        <v>0.21319829600000001</v>
      </c>
      <c r="H164">
        <v>0.29897665699999998</v>
      </c>
      <c r="I164" s="3">
        <v>4.1756247769494701</v>
      </c>
      <c r="J164" s="3">
        <v>0</v>
      </c>
      <c r="K164" s="3">
        <v>8.7575322684553747</v>
      </c>
      <c r="L164" s="3">
        <f t="shared" si="20"/>
        <v>12.933157045404844</v>
      </c>
      <c r="M164" s="17">
        <v>2.8</v>
      </c>
      <c r="N164" s="17">
        <v>2.8</v>
      </c>
      <c r="O164" s="17">
        <v>3.25</v>
      </c>
      <c r="P164" s="4">
        <f t="shared" si="21"/>
        <v>98.758592330053673</v>
      </c>
      <c r="Q164" s="4">
        <f t="shared" si="18"/>
        <v>87.066842954595145</v>
      </c>
      <c r="R164" s="4">
        <f t="shared" si="19"/>
        <v>115.52882282707512</v>
      </c>
      <c r="S164">
        <f t="shared" si="22"/>
        <v>1.9945748910245065</v>
      </c>
      <c r="T164">
        <f t="shared" si="22"/>
        <v>1.9398527972187152</v>
      </c>
      <c r="U164">
        <f t="shared" si="22"/>
        <v>2.0626903481514463</v>
      </c>
      <c r="V164" s="2">
        <f t="shared" si="23"/>
        <v>2.0018630819993914</v>
      </c>
      <c r="Y164">
        <v>3</v>
      </c>
      <c r="Z164">
        <v>2</v>
      </c>
      <c r="AA164">
        <f t="shared" si="24"/>
        <v>98.758592330053673</v>
      </c>
      <c r="AB164">
        <f t="shared" si="25"/>
        <v>-1.2414076699463266</v>
      </c>
    </row>
    <row r="165" spans="1:28">
      <c r="A165">
        <v>30</v>
      </c>
      <c r="B165" t="s">
        <v>1339</v>
      </c>
      <c r="C165" t="s">
        <v>1327</v>
      </c>
      <c r="D165">
        <v>0.158349663</v>
      </c>
      <c r="E165">
        <v>0.60028704200000005</v>
      </c>
      <c r="F165">
        <v>0.23240372400000001</v>
      </c>
      <c r="G165">
        <v>0.44457243800000001</v>
      </c>
      <c r="H165">
        <v>0.43100963199999998</v>
      </c>
      <c r="I165" s="3">
        <v>0</v>
      </c>
      <c r="J165" s="3">
        <v>16.578447264768691</v>
      </c>
      <c r="K165" s="3">
        <v>2.0316466319048758</v>
      </c>
      <c r="L165" s="3">
        <f t="shared" si="20"/>
        <v>18.610093896673568</v>
      </c>
      <c r="M165" s="17">
        <v>4.5</v>
      </c>
      <c r="N165" s="17">
        <v>1.85</v>
      </c>
      <c r="O165" s="17">
        <v>3.8</v>
      </c>
      <c r="P165" s="4">
        <f t="shared" si="21"/>
        <v>81.389906103326425</v>
      </c>
      <c r="Q165" s="4">
        <f t="shared" si="18"/>
        <v>112.06003354314852</v>
      </c>
      <c r="R165" s="4">
        <f t="shared" si="19"/>
        <v>89.110163304564963</v>
      </c>
      <c r="S165">
        <f t="shared" si="22"/>
        <v>1.9105705474512704</v>
      </c>
      <c r="T165">
        <f t="shared" si="22"/>
        <v>2.0494507481297837</v>
      </c>
      <c r="U165">
        <f t="shared" si="22"/>
        <v>1.9499272395629459</v>
      </c>
      <c r="V165" s="2">
        <f t="shared" si="23"/>
        <v>1.9859672816496179</v>
      </c>
      <c r="Y165">
        <v>2</v>
      </c>
      <c r="Z165">
        <v>1</v>
      </c>
      <c r="AA165">
        <f t="shared" si="24"/>
        <v>81.389906103326425</v>
      </c>
      <c r="AB165">
        <f t="shared" si="25"/>
        <v>-18.610093896673575</v>
      </c>
    </row>
    <row r="166" spans="1:28">
      <c r="A166">
        <v>30</v>
      </c>
      <c r="B166" t="s">
        <v>1333</v>
      </c>
      <c r="C166" t="s">
        <v>1334</v>
      </c>
      <c r="D166">
        <v>0.35210305400000003</v>
      </c>
      <c r="E166">
        <v>0.145011522</v>
      </c>
      <c r="F166">
        <v>0.50285736700000006</v>
      </c>
      <c r="G166">
        <v>5.2505158000000003E-2</v>
      </c>
      <c r="H166">
        <v>0.102216394</v>
      </c>
      <c r="I166" s="3">
        <v>24.612271019725434</v>
      </c>
      <c r="J166" s="3">
        <v>0</v>
      </c>
      <c r="K166" s="3">
        <v>39.377263967355425</v>
      </c>
      <c r="L166" s="3">
        <f t="shared" si="20"/>
        <v>63.989534987080859</v>
      </c>
      <c r="M166" s="17">
        <v>3.4</v>
      </c>
      <c r="N166" s="17">
        <v>2.35</v>
      </c>
      <c r="O166" s="17">
        <v>3.3</v>
      </c>
      <c r="P166" s="4">
        <f t="shared" si="21"/>
        <v>119.69218647998562</v>
      </c>
      <c r="Q166" s="4">
        <f t="shared" si="18"/>
        <v>36.010465012919148</v>
      </c>
      <c r="R166" s="4">
        <f t="shared" si="19"/>
        <v>165.95543610519206</v>
      </c>
      <c r="S166">
        <f t="shared" si="22"/>
        <v>2.0780658005368715</v>
      </c>
      <c r="T166">
        <f t="shared" si="22"/>
        <v>1.5564287295701429</v>
      </c>
      <c r="U166">
        <f t="shared" si="22"/>
        <v>2.2199914829080498</v>
      </c>
      <c r="V166" s="2">
        <f t="shared" si="23"/>
        <v>2.0737324855990478</v>
      </c>
      <c r="Y166">
        <v>0</v>
      </c>
      <c r="Z166">
        <v>2</v>
      </c>
      <c r="AA166">
        <f t="shared" si="24"/>
        <v>36.010465012919148</v>
      </c>
      <c r="AB166">
        <f t="shared" si="25"/>
        <v>-63.989534987080852</v>
      </c>
    </row>
    <row r="167" spans="1:28">
      <c r="A167">
        <v>30</v>
      </c>
      <c r="B167" t="s">
        <v>1338</v>
      </c>
      <c r="C167" t="s">
        <v>1328</v>
      </c>
      <c r="D167">
        <v>0.320997321</v>
      </c>
      <c r="E167">
        <v>0.360759779</v>
      </c>
      <c r="F167">
        <v>0.164721543</v>
      </c>
      <c r="G167">
        <v>0.78055986099999997</v>
      </c>
      <c r="H167">
        <v>0.75323456499999997</v>
      </c>
      <c r="I167" s="3">
        <v>0</v>
      </c>
      <c r="J167" s="3">
        <v>40.222531538957156</v>
      </c>
      <c r="K167" s="3">
        <v>14.401780910416528</v>
      </c>
      <c r="L167" s="3">
        <f t="shared" si="20"/>
        <v>54.624312449373683</v>
      </c>
      <c r="M167" s="17">
        <v>1.1599999999999999</v>
      </c>
      <c r="N167" s="17">
        <v>19</v>
      </c>
      <c r="O167" s="17">
        <v>9</v>
      </c>
      <c r="P167" s="4">
        <f t="shared" si="21"/>
        <v>45.375687550626317</v>
      </c>
      <c r="Q167" s="4">
        <f t="shared" si="18"/>
        <v>809.60378679081236</v>
      </c>
      <c r="R167" s="4">
        <f t="shared" si="19"/>
        <v>174.99171574437506</v>
      </c>
      <c r="S167">
        <f t="shared" si="22"/>
        <v>1.6568232186982907</v>
      </c>
      <c r="T167">
        <f t="shared" si="22"/>
        <v>2.9082725308426949</v>
      </c>
      <c r="U167">
        <f t="shared" si="22"/>
        <v>2.2430174893053523</v>
      </c>
      <c r="V167" s="2">
        <f t="shared" si="23"/>
        <v>1.9504968718856934</v>
      </c>
      <c r="Y167">
        <v>3</v>
      </c>
      <c r="Z167">
        <v>1</v>
      </c>
      <c r="AA167">
        <f t="shared" si="24"/>
        <v>45.375687550626317</v>
      </c>
      <c r="AB167">
        <f t="shared" si="25"/>
        <v>-54.624312449373683</v>
      </c>
    </row>
    <row r="168" spans="1:28">
      <c r="A168">
        <v>30</v>
      </c>
      <c r="B168" t="s">
        <v>1343</v>
      </c>
      <c r="C168" t="s">
        <v>1335</v>
      </c>
      <c r="D168">
        <v>0.61123562200000003</v>
      </c>
      <c r="E168">
        <v>0.13991156599999999</v>
      </c>
      <c r="F168">
        <v>0.14267560800000001</v>
      </c>
      <c r="G168">
        <v>0.73454899600000001</v>
      </c>
      <c r="H168">
        <v>0.652704328</v>
      </c>
      <c r="I168" s="3">
        <v>0</v>
      </c>
      <c r="J168" s="3">
        <v>11.747359476027675</v>
      </c>
      <c r="K168" s="3">
        <v>6.3219699100605284</v>
      </c>
      <c r="L168" s="3">
        <f t="shared" si="20"/>
        <v>18.069329386088203</v>
      </c>
      <c r="M168" s="17">
        <v>1.1599999999999999</v>
      </c>
      <c r="N168" s="17">
        <v>21</v>
      </c>
      <c r="O168" s="17">
        <v>8.5</v>
      </c>
      <c r="P168" s="4">
        <f t="shared" si="21"/>
        <v>81.930670613911801</v>
      </c>
      <c r="Q168" s="4">
        <f t="shared" si="18"/>
        <v>328.62521961049293</v>
      </c>
      <c r="R168" s="4">
        <f t="shared" si="19"/>
        <v>135.66741484942628</v>
      </c>
      <c r="S168">
        <f t="shared" si="22"/>
        <v>1.913446509634563</v>
      </c>
      <c r="T168">
        <f t="shared" si="22"/>
        <v>2.5167008893406448</v>
      </c>
      <c r="U168">
        <f t="shared" si="22"/>
        <v>2.1324755495724959</v>
      </c>
      <c r="V168" s="2">
        <f t="shared" si="23"/>
        <v>1.8259344756418434</v>
      </c>
      <c r="Y168">
        <v>4</v>
      </c>
      <c r="Z168">
        <v>2</v>
      </c>
      <c r="AA168">
        <f t="shared" si="24"/>
        <v>81.930670613911801</v>
      </c>
      <c r="AB168">
        <f t="shared" si="25"/>
        <v>-18.069329386088199</v>
      </c>
    </row>
    <row r="169" spans="1:28">
      <c r="A169">
        <v>30</v>
      </c>
      <c r="B169" t="s">
        <v>1336</v>
      </c>
      <c r="C169" t="s">
        <v>1345</v>
      </c>
      <c r="D169">
        <v>0.41129492899999998</v>
      </c>
      <c r="E169">
        <v>0.314437366</v>
      </c>
      <c r="F169">
        <v>0.27063176700000002</v>
      </c>
      <c r="G169">
        <v>0.44311401099999997</v>
      </c>
      <c r="H169">
        <v>0.495938559</v>
      </c>
      <c r="I169" s="3">
        <v>0</v>
      </c>
      <c r="J169" s="3">
        <v>22.031703533561448</v>
      </c>
      <c r="K169" s="3">
        <v>11.286230778174968</v>
      </c>
      <c r="L169" s="3">
        <f t="shared" si="20"/>
        <v>33.317934311736416</v>
      </c>
      <c r="M169" s="17">
        <v>1.55</v>
      </c>
      <c r="N169" s="17">
        <v>7</v>
      </c>
      <c r="O169" s="17">
        <v>4.2</v>
      </c>
      <c r="P169" s="4">
        <f t="shared" si="21"/>
        <v>66.682065688263577</v>
      </c>
      <c r="Q169" s="4">
        <f t="shared" si="18"/>
        <v>220.9039904231937</v>
      </c>
      <c r="R169" s="4">
        <f t="shared" si="19"/>
        <v>114.08423495659844</v>
      </c>
      <c r="S169">
        <f t="shared" si="22"/>
        <v>1.8240090450119746</v>
      </c>
      <c r="T169">
        <f t="shared" si="22"/>
        <v>2.3442035610643761</v>
      </c>
      <c r="U169">
        <f t="shared" si="22"/>
        <v>2.0572256343884381</v>
      </c>
      <c r="V169" s="2">
        <f t="shared" si="23"/>
        <v>2.0440614723246995</v>
      </c>
      <c r="Y169">
        <v>1</v>
      </c>
      <c r="Z169">
        <v>1</v>
      </c>
      <c r="AA169">
        <f t="shared" si="24"/>
        <v>114.08423495659844</v>
      </c>
      <c r="AB169">
        <f t="shared" si="25"/>
        <v>14.084234956598436</v>
      </c>
    </row>
    <row r="170" spans="1:28">
      <c r="A170">
        <v>30</v>
      </c>
      <c r="B170" t="s">
        <v>1332</v>
      </c>
      <c r="C170" t="s">
        <v>1329</v>
      </c>
      <c r="D170">
        <v>0.30375754599999999</v>
      </c>
      <c r="E170">
        <v>0.43687207300000003</v>
      </c>
      <c r="F170">
        <v>0.18196111400000001</v>
      </c>
      <c r="G170">
        <v>0.78596341800000002</v>
      </c>
      <c r="H170">
        <v>0.75751639000000004</v>
      </c>
      <c r="I170" s="3">
        <v>1.890416241575308E-2</v>
      </c>
      <c r="J170" s="3">
        <v>21.035928867414331</v>
      </c>
      <c r="K170" s="3">
        <v>0</v>
      </c>
      <c r="L170" s="3">
        <f t="shared" si="20"/>
        <v>21.054833029830085</v>
      </c>
      <c r="M170" s="17">
        <v>2.4</v>
      </c>
      <c r="N170" s="17">
        <v>3</v>
      </c>
      <c r="O170" s="17">
        <v>3.6</v>
      </c>
      <c r="P170" s="4">
        <f t="shared" si="21"/>
        <v>78.990536959967727</v>
      </c>
      <c r="Q170" s="4">
        <f t="shared" si="18"/>
        <v>142.05295357241289</v>
      </c>
      <c r="R170" s="4">
        <f t="shared" si="19"/>
        <v>78.945166970169922</v>
      </c>
      <c r="S170">
        <f t="shared" si="22"/>
        <v>1.8975750660723234</v>
      </c>
      <c r="T170">
        <f t="shared" si="22"/>
        <v>2.1524502680263291</v>
      </c>
      <c r="U170">
        <f t="shared" si="22"/>
        <v>1.8973255476130406</v>
      </c>
      <c r="V170" s="2">
        <f t="shared" si="23"/>
        <v>1.8619876263073138</v>
      </c>
      <c r="Y170">
        <v>2</v>
      </c>
      <c r="Z170">
        <v>0</v>
      </c>
      <c r="AA170">
        <f t="shared" si="24"/>
        <v>78.990536959967727</v>
      </c>
      <c r="AB170">
        <f t="shared" si="25"/>
        <v>-21.009463040032273</v>
      </c>
    </row>
    <row r="171" spans="1:28">
      <c r="A171">
        <v>30</v>
      </c>
      <c r="B171" t="s">
        <v>1334</v>
      </c>
      <c r="C171" t="s">
        <v>1331</v>
      </c>
      <c r="D171">
        <v>0.49884739099999997</v>
      </c>
      <c r="E171">
        <v>0.242931756</v>
      </c>
      <c r="F171">
        <v>0.25190343799999998</v>
      </c>
      <c r="G171">
        <v>0.47379095399999999</v>
      </c>
      <c r="H171">
        <v>0.50205123799999996</v>
      </c>
      <c r="I171" s="3">
        <v>2.8050208469660141</v>
      </c>
      <c r="J171" s="3">
        <v>0</v>
      </c>
      <c r="K171" s="3">
        <v>0</v>
      </c>
      <c r="L171" s="3">
        <f t="shared" si="20"/>
        <v>2.8050208469660141</v>
      </c>
      <c r="M171" s="17">
        <v>2.0499999999999998</v>
      </c>
      <c r="N171" s="17">
        <v>3.8</v>
      </c>
      <c r="O171" s="17">
        <v>3.6</v>
      </c>
      <c r="P171" s="4">
        <f t="shared" si="21"/>
        <v>102.94527188931431</v>
      </c>
      <c r="Q171" s="4">
        <f t="shared" si="18"/>
        <v>97.194979153033984</v>
      </c>
      <c r="R171" s="4">
        <f t="shared" si="19"/>
        <v>97.194979153033984</v>
      </c>
      <c r="S171">
        <f t="shared" si="22"/>
        <v>2.0126064049653722</v>
      </c>
      <c r="T171">
        <f t="shared" si="22"/>
        <v>1.9876438309504403</v>
      </c>
      <c r="U171">
        <f t="shared" si="22"/>
        <v>1.9876438309504403</v>
      </c>
      <c r="V171" s="2">
        <f t="shared" si="23"/>
        <v>1.9875395749181295</v>
      </c>
      <c r="Y171">
        <v>2</v>
      </c>
      <c r="Z171">
        <v>2</v>
      </c>
      <c r="AA171">
        <f t="shared" si="24"/>
        <v>97.194979153033984</v>
      </c>
      <c r="AB171">
        <f t="shared" si="25"/>
        <v>-2.8050208469660163</v>
      </c>
    </row>
    <row r="172" spans="1:28">
      <c r="A172">
        <v>31</v>
      </c>
      <c r="B172" t="s">
        <v>1335</v>
      </c>
      <c r="C172" t="s">
        <v>1326</v>
      </c>
      <c r="D172">
        <v>0.36957841400000002</v>
      </c>
      <c r="E172">
        <v>0.33814080600000002</v>
      </c>
      <c r="F172">
        <v>0.29028181800000002</v>
      </c>
      <c r="G172">
        <v>0.37815300699999999</v>
      </c>
      <c r="H172">
        <v>0.44576856999999998</v>
      </c>
      <c r="I172" s="3">
        <v>8.4355286177589797</v>
      </c>
      <c r="J172" s="3">
        <v>0</v>
      </c>
      <c r="K172" s="3">
        <v>2.7362743147167508</v>
      </c>
      <c r="L172" s="3">
        <f t="shared" si="20"/>
        <v>11.17180293247573</v>
      </c>
      <c r="M172" s="17">
        <v>3.1</v>
      </c>
      <c r="N172" s="17">
        <v>2.4500000000000002</v>
      </c>
      <c r="O172" s="17">
        <v>3.4</v>
      </c>
      <c r="P172" s="4">
        <f t="shared" si="21"/>
        <v>114.9783357825771</v>
      </c>
      <c r="Q172" s="4">
        <f t="shared" si="18"/>
        <v>88.828197067524272</v>
      </c>
      <c r="R172" s="4">
        <f t="shared" si="19"/>
        <v>98.131529737561223</v>
      </c>
      <c r="S172">
        <f t="shared" si="22"/>
        <v>2.0606160182978313</v>
      </c>
      <c r="T172">
        <f t="shared" si="22"/>
        <v>1.9485508473890285</v>
      </c>
      <c r="U172">
        <f t="shared" si="22"/>
        <v>1.9918085689598317</v>
      </c>
      <c r="V172" s="2">
        <f t="shared" si="23"/>
        <v>1.9986295664792548</v>
      </c>
      <c r="Y172">
        <v>1</v>
      </c>
      <c r="Z172">
        <v>2</v>
      </c>
      <c r="AA172">
        <f t="shared" si="24"/>
        <v>88.828197067524272</v>
      </c>
      <c r="AB172">
        <f t="shared" si="25"/>
        <v>-11.171802932475728</v>
      </c>
    </row>
    <row r="173" spans="1:28">
      <c r="A173">
        <v>31</v>
      </c>
      <c r="B173" t="s">
        <v>1341</v>
      </c>
      <c r="C173" t="s">
        <v>1333</v>
      </c>
      <c r="D173">
        <v>0.62515991699999995</v>
      </c>
      <c r="E173">
        <v>0.13728532800000001</v>
      </c>
      <c r="F173">
        <v>0.22847519399999999</v>
      </c>
      <c r="G173">
        <v>0.42371254000000003</v>
      </c>
      <c r="H173">
        <v>0.39633154199999998</v>
      </c>
      <c r="I173" s="3">
        <v>0</v>
      </c>
      <c r="J173" s="3">
        <v>0</v>
      </c>
      <c r="K173" s="3">
        <v>0</v>
      </c>
      <c r="L173" s="3">
        <f t="shared" si="20"/>
        <v>0</v>
      </c>
      <c r="M173" s="17">
        <v>1.55</v>
      </c>
      <c r="N173" s="17">
        <v>7</v>
      </c>
      <c r="O173" s="17">
        <v>4.2</v>
      </c>
      <c r="P173" s="4">
        <f t="shared" si="21"/>
        <v>100</v>
      </c>
      <c r="Q173" s="4">
        <f t="shared" si="18"/>
        <v>100</v>
      </c>
      <c r="R173" s="4">
        <f t="shared" si="19"/>
        <v>100</v>
      </c>
      <c r="S173">
        <f t="shared" si="22"/>
        <v>2</v>
      </c>
      <c r="T173">
        <f t="shared" si="22"/>
        <v>2</v>
      </c>
      <c r="U173">
        <f t="shared" si="22"/>
        <v>2</v>
      </c>
      <c r="V173" s="2">
        <f t="shared" si="23"/>
        <v>1.9818408779999999</v>
      </c>
      <c r="Y173">
        <v>4</v>
      </c>
      <c r="Z173">
        <v>3</v>
      </c>
      <c r="AA173">
        <f t="shared" si="24"/>
        <v>100</v>
      </c>
      <c r="AB173">
        <f t="shared" si="25"/>
        <v>0</v>
      </c>
    </row>
    <row r="174" spans="1:28">
      <c r="A174">
        <v>31</v>
      </c>
      <c r="B174" t="s">
        <v>1346</v>
      </c>
      <c r="C174" t="s">
        <v>1343</v>
      </c>
      <c r="D174">
        <v>0.10706874</v>
      </c>
      <c r="E174">
        <v>0.66225721100000001</v>
      </c>
      <c r="F174">
        <v>0.221477761</v>
      </c>
      <c r="G174">
        <v>0.39076899500000001</v>
      </c>
      <c r="H174">
        <v>0.33775676100000002</v>
      </c>
      <c r="I174" s="3">
        <v>3.7403944674619418</v>
      </c>
      <c r="J174" s="3">
        <v>0</v>
      </c>
      <c r="K174" s="3">
        <v>10.002108091537757</v>
      </c>
      <c r="L174" s="3">
        <f t="shared" si="20"/>
        <v>13.742502558999698</v>
      </c>
      <c r="M174" s="17">
        <v>12</v>
      </c>
      <c r="N174" s="17">
        <v>1.25</v>
      </c>
      <c r="O174" s="17">
        <v>7</v>
      </c>
      <c r="P174" s="4">
        <f t="shared" si="21"/>
        <v>131.14223105054361</v>
      </c>
      <c r="Q174" s="4">
        <f t="shared" si="18"/>
        <v>86.257497441000311</v>
      </c>
      <c r="R174" s="4">
        <f t="shared" si="19"/>
        <v>156.27225408176457</v>
      </c>
      <c r="S174">
        <f t="shared" si="22"/>
        <v>2.1177425678061557</v>
      </c>
      <c r="T174">
        <f t="shared" si="22"/>
        <v>1.9357968539568118</v>
      </c>
      <c r="U174">
        <f t="shared" si="22"/>
        <v>2.1938818764910808</v>
      </c>
      <c r="V174" s="2">
        <f t="shared" si="23"/>
        <v>1.9946354998471052</v>
      </c>
      <c r="Y174">
        <v>1</v>
      </c>
      <c r="Z174">
        <v>2</v>
      </c>
      <c r="AA174">
        <f t="shared" si="24"/>
        <v>86.257497441000311</v>
      </c>
      <c r="AB174">
        <f t="shared" si="25"/>
        <v>-13.742502558999689</v>
      </c>
    </row>
    <row r="175" spans="1:28">
      <c r="A175">
        <v>31</v>
      </c>
      <c r="B175" t="s">
        <v>1340</v>
      </c>
      <c r="C175" t="s">
        <v>1336</v>
      </c>
      <c r="D175">
        <v>0.28057232500000001</v>
      </c>
      <c r="E175">
        <v>0.47116176700000001</v>
      </c>
      <c r="F175">
        <v>0.23835623</v>
      </c>
      <c r="G175">
        <v>0.55719529800000001</v>
      </c>
      <c r="H175">
        <v>0.577253762</v>
      </c>
      <c r="I175" s="3">
        <v>4.5514675364665305</v>
      </c>
      <c r="J175" s="3">
        <v>0</v>
      </c>
      <c r="K175" s="3">
        <v>0</v>
      </c>
      <c r="L175" s="3">
        <f t="shared" si="20"/>
        <v>4.5514675364665305</v>
      </c>
      <c r="M175" s="17">
        <v>4</v>
      </c>
      <c r="N175" s="17">
        <v>1.95</v>
      </c>
      <c r="O175" s="17">
        <v>3.8</v>
      </c>
      <c r="P175" s="4">
        <f t="shared" si="21"/>
        <v>113.6544026093996</v>
      </c>
      <c r="Q175" s="4">
        <f t="shared" si="18"/>
        <v>95.448532463533468</v>
      </c>
      <c r="R175" s="4">
        <f t="shared" si="19"/>
        <v>95.448532463533468</v>
      </c>
      <c r="S175">
        <f t="shared" si="22"/>
        <v>2.0555862635711946</v>
      </c>
      <c r="T175">
        <f t="shared" si="22"/>
        <v>1.9797692554338342</v>
      </c>
      <c r="U175">
        <f t="shared" si="22"/>
        <v>1.9797692554338342</v>
      </c>
      <c r="V175" s="2">
        <f t="shared" si="23"/>
        <v>1.9814225338458282</v>
      </c>
      <c r="Y175">
        <v>2</v>
      </c>
      <c r="Z175">
        <v>0</v>
      </c>
      <c r="AA175">
        <f t="shared" si="24"/>
        <v>113.6544026093996</v>
      </c>
      <c r="AB175">
        <f t="shared" si="25"/>
        <v>13.654402609399597</v>
      </c>
    </row>
    <row r="176" spans="1:28">
      <c r="A176">
        <v>31</v>
      </c>
      <c r="B176" t="s">
        <v>1346</v>
      </c>
      <c r="C176" t="s">
        <v>1338</v>
      </c>
      <c r="D176">
        <v>0.141306388</v>
      </c>
      <c r="E176">
        <v>0.62104746200000005</v>
      </c>
      <c r="F176">
        <v>0.228390287</v>
      </c>
      <c r="G176">
        <v>0.43074343799999998</v>
      </c>
      <c r="H176">
        <v>0.40547091699999999</v>
      </c>
      <c r="I176" s="3">
        <v>10.782093525093453</v>
      </c>
      <c r="J176" s="3">
        <v>0</v>
      </c>
      <c r="K176" s="3">
        <v>16.427776355882642</v>
      </c>
      <c r="L176" s="3">
        <f t="shared" si="20"/>
        <v>27.209869880976093</v>
      </c>
      <c r="M176" s="17">
        <v>21</v>
      </c>
      <c r="N176" s="17">
        <v>1.1200000000000001</v>
      </c>
      <c r="O176" s="17">
        <v>11</v>
      </c>
      <c r="P176" s="4">
        <f t="shared" si="21"/>
        <v>299.21409414598645</v>
      </c>
      <c r="Q176" s="4">
        <f t="shared" si="18"/>
        <v>72.7901301190239</v>
      </c>
      <c r="R176" s="4">
        <f t="shared" si="19"/>
        <v>253.49567003373295</v>
      </c>
      <c r="S176">
        <f t="shared" si="22"/>
        <v>2.475982046631144</v>
      </c>
      <c r="T176">
        <f t="shared" si="22"/>
        <v>1.8620724957218484</v>
      </c>
      <c r="U176">
        <f t="shared" si="22"/>
        <v>2.4039705455371387</v>
      </c>
      <c r="V176" s="2">
        <f t="shared" si="23"/>
        <v>2.0553510001251283</v>
      </c>
      <c r="Y176">
        <v>0</v>
      </c>
      <c r="Z176">
        <v>2</v>
      </c>
      <c r="AA176">
        <f t="shared" si="24"/>
        <v>72.7901301190239</v>
      </c>
      <c r="AB176">
        <f t="shared" si="25"/>
        <v>-27.2098698809761</v>
      </c>
    </row>
    <row r="177" spans="1:28">
      <c r="A177">
        <v>31</v>
      </c>
      <c r="B177" t="s">
        <v>1335</v>
      </c>
      <c r="C177" t="s">
        <v>1345</v>
      </c>
      <c r="D177">
        <v>0.37609051300000002</v>
      </c>
      <c r="E177">
        <v>0.294724612</v>
      </c>
      <c r="F177">
        <v>0.32846456899999998</v>
      </c>
      <c r="G177">
        <v>0.26638948899999998</v>
      </c>
      <c r="H177">
        <v>0.34742035300000002</v>
      </c>
      <c r="I177" s="3">
        <v>13.38383350165924</v>
      </c>
      <c r="J177" s="3">
        <v>0</v>
      </c>
      <c r="K177" s="3">
        <v>8.9408423208710843</v>
      </c>
      <c r="L177" s="3">
        <f t="shared" si="20"/>
        <v>22.324675822530324</v>
      </c>
      <c r="M177" s="17">
        <v>3.2</v>
      </c>
      <c r="N177" s="17">
        <v>2.4500000000000002</v>
      </c>
      <c r="O177" s="17">
        <v>3.25</v>
      </c>
      <c r="P177" s="4">
        <f t="shared" si="21"/>
        <v>120.50359138277925</v>
      </c>
      <c r="Q177" s="4">
        <f t="shared" si="18"/>
        <v>77.675324177469676</v>
      </c>
      <c r="R177" s="4">
        <f t="shared" si="19"/>
        <v>106.7330617203007</v>
      </c>
      <c r="S177">
        <f t="shared" si="22"/>
        <v>2.080999990433551</v>
      </c>
      <c r="T177">
        <f t="shared" si="22"/>
        <v>1.8902830744560426</v>
      </c>
      <c r="U177">
        <f t="shared" si="22"/>
        <v>2.0282989676775656</v>
      </c>
      <c r="V177" s="2">
        <f t="shared" si="23"/>
        <v>2.00598164586573</v>
      </c>
      <c r="Y177">
        <v>2</v>
      </c>
      <c r="Z177">
        <v>0</v>
      </c>
      <c r="AA177">
        <f t="shared" si="24"/>
        <v>120.50359138277925</v>
      </c>
      <c r="AB177">
        <f t="shared" si="25"/>
        <v>20.503591382779248</v>
      </c>
    </row>
    <row r="178" spans="1:28">
      <c r="A178">
        <v>31</v>
      </c>
      <c r="B178" t="s">
        <v>1324</v>
      </c>
      <c r="C178" t="s">
        <v>1339</v>
      </c>
      <c r="D178">
        <v>0.54021715299999995</v>
      </c>
      <c r="E178">
        <v>0.204385076</v>
      </c>
      <c r="F178">
        <v>0.248823777</v>
      </c>
      <c r="G178">
        <v>0.44773090300000001</v>
      </c>
      <c r="H178">
        <v>0.46458914099999998</v>
      </c>
      <c r="I178" s="3">
        <v>27.473459188036486</v>
      </c>
      <c r="J178" s="3">
        <v>0</v>
      </c>
      <c r="K178" s="3">
        <v>3.5340990710172679</v>
      </c>
      <c r="L178" s="3">
        <f t="shared" si="20"/>
        <v>31.007558259053752</v>
      </c>
      <c r="M178" s="17">
        <v>2.5499999999999998</v>
      </c>
      <c r="N178" s="17">
        <v>3.1</v>
      </c>
      <c r="O178" s="17">
        <v>3.2</v>
      </c>
      <c r="P178" s="4">
        <f t="shared" si="21"/>
        <v>139.04976267043926</v>
      </c>
      <c r="Q178" s="4">
        <f t="shared" si="18"/>
        <v>68.992441740946248</v>
      </c>
      <c r="R178" s="4">
        <f t="shared" si="19"/>
        <v>80.301558768201502</v>
      </c>
      <c r="S178">
        <f t="shared" si="22"/>
        <v>2.1431702519487827</v>
      </c>
      <c r="T178">
        <f t="shared" si="22"/>
        <v>1.8388015155199215</v>
      </c>
      <c r="U178">
        <f t="shared" si="22"/>
        <v>1.9047239756380585</v>
      </c>
      <c r="V178" s="2">
        <f t="shared" si="23"/>
        <v>2.0075415331612363</v>
      </c>
      <c r="Y178">
        <v>0</v>
      </c>
      <c r="Z178">
        <v>1</v>
      </c>
      <c r="AA178">
        <f t="shared" si="24"/>
        <v>68.992441740946248</v>
      </c>
      <c r="AB178">
        <f t="shared" si="25"/>
        <v>-31.007558259053752</v>
      </c>
    </row>
    <row r="179" spans="1:28">
      <c r="A179">
        <v>31</v>
      </c>
      <c r="B179" t="s">
        <v>1325</v>
      </c>
      <c r="C179" t="s">
        <v>1333</v>
      </c>
      <c r="D179">
        <v>0.40841593500000001</v>
      </c>
      <c r="E179">
        <v>0.125098864</v>
      </c>
      <c r="F179">
        <v>0.466412834</v>
      </c>
      <c r="G179">
        <v>6.7431253999999996E-2</v>
      </c>
      <c r="H179">
        <v>0.110452518</v>
      </c>
      <c r="I179" s="3">
        <v>0</v>
      </c>
      <c r="J179" s="3">
        <v>5.6411854413190827</v>
      </c>
      <c r="K179" s="3">
        <v>32.623943245803765</v>
      </c>
      <c r="L179" s="3">
        <f t="shared" si="20"/>
        <v>38.265128687122846</v>
      </c>
      <c r="M179" s="17">
        <v>1.45</v>
      </c>
      <c r="N179" s="17">
        <v>9</v>
      </c>
      <c r="O179" s="17">
        <v>4.4000000000000004</v>
      </c>
      <c r="P179" s="4">
        <f t="shared" si="21"/>
        <v>61.734871312877154</v>
      </c>
      <c r="Q179" s="4">
        <f t="shared" si="18"/>
        <v>112.50554028474889</v>
      </c>
      <c r="R179" s="4">
        <f t="shared" si="19"/>
        <v>205.28022159441372</v>
      </c>
      <c r="S179">
        <f t="shared" si="22"/>
        <v>1.7905305471895749</v>
      </c>
      <c r="T179">
        <f t="shared" si="22"/>
        <v>2.0511739096104891</v>
      </c>
      <c r="U179">
        <f t="shared" si="22"/>
        <v>2.3123471078401829</v>
      </c>
      <c r="V179" s="2">
        <f t="shared" si="23"/>
        <v>2.066389101294646</v>
      </c>
      <c r="Y179">
        <v>2</v>
      </c>
      <c r="Z179">
        <v>0</v>
      </c>
      <c r="AA179">
        <f t="shared" si="24"/>
        <v>61.734871312877154</v>
      </c>
      <c r="AB179">
        <f t="shared" si="25"/>
        <v>-38.265128687122846</v>
      </c>
    </row>
    <row r="180" spans="1:28">
      <c r="A180">
        <v>31</v>
      </c>
      <c r="B180" t="s">
        <v>1329</v>
      </c>
      <c r="C180" t="s">
        <v>1328</v>
      </c>
      <c r="D180">
        <v>0.35960979399999998</v>
      </c>
      <c r="E180">
        <v>0.401227257</v>
      </c>
      <c r="F180">
        <v>0.21577769799999999</v>
      </c>
      <c r="G180">
        <v>0.69054418900000003</v>
      </c>
      <c r="H180">
        <v>0.68960980199999999</v>
      </c>
      <c r="I180" s="3">
        <v>0</v>
      </c>
      <c r="J180" s="3">
        <v>34.161219473521285</v>
      </c>
      <c r="K180" s="3">
        <v>10.414814785966783</v>
      </c>
      <c r="L180" s="3">
        <f t="shared" si="20"/>
        <v>44.576034259488068</v>
      </c>
      <c r="M180" s="17">
        <v>1.44</v>
      </c>
      <c r="N180" s="17">
        <v>8</v>
      </c>
      <c r="O180" s="17">
        <v>4.75</v>
      </c>
      <c r="P180" s="4">
        <f t="shared" si="21"/>
        <v>55.423965740511932</v>
      </c>
      <c r="Q180" s="4">
        <f t="shared" si="18"/>
        <v>328.71372152868224</v>
      </c>
      <c r="R180" s="4">
        <f t="shared" si="19"/>
        <v>104.89433597385415</v>
      </c>
      <c r="S180">
        <f t="shared" si="22"/>
        <v>1.7436975975487363</v>
      </c>
      <c r="T180">
        <f t="shared" si="22"/>
        <v>2.5168178332565887</v>
      </c>
      <c r="U180">
        <f t="shared" si="22"/>
        <v>2.0207520380342419</v>
      </c>
      <c r="V180" s="2">
        <f t="shared" si="23"/>
        <v>2.0728998724548577</v>
      </c>
      <c r="Y180">
        <v>2</v>
      </c>
      <c r="Z180">
        <v>1</v>
      </c>
      <c r="AA180">
        <f t="shared" si="24"/>
        <v>55.423965740511932</v>
      </c>
      <c r="AB180">
        <f t="shared" si="25"/>
        <v>-44.576034259488068</v>
      </c>
    </row>
    <row r="181" spans="1:28">
      <c r="A181">
        <v>31</v>
      </c>
      <c r="B181" t="s">
        <v>1326</v>
      </c>
      <c r="C181" t="s">
        <v>1334</v>
      </c>
      <c r="D181">
        <v>0.57899236899999995</v>
      </c>
      <c r="E181">
        <v>0.17722168299999999</v>
      </c>
      <c r="F181">
        <v>0.234828325</v>
      </c>
      <c r="G181">
        <v>0.463702483</v>
      </c>
      <c r="H181">
        <v>0.45977909900000002</v>
      </c>
      <c r="I181" s="3">
        <v>9.6128460014950772</v>
      </c>
      <c r="J181" s="3">
        <v>0</v>
      </c>
      <c r="K181" s="3">
        <v>0</v>
      </c>
      <c r="L181" s="3">
        <f t="shared" si="20"/>
        <v>9.6128460014950772</v>
      </c>
      <c r="M181" s="17">
        <v>1.85</v>
      </c>
      <c r="N181" s="17">
        <v>4.5</v>
      </c>
      <c r="O181" s="17">
        <v>3.8</v>
      </c>
      <c r="P181" s="4">
        <f t="shared" si="21"/>
        <v>108.17091910127081</v>
      </c>
      <c r="Q181" s="4">
        <f t="shared" si="18"/>
        <v>90.387153998504928</v>
      </c>
      <c r="R181" s="4">
        <f t="shared" si="19"/>
        <v>90.387153998504928</v>
      </c>
      <c r="S181">
        <f t="shared" si="22"/>
        <v>2.0341105198150156</v>
      </c>
      <c r="T181">
        <f t="shared" si="22"/>
        <v>1.9561067120683877</v>
      </c>
      <c r="U181">
        <f t="shared" si="22"/>
        <v>1.9561067120683877</v>
      </c>
      <c r="V181" s="2">
        <f t="shared" si="23"/>
        <v>1.9837482550321499</v>
      </c>
      <c r="Y181">
        <v>2</v>
      </c>
      <c r="Z181">
        <v>0</v>
      </c>
      <c r="AA181">
        <f t="shared" si="24"/>
        <v>108.17091910127081</v>
      </c>
      <c r="AB181">
        <f t="shared" si="25"/>
        <v>8.1709191012708118</v>
      </c>
    </row>
    <row r="182" spans="1:28">
      <c r="A182">
        <v>32</v>
      </c>
      <c r="B182" t="s">
        <v>1341</v>
      </c>
      <c r="C182" t="s">
        <v>1340</v>
      </c>
      <c r="D182">
        <v>0.39791685500000001</v>
      </c>
      <c r="E182">
        <v>0.32559981500000001</v>
      </c>
      <c r="F182">
        <v>0.27312641399999998</v>
      </c>
      <c r="G182">
        <v>0.43664238500000002</v>
      </c>
      <c r="H182">
        <v>0.49207969800000001</v>
      </c>
      <c r="I182" s="3">
        <v>1.1727927281779744</v>
      </c>
      <c r="J182" s="3">
        <v>0</v>
      </c>
      <c r="K182" s="3">
        <v>0</v>
      </c>
      <c r="L182" s="3">
        <f t="shared" si="20"/>
        <v>1.1727927281779744</v>
      </c>
      <c r="M182" s="17">
        <v>2.5499999999999998</v>
      </c>
      <c r="N182" s="17">
        <v>2.9</v>
      </c>
      <c r="O182" s="17">
        <v>3.5</v>
      </c>
      <c r="P182" s="4">
        <f t="shared" si="21"/>
        <v>101.81782872867586</v>
      </c>
      <c r="Q182" s="4">
        <f t="shared" si="18"/>
        <v>98.827207271822019</v>
      </c>
      <c r="R182" s="4">
        <f t="shared" si="19"/>
        <v>98.827207271822019</v>
      </c>
      <c r="S182">
        <f t="shared" si="22"/>
        <v>2.0078238314441088</v>
      </c>
      <c r="T182">
        <f t="shared" si="22"/>
        <v>1.9948765229418204</v>
      </c>
      <c r="U182">
        <f t="shared" si="22"/>
        <v>1.9948765229418204</v>
      </c>
      <c r="V182" s="2">
        <f t="shared" si="23"/>
        <v>1.9933318423038782</v>
      </c>
      <c r="Y182">
        <v>0</v>
      </c>
      <c r="Z182">
        <v>2</v>
      </c>
      <c r="AA182">
        <f t="shared" si="24"/>
        <v>98.827207271822019</v>
      </c>
      <c r="AB182">
        <f t="shared" si="25"/>
        <v>-1.1727927281779813</v>
      </c>
    </row>
    <row r="183" spans="1:28">
      <c r="A183">
        <v>32</v>
      </c>
      <c r="B183" t="s">
        <v>1344</v>
      </c>
      <c r="C183" t="s">
        <v>1336</v>
      </c>
      <c r="D183">
        <v>0.26697116900000001</v>
      </c>
      <c r="E183">
        <v>0.42055361600000002</v>
      </c>
      <c r="F183">
        <v>0.31127355499999998</v>
      </c>
      <c r="G183">
        <v>0.30103215500000002</v>
      </c>
      <c r="H183">
        <v>0.37248696199999998</v>
      </c>
      <c r="I183" s="3">
        <v>19.713073427116633</v>
      </c>
      <c r="J183" s="3">
        <v>0</v>
      </c>
      <c r="K183" s="3">
        <v>17.117944851347517</v>
      </c>
      <c r="L183" s="3">
        <f t="shared" si="20"/>
        <v>36.83101827846415</v>
      </c>
      <c r="M183" s="17">
        <v>9</v>
      </c>
      <c r="N183" s="17">
        <v>1.44</v>
      </c>
      <c r="O183" s="17">
        <v>4.5</v>
      </c>
      <c r="P183" s="4">
        <f t="shared" si="21"/>
        <v>240.58664256558555</v>
      </c>
      <c r="Q183" s="4">
        <f t="shared" si="18"/>
        <v>63.168981721535857</v>
      </c>
      <c r="R183" s="4">
        <f t="shared" si="19"/>
        <v>140.1997335525997</v>
      </c>
      <c r="S183">
        <f t="shared" si="22"/>
        <v>2.3812715115279581</v>
      </c>
      <c r="T183">
        <f t="shared" si="22"/>
        <v>1.800503876161704</v>
      </c>
      <c r="U183">
        <f t="shared" si="22"/>
        <v>2.1467471882615556</v>
      </c>
      <c r="V183" s="2">
        <f t="shared" si="23"/>
        <v>2.0611648838572654</v>
      </c>
      <c r="Y183">
        <v>1</v>
      </c>
      <c r="Z183">
        <v>2</v>
      </c>
      <c r="AA183">
        <f t="shared" si="24"/>
        <v>63.168981721535857</v>
      </c>
      <c r="AB183">
        <f t="shared" si="25"/>
        <v>-36.831018278464143</v>
      </c>
    </row>
    <row r="184" spans="1:28">
      <c r="A184">
        <v>32</v>
      </c>
      <c r="B184" t="s">
        <v>1343</v>
      </c>
      <c r="C184" t="s">
        <v>1327</v>
      </c>
      <c r="D184">
        <v>0.110462958</v>
      </c>
      <c r="E184">
        <v>0.56064228999999999</v>
      </c>
      <c r="F184">
        <v>0.11198812800000001</v>
      </c>
      <c r="G184">
        <v>0.70581062100000003</v>
      </c>
      <c r="H184">
        <v>0.62640130100000002</v>
      </c>
      <c r="I184" s="3">
        <v>0</v>
      </c>
      <c r="J184" s="3">
        <v>67.701578574681577</v>
      </c>
      <c r="K184" s="3">
        <v>8.6385405542977391</v>
      </c>
      <c r="L184" s="3">
        <f t="shared" si="20"/>
        <v>76.34011912897931</v>
      </c>
      <c r="M184" s="17">
        <v>1.61</v>
      </c>
      <c r="N184" s="17">
        <v>6</v>
      </c>
      <c r="O184" s="17">
        <v>4.2</v>
      </c>
      <c r="P184" s="4">
        <f t="shared" si="21"/>
        <v>23.659880871020682</v>
      </c>
      <c r="Q184" s="4">
        <f t="shared" si="18"/>
        <v>429.86935231911013</v>
      </c>
      <c r="R184" s="4">
        <f t="shared" si="19"/>
        <v>59.941751199071192</v>
      </c>
      <c r="S184">
        <f t="shared" si="22"/>
        <v>1.3740125535975496</v>
      </c>
      <c r="T184">
        <f t="shared" si="22"/>
        <v>2.6333364830487187</v>
      </c>
      <c r="U184">
        <f t="shared" si="22"/>
        <v>1.7777294267141253</v>
      </c>
      <c r="V184" s="2">
        <f t="shared" si="23"/>
        <v>1.8272218777847269</v>
      </c>
      <c r="Y184">
        <v>2</v>
      </c>
      <c r="Z184">
        <v>1</v>
      </c>
      <c r="AA184">
        <f t="shared" si="24"/>
        <v>23.659880871020682</v>
      </c>
      <c r="AB184">
        <f t="shared" si="25"/>
        <v>-76.340119128979325</v>
      </c>
    </row>
    <row r="185" spans="1:28">
      <c r="A185">
        <v>32</v>
      </c>
      <c r="B185" t="s">
        <v>1332</v>
      </c>
      <c r="C185" t="s">
        <v>1331</v>
      </c>
      <c r="D185">
        <v>0.51206275000000001</v>
      </c>
      <c r="E185">
        <v>0.243122854</v>
      </c>
      <c r="F185">
        <v>0.234099208</v>
      </c>
      <c r="G185">
        <v>0.54458883000000002</v>
      </c>
      <c r="H185">
        <v>0.55589376300000004</v>
      </c>
      <c r="I185" s="3">
        <v>0</v>
      </c>
      <c r="J185" s="3">
        <v>16.870698043944106</v>
      </c>
      <c r="K185" s="3">
        <v>9.672359800776924</v>
      </c>
      <c r="L185" s="3">
        <f t="shared" si="20"/>
        <v>26.54305784472103</v>
      </c>
      <c r="M185" s="17">
        <v>1.36</v>
      </c>
      <c r="N185" s="17">
        <v>9.5</v>
      </c>
      <c r="O185" s="17">
        <v>5.25</v>
      </c>
      <c r="P185" s="4">
        <f t="shared" si="21"/>
        <v>73.456942155278966</v>
      </c>
      <c r="Q185" s="4">
        <f t="shared" si="18"/>
        <v>233.72857357274796</v>
      </c>
      <c r="R185" s="4">
        <f t="shared" si="19"/>
        <v>124.23683110935782</v>
      </c>
      <c r="S185">
        <f t="shared" si="22"/>
        <v>1.8660328456982296</v>
      </c>
      <c r="T185">
        <f t="shared" si="22"/>
        <v>2.3687118086113701</v>
      </c>
      <c r="U185">
        <f t="shared" si="22"/>
        <v>2.0942503653760784</v>
      </c>
      <c r="V185" s="2">
        <f t="shared" si="23"/>
        <v>2.0216762376599098</v>
      </c>
      <c r="Y185">
        <v>2</v>
      </c>
      <c r="Z185">
        <v>0</v>
      </c>
      <c r="AA185">
        <f t="shared" si="24"/>
        <v>73.456942155278966</v>
      </c>
      <c r="AB185">
        <f t="shared" si="25"/>
        <v>-26.543057844721034</v>
      </c>
    </row>
    <row r="186" spans="1:28">
      <c r="A186">
        <v>32</v>
      </c>
      <c r="B186" t="s">
        <v>1328</v>
      </c>
      <c r="C186" t="s">
        <v>1346</v>
      </c>
      <c r="D186">
        <v>0.71690872500000002</v>
      </c>
      <c r="E186">
        <v>8.5261016999999995E-2</v>
      </c>
      <c r="F186">
        <v>0.17517112700000001</v>
      </c>
      <c r="G186">
        <v>0.48958059999999998</v>
      </c>
      <c r="H186">
        <v>0.37572415199999998</v>
      </c>
      <c r="I186" s="3">
        <v>43.224123139418616</v>
      </c>
      <c r="J186" s="3">
        <v>0</v>
      </c>
      <c r="K186" s="3">
        <v>4.9882334266467625</v>
      </c>
      <c r="L186" s="3">
        <f t="shared" si="20"/>
        <v>48.212356566065381</v>
      </c>
      <c r="M186" s="17">
        <v>1.72</v>
      </c>
      <c r="N186" s="17">
        <v>5</v>
      </c>
      <c r="O186" s="17">
        <v>4</v>
      </c>
      <c r="P186" s="4">
        <f t="shared" si="21"/>
        <v>126.13313523373463</v>
      </c>
      <c r="Q186" s="4">
        <f t="shared" si="18"/>
        <v>51.787643433934619</v>
      </c>
      <c r="R186" s="4">
        <f t="shared" si="19"/>
        <v>71.74057714052168</v>
      </c>
      <c r="S186">
        <f t="shared" si="22"/>
        <v>2.1008291909252872</v>
      </c>
      <c r="T186">
        <f t="shared" si="22"/>
        <v>1.7142261491541426</v>
      </c>
      <c r="U186">
        <f t="shared" si="22"/>
        <v>1.8557648661779131</v>
      </c>
      <c r="V186" s="2">
        <f t="shared" si="23"/>
        <v>1.9773358646092947</v>
      </c>
      <c r="Y186">
        <v>4</v>
      </c>
      <c r="Z186">
        <v>1</v>
      </c>
      <c r="AA186">
        <f t="shared" si="24"/>
        <v>126.13313523373463</v>
      </c>
      <c r="AB186">
        <f t="shared" si="25"/>
        <v>26.133135233734635</v>
      </c>
    </row>
    <row r="187" spans="1:28">
      <c r="A187">
        <v>32</v>
      </c>
      <c r="B187" t="s">
        <v>1345</v>
      </c>
      <c r="C187" t="s">
        <v>1329</v>
      </c>
      <c r="D187">
        <v>0.316011451</v>
      </c>
      <c r="E187">
        <v>0.44174632699999999</v>
      </c>
      <c r="F187">
        <v>0.22736203299999999</v>
      </c>
      <c r="G187">
        <v>0.62574317700000004</v>
      </c>
      <c r="H187">
        <v>0.63627922000000003</v>
      </c>
      <c r="I187" s="3">
        <v>9.4286754485724398</v>
      </c>
      <c r="J187" s="3">
        <v>0</v>
      </c>
      <c r="K187" s="3">
        <v>0</v>
      </c>
      <c r="L187" s="3">
        <f t="shared" si="20"/>
        <v>9.4286754485724398</v>
      </c>
      <c r="M187" s="17">
        <v>4</v>
      </c>
      <c r="N187" s="17">
        <v>2</v>
      </c>
      <c r="O187" s="17">
        <v>3.6</v>
      </c>
      <c r="P187" s="4">
        <f t="shared" si="21"/>
        <v>128.28602634571732</v>
      </c>
      <c r="Q187" s="4">
        <f t="shared" si="18"/>
        <v>90.571324551427566</v>
      </c>
      <c r="R187" s="4">
        <f t="shared" si="19"/>
        <v>90.571324551427566</v>
      </c>
      <c r="S187">
        <f t="shared" si="22"/>
        <v>2.1081793530900268</v>
      </c>
      <c r="T187">
        <f t="shared" si="22"/>
        <v>1.9569907190861373</v>
      </c>
      <c r="U187">
        <f t="shared" si="22"/>
        <v>1.9569907190861373</v>
      </c>
      <c r="V187" s="2">
        <f t="shared" si="23"/>
        <v>1.9756476669211667</v>
      </c>
      <c r="Y187">
        <v>2</v>
      </c>
      <c r="Z187">
        <v>1</v>
      </c>
      <c r="AA187">
        <f t="shared" si="24"/>
        <v>128.28602634571732</v>
      </c>
      <c r="AB187">
        <f t="shared" si="25"/>
        <v>28.286026345717318</v>
      </c>
    </row>
    <row r="188" spans="1:28">
      <c r="A188">
        <v>32</v>
      </c>
      <c r="B188" t="s">
        <v>1336</v>
      </c>
      <c r="C188" t="s">
        <v>1324</v>
      </c>
      <c r="D188">
        <v>0.59353133700000005</v>
      </c>
      <c r="E188">
        <v>0.18069160100000001</v>
      </c>
      <c r="F188">
        <v>0.20525220699999999</v>
      </c>
      <c r="G188">
        <v>0.58403210900000002</v>
      </c>
      <c r="H188">
        <v>0.55335062899999998</v>
      </c>
      <c r="I188" s="3">
        <v>0</v>
      </c>
      <c r="J188" s="3">
        <v>13.266033367313648</v>
      </c>
      <c r="K188" s="3">
        <v>9.0162403921293759</v>
      </c>
      <c r="L188" s="3">
        <f t="shared" si="20"/>
        <v>22.282273759443022</v>
      </c>
      <c r="M188" s="17">
        <v>1.25</v>
      </c>
      <c r="N188" s="17">
        <v>15</v>
      </c>
      <c r="O188" s="17">
        <v>6.5</v>
      </c>
      <c r="P188" s="4">
        <f t="shared" si="21"/>
        <v>77.717726240556971</v>
      </c>
      <c r="Q188" s="4">
        <f t="shared" si="18"/>
        <v>276.7082267502617</v>
      </c>
      <c r="R188" s="4">
        <f t="shared" si="19"/>
        <v>136.32328878939794</v>
      </c>
      <c r="S188">
        <f t="shared" si="22"/>
        <v>1.8905200861168296</v>
      </c>
      <c r="T188">
        <f t="shared" si="22"/>
        <v>2.4420220712447849</v>
      </c>
      <c r="U188">
        <f t="shared" si="22"/>
        <v>2.1345700548717055</v>
      </c>
      <c r="V188" s="2">
        <f t="shared" si="23"/>
        <v>2.0014610068273617</v>
      </c>
      <c r="Y188">
        <v>3</v>
      </c>
      <c r="Z188">
        <v>0</v>
      </c>
      <c r="AA188">
        <f t="shared" si="24"/>
        <v>77.717726240556971</v>
      </c>
      <c r="AB188">
        <f t="shared" si="25"/>
        <v>-22.282273759443029</v>
      </c>
    </row>
    <row r="189" spans="1:28">
      <c r="A189">
        <v>32</v>
      </c>
      <c r="B189" t="s">
        <v>1327</v>
      </c>
      <c r="C189" t="s">
        <v>1325</v>
      </c>
      <c r="D189">
        <v>0.44886162200000002</v>
      </c>
      <c r="E189">
        <v>0.31308900499999998</v>
      </c>
      <c r="F189">
        <v>0.21564297099999999</v>
      </c>
      <c r="G189">
        <v>0.67648891799999999</v>
      </c>
      <c r="H189">
        <v>0.67427588999999999</v>
      </c>
      <c r="I189" s="3">
        <v>0</v>
      </c>
      <c r="J189" s="3">
        <v>22.767880554526858</v>
      </c>
      <c r="K189" s="3">
        <v>8.0957995456416025</v>
      </c>
      <c r="L189" s="3">
        <f t="shared" si="20"/>
        <v>30.863680100168459</v>
      </c>
      <c r="M189" s="17">
        <v>1.45</v>
      </c>
      <c r="N189" s="17">
        <v>7.5</v>
      </c>
      <c r="O189" s="17">
        <v>5</v>
      </c>
      <c r="P189" s="4">
        <f t="shared" si="21"/>
        <v>69.136319899831548</v>
      </c>
      <c r="Q189" s="4">
        <f t="shared" si="18"/>
        <v>239.89542405878296</v>
      </c>
      <c r="R189" s="4">
        <f t="shared" si="19"/>
        <v>109.61531762803956</v>
      </c>
      <c r="S189">
        <f t="shared" si="22"/>
        <v>1.8397062584905606</v>
      </c>
      <c r="T189">
        <f t="shared" si="22"/>
        <v>2.3800219639954521</v>
      </c>
      <c r="U189">
        <f t="shared" si="22"/>
        <v>2.0398712466347719</v>
      </c>
      <c r="V189" s="2">
        <f t="shared" si="23"/>
        <v>2.0108161398569022</v>
      </c>
      <c r="Y189">
        <v>2</v>
      </c>
      <c r="Z189">
        <v>0</v>
      </c>
      <c r="AA189">
        <f t="shared" si="24"/>
        <v>69.136319899831548</v>
      </c>
      <c r="AB189">
        <f t="shared" si="25"/>
        <v>-30.863680100168452</v>
      </c>
    </row>
    <row r="190" spans="1:28">
      <c r="A190">
        <v>32</v>
      </c>
      <c r="B190" t="s">
        <v>1338</v>
      </c>
      <c r="C190" t="s">
        <v>1344</v>
      </c>
      <c r="D190">
        <v>0.618537962</v>
      </c>
      <c r="E190">
        <v>6.1696675999999999E-2</v>
      </c>
      <c r="F190">
        <v>8.4138184000000005E-2</v>
      </c>
      <c r="G190">
        <v>0.668045522</v>
      </c>
      <c r="H190">
        <v>0.53438741899999997</v>
      </c>
      <c r="I190" s="3">
        <v>0</v>
      </c>
      <c r="J190" s="3">
        <v>5.5931714402196047</v>
      </c>
      <c r="K190" s="3">
        <v>5.7680612085039646</v>
      </c>
      <c r="L190" s="3">
        <f t="shared" si="20"/>
        <v>11.361232648723568</v>
      </c>
      <c r="M190" s="17">
        <v>1.06</v>
      </c>
      <c r="N190" s="17">
        <v>34</v>
      </c>
      <c r="O190" s="17">
        <v>17</v>
      </c>
      <c r="P190" s="4">
        <f t="shared" si="21"/>
        <v>88.638767351276428</v>
      </c>
      <c r="Q190" s="4">
        <f t="shared" si="18"/>
        <v>278.80659631874295</v>
      </c>
      <c r="R190" s="4">
        <f t="shared" si="19"/>
        <v>186.69580789584384</v>
      </c>
      <c r="S190">
        <f t="shared" si="22"/>
        <v>1.9476237079409764</v>
      </c>
      <c r="T190">
        <f t="shared" si="22"/>
        <v>2.4453030445728228</v>
      </c>
      <c r="U190">
        <f t="shared" si="22"/>
        <v>2.2711345663253901</v>
      </c>
      <c r="V190" s="2">
        <f t="shared" si="23"/>
        <v>1.5466354067457637</v>
      </c>
      <c r="Y190">
        <v>2</v>
      </c>
      <c r="Z190">
        <v>0</v>
      </c>
      <c r="AA190">
        <f t="shared" si="24"/>
        <v>88.638767351276428</v>
      </c>
      <c r="AB190">
        <f t="shared" si="25"/>
        <v>-11.361232648723572</v>
      </c>
    </row>
    <row r="191" spans="1:28">
      <c r="A191">
        <v>32</v>
      </c>
      <c r="B191" t="s">
        <v>1339</v>
      </c>
      <c r="C191" t="s">
        <v>1343</v>
      </c>
      <c r="D191">
        <v>0.11125887299999999</v>
      </c>
      <c r="E191">
        <v>0.61982121800000001</v>
      </c>
      <c r="F191">
        <v>0.26521411299999997</v>
      </c>
      <c r="G191">
        <v>0.28764141599999998</v>
      </c>
      <c r="H191">
        <v>0.27007107200000002</v>
      </c>
      <c r="I191" s="3">
        <v>1.1571026804767623</v>
      </c>
      <c r="J191" s="3">
        <v>0</v>
      </c>
      <c r="K191" s="3">
        <v>8.5165907948663069</v>
      </c>
      <c r="L191" s="3">
        <f t="shared" si="20"/>
        <v>9.6736934753430699</v>
      </c>
      <c r="M191" s="17">
        <v>9</v>
      </c>
      <c r="N191" s="17">
        <v>1.4</v>
      </c>
      <c r="O191" s="17">
        <v>5</v>
      </c>
      <c r="P191" s="4">
        <f t="shared" si="21"/>
        <v>100.7402306489478</v>
      </c>
      <c r="Q191" s="4">
        <f t="shared" si="18"/>
        <v>90.326306524656928</v>
      </c>
      <c r="R191" s="4">
        <f t="shared" si="19"/>
        <v>132.90926049898846</v>
      </c>
      <c r="S191">
        <f t="shared" si="22"/>
        <v>2.0032029408581091</v>
      </c>
      <c r="T191">
        <f t="shared" si="22"/>
        <v>1.9558142521370458</v>
      </c>
      <c r="U191">
        <f t="shared" si="22"/>
        <v>2.1235552416161521</v>
      </c>
      <c r="V191" s="2">
        <f t="shared" si="23"/>
        <v>1.9983260933432301</v>
      </c>
      <c r="Y191">
        <v>1</v>
      </c>
      <c r="Z191">
        <v>3</v>
      </c>
      <c r="AA191">
        <f t="shared" si="24"/>
        <v>90.326306524656928</v>
      </c>
      <c r="AB191">
        <f t="shared" si="25"/>
        <v>-9.6736934753430717</v>
      </c>
    </row>
    <row r="192" spans="1:28">
      <c r="A192">
        <v>33</v>
      </c>
      <c r="B192" t="s">
        <v>1334</v>
      </c>
      <c r="C192" t="s">
        <v>1335</v>
      </c>
      <c r="D192">
        <v>0.62260708200000003</v>
      </c>
      <c r="E192">
        <v>0.159429614</v>
      </c>
      <c r="F192">
        <v>0.18775455699999999</v>
      </c>
      <c r="G192">
        <v>0.61840023700000002</v>
      </c>
      <c r="H192">
        <v>0.56439193600000004</v>
      </c>
      <c r="I192" s="3">
        <v>32.783124224976397</v>
      </c>
      <c r="J192" s="3">
        <v>0</v>
      </c>
      <c r="K192" s="3">
        <v>0.98324403232963442</v>
      </c>
      <c r="L192" s="3">
        <f t="shared" si="20"/>
        <v>33.766368257306034</v>
      </c>
      <c r="M192" s="17">
        <v>2.1</v>
      </c>
      <c r="N192" s="17">
        <v>3.75</v>
      </c>
      <c r="O192" s="17">
        <v>3.6</v>
      </c>
      <c r="P192" s="4">
        <f t="shared" si="21"/>
        <v>135.07819261514442</v>
      </c>
      <c r="Q192" s="4">
        <f t="shared" si="18"/>
        <v>66.233631742693959</v>
      </c>
      <c r="R192" s="4">
        <f t="shared" si="19"/>
        <v>69.77331025908066</v>
      </c>
      <c r="S192">
        <f t="shared" si="22"/>
        <v>2.1305852410178545</v>
      </c>
      <c r="T192">
        <f t="shared" si="22"/>
        <v>1.8210785690672546</v>
      </c>
      <c r="U192">
        <f t="shared" si="22"/>
        <v>1.8436893277254409</v>
      </c>
      <c r="V192" s="2">
        <f t="shared" si="23"/>
        <v>1.963012386165176</v>
      </c>
      <c r="Y192">
        <v>1</v>
      </c>
      <c r="Z192">
        <v>3</v>
      </c>
      <c r="AA192">
        <f t="shared" si="24"/>
        <v>66.233631742693959</v>
      </c>
      <c r="AB192">
        <f t="shared" si="25"/>
        <v>-33.766368257306041</v>
      </c>
    </row>
    <row r="193" spans="1:28">
      <c r="A193">
        <v>33</v>
      </c>
      <c r="B193" t="s">
        <v>1331</v>
      </c>
      <c r="C193" t="s">
        <v>1325</v>
      </c>
      <c r="D193">
        <v>0.38735306000000003</v>
      </c>
      <c r="E193">
        <v>0.28847805999999998</v>
      </c>
      <c r="F193">
        <v>0.32333394500000001</v>
      </c>
      <c r="G193">
        <v>0.27723778399999999</v>
      </c>
      <c r="H193">
        <v>0.35611394600000001</v>
      </c>
      <c r="I193" s="3">
        <v>2.6372702167925604</v>
      </c>
      <c r="J193" s="3">
        <v>0</v>
      </c>
      <c r="K193" s="3">
        <v>3.4893792048489134</v>
      </c>
      <c r="L193" s="3">
        <f t="shared" si="20"/>
        <v>6.1266494216414742</v>
      </c>
      <c r="M193" s="17">
        <v>2.6</v>
      </c>
      <c r="N193" s="17">
        <v>3</v>
      </c>
      <c r="O193" s="17">
        <v>3.25</v>
      </c>
      <c r="P193" s="4">
        <f t="shared" si="21"/>
        <v>100.73025314201918</v>
      </c>
      <c r="Q193" s="4">
        <f t="shared" si="18"/>
        <v>93.873350578358526</v>
      </c>
      <c r="R193" s="4">
        <f t="shared" si="19"/>
        <v>105.2138329941175</v>
      </c>
      <c r="S193">
        <f t="shared" si="22"/>
        <v>2.0031599253639856</v>
      </c>
      <c r="T193">
        <f t="shared" si="22"/>
        <v>1.972542319215842</v>
      </c>
      <c r="U193">
        <f t="shared" si="22"/>
        <v>2.0220728424609886</v>
      </c>
      <c r="V193" s="2">
        <f t="shared" si="23"/>
        <v>1.9987700975046732</v>
      </c>
      <c r="Y193">
        <v>0</v>
      </c>
      <c r="Z193">
        <v>1</v>
      </c>
      <c r="AA193">
        <f t="shared" si="24"/>
        <v>93.873350578358526</v>
      </c>
      <c r="AB193">
        <f t="shared" si="25"/>
        <v>-6.1266494216414742</v>
      </c>
    </row>
    <row r="194" spans="1:28">
      <c r="A194">
        <v>33</v>
      </c>
      <c r="B194" t="s">
        <v>1333</v>
      </c>
      <c r="C194" t="s">
        <v>1326</v>
      </c>
      <c r="D194">
        <v>0.22144430600000001</v>
      </c>
      <c r="E194">
        <v>0.20708147299999999</v>
      </c>
      <c r="F194">
        <v>0.57147128899999999</v>
      </c>
      <c r="G194">
        <v>3.0369101999999999E-2</v>
      </c>
      <c r="H194">
        <v>8.0572911999999997E-2</v>
      </c>
      <c r="I194" s="3">
        <v>14.582653269104878</v>
      </c>
      <c r="J194" s="3">
        <v>0</v>
      </c>
      <c r="K194" s="3">
        <v>47.723633326296643</v>
      </c>
      <c r="L194" s="3">
        <f t="shared" si="20"/>
        <v>62.306286595401517</v>
      </c>
      <c r="M194" s="17">
        <v>5</v>
      </c>
      <c r="N194" s="17">
        <v>1.72</v>
      </c>
      <c r="O194" s="17">
        <v>4</v>
      </c>
      <c r="P194" s="4">
        <f t="shared" si="21"/>
        <v>110.60697975012289</v>
      </c>
      <c r="Q194" s="4">
        <f t="shared" ref="Q194:Q251" si="26">100+(J194*N194-J194)-I194-K194</f>
        <v>37.693713404598476</v>
      </c>
      <c r="R194" s="4">
        <f t="shared" ref="R194:R251" si="27">100+(K194*O194-K194)-I194-J194</f>
        <v>228.58824670978507</v>
      </c>
      <c r="S194">
        <f t="shared" si="22"/>
        <v>2.043782533580965</v>
      </c>
      <c r="T194">
        <f t="shared" si="22"/>
        <v>1.5762689241751366</v>
      </c>
      <c r="U194">
        <f t="shared" si="22"/>
        <v>2.3590538965741006</v>
      </c>
      <c r="V194" s="2">
        <f t="shared" si="23"/>
        <v>2.1271316665217448</v>
      </c>
      <c r="Y194">
        <v>1</v>
      </c>
      <c r="Z194">
        <v>4</v>
      </c>
      <c r="AA194">
        <f t="shared" si="24"/>
        <v>37.693713404598476</v>
      </c>
      <c r="AB194">
        <f t="shared" si="25"/>
        <v>-62.306286595401524</v>
      </c>
    </row>
    <row r="195" spans="1:28">
      <c r="A195">
        <v>33</v>
      </c>
      <c r="B195" t="s">
        <v>1340</v>
      </c>
      <c r="C195" t="s">
        <v>1332</v>
      </c>
      <c r="D195">
        <v>0.37826928199999998</v>
      </c>
      <c r="E195">
        <v>0.37826928199999998</v>
      </c>
      <c r="F195">
        <v>0.19871449399999999</v>
      </c>
      <c r="G195">
        <v>0.75803321099999998</v>
      </c>
      <c r="H195">
        <v>0.741233064</v>
      </c>
      <c r="I195" s="3">
        <v>11.078740528053165</v>
      </c>
      <c r="J195" s="3">
        <v>3.1616199114572825</v>
      </c>
      <c r="K195" s="3">
        <v>0</v>
      </c>
      <c r="L195" s="3">
        <f t="shared" ref="L195:L251" si="28">SUM(I195:K195)</f>
        <v>14.240360439510448</v>
      </c>
      <c r="M195" s="17">
        <v>3</v>
      </c>
      <c r="N195" s="17">
        <v>2.35</v>
      </c>
      <c r="O195" s="17">
        <v>3.75</v>
      </c>
      <c r="P195" s="4">
        <f t="shared" ref="P195:P251" si="29">100+(I195*M195-I195)-J195-K195</f>
        <v>118.99586114464904</v>
      </c>
      <c r="Q195" s="4">
        <f t="shared" si="26"/>
        <v>93.189446352414166</v>
      </c>
      <c r="R195" s="4">
        <f t="shared" si="27"/>
        <v>85.75963956048956</v>
      </c>
      <c r="S195">
        <f t="shared" ref="S195:U251" si="30">LOG(P195)</f>
        <v>2.0755318562387535</v>
      </c>
      <c r="T195">
        <f t="shared" si="30"/>
        <v>1.9693667315553356</v>
      </c>
      <c r="U195">
        <f t="shared" si="30"/>
        <v>1.9332829470546253</v>
      </c>
      <c r="V195" s="2">
        <f t="shared" ref="V195:V251" si="31">(D195*S195)+(E195*T195)+(F195*U195)</f>
        <v>1.9142322271504726</v>
      </c>
      <c r="Y195">
        <v>1</v>
      </c>
      <c r="Z195">
        <v>0</v>
      </c>
      <c r="AA195">
        <f t="shared" ref="AA195:AA251" si="32">IF(Y195=Z195,R195,IF(Y195&gt;Z195,P195,Q195))</f>
        <v>118.99586114464904</v>
      </c>
      <c r="AB195">
        <f t="shared" ref="AB195:AB251" si="33">AA195-100</f>
        <v>18.995861144649041</v>
      </c>
    </row>
    <row r="196" spans="1:28">
      <c r="A196">
        <v>33</v>
      </c>
      <c r="B196" t="s">
        <v>1336</v>
      </c>
      <c r="C196" t="s">
        <v>1341</v>
      </c>
      <c r="D196">
        <v>0.49624820800000002</v>
      </c>
      <c r="E196">
        <v>0.25981432199999999</v>
      </c>
      <c r="F196">
        <v>0.232244385</v>
      </c>
      <c r="G196">
        <v>0.56752156300000001</v>
      </c>
      <c r="H196">
        <v>0.57913173299999998</v>
      </c>
      <c r="I196" s="3">
        <v>0</v>
      </c>
      <c r="J196" s="3">
        <v>18.957393981055002</v>
      </c>
      <c r="K196" s="3">
        <v>11.383788839726158</v>
      </c>
      <c r="L196" s="3">
        <f t="shared" si="28"/>
        <v>30.34118282078116</v>
      </c>
      <c r="M196" s="17">
        <v>1.33</v>
      </c>
      <c r="N196" s="17">
        <v>9.5</v>
      </c>
      <c r="O196" s="17">
        <v>5.75</v>
      </c>
      <c r="P196" s="4">
        <f t="shared" si="29"/>
        <v>69.658817179218829</v>
      </c>
      <c r="Q196" s="4">
        <f t="shared" si="26"/>
        <v>249.75405999924141</v>
      </c>
      <c r="R196" s="4">
        <f t="shared" si="27"/>
        <v>135.11560300764427</v>
      </c>
      <c r="S196">
        <f t="shared" si="30"/>
        <v>1.8429760957768311</v>
      </c>
      <c r="T196">
        <f t="shared" si="30"/>
        <v>2.3975125568417055</v>
      </c>
      <c r="U196">
        <f t="shared" si="30"/>
        <v>2.1307055037877296</v>
      </c>
      <c r="V196" s="2">
        <f t="shared" si="31"/>
        <v>2.0323260737016993</v>
      </c>
      <c r="Y196">
        <v>2</v>
      </c>
      <c r="Z196">
        <v>0</v>
      </c>
      <c r="AA196">
        <f t="shared" si="32"/>
        <v>69.658817179218829</v>
      </c>
      <c r="AB196">
        <f t="shared" si="33"/>
        <v>-30.341182820781171</v>
      </c>
    </row>
    <row r="197" spans="1:28">
      <c r="A197">
        <v>33</v>
      </c>
      <c r="B197" t="s">
        <v>1326</v>
      </c>
      <c r="C197" t="s">
        <v>1331</v>
      </c>
      <c r="D197">
        <v>0.42521193699999998</v>
      </c>
      <c r="E197">
        <v>0.22833593399999999</v>
      </c>
      <c r="F197">
        <v>0.34589535700000001</v>
      </c>
      <c r="G197">
        <v>0.21459766999999999</v>
      </c>
      <c r="H197">
        <v>0.28798200000000002</v>
      </c>
      <c r="I197" s="3">
        <v>0</v>
      </c>
      <c r="J197" s="3">
        <v>9.9995694061242482</v>
      </c>
      <c r="K197" s="3">
        <v>16.134486498499662</v>
      </c>
      <c r="L197" s="3">
        <f t="shared" si="28"/>
        <v>26.13405590462391</v>
      </c>
      <c r="M197" s="17">
        <v>1.66</v>
      </c>
      <c r="N197" s="17">
        <v>5.75</v>
      </c>
      <c r="O197" s="17">
        <v>4</v>
      </c>
      <c r="P197" s="4">
        <f t="shared" si="29"/>
        <v>73.865944095376079</v>
      </c>
      <c r="Q197" s="4">
        <f t="shared" si="26"/>
        <v>131.36346818059053</v>
      </c>
      <c r="R197" s="4">
        <f t="shared" si="27"/>
        <v>138.40389008937476</v>
      </c>
      <c r="S197">
        <f t="shared" si="30"/>
        <v>1.8684442530028964</v>
      </c>
      <c r="T197">
        <f t="shared" si="30"/>
        <v>2.1184746059127701</v>
      </c>
      <c r="U197">
        <f t="shared" si="30"/>
        <v>2.1411482969170317</v>
      </c>
      <c r="V197" s="2">
        <f t="shared" si="31"/>
        <v>2.0188219323443128</v>
      </c>
      <c r="Y197">
        <v>0</v>
      </c>
      <c r="Z197">
        <v>1</v>
      </c>
      <c r="AA197">
        <f t="shared" si="32"/>
        <v>131.36346818059053</v>
      </c>
      <c r="AB197">
        <f t="shared" si="33"/>
        <v>31.36346818059053</v>
      </c>
    </row>
    <row r="198" spans="1:28">
      <c r="A198">
        <v>33</v>
      </c>
      <c r="B198" t="s">
        <v>1327</v>
      </c>
      <c r="C198" t="s">
        <v>1333</v>
      </c>
      <c r="D198">
        <v>0.66115248500000001</v>
      </c>
      <c r="E198">
        <v>0.128328573</v>
      </c>
      <c r="F198">
        <v>0.183434598</v>
      </c>
      <c r="G198">
        <v>0.57012877100000003</v>
      </c>
      <c r="H198">
        <v>0.49715248200000001</v>
      </c>
      <c r="I198" s="3">
        <v>0</v>
      </c>
      <c r="J198" s="3">
        <v>7.4657335363132873</v>
      </c>
      <c r="K198" s="3">
        <v>6.5678728965845297</v>
      </c>
      <c r="L198" s="3">
        <f t="shared" si="28"/>
        <v>14.033606432897816</v>
      </c>
      <c r="M198" s="17">
        <v>1.22</v>
      </c>
      <c r="N198" s="17">
        <v>15</v>
      </c>
      <c r="O198" s="17">
        <v>7</v>
      </c>
      <c r="P198" s="4">
        <f t="shared" si="29"/>
        <v>85.966393567102187</v>
      </c>
      <c r="Q198" s="4">
        <f t="shared" si="26"/>
        <v>197.9523966118015</v>
      </c>
      <c r="R198" s="4">
        <f t="shared" si="27"/>
        <v>131.94150384319389</v>
      </c>
      <c r="S198">
        <f t="shared" si="30"/>
        <v>1.9343287077460503</v>
      </c>
      <c r="T198">
        <f t="shared" si="30"/>
        <v>2.296560764128031</v>
      </c>
      <c r="U198">
        <f t="shared" si="30"/>
        <v>2.1203814297753474</v>
      </c>
      <c r="V198" s="2">
        <f t="shared" si="31"/>
        <v>1.9625519127789859</v>
      </c>
      <c r="Y198">
        <v>4</v>
      </c>
      <c r="Z198">
        <v>0</v>
      </c>
      <c r="AA198">
        <f t="shared" si="32"/>
        <v>85.966393567102187</v>
      </c>
      <c r="AB198">
        <f t="shared" si="33"/>
        <v>-14.033606432897813</v>
      </c>
    </row>
    <row r="199" spans="1:28">
      <c r="A199">
        <v>33</v>
      </c>
      <c r="B199" t="s">
        <v>1339</v>
      </c>
      <c r="C199" t="s">
        <v>1345</v>
      </c>
      <c r="D199">
        <v>0.36515415200000001</v>
      </c>
      <c r="E199">
        <v>0.28787738099999999</v>
      </c>
      <c r="F199">
        <v>0.34651236299999999</v>
      </c>
      <c r="G199">
        <v>0.22715376400000001</v>
      </c>
      <c r="H199">
        <v>0.31135604</v>
      </c>
      <c r="I199" s="3">
        <v>0.57908361593487168</v>
      </c>
      <c r="J199" s="3">
        <v>0</v>
      </c>
      <c r="K199" s="3">
        <v>5.9030011473083572</v>
      </c>
      <c r="L199" s="3">
        <f t="shared" si="28"/>
        <v>6.482084763243229</v>
      </c>
      <c r="M199" s="17">
        <v>2.6</v>
      </c>
      <c r="N199" s="17">
        <v>3</v>
      </c>
      <c r="O199" s="17">
        <v>3.25</v>
      </c>
      <c r="P199" s="4">
        <f t="shared" si="29"/>
        <v>95.023532638187433</v>
      </c>
      <c r="Q199" s="4">
        <f t="shared" si="26"/>
        <v>93.517915236756764</v>
      </c>
      <c r="R199" s="4">
        <f t="shared" si="27"/>
        <v>112.70266896550892</v>
      </c>
      <c r="S199">
        <f t="shared" si="30"/>
        <v>1.9778311719130419</v>
      </c>
      <c r="T199">
        <f t="shared" si="30"/>
        <v>1.9708948166817517</v>
      </c>
      <c r="U199">
        <f t="shared" si="30"/>
        <v>2.0519342009020782</v>
      </c>
      <c r="V199" s="2">
        <f t="shared" si="31"/>
        <v>2.0006098711069868</v>
      </c>
      <c r="Y199">
        <v>3</v>
      </c>
      <c r="Z199">
        <v>1</v>
      </c>
      <c r="AA199">
        <f t="shared" si="32"/>
        <v>95.023532638187433</v>
      </c>
      <c r="AB199">
        <f t="shared" si="33"/>
        <v>-4.976467361812567</v>
      </c>
    </row>
    <row r="200" spans="1:28">
      <c r="A200">
        <v>33</v>
      </c>
      <c r="B200" t="s">
        <v>1346</v>
      </c>
      <c r="C200" t="s">
        <v>1340</v>
      </c>
      <c r="D200">
        <v>0.39791685500000001</v>
      </c>
      <c r="E200">
        <v>0.32559981500000001</v>
      </c>
      <c r="F200">
        <v>0.27312641399999998</v>
      </c>
      <c r="G200">
        <v>0.43664238500000002</v>
      </c>
      <c r="H200">
        <v>0.49207969800000001</v>
      </c>
      <c r="I200" s="3">
        <v>28.04133132931365</v>
      </c>
      <c r="J200" s="3">
        <v>0</v>
      </c>
      <c r="K200" s="3">
        <v>12.527714920512395</v>
      </c>
      <c r="L200" s="3">
        <f t="shared" si="28"/>
        <v>40.569046249826044</v>
      </c>
      <c r="M200" s="17">
        <v>5</v>
      </c>
      <c r="N200" s="17">
        <v>1.75</v>
      </c>
      <c r="O200" s="17">
        <v>4</v>
      </c>
      <c r="P200" s="4">
        <f t="shared" si="29"/>
        <v>199.63761039674222</v>
      </c>
      <c r="Q200" s="4">
        <f t="shared" si="26"/>
        <v>59.430953750173956</v>
      </c>
      <c r="R200" s="4">
        <f t="shared" si="27"/>
        <v>109.54181343222355</v>
      </c>
      <c r="S200">
        <f t="shared" si="30"/>
        <v>2.3002423628484636</v>
      </c>
      <c r="T200">
        <f t="shared" si="30"/>
        <v>1.7740126998882622</v>
      </c>
      <c r="U200">
        <f t="shared" si="30"/>
        <v>2.0395799262685834</v>
      </c>
      <c r="V200" s="2">
        <f t="shared" si="31"/>
        <v>2.049986564981821</v>
      </c>
      <c r="Y200">
        <v>2</v>
      </c>
      <c r="Z200">
        <v>0</v>
      </c>
      <c r="AA200">
        <f t="shared" si="32"/>
        <v>199.63761039674222</v>
      </c>
      <c r="AB200">
        <f t="shared" si="33"/>
        <v>99.637610396742218</v>
      </c>
    </row>
    <row r="201" spans="1:28">
      <c r="A201">
        <v>33</v>
      </c>
      <c r="B201" t="s">
        <v>1324</v>
      </c>
      <c r="C201" t="s">
        <v>1334</v>
      </c>
      <c r="D201">
        <v>0.59869512999999996</v>
      </c>
      <c r="E201">
        <v>0.17367302800000001</v>
      </c>
      <c r="F201">
        <v>0.21061506799999999</v>
      </c>
      <c r="G201">
        <v>0.55059284100000006</v>
      </c>
      <c r="H201">
        <v>0.52284608200000005</v>
      </c>
      <c r="I201" s="3">
        <v>32.790863323879371</v>
      </c>
      <c r="J201" s="3">
        <v>0</v>
      </c>
      <c r="K201" s="3">
        <v>2.3663162401818592</v>
      </c>
      <c r="L201" s="3">
        <f t="shared" si="28"/>
        <v>35.157179564061231</v>
      </c>
      <c r="M201" s="17">
        <v>2.2999999999999998</v>
      </c>
      <c r="N201" s="17">
        <v>3.4</v>
      </c>
      <c r="O201" s="17">
        <v>3.4</v>
      </c>
      <c r="P201" s="4">
        <f t="shared" si="29"/>
        <v>140.26180608086133</v>
      </c>
      <c r="Q201" s="4">
        <f t="shared" si="26"/>
        <v>64.842820435938776</v>
      </c>
      <c r="R201" s="4">
        <f t="shared" si="27"/>
        <v>72.888295652557105</v>
      </c>
      <c r="S201">
        <f t="shared" si="30"/>
        <v>2.1469394267907829</v>
      </c>
      <c r="T201">
        <f t="shared" si="30"/>
        <v>1.8118618968785896</v>
      </c>
      <c r="U201">
        <f t="shared" si="30"/>
        <v>1.8626577952369081</v>
      </c>
      <c r="V201" s="2">
        <f t="shared" si="31"/>
        <v>1.9923375193779131</v>
      </c>
      <c r="Y201">
        <v>0</v>
      </c>
      <c r="Z201">
        <v>5</v>
      </c>
      <c r="AA201">
        <f t="shared" si="32"/>
        <v>64.842820435938776</v>
      </c>
      <c r="AB201">
        <f t="shared" si="33"/>
        <v>-35.157179564061224</v>
      </c>
    </row>
    <row r="202" spans="1:28">
      <c r="A202">
        <v>34</v>
      </c>
      <c r="B202" t="s">
        <v>1335</v>
      </c>
      <c r="C202" t="s">
        <v>1344</v>
      </c>
      <c r="D202">
        <v>0.639668185</v>
      </c>
      <c r="E202">
        <v>0.109740192</v>
      </c>
      <c r="F202">
        <v>0.24498969500000001</v>
      </c>
      <c r="G202">
        <v>0.33200597900000001</v>
      </c>
      <c r="H202">
        <v>0.29957181799999999</v>
      </c>
      <c r="I202" s="3">
        <v>34.682994645421282</v>
      </c>
      <c r="J202" s="3">
        <v>0</v>
      </c>
      <c r="K202" s="3">
        <v>8.9956630167319638</v>
      </c>
      <c r="L202" s="3">
        <f t="shared" si="28"/>
        <v>43.678657662153242</v>
      </c>
      <c r="M202" s="17">
        <v>1.9</v>
      </c>
      <c r="N202" s="17">
        <v>4.5</v>
      </c>
      <c r="O202" s="17">
        <v>3.6</v>
      </c>
      <c r="P202" s="4">
        <f t="shared" si="29"/>
        <v>122.21903216414718</v>
      </c>
      <c r="Q202" s="4">
        <f t="shared" si="26"/>
        <v>56.321342337846758</v>
      </c>
      <c r="R202" s="4">
        <f t="shared" si="27"/>
        <v>88.705729198081826</v>
      </c>
      <c r="S202">
        <f t="shared" si="30"/>
        <v>2.0871388402786324</v>
      </c>
      <c r="T202">
        <f t="shared" si="30"/>
        <v>1.7506729970391077</v>
      </c>
      <c r="U202">
        <f t="shared" si="30"/>
        <v>1.9479516703250761</v>
      </c>
      <c r="V202" s="2">
        <f t="shared" si="31"/>
        <v>2.0044235902160059</v>
      </c>
      <c r="Y202">
        <v>2</v>
      </c>
      <c r="Z202">
        <v>0</v>
      </c>
      <c r="AA202">
        <f t="shared" si="32"/>
        <v>122.21903216414718</v>
      </c>
      <c r="AB202">
        <f t="shared" si="33"/>
        <v>22.21903216414718</v>
      </c>
    </row>
    <row r="203" spans="1:28">
      <c r="A203">
        <v>34</v>
      </c>
      <c r="B203" t="s">
        <v>1329</v>
      </c>
      <c r="C203" t="s">
        <v>1341</v>
      </c>
      <c r="D203">
        <v>0.50845680900000001</v>
      </c>
      <c r="E203">
        <v>0.25776852700000003</v>
      </c>
      <c r="F203">
        <v>0.20834661800000001</v>
      </c>
      <c r="G203">
        <v>0.66902301099999995</v>
      </c>
      <c r="H203">
        <v>0.65563242099999997</v>
      </c>
      <c r="I203" s="3">
        <v>0</v>
      </c>
      <c r="J203" s="3">
        <v>17.577948885243469</v>
      </c>
      <c r="K203" s="3">
        <v>7.015079656657087</v>
      </c>
      <c r="L203" s="3">
        <f t="shared" si="28"/>
        <v>24.593028541900555</v>
      </c>
      <c r="M203" s="17">
        <v>1.4</v>
      </c>
      <c r="N203" s="17">
        <v>8.5</v>
      </c>
      <c r="O203" s="17">
        <v>5.25</v>
      </c>
      <c r="P203" s="4">
        <f t="shared" si="29"/>
        <v>75.406971458099434</v>
      </c>
      <c r="Q203" s="4">
        <f t="shared" si="26"/>
        <v>224.81953698266892</v>
      </c>
      <c r="R203" s="4">
        <f t="shared" si="27"/>
        <v>112.23613965554915</v>
      </c>
      <c r="S203">
        <f t="shared" si="30"/>
        <v>1.8774114987321555</v>
      </c>
      <c r="T203">
        <f t="shared" si="30"/>
        <v>2.3518340490459897</v>
      </c>
      <c r="U203">
        <f t="shared" si="30"/>
        <v>2.0501327207864755</v>
      </c>
      <c r="V203" s="2">
        <f t="shared" si="31"/>
        <v>1.9879496772232905</v>
      </c>
      <c r="Y203">
        <v>2</v>
      </c>
      <c r="Z203">
        <v>1</v>
      </c>
      <c r="AA203">
        <f t="shared" si="32"/>
        <v>75.406971458099434</v>
      </c>
      <c r="AB203">
        <f t="shared" si="33"/>
        <v>-24.593028541900566</v>
      </c>
    </row>
    <row r="204" spans="1:28">
      <c r="A204">
        <v>34</v>
      </c>
      <c r="B204" t="s">
        <v>1325</v>
      </c>
      <c r="C204" t="s">
        <v>1338</v>
      </c>
      <c r="D204">
        <v>0.12852255900000001</v>
      </c>
      <c r="E204">
        <v>0.40734625499999999</v>
      </c>
      <c r="F204">
        <v>0.46405719200000001</v>
      </c>
      <c r="G204">
        <v>6.9255577999999998E-2</v>
      </c>
      <c r="H204">
        <v>0.113784276</v>
      </c>
      <c r="I204" s="3">
        <v>7.8649484216245495</v>
      </c>
      <c r="J204" s="3">
        <v>0</v>
      </c>
      <c r="K204" s="3">
        <v>37.264282640663097</v>
      </c>
      <c r="L204" s="3">
        <f t="shared" si="28"/>
        <v>45.129231062287644</v>
      </c>
      <c r="M204" s="17">
        <v>11</v>
      </c>
      <c r="N204" s="17">
        <v>1.3</v>
      </c>
      <c r="O204" s="17">
        <v>6</v>
      </c>
      <c r="P204" s="4">
        <f t="shared" si="29"/>
        <v>141.38520157558241</v>
      </c>
      <c r="Q204" s="4">
        <f t="shared" si="26"/>
        <v>54.870768937712356</v>
      </c>
      <c r="R204" s="4">
        <f t="shared" si="27"/>
        <v>278.45646478169095</v>
      </c>
      <c r="S204">
        <f t="shared" si="30"/>
        <v>2.1504039553562424</v>
      </c>
      <c r="T204">
        <f t="shared" si="30"/>
        <v>1.7393410462734531</v>
      </c>
      <c r="U204">
        <f t="shared" si="30"/>
        <v>2.4447573051362586</v>
      </c>
      <c r="V204" s="2">
        <f t="shared" si="31"/>
        <v>2.1193966907363979</v>
      </c>
      <c r="Y204">
        <v>1</v>
      </c>
      <c r="Z204">
        <v>3</v>
      </c>
      <c r="AA204">
        <f t="shared" si="32"/>
        <v>54.870768937712356</v>
      </c>
      <c r="AB204">
        <f t="shared" si="33"/>
        <v>-45.129231062287644</v>
      </c>
    </row>
    <row r="205" spans="1:28">
      <c r="A205">
        <v>34</v>
      </c>
      <c r="B205" t="s">
        <v>1343</v>
      </c>
      <c r="C205" t="s">
        <v>1336</v>
      </c>
      <c r="D205">
        <v>0.267912551</v>
      </c>
      <c r="E205">
        <v>0.47796830600000001</v>
      </c>
      <c r="F205">
        <v>0.17960145599999999</v>
      </c>
      <c r="G205">
        <v>0.77628650300000002</v>
      </c>
      <c r="H205">
        <v>0.74330763399999999</v>
      </c>
      <c r="I205" s="3">
        <v>0</v>
      </c>
      <c r="J205" s="3">
        <v>41.995561957357999</v>
      </c>
      <c r="K205" s="3">
        <v>7.3429273521093217</v>
      </c>
      <c r="L205" s="3">
        <f t="shared" si="28"/>
        <v>49.33848930946732</v>
      </c>
      <c r="M205" s="17">
        <v>1.66</v>
      </c>
      <c r="N205" s="17">
        <v>5.25</v>
      </c>
      <c r="O205" s="17">
        <v>4.2</v>
      </c>
      <c r="P205" s="4">
        <f t="shared" si="29"/>
        <v>50.66151069053268</v>
      </c>
      <c r="Q205" s="4">
        <f t="shared" si="26"/>
        <v>271.1382109666622</v>
      </c>
      <c r="R205" s="4">
        <f t="shared" si="27"/>
        <v>81.50180556939182</v>
      </c>
      <c r="S205">
        <f t="shared" si="30"/>
        <v>1.7046781360028931</v>
      </c>
      <c r="T205">
        <f t="shared" si="30"/>
        <v>2.4331907261477221</v>
      </c>
      <c r="U205">
        <f t="shared" si="30"/>
        <v>1.911167230091358</v>
      </c>
      <c r="V205" s="2">
        <f t="shared" si="31"/>
        <v>1.9629411347860917</v>
      </c>
      <c r="Y205">
        <v>2</v>
      </c>
      <c r="Z205">
        <v>0</v>
      </c>
      <c r="AA205">
        <f t="shared" si="32"/>
        <v>50.66151069053268</v>
      </c>
      <c r="AB205">
        <f t="shared" si="33"/>
        <v>-49.33848930946732</v>
      </c>
    </row>
    <row r="206" spans="1:28">
      <c r="A206">
        <v>34</v>
      </c>
      <c r="B206" t="s">
        <v>1328</v>
      </c>
      <c r="C206" t="s">
        <v>1332</v>
      </c>
      <c r="D206">
        <v>0.37914453100000001</v>
      </c>
      <c r="E206">
        <v>0.37914453100000001</v>
      </c>
      <c r="F206">
        <v>0.224882625</v>
      </c>
      <c r="G206">
        <v>0.65124732500000004</v>
      </c>
      <c r="H206">
        <v>0.66025537300000003</v>
      </c>
      <c r="I206" s="3">
        <v>10.637768303178584</v>
      </c>
      <c r="J206" s="3">
        <v>0</v>
      </c>
      <c r="K206" s="3">
        <v>0</v>
      </c>
      <c r="L206" s="3">
        <f t="shared" si="28"/>
        <v>10.637768303178584</v>
      </c>
      <c r="M206" s="17">
        <v>3.2</v>
      </c>
      <c r="N206" s="17">
        <v>2.25</v>
      </c>
      <c r="O206" s="17">
        <v>3.75</v>
      </c>
      <c r="P206" s="4">
        <f t="shared" si="29"/>
        <v>123.40309026699289</v>
      </c>
      <c r="Q206" s="4">
        <f t="shared" si="26"/>
        <v>89.362231696821411</v>
      </c>
      <c r="R206" s="4">
        <f t="shared" si="27"/>
        <v>89.362231696821411</v>
      </c>
      <c r="S206">
        <f t="shared" si="30"/>
        <v>2.0913260354597689</v>
      </c>
      <c r="T206">
        <f t="shared" si="30"/>
        <v>1.9511540061405914</v>
      </c>
      <c r="U206">
        <f t="shared" si="30"/>
        <v>1.9511540061405914</v>
      </c>
      <c r="V206" s="2">
        <f t="shared" si="31"/>
        <v>1.9714648341295915</v>
      </c>
      <c r="Y206">
        <v>0</v>
      </c>
      <c r="Z206">
        <v>1</v>
      </c>
      <c r="AA206">
        <f t="shared" si="32"/>
        <v>89.362231696821411</v>
      </c>
      <c r="AB206">
        <f t="shared" si="33"/>
        <v>-10.637768303178589</v>
      </c>
    </row>
    <row r="207" spans="1:28">
      <c r="A207">
        <v>34</v>
      </c>
      <c r="B207" t="s">
        <v>1324</v>
      </c>
      <c r="C207" t="s">
        <v>1344</v>
      </c>
      <c r="D207">
        <v>0.65448652399999996</v>
      </c>
      <c r="E207">
        <v>0.108119385</v>
      </c>
      <c r="F207">
        <v>0.22967236499999999</v>
      </c>
      <c r="G207">
        <v>0.36940725099999999</v>
      </c>
      <c r="H207">
        <v>0.32396375700000002</v>
      </c>
      <c r="I207" s="3">
        <v>38.397211820737041</v>
      </c>
      <c r="J207" s="3">
        <v>0</v>
      </c>
      <c r="K207" s="3">
        <v>6.4357653104784625</v>
      </c>
      <c r="L207" s="3">
        <f t="shared" si="28"/>
        <v>44.8329771312155</v>
      </c>
      <c r="M207" s="17">
        <v>2</v>
      </c>
      <c r="N207" s="17">
        <v>4.5</v>
      </c>
      <c r="O207" s="17">
        <v>3.3</v>
      </c>
      <c r="P207" s="4">
        <f t="shared" si="29"/>
        <v>131.96144651025855</v>
      </c>
      <c r="Q207" s="4">
        <f t="shared" si="26"/>
        <v>55.1670228687845</v>
      </c>
      <c r="R207" s="4">
        <f t="shared" si="27"/>
        <v>76.40504839336343</v>
      </c>
      <c r="S207">
        <f t="shared" si="30"/>
        <v>2.1204470674672757</v>
      </c>
      <c r="T207">
        <f t="shared" si="30"/>
        <v>1.7416795475512556</v>
      </c>
      <c r="U207">
        <f t="shared" si="30"/>
        <v>1.8831220551325651</v>
      </c>
      <c r="V207" s="2">
        <f t="shared" si="31"/>
        <v>2.0086144480469272</v>
      </c>
      <c r="Y207">
        <v>0</v>
      </c>
      <c r="Z207">
        <v>2</v>
      </c>
      <c r="AA207">
        <f t="shared" si="32"/>
        <v>55.1670228687845</v>
      </c>
      <c r="AB207">
        <f t="shared" si="33"/>
        <v>-44.8329771312155</v>
      </c>
    </row>
    <row r="208" spans="1:28">
      <c r="A208">
        <v>34</v>
      </c>
      <c r="B208" t="s">
        <v>1338</v>
      </c>
      <c r="C208" t="s">
        <v>1327</v>
      </c>
      <c r="D208">
        <v>8.5638980000000003E-2</v>
      </c>
      <c r="E208">
        <v>0.43641379299999999</v>
      </c>
      <c r="F208">
        <v>8.6351942000000001E-2</v>
      </c>
      <c r="G208">
        <v>0.58120022100000002</v>
      </c>
      <c r="H208">
        <v>0.52991228599999995</v>
      </c>
      <c r="I208" s="3">
        <v>0</v>
      </c>
      <c r="J208" s="3">
        <v>70.006468542468767</v>
      </c>
      <c r="K208" s="3">
        <v>11.033048454046193</v>
      </c>
      <c r="L208" s="3">
        <f t="shared" si="28"/>
        <v>81.039516996514962</v>
      </c>
      <c r="M208" s="17">
        <v>1.3</v>
      </c>
      <c r="N208" s="17">
        <v>11</v>
      </c>
      <c r="O208" s="17">
        <v>6</v>
      </c>
      <c r="P208" s="4">
        <f t="shared" si="29"/>
        <v>18.960483003485038</v>
      </c>
      <c r="Q208" s="4">
        <f t="shared" si="26"/>
        <v>789.03163697064156</v>
      </c>
      <c r="R208" s="4">
        <f t="shared" si="27"/>
        <v>85.15877372776221</v>
      </c>
      <c r="S208">
        <f t="shared" si="30"/>
        <v>1.2778493964554472</v>
      </c>
      <c r="T208">
        <f t="shared" si="30"/>
        <v>2.8970944170070321</v>
      </c>
      <c r="U208">
        <f t="shared" si="30"/>
        <v>1.9302293990426991</v>
      </c>
      <c r="V208" s="2">
        <f t="shared" si="31"/>
        <v>1.5404447392240528</v>
      </c>
      <c r="Y208">
        <v>1</v>
      </c>
      <c r="Z208">
        <v>0</v>
      </c>
      <c r="AA208">
        <f t="shared" si="32"/>
        <v>18.960483003485038</v>
      </c>
      <c r="AB208">
        <f t="shared" si="33"/>
        <v>-81.039516996514962</v>
      </c>
    </row>
    <row r="209" spans="1:28">
      <c r="A209">
        <v>34</v>
      </c>
      <c r="B209" t="s">
        <v>1345</v>
      </c>
      <c r="C209" t="s">
        <v>1324</v>
      </c>
      <c r="D209">
        <v>0.57085947599999998</v>
      </c>
      <c r="E209">
        <v>0.18524131799999999</v>
      </c>
      <c r="F209">
        <v>0.23469710799999999</v>
      </c>
      <c r="G209">
        <v>0.47517270700000003</v>
      </c>
      <c r="H209">
        <v>0.47386218299999999</v>
      </c>
      <c r="I209" s="3">
        <v>5.9248379599087082</v>
      </c>
      <c r="J209" s="3">
        <v>3.6202287068830956</v>
      </c>
      <c r="K209" s="3">
        <v>0</v>
      </c>
      <c r="L209" s="3">
        <f t="shared" si="28"/>
        <v>9.5450666667918043</v>
      </c>
      <c r="M209" s="17">
        <v>1.75</v>
      </c>
      <c r="N209" s="17">
        <v>6</v>
      </c>
      <c r="O209" s="17">
        <v>3.5</v>
      </c>
      <c r="P209" s="4">
        <f t="shared" si="29"/>
        <v>100.82339976304843</v>
      </c>
      <c r="Q209" s="4">
        <f t="shared" si="26"/>
        <v>112.17630557450677</v>
      </c>
      <c r="R209" s="4">
        <f t="shared" si="27"/>
        <v>90.454933333208189</v>
      </c>
      <c r="S209">
        <f t="shared" si="30"/>
        <v>2.0035613377503929</v>
      </c>
      <c r="T209">
        <f t="shared" si="30"/>
        <v>2.0499011328117929</v>
      </c>
      <c r="U209">
        <f t="shared" si="30"/>
        <v>1.9564322578842026</v>
      </c>
      <c r="V209" s="2">
        <f t="shared" si="31"/>
        <v>1.9826473559371303</v>
      </c>
      <c r="Y209">
        <v>0</v>
      </c>
      <c r="Z209">
        <v>0</v>
      </c>
      <c r="AA209">
        <f t="shared" si="32"/>
        <v>90.454933333208189</v>
      </c>
      <c r="AB209">
        <f t="shared" si="33"/>
        <v>-9.5450666667918114</v>
      </c>
    </row>
    <row r="210" spans="1:28">
      <c r="A210">
        <v>34</v>
      </c>
      <c r="B210" t="s">
        <v>1341</v>
      </c>
      <c r="C210" t="s">
        <v>1326</v>
      </c>
      <c r="D210">
        <v>0.37873217300000001</v>
      </c>
      <c r="E210">
        <v>0.34548224999999999</v>
      </c>
      <c r="F210">
        <v>0.27236422100000002</v>
      </c>
      <c r="G210">
        <v>0.44264851199999999</v>
      </c>
      <c r="H210">
        <v>0.498220567</v>
      </c>
      <c r="I210" s="3">
        <v>12.458630982142322</v>
      </c>
      <c r="J210" s="3">
        <v>0</v>
      </c>
      <c r="K210" s="3">
        <v>3.2451623628036215</v>
      </c>
      <c r="L210" s="3">
        <f t="shared" si="28"/>
        <v>15.703793344945943</v>
      </c>
      <c r="M210" s="17">
        <v>3.3</v>
      </c>
      <c r="N210" s="17">
        <v>2.2999999999999998</v>
      </c>
      <c r="O210" s="17">
        <v>3.5</v>
      </c>
      <c r="P210" s="4">
        <f t="shared" si="29"/>
        <v>125.40968889612373</v>
      </c>
      <c r="Q210" s="4">
        <f t="shared" si="26"/>
        <v>84.29620665505405</v>
      </c>
      <c r="R210" s="4">
        <f t="shared" si="27"/>
        <v>95.654274924866726</v>
      </c>
      <c r="S210">
        <f t="shared" si="30"/>
        <v>2.0983310904944883</v>
      </c>
      <c r="T210">
        <f t="shared" si="30"/>
        <v>1.9258080317321595</v>
      </c>
      <c r="U210">
        <f t="shared" si="30"/>
        <v>1.9807043840318252</v>
      </c>
      <c r="V210" s="2">
        <f t="shared" si="31"/>
        <v>1.9995109920354479</v>
      </c>
      <c r="Y210">
        <v>2</v>
      </c>
      <c r="Z210">
        <v>2</v>
      </c>
      <c r="AA210">
        <f t="shared" si="32"/>
        <v>95.654274924866726</v>
      </c>
      <c r="AB210">
        <f t="shared" si="33"/>
        <v>-4.3457250751332737</v>
      </c>
    </row>
    <row r="211" spans="1:28">
      <c r="A211">
        <v>34</v>
      </c>
      <c r="B211" t="s">
        <v>1333</v>
      </c>
      <c r="C211" t="s">
        <v>1328</v>
      </c>
      <c r="D211">
        <v>0.20929609299999999</v>
      </c>
      <c r="E211">
        <v>0.22477598900000001</v>
      </c>
      <c r="F211">
        <v>0.565924604</v>
      </c>
      <c r="G211">
        <v>3.2029953999999999E-2</v>
      </c>
      <c r="H211">
        <v>8.3488525999999993E-2</v>
      </c>
      <c r="I211" s="3">
        <v>11.032278684850345</v>
      </c>
      <c r="J211" s="3">
        <v>0</v>
      </c>
      <c r="K211" s="3">
        <v>45.428959973988142</v>
      </c>
      <c r="L211" s="3">
        <f t="shared" si="28"/>
        <v>56.461238658838489</v>
      </c>
      <c r="M211" s="17">
        <v>4.4000000000000004</v>
      </c>
      <c r="N211" s="17">
        <v>1.85</v>
      </c>
      <c r="O211" s="17">
        <v>3.9</v>
      </c>
      <c r="P211" s="4">
        <f t="shared" si="29"/>
        <v>92.080787554503033</v>
      </c>
      <c r="Q211" s="4">
        <f t="shared" si="26"/>
        <v>43.538761341161518</v>
      </c>
      <c r="R211" s="4">
        <f t="shared" si="27"/>
        <v>220.71170523971526</v>
      </c>
      <c r="S211">
        <f t="shared" si="30"/>
        <v>1.9641690250994959</v>
      </c>
      <c r="T211">
        <f t="shared" si="30"/>
        <v>1.6388760693915578</v>
      </c>
      <c r="U211">
        <f t="shared" si="30"/>
        <v>2.3438253661757709</v>
      </c>
      <c r="V211" s="2">
        <f t="shared" si="31"/>
        <v>2.1059013344890412</v>
      </c>
      <c r="Y211">
        <v>1</v>
      </c>
      <c r="Z211">
        <v>2</v>
      </c>
      <c r="AA211">
        <f t="shared" si="32"/>
        <v>43.538761341161518</v>
      </c>
      <c r="AB211">
        <f t="shared" si="33"/>
        <v>-56.461238658838482</v>
      </c>
    </row>
    <row r="212" spans="1:28">
      <c r="A212">
        <v>35</v>
      </c>
      <c r="B212" t="s">
        <v>1334</v>
      </c>
      <c r="C212" t="s">
        <v>1346</v>
      </c>
      <c r="D212">
        <v>0.72510428100000002</v>
      </c>
      <c r="E212">
        <v>6.6840311999999999E-2</v>
      </c>
      <c r="F212">
        <v>0.113335509</v>
      </c>
      <c r="G212">
        <v>0.65656757099999996</v>
      </c>
      <c r="H212">
        <v>0.48401642900000003</v>
      </c>
      <c r="I212" s="3">
        <v>52.648770284667428</v>
      </c>
      <c r="J212" s="3">
        <v>0</v>
      </c>
      <c r="K212" s="3">
        <v>2.2898574796588895</v>
      </c>
      <c r="L212" s="3">
        <f t="shared" si="28"/>
        <v>54.93862776432632</v>
      </c>
      <c r="M212" s="17">
        <v>1.65</v>
      </c>
      <c r="N212" s="17">
        <v>5.25</v>
      </c>
      <c r="O212" s="17">
        <v>4.4000000000000004</v>
      </c>
      <c r="P212" s="4">
        <f t="shared" si="29"/>
        <v>131.93184320537495</v>
      </c>
      <c r="Q212" s="4">
        <f t="shared" si="26"/>
        <v>45.06137223567368</v>
      </c>
      <c r="R212" s="4">
        <f t="shared" si="27"/>
        <v>55.136745146172792</v>
      </c>
      <c r="S212">
        <f t="shared" si="30"/>
        <v>2.1203496299611926</v>
      </c>
      <c r="T212">
        <f t="shared" si="30"/>
        <v>1.6538044129827227</v>
      </c>
      <c r="U212">
        <f t="shared" si="30"/>
        <v>1.741441125085337</v>
      </c>
      <c r="V212" s="2">
        <f t="shared" si="31"/>
        <v>1.8453825131574479</v>
      </c>
      <c r="Y212">
        <v>0</v>
      </c>
      <c r="Z212">
        <v>1</v>
      </c>
      <c r="AA212">
        <f t="shared" si="32"/>
        <v>45.06137223567368</v>
      </c>
      <c r="AB212">
        <f t="shared" si="33"/>
        <v>-54.93862776432632</v>
      </c>
    </row>
    <row r="213" spans="1:28">
      <c r="A213">
        <v>35</v>
      </c>
      <c r="B213" t="s">
        <v>1331</v>
      </c>
      <c r="C213" t="s">
        <v>1339</v>
      </c>
      <c r="D213">
        <v>0.47322787399999999</v>
      </c>
      <c r="E213">
        <v>0.19947155799999999</v>
      </c>
      <c r="F213">
        <v>0.32633150500000002</v>
      </c>
      <c r="G213">
        <v>0.23847085900000001</v>
      </c>
      <c r="H213">
        <v>0.29769081400000003</v>
      </c>
      <c r="I213" s="3">
        <v>20.874821670079186</v>
      </c>
      <c r="J213" s="3">
        <v>0</v>
      </c>
      <c r="K213" s="3">
        <v>11.549732439355976</v>
      </c>
      <c r="L213" s="3">
        <f t="shared" si="28"/>
        <v>32.424554109435164</v>
      </c>
      <c r="M213" s="17">
        <v>2.5499999999999998</v>
      </c>
      <c r="N213" s="17">
        <v>3.1</v>
      </c>
      <c r="O213" s="17">
        <v>3.2</v>
      </c>
      <c r="P213" s="4">
        <f t="shared" si="29"/>
        <v>120.80624114926675</v>
      </c>
      <c r="Q213" s="4">
        <f t="shared" si="26"/>
        <v>67.575445890564836</v>
      </c>
      <c r="R213" s="4">
        <f t="shared" si="27"/>
        <v>104.53458969650397</v>
      </c>
      <c r="S213">
        <f t="shared" si="30"/>
        <v>2.082089371591989</v>
      </c>
      <c r="T213">
        <f t="shared" si="30"/>
        <v>1.8297889200336999</v>
      </c>
      <c r="U213">
        <f t="shared" si="30"/>
        <v>2.0192600189513485</v>
      </c>
      <c r="V213" s="2">
        <f t="shared" si="31"/>
        <v>2.0092417344574547</v>
      </c>
      <c r="Y213">
        <v>3</v>
      </c>
      <c r="Z213">
        <v>1</v>
      </c>
      <c r="AA213">
        <f t="shared" si="32"/>
        <v>120.80624114926675</v>
      </c>
      <c r="AB213">
        <f t="shared" si="33"/>
        <v>20.806241149266754</v>
      </c>
    </row>
    <row r="214" spans="1:28">
      <c r="A214">
        <v>35</v>
      </c>
      <c r="B214" t="s">
        <v>1340</v>
      </c>
      <c r="C214" t="s">
        <v>1329</v>
      </c>
      <c r="D214">
        <v>0.31580293700000001</v>
      </c>
      <c r="E214">
        <v>0.44658742800000001</v>
      </c>
      <c r="F214">
        <v>0.21084333199999999</v>
      </c>
      <c r="G214">
        <v>0.69838085800000005</v>
      </c>
      <c r="H214">
        <v>0.69133957400000001</v>
      </c>
      <c r="I214" s="3">
        <v>6.5783083020974704</v>
      </c>
      <c r="J214" s="3">
        <v>9.3331603847585409</v>
      </c>
      <c r="K214" s="3">
        <v>0</v>
      </c>
      <c r="L214" s="3">
        <f t="shared" si="28"/>
        <v>15.911468686856011</v>
      </c>
      <c r="M214" s="17">
        <v>3.25</v>
      </c>
      <c r="N214" s="17">
        <v>2.2999999999999998</v>
      </c>
      <c r="O214" s="17">
        <v>3.5</v>
      </c>
      <c r="P214" s="4">
        <f t="shared" si="29"/>
        <v>105.46803329496076</v>
      </c>
      <c r="Q214" s="4">
        <f t="shared" si="26"/>
        <v>105.55480019808863</v>
      </c>
      <c r="R214" s="4">
        <f t="shared" si="27"/>
        <v>84.088531313143989</v>
      </c>
      <c r="S214">
        <f t="shared" si="30"/>
        <v>2.0231208476212887</v>
      </c>
      <c r="T214">
        <f t="shared" si="30"/>
        <v>2.0234779880192266</v>
      </c>
      <c r="U214">
        <f t="shared" si="30"/>
        <v>1.9247367671764946</v>
      </c>
      <c r="V214" s="2">
        <f t="shared" si="31"/>
        <v>1.9483852490832541</v>
      </c>
      <c r="Y214">
        <v>4</v>
      </c>
      <c r="Z214">
        <v>0</v>
      </c>
      <c r="AA214">
        <f t="shared" si="32"/>
        <v>105.46803329496076</v>
      </c>
      <c r="AB214">
        <f t="shared" si="33"/>
        <v>5.4680332949607617</v>
      </c>
    </row>
    <row r="215" spans="1:28">
      <c r="A215">
        <v>35</v>
      </c>
      <c r="B215" t="s">
        <v>1332</v>
      </c>
      <c r="C215" t="s">
        <v>1325</v>
      </c>
      <c r="D215">
        <v>0.449047323</v>
      </c>
      <c r="E215">
        <v>0.30891805700000002</v>
      </c>
      <c r="F215">
        <v>0.19568334200000001</v>
      </c>
      <c r="G215">
        <v>0.75321642700000002</v>
      </c>
      <c r="H215">
        <v>0.73244279300000004</v>
      </c>
      <c r="I215" s="3">
        <v>0</v>
      </c>
      <c r="J215" s="3">
        <v>20.870214134020721</v>
      </c>
      <c r="K215" s="3">
        <v>4.235401956004754</v>
      </c>
      <c r="L215" s="3">
        <f t="shared" si="28"/>
        <v>25.105616090025475</v>
      </c>
      <c r="M215" s="17">
        <v>1.53</v>
      </c>
      <c r="N215" s="17">
        <v>6.5</v>
      </c>
      <c r="O215" s="17">
        <v>4.5999999999999996</v>
      </c>
      <c r="P215" s="4">
        <f t="shared" si="29"/>
        <v>74.894383909974522</v>
      </c>
      <c r="Q215" s="4">
        <f t="shared" si="26"/>
        <v>210.55077578110919</v>
      </c>
      <c r="R215" s="4">
        <f t="shared" si="27"/>
        <v>94.37723290759638</v>
      </c>
      <c r="S215">
        <f t="shared" si="30"/>
        <v>1.8744492525679119</v>
      </c>
      <c r="T215">
        <f t="shared" si="30"/>
        <v>2.3233568459312268</v>
      </c>
      <c r="U215">
        <f t="shared" si="30"/>
        <v>1.9748672399005653</v>
      </c>
      <c r="V215" s="2">
        <f t="shared" si="31"/>
        <v>1.9458919230377532</v>
      </c>
      <c r="Y215">
        <v>2</v>
      </c>
      <c r="Z215">
        <v>3</v>
      </c>
      <c r="AA215">
        <f t="shared" si="32"/>
        <v>210.55077578110919</v>
      </c>
      <c r="AB215">
        <f t="shared" si="33"/>
        <v>110.55077578110919</v>
      </c>
    </row>
    <row r="216" spans="1:28">
      <c r="A216">
        <v>35</v>
      </c>
      <c r="B216" t="s">
        <v>1344</v>
      </c>
      <c r="C216" t="s">
        <v>1343</v>
      </c>
      <c r="D216">
        <v>0.112082451</v>
      </c>
      <c r="E216">
        <v>0.60211273300000001</v>
      </c>
      <c r="F216">
        <v>0.28321647300000002</v>
      </c>
      <c r="G216">
        <v>0.25272679999999997</v>
      </c>
      <c r="H216">
        <v>0.24624997900000001</v>
      </c>
      <c r="I216" s="3">
        <v>6.9072202753224099</v>
      </c>
      <c r="J216" s="3">
        <v>0</v>
      </c>
      <c r="K216" s="3">
        <v>18.435853014948393</v>
      </c>
      <c r="L216" s="3">
        <f t="shared" si="28"/>
        <v>25.343073290270802</v>
      </c>
      <c r="M216" s="17">
        <v>17</v>
      </c>
      <c r="N216" s="17">
        <v>1.2</v>
      </c>
      <c r="O216" s="17">
        <v>7.5</v>
      </c>
      <c r="P216" s="4">
        <f t="shared" si="29"/>
        <v>192.07967139021014</v>
      </c>
      <c r="Q216" s="4">
        <f t="shared" si="26"/>
        <v>74.656926709729191</v>
      </c>
      <c r="R216" s="4">
        <f t="shared" si="27"/>
        <v>212.92582432184213</v>
      </c>
      <c r="S216">
        <f t="shared" si="30"/>
        <v>2.2834814040588598</v>
      </c>
      <c r="T216">
        <f t="shared" si="30"/>
        <v>1.8730701080055336</v>
      </c>
      <c r="U216">
        <f t="shared" si="30"/>
        <v>2.3282283372501129</v>
      </c>
      <c r="V216" s="2">
        <f t="shared" si="31"/>
        <v>2.0431301724262871</v>
      </c>
      <c r="Y216">
        <v>0</v>
      </c>
      <c r="Z216">
        <v>2</v>
      </c>
      <c r="AA216">
        <f t="shared" si="32"/>
        <v>74.656926709729191</v>
      </c>
      <c r="AB216">
        <f t="shared" si="33"/>
        <v>-25.343073290270809</v>
      </c>
    </row>
    <row r="217" spans="1:28">
      <c r="A217">
        <v>35</v>
      </c>
      <c r="B217" t="s">
        <v>1336</v>
      </c>
      <c r="C217" t="s">
        <v>1335</v>
      </c>
      <c r="D217">
        <v>0.61402625099999997</v>
      </c>
      <c r="E217">
        <v>0.16324296399999999</v>
      </c>
      <c r="F217">
        <v>0.20246651299999999</v>
      </c>
      <c r="G217">
        <v>0.56538149699999996</v>
      </c>
      <c r="H217">
        <v>0.526192624</v>
      </c>
      <c r="I217" s="3">
        <v>0</v>
      </c>
      <c r="J217" s="3">
        <v>11.259024763306423</v>
      </c>
      <c r="K217" s="3">
        <v>7.6994361287842619</v>
      </c>
      <c r="L217" s="3">
        <f t="shared" si="28"/>
        <v>18.958460892090685</v>
      </c>
      <c r="M217" s="17">
        <v>1.25</v>
      </c>
      <c r="N217" s="17">
        <v>15</v>
      </c>
      <c r="O217" s="17">
        <v>6.25</v>
      </c>
      <c r="P217" s="4">
        <f t="shared" si="29"/>
        <v>81.041539107909315</v>
      </c>
      <c r="Q217" s="4">
        <f t="shared" si="26"/>
        <v>249.92691055750566</v>
      </c>
      <c r="R217" s="4">
        <f t="shared" si="27"/>
        <v>129.16301491281095</v>
      </c>
      <c r="S217">
        <f t="shared" si="30"/>
        <v>1.9087076803744945</v>
      </c>
      <c r="T217">
        <f t="shared" si="30"/>
        <v>2.3978130207419364</v>
      </c>
      <c r="U217">
        <f t="shared" si="30"/>
        <v>2.1111381737306583</v>
      </c>
      <c r="V217" s="2">
        <f t="shared" si="31"/>
        <v>1.9908575103553987</v>
      </c>
      <c r="Y217">
        <v>2</v>
      </c>
      <c r="Z217">
        <v>2</v>
      </c>
      <c r="AA217">
        <f t="shared" si="32"/>
        <v>129.16301491281095</v>
      </c>
      <c r="AB217">
        <f t="shared" si="33"/>
        <v>29.163014912810951</v>
      </c>
    </row>
    <row r="218" spans="1:28">
      <c r="A218">
        <v>35</v>
      </c>
      <c r="B218" t="s">
        <v>1328</v>
      </c>
      <c r="C218" t="s">
        <v>1339</v>
      </c>
      <c r="D218">
        <v>0.53682178199999997</v>
      </c>
      <c r="E218">
        <v>0.20448386399999999</v>
      </c>
      <c r="F218">
        <v>0.25277969900000002</v>
      </c>
      <c r="G218">
        <v>0.43408464499999999</v>
      </c>
      <c r="H218">
        <v>0.45427583199999999</v>
      </c>
      <c r="I218" s="3">
        <v>20.225301811184977</v>
      </c>
      <c r="J218" s="3">
        <v>0</v>
      </c>
      <c r="K218" s="3">
        <v>3.7095418454404108</v>
      </c>
      <c r="L218" s="3">
        <f t="shared" si="28"/>
        <v>23.934843656625389</v>
      </c>
      <c r="M218" s="17">
        <v>2.25</v>
      </c>
      <c r="N218" s="17">
        <v>3.4</v>
      </c>
      <c r="O218" s="17">
        <v>3.5</v>
      </c>
      <c r="P218" s="4">
        <f t="shared" si="29"/>
        <v>121.57208541854081</v>
      </c>
      <c r="Q218" s="4">
        <f t="shared" si="26"/>
        <v>76.065156343374611</v>
      </c>
      <c r="R218" s="4">
        <f t="shared" si="27"/>
        <v>89.048552802416054</v>
      </c>
      <c r="S218">
        <f t="shared" si="30"/>
        <v>2.0848338665452308</v>
      </c>
      <c r="T218">
        <f t="shared" si="30"/>
        <v>1.8811857622479389</v>
      </c>
      <c r="U218">
        <f t="shared" si="30"/>
        <v>1.9496268657977789</v>
      </c>
      <c r="V218" s="2">
        <f t="shared" si="31"/>
        <v>1.9966824572776807</v>
      </c>
      <c r="Y218">
        <v>1</v>
      </c>
      <c r="Z218">
        <v>1</v>
      </c>
      <c r="AA218">
        <f t="shared" si="32"/>
        <v>89.048552802416054</v>
      </c>
      <c r="AB218">
        <f t="shared" si="33"/>
        <v>-10.951447197583946</v>
      </c>
    </row>
    <row r="219" spans="1:28">
      <c r="A219">
        <v>35</v>
      </c>
      <c r="B219" t="s">
        <v>1327</v>
      </c>
      <c r="C219" t="s">
        <v>1324</v>
      </c>
      <c r="D219">
        <v>0.59704919899999997</v>
      </c>
      <c r="E219">
        <v>0.17933959599999999</v>
      </c>
      <c r="F219">
        <v>0.19943140500000001</v>
      </c>
      <c r="G219">
        <v>0.60591852300000004</v>
      </c>
      <c r="H219">
        <v>0.56931954100000004</v>
      </c>
      <c r="I219" s="3">
        <v>0</v>
      </c>
      <c r="J219" s="3">
        <v>12.156201113391004</v>
      </c>
      <c r="K219" s="3">
        <v>6.9560704602348098</v>
      </c>
      <c r="L219" s="3">
        <f t="shared" si="28"/>
        <v>19.112271573625815</v>
      </c>
      <c r="M219" s="17">
        <v>1.28</v>
      </c>
      <c r="N219" s="17">
        <v>13</v>
      </c>
      <c r="O219" s="17">
        <v>6</v>
      </c>
      <c r="P219" s="4">
        <f t="shared" si="29"/>
        <v>80.887728426374181</v>
      </c>
      <c r="Q219" s="4">
        <f t="shared" si="26"/>
        <v>238.91834290045725</v>
      </c>
      <c r="R219" s="4">
        <f t="shared" si="27"/>
        <v>122.62415118778304</v>
      </c>
      <c r="S219">
        <f t="shared" si="30"/>
        <v>1.9078826392765473</v>
      </c>
      <c r="T219">
        <f t="shared" si="30"/>
        <v>2.3782494938881804</v>
      </c>
      <c r="U219">
        <f t="shared" si="30"/>
        <v>2.0885760141842304</v>
      </c>
      <c r="V219" s="2">
        <f t="shared" si="31"/>
        <v>1.9821417539452402</v>
      </c>
      <c r="Y219">
        <v>1</v>
      </c>
      <c r="Z219">
        <v>0</v>
      </c>
      <c r="AA219">
        <f t="shared" si="32"/>
        <v>80.887728426374181</v>
      </c>
      <c r="AB219">
        <f t="shared" si="33"/>
        <v>-19.112271573625819</v>
      </c>
    </row>
    <row r="220" spans="1:28">
      <c r="A220">
        <v>35</v>
      </c>
      <c r="B220" t="s">
        <v>1345</v>
      </c>
      <c r="C220" t="s">
        <v>1332</v>
      </c>
      <c r="D220">
        <v>0.38045409699999999</v>
      </c>
      <c r="E220">
        <v>0.38045409699999999</v>
      </c>
      <c r="F220">
        <v>0.213679966</v>
      </c>
      <c r="G220">
        <v>0.70109185299999999</v>
      </c>
      <c r="H220">
        <v>0.698082274</v>
      </c>
      <c r="I220" s="3">
        <v>10.543549073267357</v>
      </c>
      <c r="J220" s="3">
        <v>6.5893702336318114</v>
      </c>
      <c r="K220" s="3">
        <v>0</v>
      </c>
      <c r="L220" s="3">
        <f t="shared" si="28"/>
        <v>17.132919306899169</v>
      </c>
      <c r="M220" s="17">
        <v>2.9</v>
      </c>
      <c r="N220" s="17">
        <v>2.5499999999999998</v>
      </c>
      <c r="O220" s="17">
        <v>3.5</v>
      </c>
      <c r="P220" s="4">
        <f t="shared" si="29"/>
        <v>113.44337300557616</v>
      </c>
      <c r="Q220" s="4">
        <f t="shared" si="26"/>
        <v>99.66997478886195</v>
      </c>
      <c r="R220" s="4">
        <f t="shared" si="27"/>
        <v>82.867080693100831</v>
      </c>
      <c r="S220">
        <f t="shared" si="30"/>
        <v>2.0547791308849308</v>
      </c>
      <c r="T220">
        <f t="shared" si="30"/>
        <v>1.9985643484078313</v>
      </c>
      <c r="U220">
        <f t="shared" si="30"/>
        <v>1.9183820394445299</v>
      </c>
      <c r="V220" s="2">
        <f t="shared" si="31"/>
        <v>1.9520309422086839</v>
      </c>
      <c r="Y220">
        <v>3</v>
      </c>
      <c r="Z220">
        <v>1</v>
      </c>
      <c r="AA220">
        <f t="shared" si="32"/>
        <v>113.44337300557616</v>
      </c>
      <c r="AB220">
        <f t="shared" si="33"/>
        <v>13.443373005576163</v>
      </c>
    </row>
    <row r="221" spans="1:28">
      <c r="A221">
        <v>35</v>
      </c>
      <c r="B221" t="s">
        <v>1329</v>
      </c>
      <c r="C221" t="s">
        <v>1338</v>
      </c>
      <c r="D221">
        <v>0.12551942399999999</v>
      </c>
      <c r="E221">
        <v>0.66401828900000004</v>
      </c>
      <c r="F221">
        <v>0.16256867799999999</v>
      </c>
      <c r="G221">
        <v>0.64655744699999995</v>
      </c>
      <c r="H221">
        <v>0.55618402700000003</v>
      </c>
      <c r="I221" s="3">
        <v>0</v>
      </c>
      <c r="J221" s="3">
        <v>0.80281233093912518</v>
      </c>
      <c r="K221" s="3">
        <v>0</v>
      </c>
      <c r="L221" s="3">
        <f t="shared" si="28"/>
        <v>0.80281233093912518</v>
      </c>
      <c r="M221" s="17">
        <v>7.5</v>
      </c>
      <c r="N221" s="17">
        <v>1.44</v>
      </c>
      <c r="O221" s="17">
        <v>5</v>
      </c>
      <c r="P221" s="4">
        <f t="shared" si="29"/>
        <v>99.197187669060881</v>
      </c>
      <c r="Q221" s="4">
        <f t="shared" si="26"/>
        <v>100.35323742561322</v>
      </c>
      <c r="R221" s="4">
        <f t="shared" si="27"/>
        <v>99.197187669060881</v>
      </c>
      <c r="S221">
        <f t="shared" si="30"/>
        <v>1.9964993596831948</v>
      </c>
      <c r="T221">
        <f t="shared" si="30"/>
        <v>2.0015313875200684</v>
      </c>
      <c r="U221">
        <f t="shared" si="30"/>
        <v>1.9964993596831948</v>
      </c>
      <c r="V221" s="2">
        <f t="shared" si="31"/>
        <v>1.9042211584962188</v>
      </c>
      <c r="Y221">
        <v>0</v>
      </c>
      <c r="Z221">
        <v>2</v>
      </c>
      <c r="AA221">
        <f t="shared" si="32"/>
        <v>100.35323742561322</v>
      </c>
      <c r="AB221">
        <f t="shared" si="33"/>
        <v>0.35323742561321581</v>
      </c>
    </row>
    <row r="222" spans="1:28">
      <c r="A222">
        <v>36</v>
      </c>
      <c r="B222" t="s">
        <v>1343</v>
      </c>
      <c r="C222" t="s">
        <v>1333</v>
      </c>
      <c r="D222">
        <v>0.65033214800000005</v>
      </c>
      <c r="E222">
        <v>0.10589219699999999</v>
      </c>
      <c r="F222">
        <v>0.126880408</v>
      </c>
      <c r="G222">
        <v>0.713500252</v>
      </c>
      <c r="H222">
        <v>0.60326027100000001</v>
      </c>
      <c r="I222" s="3">
        <v>0</v>
      </c>
      <c r="J222" s="3">
        <v>10.014541272315491</v>
      </c>
      <c r="K222" s="3">
        <v>8.9669187397051875</v>
      </c>
      <c r="L222" s="3">
        <f t="shared" si="28"/>
        <v>18.981460012020676</v>
      </c>
      <c r="M222" s="17">
        <v>1.07</v>
      </c>
      <c r="N222" s="17">
        <v>41</v>
      </c>
      <c r="O222" s="17">
        <v>15</v>
      </c>
      <c r="P222" s="4">
        <f t="shared" si="29"/>
        <v>81.018539987979324</v>
      </c>
      <c r="Q222" s="4">
        <f t="shared" si="26"/>
        <v>491.61473215291443</v>
      </c>
      <c r="R222" s="4">
        <f t="shared" si="27"/>
        <v>215.52232108355713</v>
      </c>
      <c r="S222">
        <f t="shared" si="30"/>
        <v>1.9085844126209921</v>
      </c>
      <c r="T222">
        <f t="shared" si="30"/>
        <v>2.6916248888540646</v>
      </c>
      <c r="U222">
        <f t="shared" si="30"/>
        <v>2.3334922555705995</v>
      </c>
      <c r="V222" s="2">
        <f t="shared" si="31"/>
        <v>1.8223103231314037</v>
      </c>
      <c r="Y222">
        <v>5</v>
      </c>
      <c r="Z222">
        <v>0</v>
      </c>
      <c r="AA222">
        <f t="shared" si="32"/>
        <v>81.018539987979324</v>
      </c>
      <c r="AB222">
        <f t="shared" si="33"/>
        <v>-18.981460012020676</v>
      </c>
    </row>
    <row r="223" spans="1:28">
      <c r="A223">
        <v>36</v>
      </c>
      <c r="B223" t="s">
        <v>1327</v>
      </c>
      <c r="C223" t="s">
        <v>1341</v>
      </c>
      <c r="D223">
        <v>0.499627869</v>
      </c>
      <c r="E223">
        <v>0.25968952499999998</v>
      </c>
      <c r="F223">
        <v>0.22676596700000001</v>
      </c>
      <c r="G223">
        <v>0.59096269199999996</v>
      </c>
      <c r="H223">
        <v>0.59683878499999998</v>
      </c>
      <c r="I223" s="3">
        <v>0</v>
      </c>
      <c r="J223" s="3">
        <v>16.471629332361626</v>
      </c>
      <c r="K223" s="3">
        <v>9.5480266904033986</v>
      </c>
      <c r="L223" s="3">
        <f t="shared" si="28"/>
        <v>26.019656022765027</v>
      </c>
      <c r="M223" s="17">
        <v>1.4</v>
      </c>
      <c r="N223" s="17">
        <v>7.5</v>
      </c>
      <c r="O223" s="17">
        <v>5.5</v>
      </c>
      <c r="P223" s="4">
        <f t="shared" si="29"/>
        <v>73.980343977234966</v>
      </c>
      <c r="Q223" s="4">
        <f t="shared" si="26"/>
        <v>197.51756396994716</v>
      </c>
      <c r="R223" s="4">
        <f t="shared" si="27"/>
        <v>126.49449077445368</v>
      </c>
      <c r="S223">
        <f t="shared" si="30"/>
        <v>1.8691163462692881</v>
      </c>
      <c r="T223">
        <f t="shared" si="30"/>
        <v>2.2956057207020568</v>
      </c>
      <c r="U223">
        <f t="shared" si="30"/>
        <v>2.1020716110584239</v>
      </c>
      <c r="V223" s="2">
        <f t="shared" si="31"/>
        <v>2.0066856777809017</v>
      </c>
      <c r="Y223">
        <v>0</v>
      </c>
      <c r="Z223">
        <v>1</v>
      </c>
      <c r="AA223">
        <f t="shared" si="32"/>
        <v>197.51756396994716</v>
      </c>
      <c r="AB223">
        <f t="shared" si="33"/>
        <v>97.517563969947162</v>
      </c>
    </row>
    <row r="224" spans="1:28">
      <c r="A224">
        <v>36</v>
      </c>
      <c r="B224" t="s">
        <v>1339</v>
      </c>
      <c r="C224" t="s">
        <v>1334</v>
      </c>
      <c r="D224">
        <v>0.57698168999999999</v>
      </c>
      <c r="E224">
        <v>0.17745129600000001</v>
      </c>
      <c r="F224">
        <v>0.2371249</v>
      </c>
      <c r="G224">
        <v>0.45586782399999998</v>
      </c>
      <c r="H224">
        <v>0.45404751199999999</v>
      </c>
      <c r="I224" s="3">
        <v>14.586463162684286</v>
      </c>
      <c r="J224" s="3">
        <v>0</v>
      </c>
      <c r="K224" s="3">
        <v>2.6994162066389302</v>
      </c>
      <c r="L224" s="3">
        <f t="shared" si="28"/>
        <v>17.285879369323215</v>
      </c>
      <c r="M224" s="17">
        <v>1.9</v>
      </c>
      <c r="N224" s="17">
        <v>4.0999999999999996</v>
      </c>
      <c r="O224" s="17">
        <v>3.9</v>
      </c>
      <c r="P224" s="4">
        <f t="shared" si="29"/>
        <v>110.42840063977692</v>
      </c>
      <c r="Q224" s="4">
        <f t="shared" si="26"/>
        <v>82.714120630676788</v>
      </c>
      <c r="R224" s="4">
        <f t="shared" si="27"/>
        <v>93.24184383656862</v>
      </c>
      <c r="S224">
        <f t="shared" si="30"/>
        <v>2.043080782223837</v>
      </c>
      <c r="T224">
        <f t="shared" si="30"/>
        <v>1.9175796569345893</v>
      </c>
      <c r="U224">
        <f t="shared" si="30"/>
        <v>1.9696108530095187</v>
      </c>
      <c r="V224" s="2">
        <f t="shared" si="31"/>
        <v>1.9861409743991065</v>
      </c>
      <c r="Y224">
        <v>3</v>
      </c>
      <c r="Z224">
        <v>3</v>
      </c>
      <c r="AA224">
        <f t="shared" si="32"/>
        <v>93.24184383656862</v>
      </c>
      <c r="AB224">
        <f t="shared" si="33"/>
        <v>-6.75815616343138</v>
      </c>
    </row>
    <row r="225" spans="1:28">
      <c r="A225">
        <v>36</v>
      </c>
      <c r="B225" t="s">
        <v>1325</v>
      </c>
      <c r="C225" t="s">
        <v>1340</v>
      </c>
      <c r="D225">
        <v>0.27918875199999998</v>
      </c>
      <c r="E225">
        <v>0.238924409</v>
      </c>
      <c r="F225">
        <v>0.48186599299999999</v>
      </c>
      <c r="G225">
        <v>6.9308726000000001E-2</v>
      </c>
      <c r="H225">
        <v>0.13970661700000001</v>
      </c>
      <c r="I225" s="3">
        <v>0.53074587826478103</v>
      </c>
      <c r="J225" s="3">
        <v>0</v>
      </c>
      <c r="K225" s="3">
        <v>27.695609050840439</v>
      </c>
      <c r="L225" s="3">
        <f t="shared" si="28"/>
        <v>28.22635492910522</v>
      </c>
      <c r="M225" s="17">
        <v>2.62</v>
      </c>
      <c r="N225" s="17">
        <v>2.8</v>
      </c>
      <c r="O225" s="17">
        <v>3.5</v>
      </c>
      <c r="P225" s="4">
        <f t="shared" si="29"/>
        <v>73.164199271948519</v>
      </c>
      <c r="Q225" s="4">
        <f t="shared" si="26"/>
        <v>71.773645070894787</v>
      </c>
      <c r="R225" s="4">
        <f t="shared" si="27"/>
        <v>168.70827674883631</v>
      </c>
      <c r="S225">
        <f t="shared" si="30"/>
        <v>1.8642986239270949</v>
      </c>
      <c r="T225">
        <f t="shared" si="30"/>
        <v>1.8559650027179977</v>
      </c>
      <c r="U225">
        <f t="shared" si="30"/>
        <v>2.2271363893951293</v>
      </c>
      <c r="V225" s="2">
        <f t="shared" si="31"/>
        <v>2.0371078353909224</v>
      </c>
      <c r="Y225">
        <v>0</v>
      </c>
      <c r="Z225">
        <v>0</v>
      </c>
      <c r="AA225">
        <f t="shared" si="32"/>
        <v>168.70827674883631</v>
      </c>
      <c r="AB225">
        <f t="shared" si="33"/>
        <v>68.708276748836312</v>
      </c>
    </row>
    <row r="226" spans="1:28">
      <c r="A226">
        <v>36</v>
      </c>
      <c r="B226" t="s">
        <v>1346</v>
      </c>
      <c r="C226" t="s">
        <v>1344</v>
      </c>
      <c r="D226">
        <v>0.66225721100000001</v>
      </c>
      <c r="E226">
        <v>0.10706874</v>
      </c>
      <c r="F226">
        <v>0.221477761</v>
      </c>
      <c r="G226">
        <v>0.39076899500000001</v>
      </c>
      <c r="H226">
        <v>0.33775676100000002</v>
      </c>
      <c r="I226" s="3">
        <v>52.1047397470455</v>
      </c>
      <c r="J226" s="3">
        <v>0</v>
      </c>
      <c r="K226" s="3">
        <v>12.52971145615321</v>
      </c>
      <c r="L226" s="3">
        <f t="shared" si="28"/>
        <v>64.634451203198708</v>
      </c>
      <c r="M226" s="17">
        <v>2.4</v>
      </c>
      <c r="N226" s="17">
        <v>3</v>
      </c>
      <c r="O226" s="17">
        <v>3.6</v>
      </c>
      <c r="P226" s="4">
        <f t="shared" si="29"/>
        <v>160.41692418971047</v>
      </c>
      <c r="Q226" s="4">
        <f t="shared" si="26"/>
        <v>35.365548796801292</v>
      </c>
      <c r="R226" s="4">
        <f t="shared" si="27"/>
        <v>80.472510038952834</v>
      </c>
      <c r="S226">
        <f t="shared" si="30"/>
        <v>2.2052501849859674</v>
      </c>
      <c r="T226">
        <f t="shared" si="30"/>
        <v>1.5485804017814864</v>
      </c>
      <c r="U226">
        <f t="shared" si="30"/>
        <v>1.9056475477301567</v>
      </c>
      <c r="V226" s="2">
        <f t="shared" si="31"/>
        <v>2.0483059415998941</v>
      </c>
      <c r="Y226">
        <v>1</v>
      </c>
      <c r="Z226">
        <v>0</v>
      </c>
      <c r="AA226">
        <f t="shared" si="32"/>
        <v>160.41692418971047</v>
      </c>
      <c r="AB226">
        <f t="shared" si="33"/>
        <v>60.416924189710471</v>
      </c>
    </row>
    <row r="227" spans="1:28">
      <c r="A227">
        <v>36</v>
      </c>
      <c r="B227" t="s">
        <v>1328</v>
      </c>
      <c r="C227" t="s">
        <v>1345</v>
      </c>
      <c r="D227">
        <v>0.38173048700000001</v>
      </c>
      <c r="E227">
        <v>0.29814184599999999</v>
      </c>
      <c r="F227">
        <v>0.31921018099999998</v>
      </c>
      <c r="G227">
        <v>0.28911181600000002</v>
      </c>
      <c r="H227">
        <v>0.36764060799999998</v>
      </c>
      <c r="I227" s="3">
        <v>2.0869673398804034</v>
      </c>
      <c r="J227" s="3">
        <v>0</v>
      </c>
      <c r="K227" s="3">
        <v>3.2719867593252174</v>
      </c>
      <c r="L227" s="3">
        <f t="shared" si="28"/>
        <v>5.3589540992056204</v>
      </c>
      <c r="M227" s="17">
        <v>2.62</v>
      </c>
      <c r="N227" s="17">
        <v>2.9</v>
      </c>
      <c r="O227" s="17">
        <v>3.3</v>
      </c>
      <c r="P227" s="4">
        <f t="shared" si="29"/>
        <v>100.10890033128103</v>
      </c>
      <c r="Q227" s="4">
        <f t="shared" si="26"/>
        <v>94.641045900794381</v>
      </c>
      <c r="R227" s="4">
        <f t="shared" si="27"/>
        <v>105.43860220656759</v>
      </c>
      <c r="S227">
        <f t="shared" si="30"/>
        <v>2.0004726907952963</v>
      </c>
      <c r="T227">
        <f t="shared" si="30"/>
        <v>1.9760795311384043</v>
      </c>
      <c r="U227">
        <f t="shared" si="30"/>
        <v>2.0229996398713461</v>
      </c>
      <c r="V227" s="2">
        <f t="shared" si="31"/>
        <v>1.9985554949501745</v>
      </c>
      <c r="Y227">
        <v>1</v>
      </c>
      <c r="Z227">
        <v>2</v>
      </c>
      <c r="AA227">
        <f t="shared" si="32"/>
        <v>94.641045900794381</v>
      </c>
      <c r="AB227">
        <f t="shared" si="33"/>
        <v>-5.3589540992056186</v>
      </c>
    </row>
    <row r="228" spans="1:28">
      <c r="A228">
        <v>36</v>
      </c>
      <c r="B228" t="s">
        <v>1324</v>
      </c>
      <c r="C228" t="s">
        <v>1331</v>
      </c>
      <c r="D228">
        <v>0.44880850300000003</v>
      </c>
      <c r="E228">
        <v>0.234832603</v>
      </c>
      <c r="F228">
        <v>0.31519534399999999</v>
      </c>
      <c r="G228">
        <v>0.27881694400000001</v>
      </c>
      <c r="H228">
        <v>0.34505859999999999</v>
      </c>
      <c r="I228" s="3">
        <v>4.4906791265425383</v>
      </c>
      <c r="J228" s="3">
        <v>0</v>
      </c>
      <c r="K228" s="3">
        <v>2.4886613542770246</v>
      </c>
      <c r="L228" s="3">
        <f t="shared" si="28"/>
        <v>6.9793404808195625</v>
      </c>
      <c r="M228" s="17">
        <v>2.2999999999999998</v>
      </c>
      <c r="N228" s="17">
        <v>3.6</v>
      </c>
      <c r="O228" s="17">
        <v>3.2</v>
      </c>
      <c r="P228" s="4">
        <f t="shared" si="29"/>
        <v>103.34922151022828</v>
      </c>
      <c r="Q228" s="4">
        <f t="shared" si="26"/>
        <v>93.020659519180427</v>
      </c>
      <c r="R228" s="4">
        <f t="shared" si="27"/>
        <v>100.98437585286692</v>
      </c>
      <c r="S228">
        <f t="shared" si="30"/>
        <v>2.0143072096030221</v>
      </c>
      <c r="T228">
        <f t="shared" si="30"/>
        <v>1.9685794143469166</v>
      </c>
      <c r="U228">
        <f t="shared" si="30"/>
        <v>2.004254185606634</v>
      </c>
      <c r="V228" s="2">
        <f t="shared" si="31"/>
        <v>1.9980564189030643</v>
      </c>
      <c r="Y228">
        <v>1</v>
      </c>
      <c r="Z228">
        <v>1</v>
      </c>
      <c r="AA228">
        <f t="shared" si="32"/>
        <v>100.98437585286692</v>
      </c>
      <c r="AB228">
        <f t="shared" si="33"/>
        <v>0.98437585286691842</v>
      </c>
    </row>
    <row r="229" spans="1:28">
      <c r="A229">
        <v>36</v>
      </c>
      <c r="B229" t="s">
        <v>1326</v>
      </c>
      <c r="C229" t="s">
        <v>1332</v>
      </c>
      <c r="D229">
        <v>0.374835311</v>
      </c>
      <c r="E229">
        <v>0.374835311</v>
      </c>
      <c r="F229">
        <v>0.24071600000000001</v>
      </c>
      <c r="G229">
        <v>0.57827248099999995</v>
      </c>
      <c r="H229">
        <v>0.60457574599999997</v>
      </c>
      <c r="I229" s="3">
        <v>2.7516092119875979</v>
      </c>
      <c r="J229" s="3">
        <v>0.72313433760550205</v>
      </c>
      <c r="K229" s="3">
        <v>0</v>
      </c>
      <c r="L229" s="3">
        <f t="shared" si="28"/>
        <v>3.4747435495931001</v>
      </c>
      <c r="M229" s="17">
        <v>2.75</v>
      </c>
      <c r="N229" s="17">
        <v>2.6</v>
      </c>
      <c r="O229" s="17">
        <v>3.6</v>
      </c>
      <c r="P229" s="4">
        <f t="shared" si="29"/>
        <v>104.09218178337279</v>
      </c>
      <c r="Q229" s="4">
        <f t="shared" si="26"/>
        <v>98.405405728181208</v>
      </c>
      <c r="R229" s="4">
        <f t="shared" si="27"/>
        <v>96.5252564504069</v>
      </c>
      <c r="S229">
        <f t="shared" si="30"/>
        <v>2.017418111490858</v>
      </c>
      <c r="T229">
        <f t="shared" si="30"/>
        <v>1.9930189562914615</v>
      </c>
      <c r="U229">
        <f t="shared" si="30"/>
        <v>1.9846409641406726</v>
      </c>
      <c r="V229" s="2">
        <f t="shared" si="31"/>
        <v>1.9809882598722002</v>
      </c>
      <c r="Y229">
        <v>3</v>
      </c>
      <c r="Z229">
        <v>0</v>
      </c>
      <c r="AA229">
        <f t="shared" si="32"/>
        <v>104.09218178337279</v>
      </c>
      <c r="AB229">
        <f t="shared" si="33"/>
        <v>4.0921817833727943</v>
      </c>
    </row>
    <row r="230" spans="1:28">
      <c r="A230">
        <v>36</v>
      </c>
      <c r="B230" t="s">
        <v>1335</v>
      </c>
      <c r="C230" t="s">
        <v>1338</v>
      </c>
      <c r="D230">
        <v>0.14358702100000001</v>
      </c>
      <c r="E230">
        <v>0.60100948600000004</v>
      </c>
      <c r="F230">
        <v>0.24976807400000001</v>
      </c>
      <c r="G230">
        <v>0.36887112399999999</v>
      </c>
      <c r="H230">
        <v>0.36190640699999999</v>
      </c>
      <c r="I230" s="3">
        <v>11.338972524103925</v>
      </c>
      <c r="J230" s="3">
        <v>0</v>
      </c>
      <c r="K230" s="3">
        <v>17.176620596474066</v>
      </c>
      <c r="L230" s="3">
        <f t="shared" si="28"/>
        <v>28.515593120577989</v>
      </c>
      <c r="M230" s="17">
        <v>23</v>
      </c>
      <c r="N230" s="17">
        <v>1.1399999999999999</v>
      </c>
      <c r="O230" s="17">
        <v>9</v>
      </c>
      <c r="P230" s="4">
        <f t="shared" si="29"/>
        <v>332.28077493381227</v>
      </c>
      <c r="Q230" s="4">
        <f t="shared" si="26"/>
        <v>71.484406879422011</v>
      </c>
      <c r="R230" s="4">
        <f t="shared" si="27"/>
        <v>226.07399224768861</v>
      </c>
      <c r="S230">
        <f t="shared" si="30"/>
        <v>2.5215052146410568</v>
      </c>
      <c r="T230">
        <f t="shared" si="30"/>
        <v>1.8542113180980235</v>
      </c>
      <c r="U230">
        <f t="shared" si="30"/>
        <v>2.3542506035970829</v>
      </c>
      <c r="V230" s="2">
        <f t="shared" si="31"/>
        <v>2.0644706524055314</v>
      </c>
      <c r="Y230">
        <v>0</v>
      </c>
      <c r="Z230">
        <v>1</v>
      </c>
      <c r="AA230">
        <f t="shared" si="32"/>
        <v>71.484406879422011</v>
      </c>
      <c r="AB230">
        <f t="shared" si="33"/>
        <v>-28.515593120577989</v>
      </c>
    </row>
    <row r="231" spans="1:28">
      <c r="A231">
        <v>36</v>
      </c>
      <c r="B231" t="s">
        <v>1329</v>
      </c>
      <c r="C231" t="s">
        <v>1336</v>
      </c>
      <c r="D231">
        <v>0.27952042700000002</v>
      </c>
      <c r="E231">
        <v>0.485055876</v>
      </c>
      <c r="F231">
        <v>0.20840170299999999</v>
      </c>
      <c r="G231">
        <v>0.68690744500000001</v>
      </c>
      <c r="H231">
        <v>0.67546100399999998</v>
      </c>
      <c r="I231" s="3">
        <v>0</v>
      </c>
      <c r="J231" s="3">
        <v>20.352591948766005</v>
      </c>
      <c r="K231" s="3">
        <v>0</v>
      </c>
      <c r="L231" s="3">
        <f t="shared" si="28"/>
        <v>20.352591948766005</v>
      </c>
      <c r="M231" s="17">
        <v>2.7</v>
      </c>
      <c r="N231" s="17">
        <v>2.7</v>
      </c>
      <c r="O231" s="17">
        <v>3.5</v>
      </c>
      <c r="P231" s="4">
        <f t="shared" si="29"/>
        <v>79.647408051233995</v>
      </c>
      <c r="Q231" s="4">
        <f t="shared" si="26"/>
        <v>134.5994063129022</v>
      </c>
      <c r="R231" s="4">
        <f t="shared" si="27"/>
        <v>79.647408051233995</v>
      </c>
      <c r="S231">
        <f t="shared" si="30"/>
        <v>1.9011716472135789</v>
      </c>
      <c r="T231">
        <f t="shared" si="30"/>
        <v>2.1290431443188704</v>
      </c>
      <c r="U231">
        <f t="shared" si="30"/>
        <v>1.9011716472135789</v>
      </c>
      <c r="V231" s="2">
        <f t="shared" si="31"/>
        <v>1.960328607013442</v>
      </c>
      <c r="Y231">
        <v>1</v>
      </c>
      <c r="Z231">
        <v>1</v>
      </c>
      <c r="AA231">
        <f t="shared" si="32"/>
        <v>79.647408051233995</v>
      </c>
      <c r="AB231">
        <f t="shared" si="33"/>
        <v>-20.352591948766005</v>
      </c>
    </row>
    <row r="232" spans="1:28">
      <c r="A232">
        <v>37</v>
      </c>
      <c r="B232" t="s">
        <v>1340</v>
      </c>
      <c r="C232" t="s">
        <v>1335</v>
      </c>
      <c r="D232">
        <v>0.60826669700000002</v>
      </c>
      <c r="E232">
        <v>0.164912688</v>
      </c>
      <c r="F232">
        <v>0.210430535</v>
      </c>
      <c r="G232">
        <v>0.53647841900000004</v>
      </c>
      <c r="H232">
        <v>0.505463043</v>
      </c>
      <c r="I232" s="3">
        <v>4.1107317279685835</v>
      </c>
      <c r="J232" s="3">
        <v>0.10657466198266927</v>
      </c>
      <c r="K232" s="3">
        <v>0</v>
      </c>
      <c r="L232" s="3">
        <f t="shared" si="28"/>
        <v>4.2173063899512524</v>
      </c>
      <c r="M232" s="17">
        <v>1.66</v>
      </c>
      <c r="N232" s="17">
        <v>5.75</v>
      </c>
      <c r="O232" s="17">
        <v>4</v>
      </c>
      <c r="P232" s="4">
        <f t="shared" si="29"/>
        <v>102.6065082784766</v>
      </c>
      <c r="Q232" s="4">
        <f t="shared" si="26"/>
        <v>96.395497916449088</v>
      </c>
      <c r="R232" s="4">
        <f t="shared" si="27"/>
        <v>95.782693610048753</v>
      </c>
      <c r="S232">
        <f t="shared" si="30"/>
        <v>2.01117490872692</v>
      </c>
      <c r="T232">
        <f t="shared" si="30"/>
        <v>1.9840567509598708</v>
      </c>
      <c r="U232">
        <f t="shared" si="30"/>
        <v>1.9812870461491816</v>
      </c>
      <c r="V232" s="2">
        <f t="shared" si="31"/>
        <v>1.9674501438756811</v>
      </c>
      <c r="Y232">
        <v>2</v>
      </c>
      <c r="Z232">
        <v>0</v>
      </c>
      <c r="AA232">
        <f t="shared" si="32"/>
        <v>102.6065082784766</v>
      </c>
      <c r="AB232">
        <f t="shared" si="33"/>
        <v>2.6065082784765963</v>
      </c>
    </row>
    <row r="233" spans="1:28">
      <c r="A233">
        <v>37</v>
      </c>
      <c r="B233" t="s">
        <v>1334</v>
      </c>
      <c r="C233" t="s">
        <v>1327</v>
      </c>
      <c r="D233">
        <v>0.13669814799999999</v>
      </c>
      <c r="E233">
        <v>0.63789753800000004</v>
      </c>
      <c r="F233">
        <v>0.15300477300000001</v>
      </c>
      <c r="G233">
        <v>0.70432036799999997</v>
      </c>
      <c r="H233">
        <v>0.61839921499999995</v>
      </c>
      <c r="I233" s="3">
        <v>0</v>
      </c>
      <c r="J233" s="3">
        <v>34.131206796388234</v>
      </c>
      <c r="K233" s="3">
        <v>2.7171051991238895E-2</v>
      </c>
      <c r="L233" s="3">
        <f t="shared" si="28"/>
        <v>34.158377848379473</v>
      </c>
      <c r="M233" s="17">
        <v>4</v>
      </c>
      <c r="N233" s="17">
        <v>1.9</v>
      </c>
      <c r="O233" s="17">
        <v>4</v>
      </c>
      <c r="P233" s="4">
        <f t="shared" si="29"/>
        <v>65.841622151620541</v>
      </c>
      <c r="Q233" s="4">
        <f t="shared" si="26"/>
        <v>130.69091506475817</v>
      </c>
      <c r="R233" s="4">
        <f t="shared" si="27"/>
        <v>65.950306359585483</v>
      </c>
      <c r="S233">
        <f t="shared" si="30"/>
        <v>1.8185005221255257</v>
      </c>
      <c r="T233">
        <f t="shared" si="30"/>
        <v>2.1162453987941849</v>
      </c>
      <c r="U233">
        <f t="shared" si="30"/>
        <v>1.8192168173193579</v>
      </c>
      <c r="V233" s="2">
        <f t="shared" si="31"/>
        <v>1.8768822393779621</v>
      </c>
      <c r="Y233">
        <v>1</v>
      </c>
      <c r="Z233">
        <v>0</v>
      </c>
      <c r="AA233">
        <f t="shared" si="32"/>
        <v>65.841622151620541</v>
      </c>
      <c r="AB233">
        <f t="shared" si="33"/>
        <v>-34.158377848379459</v>
      </c>
    </row>
    <row r="234" spans="1:28">
      <c r="A234">
        <v>37</v>
      </c>
      <c r="B234" t="s">
        <v>1345</v>
      </c>
      <c r="C234" t="s">
        <v>1346</v>
      </c>
      <c r="D234">
        <v>0.72755456699999999</v>
      </c>
      <c r="E234">
        <v>8.1189891E-2</v>
      </c>
      <c r="F234">
        <v>0.15804454900000001</v>
      </c>
      <c r="G234">
        <v>0.54044125600000004</v>
      </c>
      <c r="H234">
        <v>0.406970742</v>
      </c>
      <c r="I234" s="3">
        <v>28.507855510192385</v>
      </c>
      <c r="J234" s="3">
        <v>0</v>
      </c>
      <c r="K234" s="3">
        <v>0</v>
      </c>
      <c r="L234" s="3">
        <f t="shared" si="28"/>
        <v>28.507855510192385</v>
      </c>
      <c r="M234" s="17">
        <v>1.53</v>
      </c>
      <c r="N234" s="17">
        <v>7.5</v>
      </c>
      <c r="O234" s="17">
        <v>4.2</v>
      </c>
      <c r="P234" s="4">
        <f t="shared" si="29"/>
        <v>115.10916342040196</v>
      </c>
      <c r="Q234" s="4">
        <f t="shared" si="26"/>
        <v>71.492144489807615</v>
      </c>
      <c r="R234" s="4">
        <f t="shared" si="27"/>
        <v>71.492144489807615</v>
      </c>
      <c r="S234">
        <f t="shared" si="30"/>
        <v>2.061109897604684</v>
      </c>
      <c r="T234">
        <f t="shared" si="30"/>
        <v>1.854258324428288</v>
      </c>
      <c r="U234">
        <f t="shared" si="30"/>
        <v>1.854258324428288</v>
      </c>
      <c r="V234" s="2">
        <f t="shared" si="31"/>
        <v>1.9431723709511302</v>
      </c>
      <c r="Y234">
        <v>1</v>
      </c>
      <c r="Z234">
        <v>0</v>
      </c>
      <c r="AA234">
        <f t="shared" si="32"/>
        <v>115.10916342040196</v>
      </c>
      <c r="AB234">
        <f t="shared" si="33"/>
        <v>15.109163420401956</v>
      </c>
    </row>
    <row r="235" spans="1:28">
      <c r="A235">
        <v>37</v>
      </c>
      <c r="B235" t="s">
        <v>1341</v>
      </c>
      <c r="C235" t="s">
        <v>1339</v>
      </c>
      <c r="D235">
        <v>0.54579397500000004</v>
      </c>
      <c r="E235">
        <v>0.20410894299999999</v>
      </c>
      <c r="F235">
        <v>0.24224254200000001</v>
      </c>
      <c r="G235">
        <v>0.47110334100000001</v>
      </c>
      <c r="H235">
        <v>0.48214900900000002</v>
      </c>
      <c r="I235" s="3">
        <v>25.078110320244235</v>
      </c>
      <c r="J235" s="3">
        <v>0</v>
      </c>
      <c r="K235" s="3">
        <v>6.0514841624967204</v>
      </c>
      <c r="L235" s="3">
        <f t="shared" si="28"/>
        <v>31.129594482740956</v>
      </c>
      <c r="M235" s="17">
        <v>2.2999999999999998</v>
      </c>
      <c r="N235" s="17">
        <v>3.1</v>
      </c>
      <c r="O235" s="17">
        <v>3.75</v>
      </c>
      <c r="P235" s="4">
        <f t="shared" si="29"/>
        <v>126.55005925382078</v>
      </c>
      <c r="Q235" s="4">
        <f t="shared" si="26"/>
        <v>68.870405517259044</v>
      </c>
      <c r="R235" s="4">
        <f t="shared" si="27"/>
        <v>91.563471126621749</v>
      </c>
      <c r="S235">
        <f t="shared" si="30"/>
        <v>2.1022623528415774</v>
      </c>
      <c r="T235">
        <f t="shared" si="30"/>
        <v>1.8380326401711693</v>
      </c>
      <c r="U235">
        <f t="shared" si="30"/>
        <v>1.9617222482069976</v>
      </c>
      <c r="V235" s="2">
        <f t="shared" si="31"/>
        <v>1.997773609538712</v>
      </c>
      <c r="Y235">
        <v>3</v>
      </c>
      <c r="Z235">
        <v>0</v>
      </c>
      <c r="AA235">
        <f t="shared" si="32"/>
        <v>126.55005925382078</v>
      </c>
      <c r="AB235">
        <f t="shared" si="33"/>
        <v>26.550059253820777</v>
      </c>
    </row>
    <row r="236" spans="1:28">
      <c r="A236">
        <v>37</v>
      </c>
      <c r="B236" t="s">
        <v>1344</v>
      </c>
      <c r="C236" t="s">
        <v>1325</v>
      </c>
      <c r="D236">
        <v>0.406619854</v>
      </c>
      <c r="E236">
        <v>0.29845448099999999</v>
      </c>
      <c r="F236">
        <v>0.29302921199999998</v>
      </c>
      <c r="G236">
        <v>0.36209918200000002</v>
      </c>
      <c r="H236">
        <v>0.42884815300000001</v>
      </c>
      <c r="I236" s="3">
        <v>7.7600924099792534</v>
      </c>
      <c r="J236" s="3">
        <v>0</v>
      </c>
      <c r="K236" s="3">
        <v>6.4933204744163708</v>
      </c>
      <c r="L236" s="3">
        <f t="shared" si="28"/>
        <v>14.253412884395624</v>
      </c>
      <c r="M236" s="17">
        <v>2.6</v>
      </c>
      <c r="N236" s="17">
        <v>2.7</v>
      </c>
      <c r="O236" s="17">
        <v>3.75</v>
      </c>
      <c r="P236" s="4">
        <f t="shared" si="29"/>
        <v>105.92282738155045</v>
      </c>
      <c r="Q236" s="4">
        <f t="shared" si="26"/>
        <v>85.746587115604385</v>
      </c>
      <c r="R236" s="4">
        <f t="shared" si="27"/>
        <v>110.09653889466577</v>
      </c>
      <c r="S236">
        <f t="shared" si="30"/>
        <v>2.0249895648053791</v>
      </c>
      <c r="T236">
        <f t="shared" si="30"/>
        <v>1.9332168432762402</v>
      </c>
      <c r="U236">
        <f t="shared" si="30"/>
        <v>2.0417736662689836</v>
      </c>
      <c r="V236" s="2">
        <f t="shared" si="31"/>
        <v>1.9986775193223068</v>
      </c>
      <c r="Y236">
        <v>2</v>
      </c>
      <c r="Z236">
        <v>3</v>
      </c>
      <c r="AA236">
        <f t="shared" si="32"/>
        <v>85.746587115604385</v>
      </c>
      <c r="AB236">
        <f t="shared" si="33"/>
        <v>-14.253412884395615</v>
      </c>
    </row>
    <row r="237" spans="1:28">
      <c r="A237">
        <v>37</v>
      </c>
      <c r="B237" t="s">
        <v>1331</v>
      </c>
      <c r="C237" t="s">
        <v>1343</v>
      </c>
      <c r="D237">
        <v>0.11238995</v>
      </c>
      <c r="E237">
        <v>0.562064181</v>
      </c>
      <c r="F237">
        <v>0.32437702000000002</v>
      </c>
      <c r="G237">
        <v>0.187186614</v>
      </c>
      <c r="H237">
        <v>0.19940633599999999</v>
      </c>
      <c r="I237" s="3">
        <v>2.8414696672589272</v>
      </c>
      <c r="J237" s="3">
        <v>0</v>
      </c>
      <c r="K237" s="3">
        <v>17.256474067330171</v>
      </c>
      <c r="L237" s="3">
        <f t="shared" si="28"/>
        <v>20.097943734589098</v>
      </c>
      <c r="M237" s="17">
        <v>9.5</v>
      </c>
      <c r="N237" s="17">
        <v>1.36</v>
      </c>
      <c r="O237" s="17">
        <v>5.25</v>
      </c>
      <c r="P237" s="4">
        <f t="shared" si="29"/>
        <v>106.89601810437071</v>
      </c>
      <c r="Q237" s="4">
        <f t="shared" si="26"/>
        <v>79.902056265410891</v>
      </c>
      <c r="R237" s="4">
        <f t="shared" si="27"/>
        <v>170.4985451188943</v>
      </c>
      <c r="S237">
        <f t="shared" si="30"/>
        <v>2.0289615279636184</v>
      </c>
      <c r="T237">
        <f t="shared" si="30"/>
        <v>1.9025579559501649</v>
      </c>
      <c r="U237">
        <f t="shared" si="30"/>
        <v>2.2317206774661598</v>
      </c>
      <c r="V237" s="2">
        <f t="shared" si="31"/>
        <v>2.0213134668247723</v>
      </c>
      <c r="Y237">
        <v>2</v>
      </c>
      <c r="Z237">
        <v>3</v>
      </c>
      <c r="AA237">
        <f t="shared" si="32"/>
        <v>79.902056265410891</v>
      </c>
      <c r="AB237">
        <f t="shared" si="33"/>
        <v>-20.097943734589109</v>
      </c>
    </row>
    <row r="238" spans="1:28">
      <c r="A238">
        <v>37</v>
      </c>
      <c r="B238" t="s">
        <v>1333</v>
      </c>
      <c r="C238" t="s">
        <v>1329</v>
      </c>
      <c r="D238">
        <v>0.220094761</v>
      </c>
      <c r="E238">
        <v>0.27816273600000002</v>
      </c>
      <c r="F238">
        <v>0.50172813999999999</v>
      </c>
      <c r="G238">
        <v>5.7754268999999997E-2</v>
      </c>
      <c r="H238">
        <v>0.122963825</v>
      </c>
      <c r="I238" s="3">
        <v>18.603023237855325</v>
      </c>
      <c r="J238" s="3">
        <v>0</v>
      </c>
      <c r="K238" s="3">
        <v>43.929817714610166</v>
      </c>
      <c r="L238" s="3">
        <f t="shared" si="28"/>
        <v>62.532840952465492</v>
      </c>
      <c r="M238" s="17">
        <v>11</v>
      </c>
      <c r="N238" s="17">
        <v>1.3</v>
      </c>
      <c r="O238" s="17">
        <v>6</v>
      </c>
      <c r="P238" s="4">
        <f t="shared" si="29"/>
        <v>242.10041466394307</v>
      </c>
      <c r="Q238" s="4">
        <f t="shared" si="26"/>
        <v>37.467159047534508</v>
      </c>
      <c r="R238" s="4">
        <f t="shared" si="27"/>
        <v>301.04606533519546</v>
      </c>
      <c r="S238">
        <f t="shared" si="30"/>
        <v>2.3839955332918281</v>
      </c>
      <c r="T238">
        <f t="shared" si="30"/>
        <v>1.5736507639036501</v>
      </c>
      <c r="U238">
        <f t="shared" si="30"/>
        <v>2.4786329553618689</v>
      </c>
      <c r="V238" s="2">
        <f t="shared" si="31"/>
        <v>2.2060358315572755</v>
      </c>
      <c r="Y238">
        <v>1</v>
      </c>
      <c r="Z238">
        <v>1</v>
      </c>
      <c r="AA238">
        <f t="shared" si="32"/>
        <v>301.04606533519546</v>
      </c>
      <c r="AB238">
        <f t="shared" si="33"/>
        <v>201.04606533519546</v>
      </c>
    </row>
    <row r="239" spans="1:28">
      <c r="A239">
        <v>37</v>
      </c>
      <c r="B239" t="s">
        <v>1336</v>
      </c>
      <c r="C239" t="s">
        <v>1328</v>
      </c>
      <c r="D239">
        <v>0.356110708</v>
      </c>
      <c r="E239">
        <v>0.395346898</v>
      </c>
      <c r="F239">
        <v>0.23800654500000001</v>
      </c>
      <c r="G239">
        <v>0.58934749799999997</v>
      </c>
      <c r="H239">
        <v>0.61261105400000004</v>
      </c>
      <c r="I239" s="3">
        <v>0</v>
      </c>
      <c r="J239" s="3">
        <v>33.383691638048113</v>
      </c>
      <c r="K239" s="3">
        <v>14.039454245802419</v>
      </c>
      <c r="L239" s="3">
        <f t="shared" si="28"/>
        <v>47.42314588385053</v>
      </c>
      <c r="M239" s="17">
        <v>1.4</v>
      </c>
      <c r="N239" s="17">
        <v>8</v>
      </c>
      <c r="O239" s="17">
        <v>5.25</v>
      </c>
      <c r="P239" s="4">
        <f t="shared" si="29"/>
        <v>52.576854116149477</v>
      </c>
      <c r="Q239" s="4">
        <f t="shared" si="26"/>
        <v>319.64638722053439</v>
      </c>
      <c r="R239" s="4">
        <f t="shared" si="27"/>
        <v>126.28398890661219</v>
      </c>
      <c r="S239">
        <f t="shared" si="30"/>
        <v>1.7207945969687086</v>
      </c>
      <c r="T239">
        <f t="shared" si="30"/>
        <v>2.5046698002166123</v>
      </c>
      <c r="U239">
        <f t="shared" si="30"/>
        <v>2.1013482914080983</v>
      </c>
      <c r="V239" s="2">
        <f t="shared" si="31"/>
        <v>2.1031414649587137</v>
      </c>
      <c r="Y239">
        <v>3</v>
      </c>
      <c r="Z239">
        <v>0</v>
      </c>
      <c r="AA239">
        <f t="shared" si="32"/>
        <v>52.576854116149477</v>
      </c>
      <c r="AB239">
        <f t="shared" si="33"/>
        <v>-47.423145883850523</v>
      </c>
    </row>
    <row r="240" spans="1:28">
      <c r="A240">
        <v>37</v>
      </c>
      <c r="B240" t="s">
        <v>1332</v>
      </c>
      <c r="C240" t="s">
        <v>1324</v>
      </c>
      <c r="D240">
        <v>0.60463907299999997</v>
      </c>
      <c r="E240">
        <v>0.171630857</v>
      </c>
      <c r="F240">
        <v>0.17520756900000001</v>
      </c>
      <c r="G240">
        <v>0.69025564399999995</v>
      </c>
      <c r="H240">
        <v>0.63168042499999999</v>
      </c>
      <c r="I240" s="3">
        <v>0</v>
      </c>
      <c r="J240" s="3">
        <v>7.7933117840931754</v>
      </c>
      <c r="K240" s="3">
        <v>0</v>
      </c>
      <c r="L240" s="3">
        <f t="shared" si="28"/>
        <v>7.7933117840931754</v>
      </c>
      <c r="M240" s="17">
        <v>1.4</v>
      </c>
      <c r="N240" s="17">
        <v>9</v>
      </c>
      <c r="O240" s="17">
        <v>5</v>
      </c>
      <c r="P240" s="4">
        <f t="shared" si="29"/>
        <v>92.206688215906823</v>
      </c>
      <c r="Q240" s="4">
        <f t="shared" si="26"/>
        <v>162.34649427274542</v>
      </c>
      <c r="R240" s="4">
        <f t="shared" si="27"/>
        <v>92.206688215906823</v>
      </c>
      <c r="S240">
        <f t="shared" si="30"/>
        <v>1.9647624237642034</v>
      </c>
      <c r="T240">
        <f t="shared" si="30"/>
        <v>2.2104429148626035</v>
      </c>
      <c r="U240">
        <f t="shared" si="30"/>
        <v>1.9647624237642034</v>
      </c>
      <c r="V240" s="2">
        <f t="shared" si="31"/>
        <v>1.9115935903277417</v>
      </c>
      <c r="Y240">
        <v>1</v>
      </c>
      <c r="Z240">
        <v>1</v>
      </c>
      <c r="AA240">
        <f t="shared" si="32"/>
        <v>92.206688215906823</v>
      </c>
      <c r="AB240">
        <f t="shared" si="33"/>
        <v>-7.7933117840931772</v>
      </c>
    </row>
    <row r="241" spans="1:28">
      <c r="A241">
        <v>37</v>
      </c>
      <c r="B241" t="s">
        <v>1338</v>
      </c>
      <c r="C241" t="s">
        <v>1326</v>
      </c>
      <c r="D241">
        <v>0.364243716</v>
      </c>
      <c r="E241">
        <v>0.32627871899999999</v>
      </c>
      <c r="F241">
        <v>0.16701734900000001</v>
      </c>
      <c r="G241">
        <v>0.78551336999999999</v>
      </c>
      <c r="H241">
        <v>0.757892605</v>
      </c>
      <c r="I241" s="3">
        <v>0</v>
      </c>
      <c r="J241" s="3">
        <v>35.013382463398621</v>
      </c>
      <c r="K241" s="3">
        <v>13.408751346458713</v>
      </c>
      <c r="L241" s="3">
        <f t="shared" si="28"/>
        <v>48.422133809857336</v>
      </c>
      <c r="M241" s="17">
        <v>1.1200000000000001</v>
      </c>
      <c r="N241" s="17">
        <v>17</v>
      </c>
      <c r="O241" s="17">
        <v>8.5</v>
      </c>
      <c r="P241" s="4">
        <f t="shared" si="29"/>
        <v>51.577866190142672</v>
      </c>
      <c r="Q241" s="4">
        <f t="shared" si="26"/>
        <v>646.80536806791918</v>
      </c>
      <c r="R241" s="4">
        <f t="shared" si="27"/>
        <v>165.55225263504173</v>
      </c>
      <c r="S241">
        <f t="shared" si="30"/>
        <v>1.7124633711284922</v>
      </c>
      <c r="T241">
        <f t="shared" si="30"/>
        <v>2.8107736156137721</v>
      </c>
      <c r="U241">
        <f t="shared" si="30"/>
        <v>2.2189350944829078</v>
      </c>
      <c r="V241" s="2">
        <f t="shared" si="31"/>
        <v>1.9114502935987889</v>
      </c>
      <c r="Y241">
        <v>1</v>
      </c>
      <c r="Z241">
        <v>0</v>
      </c>
      <c r="AA241">
        <f t="shared" si="32"/>
        <v>51.577866190142672</v>
      </c>
      <c r="AB241">
        <f t="shared" si="33"/>
        <v>-48.422133809857328</v>
      </c>
    </row>
    <row r="242" spans="1:28">
      <c r="A242">
        <v>38</v>
      </c>
      <c r="B242" t="s">
        <v>1335</v>
      </c>
      <c r="C242" t="s">
        <v>1332</v>
      </c>
      <c r="D242">
        <v>0.377789133</v>
      </c>
      <c r="E242">
        <v>0.377789133</v>
      </c>
      <c r="F242">
        <v>0.23082966999999999</v>
      </c>
      <c r="G242">
        <v>0.62385053199999996</v>
      </c>
      <c r="H242">
        <v>0.63941217400000006</v>
      </c>
      <c r="I242" s="3">
        <v>10.876489246731174</v>
      </c>
      <c r="J242" s="3">
        <v>0</v>
      </c>
      <c r="K242" s="3">
        <v>0</v>
      </c>
      <c r="L242" s="3">
        <f t="shared" si="28"/>
        <v>10.876489246731174</v>
      </c>
      <c r="M242" s="17">
        <v>3.25</v>
      </c>
      <c r="N242" s="17">
        <v>2.2000000000000002</v>
      </c>
      <c r="O242" s="17">
        <v>3.8</v>
      </c>
      <c r="P242" s="4">
        <f t="shared" si="29"/>
        <v>124.47210080514515</v>
      </c>
      <c r="Q242" s="4">
        <f t="shared" si="26"/>
        <v>89.123510753268832</v>
      </c>
      <c r="R242" s="4">
        <f t="shared" si="27"/>
        <v>89.123510753268832</v>
      </c>
      <c r="S242">
        <f t="shared" si="30"/>
        <v>2.0950720195107362</v>
      </c>
      <c r="T242">
        <f t="shared" si="30"/>
        <v>1.9499922858945222</v>
      </c>
      <c r="U242">
        <f t="shared" si="30"/>
        <v>1.9499922858945222</v>
      </c>
      <c r="V242" s="2">
        <f t="shared" si="31"/>
        <v>1.9782974127238779</v>
      </c>
      <c r="Y242">
        <v>1</v>
      </c>
      <c r="Z242">
        <v>3</v>
      </c>
      <c r="AA242">
        <f t="shared" si="32"/>
        <v>89.123510753268832</v>
      </c>
      <c r="AB242">
        <f t="shared" si="33"/>
        <v>-10.876489246731168</v>
      </c>
    </row>
    <row r="243" spans="1:28">
      <c r="A243">
        <v>38</v>
      </c>
      <c r="B243" t="s">
        <v>1346</v>
      </c>
      <c r="C243" t="s">
        <v>1331</v>
      </c>
      <c r="D243">
        <v>0.45488068300000001</v>
      </c>
      <c r="E243">
        <v>0.23626481199999999</v>
      </c>
      <c r="F243">
        <v>0.30744246400000003</v>
      </c>
      <c r="G243">
        <v>0.29785052699999998</v>
      </c>
      <c r="H243">
        <v>0.36128432700000002</v>
      </c>
      <c r="I243" s="3">
        <v>16.193707760528213</v>
      </c>
      <c r="J243" s="3">
        <v>0</v>
      </c>
      <c r="K243" s="3">
        <v>10.398161094316498</v>
      </c>
      <c r="L243" s="3">
        <f t="shared" si="28"/>
        <v>26.591868854844712</v>
      </c>
      <c r="M243" s="17">
        <v>2.5</v>
      </c>
      <c r="N243" s="17">
        <v>2.9</v>
      </c>
      <c r="O243" s="17">
        <v>3.6</v>
      </c>
      <c r="P243" s="4">
        <f t="shared" si="29"/>
        <v>113.89240054647583</v>
      </c>
      <c r="Q243" s="4">
        <f t="shared" si="26"/>
        <v>73.408131145155295</v>
      </c>
      <c r="R243" s="4">
        <f t="shared" si="27"/>
        <v>110.84151108469467</v>
      </c>
      <c r="S243">
        <f t="shared" si="30"/>
        <v>2.0564947468109884</v>
      </c>
      <c r="T243">
        <f t="shared" si="30"/>
        <v>1.8657441677619857</v>
      </c>
      <c r="U243">
        <f t="shared" si="30"/>
        <v>2.0447024378181626</v>
      </c>
      <c r="V243" s="2">
        <f t="shared" si="31"/>
        <v>2.0048977856812993</v>
      </c>
      <c r="Y243">
        <v>0</v>
      </c>
      <c r="Z243">
        <v>4</v>
      </c>
      <c r="AA243">
        <f t="shared" si="32"/>
        <v>73.408131145155295</v>
      </c>
      <c r="AB243">
        <f t="shared" si="33"/>
        <v>-26.591868854844705</v>
      </c>
    </row>
    <row r="244" spans="1:28">
      <c r="A244">
        <v>38</v>
      </c>
      <c r="B244" t="s">
        <v>1326</v>
      </c>
      <c r="C244" t="s">
        <v>1336</v>
      </c>
      <c r="D244">
        <v>0.271119889</v>
      </c>
      <c r="E244">
        <v>0.432289651</v>
      </c>
      <c r="F244">
        <v>0.29472197300000003</v>
      </c>
      <c r="G244">
        <v>0.34762907500000001</v>
      </c>
      <c r="H244">
        <v>0.41184752600000002</v>
      </c>
      <c r="I244" s="3">
        <v>0</v>
      </c>
      <c r="J244" s="3">
        <v>19.198775108798181</v>
      </c>
      <c r="K244" s="3">
        <v>10.881587061527515</v>
      </c>
      <c r="L244" s="3">
        <f t="shared" si="28"/>
        <v>30.080362170325696</v>
      </c>
      <c r="M244" s="17">
        <v>2.4</v>
      </c>
      <c r="N244" s="17">
        <v>2.9</v>
      </c>
      <c r="O244" s="17">
        <v>3.75</v>
      </c>
      <c r="P244" s="4">
        <f t="shared" si="29"/>
        <v>69.919637829674315</v>
      </c>
      <c r="Q244" s="4">
        <f t="shared" si="26"/>
        <v>125.59608564518902</v>
      </c>
      <c r="R244" s="4">
        <f t="shared" si="27"/>
        <v>110.72558931040248</v>
      </c>
      <c r="S244">
        <f t="shared" si="30"/>
        <v>1.8445991700699778</v>
      </c>
      <c r="T244">
        <f t="shared" si="30"/>
        <v>2.0989761042961983</v>
      </c>
      <c r="U244">
        <f t="shared" si="30"/>
        <v>2.0442480003912045</v>
      </c>
      <c r="V244" s="2">
        <f t="shared" si="31"/>
        <v>2.0099579737990085</v>
      </c>
      <c r="Y244">
        <v>0</v>
      </c>
      <c r="Z244">
        <v>0</v>
      </c>
      <c r="AA244">
        <f t="shared" si="32"/>
        <v>110.72558931040248</v>
      </c>
      <c r="AB244">
        <f t="shared" si="33"/>
        <v>10.725589310402484</v>
      </c>
    </row>
    <row r="245" spans="1:28">
      <c r="A245">
        <v>38</v>
      </c>
      <c r="B245" t="s">
        <v>1343</v>
      </c>
      <c r="C245" t="s">
        <v>1345</v>
      </c>
      <c r="D245">
        <v>0.43826663300000002</v>
      </c>
      <c r="E245">
        <v>0.32376202100000001</v>
      </c>
      <c r="F245">
        <v>0.211878662</v>
      </c>
      <c r="G245">
        <v>0.69744450899999999</v>
      </c>
      <c r="H245">
        <v>0.69172956900000004</v>
      </c>
      <c r="I245" s="3">
        <v>0</v>
      </c>
      <c r="J245" s="3">
        <v>27.733101294567017</v>
      </c>
      <c r="K245" s="3">
        <v>11.650148556400691</v>
      </c>
      <c r="L245" s="3">
        <f t="shared" si="28"/>
        <v>39.383249850967708</v>
      </c>
      <c r="M245" s="17">
        <v>1.3</v>
      </c>
      <c r="N245" s="17">
        <v>11</v>
      </c>
      <c r="O245" s="17">
        <v>6</v>
      </c>
      <c r="P245" s="4">
        <f t="shared" si="29"/>
        <v>60.616750149032285</v>
      </c>
      <c r="Q245" s="4">
        <f t="shared" si="26"/>
        <v>365.68086438926952</v>
      </c>
      <c r="R245" s="4">
        <f t="shared" si="27"/>
        <v>130.51764148743644</v>
      </c>
      <c r="S245">
        <f t="shared" si="30"/>
        <v>1.7825926487888426</v>
      </c>
      <c r="T245">
        <f t="shared" si="30"/>
        <v>2.5631022348592833</v>
      </c>
      <c r="U245">
        <f t="shared" si="30"/>
        <v>2.1156692172898608</v>
      </c>
      <c r="V245" s="2">
        <f t="shared" si="31"/>
        <v>2.0593512007768591</v>
      </c>
      <c r="Y245">
        <v>2</v>
      </c>
      <c r="Z245">
        <v>0</v>
      </c>
      <c r="AA245">
        <f t="shared" si="32"/>
        <v>60.616750149032285</v>
      </c>
      <c r="AB245">
        <f t="shared" si="33"/>
        <v>-39.383249850967715</v>
      </c>
    </row>
    <row r="246" spans="1:28">
      <c r="A246">
        <v>38</v>
      </c>
      <c r="B246" t="s">
        <v>1325</v>
      </c>
      <c r="C246" t="s">
        <v>1334</v>
      </c>
      <c r="D246">
        <v>0.42728946400000001</v>
      </c>
      <c r="E246">
        <v>0.164909627</v>
      </c>
      <c r="F246">
        <v>0.40761362600000001</v>
      </c>
      <c r="G246">
        <v>0.1168068</v>
      </c>
      <c r="H246">
        <v>0.175462286</v>
      </c>
      <c r="I246" s="3">
        <v>6.0276469731408913</v>
      </c>
      <c r="J246" s="3">
        <v>0</v>
      </c>
      <c r="K246" s="3">
        <v>24.17722636988481</v>
      </c>
      <c r="L246" s="3">
        <f t="shared" si="28"/>
        <v>30.204873343025703</v>
      </c>
      <c r="M246" s="17">
        <v>1.9</v>
      </c>
      <c r="N246" s="17">
        <v>3.8</v>
      </c>
      <c r="O246" s="17">
        <v>4.2</v>
      </c>
      <c r="P246" s="4">
        <f t="shared" si="29"/>
        <v>81.247655905941997</v>
      </c>
      <c r="Q246" s="4">
        <f t="shared" si="26"/>
        <v>69.795126656974304</v>
      </c>
      <c r="R246" s="4">
        <f t="shared" si="27"/>
        <v>171.3394774104905</v>
      </c>
      <c r="S246">
        <f t="shared" si="30"/>
        <v>1.9098108399056815</v>
      </c>
      <c r="T246">
        <f t="shared" si="30"/>
        <v>1.843825099702354</v>
      </c>
      <c r="U246">
        <f t="shared" si="30"/>
        <v>2.2338574379582772</v>
      </c>
      <c r="V246" s="2">
        <f t="shared" si="31"/>
        <v>2.0306572898230848</v>
      </c>
      <c r="Y246">
        <v>5</v>
      </c>
      <c r="Z246">
        <v>3</v>
      </c>
      <c r="AA246">
        <f t="shared" si="32"/>
        <v>81.247655905941997</v>
      </c>
      <c r="AB246">
        <f t="shared" si="33"/>
        <v>-18.752344094058003</v>
      </c>
    </row>
    <row r="247" spans="1:28">
      <c r="A247">
        <v>38</v>
      </c>
      <c r="B247" t="s">
        <v>1327</v>
      </c>
      <c r="C247" t="s">
        <v>1340</v>
      </c>
      <c r="D247">
        <v>0.41689678400000002</v>
      </c>
      <c r="E247">
        <v>0.33583578600000003</v>
      </c>
      <c r="F247">
        <v>0.23609448199999999</v>
      </c>
      <c r="G247">
        <v>0.593706383</v>
      </c>
      <c r="H247">
        <v>0.61446688400000005</v>
      </c>
      <c r="I247" s="3">
        <v>0.37193392905962064</v>
      </c>
      <c r="J247" s="3">
        <v>7.6951405852507433</v>
      </c>
      <c r="K247" s="3">
        <v>0</v>
      </c>
      <c r="L247" s="3">
        <f t="shared" si="28"/>
        <v>8.067074514310363</v>
      </c>
      <c r="M247" s="17">
        <v>2.2000000000000002</v>
      </c>
      <c r="N247" s="17">
        <v>3.5</v>
      </c>
      <c r="O247" s="17">
        <v>3.5</v>
      </c>
      <c r="P247" s="4">
        <f t="shared" si="29"/>
        <v>92.751180129620806</v>
      </c>
      <c r="Q247" s="4">
        <f t="shared" si="26"/>
        <v>118.86591753406724</v>
      </c>
      <c r="R247" s="4">
        <f t="shared" si="27"/>
        <v>91.932925485689637</v>
      </c>
      <c r="S247">
        <f t="shared" si="30"/>
        <v>1.9673194441148103</v>
      </c>
      <c r="T247">
        <f t="shared" si="30"/>
        <v>2.0750573470598357</v>
      </c>
      <c r="U247">
        <f t="shared" si="30"/>
        <v>1.9634710804373474</v>
      </c>
      <c r="V247" s="2">
        <f t="shared" si="31"/>
        <v>1.9806123521548828</v>
      </c>
      <c r="Y247">
        <v>2</v>
      </c>
      <c r="Z247">
        <v>2</v>
      </c>
      <c r="AA247">
        <f t="shared" si="32"/>
        <v>91.932925485689637</v>
      </c>
      <c r="AB247">
        <f t="shared" si="33"/>
        <v>-8.067074514310363</v>
      </c>
    </row>
    <row r="248" spans="1:28">
      <c r="A248">
        <v>38</v>
      </c>
      <c r="B248" t="s">
        <v>1328</v>
      </c>
      <c r="C248" t="s">
        <v>1341</v>
      </c>
      <c r="D248">
        <v>0.464796441</v>
      </c>
      <c r="E248">
        <v>0.256254759</v>
      </c>
      <c r="F248">
        <v>0.27573649500000003</v>
      </c>
      <c r="G248">
        <v>0.39913240999999999</v>
      </c>
      <c r="H248">
        <v>0.44891700099999998</v>
      </c>
      <c r="I248" s="3">
        <v>7.093247609775327</v>
      </c>
      <c r="J248" s="3">
        <v>0</v>
      </c>
      <c r="K248" s="3">
        <v>3.9224827334579038</v>
      </c>
      <c r="L248" s="3">
        <f t="shared" si="28"/>
        <v>11.01573034323323</v>
      </c>
      <c r="M248" s="17">
        <v>2.25</v>
      </c>
      <c r="N248" s="17">
        <v>3.2</v>
      </c>
      <c r="O248" s="17">
        <v>3.75</v>
      </c>
      <c r="P248" s="4">
        <f t="shared" si="29"/>
        <v>104.94407677876126</v>
      </c>
      <c r="Q248" s="4">
        <f t="shared" si="26"/>
        <v>88.98426965676677</v>
      </c>
      <c r="R248" s="4">
        <f t="shared" si="27"/>
        <v>103.69357990723391</v>
      </c>
      <c r="S248">
        <f t="shared" si="30"/>
        <v>2.0209579312948494</v>
      </c>
      <c r="T248">
        <f t="shared" si="30"/>
        <v>1.949313240295891</v>
      </c>
      <c r="U248">
        <f t="shared" si="30"/>
        <v>2.0157518682774249</v>
      </c>
      <c r="V248" s="2">
        <f t="shared" si="31"/>
        <v>1.9946712034326202</v>
      </c>
      <c r="Y248">
        <v>1</v>
      </c>
      <c r="Z248">
        <v>4</v>
      </c>
      <c r="AA248">
        <f t="shared" si="32"/>
        <v>88.98426965676677</v>
      </c>
      <c r="AB248">
        <f t="shared" si="33"/>
        <v>-11.01573034323323</v>
      </c>
    </row>
    <row r="249" spans="1:28">
      <c r="A249">
        <v>38</v>
      </c>
      <c r="B249" t="s">
        <v>1329</v>
      </c>
      <c r="C249" t="s">
        <v>1344</v>
      </c>
      <c r="D249">
        <v>0.71225649599999996</v>
      </c>
      <c r="E249">
        <v>9.0955549999999996E-2</v>
      </c>
      <c r="F249">
        <v>0.149326616</v>
      </c>
      <c r="G249">
        <v>0.60506150700000005</v>
      </c>
      <c r="H249">
        <v>0.47625734600000003</v>
      </c>
      <c r="I249" s="3">
        <v>0</v>
      </c>
      <c r="J249" s="3">
        <v>0.53631476385592047</v>
      </c>
      <c r="K249" s="3">
        <v>0.44892684069683086</v>
      </c>
      <c r="L249" s="3">
        <f t="shared" si="28"/>
        <v>0.98524160455275134</v>
      </c>
      <c r="M249" s="17">
        <v>1.28</v>
      </c>
      <c r="N249" s="17">
        <v>11</v>
      </c>
      <c r="O249" s="17">
        <v>6.5</v>
      </c>
      <c r="P249" s="4">
        <f t="shared" si="29"/>
        <v>99.014758395447245</v>
      </c>
      <c r="Q249" s="4">
        <f t="shared" si="26"/>
        <v>104.91422079786237</v>
      </c>
      <c r="R249" s="4">
        <f t="shared" si="27"/>
        <v>101.93278285997664</v>
      </c>
      <c r="S249">
        <f t="shared" si="30"/>
        <v>1.9956999320925557</v>
      </c>
      <c r="T249">
        <f t="shared" si="30"/>
        <v>2.0208343594562002</v>
      </c>
      <c r="U249">
        <f t="shared" si="30"/>
        <v>2.008313881017985</v>
      </c>
      <c r="V249" s="2">
        <f t="shared" si="31"/>
        <v>1.9051510570411603</v>
      </c>
      <c r="Y249">
        <v>0</v>
      </c>
      <c r="Z249">
        <v>2</v>
      </c>
      <c r="AA249">
        <f t="shared" si="32"/>
        <v>104.91422079786237</v>
      </c>
      <c r="AB249">
        <f t="shared" si="33"/>
        <v>4.9142207978623702</v>
      </c>
    </row>
    <row r="250" spans="1:28">
      <c r="A250">
        <v>38</v>
      </c>
      <c r="B250" t="s">
        <v>1339</v>
      </c>
      <c r="C250" t="s">
        <v>1333</v>
      </c>
      <c r="D250">
        <v>0.58677319299999997</v>
      </c>
      <c r="E250">
        <v>0.14075563199999999</v>
      </c>
      <c r="F250">
        <v>0.268818522</v>
      </c>
      <c r="G250">
        <v>0.31543765600000001</v>
      </c>
      <c r="H250">
        <v>0.31982313099999998</v>
      </c>
      <c r="I250" s="3">
        <v>0</v>
      </c>
      <c r="J250" s="3">
        <v>3.8149620812237175</v>
      </c>
      <c r="K250" s="3">
        <v>8.505045846970237</v>
      </c>
      <c r="L250" s="3">
        <f t="shared" si="28"/>
        <v>12.320007928193954</v>
      </c>
      <c r="M250" s="17">
        <v>1.44</v>
      </c>
      <c r="N250" s="17">
        <v>8.5</v>
      </c>
      <c r="O250" s="17">
        <v>4.75</v>
      </c>
      <c r="P250" s="4">
        <f t="shared" si="29"/>
        <v>87.679992071806055</v>
      </c>
      <c r="Q250" s="4">
        <f t="shared" si="26"/>
        <v>120.10716976220766</v>
      </c>
      <c r="R250" s="4">
        <f t="shared" si="27"/>
        <v>128.07895984491466</v>
      </c>
      <c r="S250">
        <f t="shared" si="30"/>
        <v>1.9429005018705512</v>
      </c>
      <c r="T250">
        <f t="shared" si="30"/>
        <v>2.0795689332582197</v>
      </c>
      <c r="U250">
        <f t="shared" si="30"/>
        <v>2.1074777919324159</v>
      </c>
      <c r="V250" s="2">
        <f t="shared" si="31"/>
        <v>1.9992820358273078</v>
      </c>
      <c r="Y250">
        <v>1</v>
      </c>
      <c r="Z250">
        <v>1</v>
      </c>
      <c r="AA250">
        <f t="shared" si="32"/>
        <v>128.07895984491466</v>
      </c>
      <c r="AB250">
        <f t="shared" si="33"/>
        <v>28.078959844914664</v>
      </c>
    </row>
    <row r="251" spans="1:28">
      <c r="A251">
        <v>38</v>
      </c>
      <c r="B251" t="s">
        <v>1324</v>
      </c>
      <c r="C251" t="s">
        <v>1338</v>
      </c>
      <c r="D251">
        <v>0.142229518</v>
      </c>
      <c r="E251">
        <v>0.61416298899999999</v>
      </c>
      <c r="F251">
        <v>0.235837191</v>
      </c>
      <c r="G251">
        <v>0.408362059</v>
      </c>
      <c r="H251">
        <v>0.38981139100000001</v>
      </c>
      <c r="I251" s="3">
        <v>10.366264021088815</v>
      </c>
      <c r="J251" s="3">
        <v>0</v>
      </c>
      <c r="K251" s="3">
        <v>15.044419107298806</v>
      </c>
      <c r="L251" s="3">
        <f t="shared" si="28"/>
        <v>25.410683128387621</v>
      </c>
      <c r="M251" s="17">
        <v>19</v>
      </c>
      <c r="N251" s="17">
        <v>1.1599999999999999</v>
      </c>
      <c r="O251" s="17">
        <v>8.5</v>
      </c>
      <c r="P251" s="4">
        <f t="shared" si="29"/>
        <v>271.54833327229989</v>
      </c>
      <c r="Q251" s="4">
        <f t="shared" si="26"/>
        <v>74.589316871612382</v>
      </c>
      <c r="R251" s="4">
        <f t="shared" si="27"/>
        <v>202.46687928365222</v>
      </c>
      <c r="S251">
        <f t="shared" si="30"/>
        <v>2.433847141494824</v>
      </c>
      <c r="T251">
        <f t="shared" si="30"/>
        <v>1.8726766296717348</v>
      </c>
      <c r="U251">
        <f t="shared" si="30"/>
        <v>2.3063539889294349</v>
      </c>
      <c r="V251" s="2">
        <f t="shared" si="31"/>
        <v>2.0402176283308884</v>
      </c>
      <c r="Y251">
        <v>1</v>
      </c>
      <c r="Z251">
        <v>4</v>
      </c>
      <c r="AA251">
        <f t="shared" si="32"/>
        <v>74.589316871612382</v>
      </c>
      <c r="AB251">
        <f t="shared" si="33"/>
        <v>-25.410683128387618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0639-6829-F243-B9D2-84A10787AE1E}">
  <dimension ref="A1:AF251"/>
  <sheetViews>
    <sheetView workbookViewId="0">
      <selection sqref="A1:XFD1048576"/>
    </sheetView>
  </sheetViews>
  <sheetFormatPr defaultColWidth="8.796875" defaultRowHeight="15.6"/>
  <cols>
    <col min="1" max="1" width="5.5" bestFit="1" customWidth="1"/>
    <col min="2" max="3" width="13.69921875" bestFit="1" customWidth="1"/>
    <col min="4" max="8" width="11.796875" bestFit="1" customWidth="1"/>
    <col min="9" max="9" width="9" style="1" bestFit="1" customWidth="1"/>
    <col min="10" max="11" width="8.5" style="1" bestFit="1" customWidth="1"/>
    <col min="12" max="12" width="8.5" style="1" customWidth="1"/>
    <col min="13" max="13" width="10.69921875" bestFit="1" customWidth="1"/>
    <col min="14" max="15" width="10.19921875" bestFit="1" customWidth="1"/>
    <col min="16" max="16" width="10.296875" bestFit="1" customWidth="1"/>
    <col min="17" max="17" width="9.796875" bestFit="1" customWidth="1"/>
    <col min="22" max="22" width="11.5" style="2" bestFit="1" customWidth="1"/>
    <col min="31" max="31" width="9.69921875" bestFit="1" customWidth="1"/>
  </cols>
  <sheetData>
    <row r="1" spans="1:32">
      <c r="A1" t="s">
        <v>0</v>
      </c>
      <c r="B1" t="s">
        <v>23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s="8" t="s">
        <v>1347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621</v>
      </c>
      <c r="Y1" s="8" t="s">
        <v>622</v>
      </c>
      <c r="Z1" s="8" t="s">
        <v>24</v>
      </c>
      <c r="AA1" s="8" t="s">
        <v>246</v>
      </c>
    </row>
    <row r="2" spans="1:32">
      <c r="A2">
        <v>15</v>
      </c>
      <c r="B2" t="s">
        <v>1348</v>
      </c>
      <c r="C2" t="s">
        <v>1349</v>
      </c>
      <c r="D2">
        <v>0.25387966699999998</v>
      </c>
      <c r="E2">
        <v>0.28084218300000002</v>
      </c>
      <c r="F2">
        <v>0.465249036</v>
      </c>
      <c r="G2">
        <v>8.0518027000000006E-2</v>
      </c>
      <c r="H2">
        <v>0.15488231299999999</v>
      </c>
      <c r="I2" s="3">
        <v>20.86193642079159</v>
      </c>
      <c r="J2" s="3">
        <v>0</v>
      </c>
      <c r="K2" s="3">
        <v>38.393245696573658</v>
      </c>
      <c r="L2" s="3">
        <f>SUM(I2:K2)</f>
        <v>59.255182117365251</v>
      </c>
      <c r="M2">
        <v>9</v>
      </c>
      <c r="N2">
        <v>1.36</v>
      </c>
      <c r="O2">
        <v>5</v>
      </c>
      <c r="P2" s="4">
        <f>100+(I2*M2-I2)-J2-K2</f>
        <v>228.50224566975908</v>
      </c>
      <c r="Q2" s="4">
        <f t="shared" ref="Q2:Q65" si="0">100+(J2*N2-J2)-I2-K2</f>
        <v>40.744817882634749</v>
      </c>
      <c r="R2" s="4">
        <f t="shared" ref="R2:R65" si="1">100+(K2*O2-K2)-I2-J2</f>
        <v>232.71104636550305</v>
      </c>
      <c r="S2">
        <f>LOG(P2)</f>
        <v>2.358890472577388</v>
      </c>
      <c r="T2">
        <f t="shared" ref="T2:U17" si="2">LOG(Q2)</f>
        <v>1.610072380975653</v>
      </c>
      <c r="U2">
        <f t="shared" si="2"/>
        <v>2.3668169989365793</v>
      </c>
      <c r="V2" s="2">
        <f>(D2*S2)+(E2*T2)+(F2*U2)</f>
        <v>2.1522098970722867</v>
      </c>
      <c r="W2">
        <f>SUM(V2:V251)</f>
        <v>466.77519126328832</v>
      </c>
      <c r="X2">
        <v>2</v>
      </c>
      <c r="Y2">
        <v>2</v>
      </c>
      <c r="Z2">
        <f>IF(X2=Y2,R2,IF(X2&gt;Y2,P2,Q2))</f>
        <v>232.71104636550305</v>
      </c>
      <c r="AA2">
        <f>Z2-100</f>
        <v>132.71104636550305</v>
      </c>
    </row>
    <row r="3" spans="1:32">
      <c r="A3">
        <v>15</v>
      </c>
      <c r="B3" t="s">
        <v>1350</v>
      </c>
      <c r="C3" t="s">
        <v>1351</v>
      </c>
      <c r="D3">
        <v>0.62250248500000005</v>
      </c>
      <c r="E3">
        <v>0.13887849499999999</v>
      </c>
      <c r="F3">
        <v>0.229753069</v>
      </c>
      <c r="G3">
        <v>0.422262252</v>
      </c>
      <c r="H3">
        <v>0.39684018900000001</v>
      </c>
      <c r="I3" s="3">
        <v>25.561247680743588</v>
      </c>
      <c r="J3" s="3">
        <v>0</v>
      </c>
      <c r="K3" s="3">
        <v>2.1101164373462086E-2</v>
      </c>
      <c r="L3" s="3">
        <f t="shared" ref="L3:L66" si="3">SUM(I3:K3)</f>
        <v>25.58234884511705</v>
      </c>
      <c r="M3">
        <v>2</v>
      </c>
      <c r="N3">
        <v>4</v>
      </c>
      <c r="O3">
        <v>3.29</v>
      </c>
      <c r="P3" s="4">
        <f t="shared" ref="P3:P66" si="4">100+(I3*M3-I3)-J3-K3</f>
        <v>125.54014651637013</v>
      </c>
      <c r="Q3" s="4">
        <f t="shared" si="0"/>
        <v>74.417651154882947</v>
      </c>
      <c r="R3" s="4">
        <f t="shared" si="1"/>
        <v>74.487073985671643</v>
      </c>
      <c r="S3">
        <f t="shared" ref="S3:U66" si="5">LOG(P3)</f>
        <v>2.0987826311747679</v>
      </c>
      <c r="T3">
        <f t="shared" si="2"/>
        <v>1.8716759582604738</v>
      </c>
      <c r="U3">
        <f t="shared" si="2"/>
        <v>1.872080914577148</v>
      </c>
      <c r="V3" s="2">
        <f t="shared" ref="V3:V66" si="6">(D3*S3)+(E3*T3)+(F3*U3)</f>
        <v>1.9965492791324557</v>
      </c>
      <c r="X3">
        <v>1</v>
      </c>
      <c r="Y3">
        <v>1</v>
      </c>
      <c r="Z3">
        <f t="shared" ref="Z3:Z66" si="7">IF(X3=Y3,R3,IF(X3&gt;Y3,P3,Q3))</f>
        <v>74.487073985671643</v>
      </c>
      <c r="AA3">
        <f t="shared" ref="AA3:AA66" si="8">Z3-100</f>
        <v>-25.512926014328357</v>
      </c>
      <c r="AD3" t="s">
        <v>246</v>
      </c>
      <c r="AE3" t="s">
        <v>43</v>
      </c>
      <c r="AF3" t="s">
        <v>1352</v>
      </c>
    </row>
    <row r="4" spans="1:32">
      <c r="A4">
        <v>15</v>
      </c>
      <c r="B4" t="s">
        <v>1351</v>
      </c>
      <c r="C4" t="s">
        <v>1353</v>
      </c>
      <c r="D4">
        <v>0.49114079399999999</v>
      </c>
      <c r="E4">
        <v>0.23079212299999999</v>
      </c>
      <c r="F4">
        <v>0.27473036899999997</v>
      </c>
      <c r="G4">
        <v>0.38545326099999999</v>
      </c>
      <c r="H4">
        <v>0.42922576699999998</v>
      </c>
      <c r="I4" s="3">
        <v>21.110318786811533</v>
      </c>
      <c r="J4" s="3">
        <v>0</v>
      </c>
      <c r="K4" s="3">
        <v>5.4982705071245261</v>
      </c>
      <c r="L4" s="3">
        <f t="shared" si="3"/>
        <v>26.60858929393606</v>
      </c>
      <c r="M4">
        <v>2.6</v>
      </c>
      <c r="N4">
        <v>2.7</v>
      </c>
      <c r="O4">
        <v>3.39</v>
      </c>
      <c r="P4" s="4">
        <f t="shared" si="4"/>
        <v>128.27823955177394</v>
      </c>
      <c r="Q4" s="4">
        <f t="shared" si="0"/>
        <v>73.391410706063937</v>
      </c>
      <c r="R4" s="4">
        <f t="shared" si="1"/>
        <v>92.030547725216081</v>
      </c>
      <c r="S4">
        <f t="shared" si="5"/>
        <v>2.1081529911831534</v>
      </c>
      <c r="T4">
        <f t="shared" si="2"/>
        <v>1.8656452356485445</v>
      </c>
      <c r="U4">
        <f t="shared" si="2"/>
        <v>1.9639320067633952</v>
      </c>
      <c r="V4" s="2">
        <f t="shared" si="6"/>
        <v>2.00552792357235</v>
      </c>
      <c r="X4">
        <v>2</v>
      </c>
      <c r="Y4">
        <v>2</v>
      </c>
      <c r="Z4">
        <f t="shared" si="7"/>
        <v>92.030547725216081</v>
      </c>
      <c r="AA4">
        <f t="shared" si="8"/>
        <v>-7.9694522747839187</v>
      </c>
      <c r="AC4" t="s">
        <v>49</v>
      </c>
      <c r="AD4">
        <f>SUM(AA2:AA241)</f>
        <v>-88.076144841299794</v>
      </c>
      <c r="AE4" s="4">
        <f>SUM(L2:L241)</f>
        <v>7207.5941981571877</v>
      </c>
      <c r="AF4" s="6">
        <f>AD4/AE4</f>
        <v>-1.2219908948788875E-2</v>
      </c>
    </row>
    <row r="5" spans="1:32">
      <c r="A5">
        <v>15</v>
      </c>
      <c r="B5" t="s">
        <v>1354</v>
      </c>
      <c r="C5" t="s">
        <v>1355</v>
      </c>
      <c r="D5">
        <v>0.46170709799999998</v>
      </c>
      <c r="E5">
        <v>0.21973227300000001</v>
      </c>
      <c r="F5">
        <v>0.31742041500000001</v>
      </c>
      <c r="G5">
        <v>0.26673757799999998</v>
      </c>
      <c r="H5">
        <v>0.32963612399999997</v>
      </c>
      <c r="I5" s="3">
        <v>22.102448455278314</v>
      </c>
      <c r="J5" s="3">
        <v>0</v>
      </c>
      <c r="K5" s="3">
        <v>8.4861477047271876</v>
      </c>
      <c r="L5" s="3">
        <f t="shared" si="3"/>
        <v>30.588596160005501</v>
      </c>
      <c r="M5">
        <v>2.87</v>
      </c>
      <c r="N5">
        <v>2.62</v>
      </c>
      <c r="O5">
        <v>3.1</v>
      </c>
      <c r="P5" s="4">
        <f t="shared" si="4"/>
        <v>132.84543090664326</v>
      </c>
      <c r="Q5" s="4">
        <f t="shared" si="0"/>
        <v>69.411403839994506</v>
      </c>
      <c r="R5" s="4">
        <f t="shared" si="1"/>
        <v>95.71846172464879</v>
      </c>
      <c r="S5">
        <f t="shared" si="5"/>
        <v>2.1233466218538886</v>
      </c>
      <c r="T5">
        <f t="shared" si="2"/>
        <v>1.8414308280617411</v>
      </c>
      <c r="U5">
        <f t="shared" si="2"/>
        <v>1.9809957105236728</v>
      </c>
      <c r="V5" s="2">
        <f t="shared" si="6"/>
        <v>2.0137944687941851</v>
      </c>
      <c r="X5">
        <v>0</v>
      </c>
      <c r="Y5">
        <v>3</v>
      </c>
      <c r="Z5">
        <f t="shared" si="7"/>
        <v>69.411403839994506</v>
      </c>
      <c r="AA5">
        <f t="shared" si="8"/>
        <v>-30.588596160005494</v>
      </c>
      <c r="AC5">
        <v>2</v>
      </c>
      <c r="AD5">
        <f>SUMIF($V$2:$V$241,"&gt;2",$AA$2:$AA$241)</f>
        <v>11.232855758813791</v>
      </c>
      <c r="AE5">
        <f>SUMIF($V$2:$V$241,"&gt;2",$L$2:$L$241)</f>
        <v>4390.6473133706195</v>
      </c>
      <c r="AF5" s="6">
        <f t="shared" ref="AF5:AF11" si="9">AD5/AE5</f>
        <v>2.5583598401554448E-3</v>
      </c>
    </row>
    <row r="6" spans="1:32">
      <c r="A6">
        <v>15</v>
      </c>
      <c r="B6" t="s">
        <v>1356</v>
      </c>
      <c r="C6" t="s">
        <v>1357</v>
      </c>
      <c r="D6">
        <v>0.62267298199999999</v>
      </c>
      <c r="E6">
        <v>0.15725794400000001</v>
      </c>
      <c r="F6">
        <v>0.171774704</v>
      </c>
      <c r="G6">
        <v>0.67784218500000004</v>
      </c>
      <c r="H6">
        <v>0.61109931200000001</v>
      </c>
      <c r="I6" s="3">
        <v>0.87483146599545325</v>
      </c>
      <c r="J6" s="3">
        <v>2.7055854336813673E-4</v>
      </c>
      <c r="K6" s="3">
        <v>0</v>
      </c>
      <c r="L6" s="3">
        <f t="shared" si="3"/>
        <v>0.87510202453882135</v>
      </c>
      <c r="M6">
        <v>1.57</v>
      </c>
      <c r="N6">
        <v>6</v>
      </c>
      <c r="O6">
        <v>4</v>
      </c>
      <c r="P6" s="4">
        <f t="shared" si="4"/>
        <v>100.49838337707405</v>
      </c>
      <c r="Q6" s="4">
        <f t="shared" si="0"/>
        <v>99.126521326721388</v>
      </c>
      <c r="R6" s="4">
        <f t="shared" si="1"/>
        <v>99.124897975461181</v>
      </c>
      <c r="S6">
        <f t="shared" si="5"/>
        <v>2.0021590757260306</v>
      </c>
      <c r="T6">
        <f t="shared" si="2"/>
        <v>1.9961898656344141</v>
      </c>
      <c r="U6">
        <f t="shared" si="2"/>
        <v>1.9961827533272538</v>
      </c>
      <c r="V6" s="2">
        <f t="shared" si="6"/>
        <v>1.9035007778066897</v>
      </c>
      <c r="X6">
        <v>3</v>
      </c>
      <c r="Y6">
        <v>0</v>
      </c>
      <c r="Z6">
        <f t="shared" si="7"/>
        <v>100.49838337707405</v>
      </c>
      <c r="AA6">
        <f t="shared" si="8"/>
        <v>0.49838337707404889</v>
      </c>
      <c r="AC6">
        <v>2.02</v>
      </c>
      <c r="AD6">
        <f>SUMIF($V$2:$V$241,"&gt;2.02",$AA$2:$AA$241)</f>
        <v>-43.052068362387089</v>
      </c>
      <c r="AE6">
        <f>SUMIF($V$2:$V$241,"&gt;2.02",$L$2:$L$241)</f>
        <v>3255.1782231325628</v>
      </c>
      <c r="AF6" s="6">
        <f t="shared" si="9"/>
        <v>-1.3225717736879149E-2</v>
      </c>
    </row>
    <row r="7" spans="1:32">
      <c r="A7">
        <v>15</v>
      </c>
      <c r="B7" t="s">
        <v>1358</v>
      </c>
      <c r="C7" t="s">
        <v>1359</v>
      </c>
      <c r="D7">
        <v>0.22656021900000001</v>
      </c>
      <c r="E7">
        <v>0.175091476</v>
      </c>
      <c r="F7">
        <v>0.59834646000000002</v>
      </c>
      <c r="G7">
        <v>2.3192651000000002E-2</v>
      </c>
      <c r="H7">
        <v>6.6503533000000004E-2</v>
      </c>
      <c r="I7" s="3">
        <v>11.00553271558389</v>
      </c>
      <c r="J7" s="3">
        <v>0</v>
      </c>
      <c r="K7" s="3">
        <v>46.91672722218108</v>
      </c>
      <c r="L7" s="3">
        <f t="shared" si="3"/>
        <v>57.92225993776497</v>
      </c>
      <c r="M7">
        <v>3.5</v>
      </c>
      <c r="N7">
        <v>2.14</v>
      </c>
      <c r="O7">
        <v>3.29</v>
      </c>
      <c r="P7" s="4">
        <f t="shared" si="4"/>
        <v>80.59710456677864</v>
      </c>
      <c r="Q7" s="4">
        <f t="shared" si="0"/>
        <v>42.077740062235037</v>
      </c>
      <c r="R7" s="4">
        <f t="shared" si="1"/>
        <v>196.43377262321079</v>
      </c>
      <c r="S7">
        <f t="shared" si="5"/>
        <v>1.9063194401517698</v>
      </c>
      <c r="T7">
        <f t="shared" si="2"/>
        <v>1.6240524064104824</v>
      </c>
      <c r="U7">
        <f t="shared" si="2"/>
        <v>2.2932161576004471</v>
      </c>
      <c r="V7" s="2">
        <f t="shared" si="6"/>
        <v>2.0883916526995354</v>
      </c>
      <c r="X7">
        <v>0</v>
      </c>
      <c r="Y7">
        <v>1</v>
      </c>
      <c r="Z7">
        <f t="shared" si="7"/>
        <v>42.077740062235037</v>
      </c>
      <c r="AA7">
        <f t="shared" si="8"/>
        <v>-57.922259937764963</v>
      </c>
      <c r="AC7">
        <v>2.04</v>
      </c>
      <c r="AD7">
        <f>SUMIF($V$2:$V$241,"&gt;2.04",$AA$2:$AA$241)</f>
        <v>-34.020180687366697</v>
      </c>
      <c r="AE7">
        <f>SUMIF($V$2:$V$241,"&gt;2.04",$L$2:$L$241)</f>
        <v>2315.9758488937164</v>
      </c>
      <c r="AF7" s="6">
        <f t="shared" si="9"/>
        <v>-1.4689350367628957E-2</v>
      </c>
    </row>
    <row r="8" spans="1:32">
      <c r="A8">
        <v>15</v>
      </c>
      <c r="B8" t="s">
        <v>1360</v>
      </c>
      <c r="C8" t="s">
        <v>1361</v>
      </c>
      <c r="D8">
        <v>0.49837091</v>
      </c>
      <c r="E8">
        <v>0.26543779899999997</v>
      </c>
      <c r="F8">
        <v>0.216362943</v>
      </c>
      <c r="G8">
        <v>0.64130658100000004</v>
      </c>
      <c r="H8">
        <v>0.63681845800000003</v>
      </c>
      <c r="I8" s="3">
        <v>0</v>
      </c>
      <c r="J8" s="3">
        <v>17.520512648862997</v>
      </c>
      <c r="K8" s="3">
        <v>6.1103088680035569</v>
      </c>
      <c r="L8" s="3">
        <f t="shared" si="3"/>
        <v>23.630821516866554</v>
      </c>
      <c r="M8">
        <v>1.39</v>
      </c>
      <c r="N8">
        <v>8</v>
      </c>
      <c r="O8">
        <v>4.75</v>
      </c>
      <c r="P8" s="4">
        <f t="shared" si="4"/>
        <v>76.369178483133453</v>
      </c>
      <c r="Q8" s="4">
        <f t="shared" si="0"/>
        <v>216.53327967403743</v>
      </c>
      <c r="R8" s="4">
        <f t="shared" si="1"/>
        <v>105.39314560615034</v>
      </c>
      <c r="S8">
        <f t="shared" si="5"/>
        <v>1.8829181188445667</v>
      </c>
      <c r="T8">
        <f t="shared" si="2"/>
        <v>2.3355246538905856</v>
      </c>
      <c r="U8">
        <f t="shared" si="2"/>
        <v>2.0228123668326505</v>
      </c>
      <c r="V8" s="2">
        <f t="shared" si="6"/>
        <v>1.9959897768077166</v>
      </c>
      <c r="X8">
        <v>5</v>
      </c>
      <c r="Y8">
        <v>0</v>
      </c>
      <c r="Z8">
        <f t="shared" si="7"/>
        <v>76.369178483133453</v>
      </c>
      <c r="AA8">
        <f t="shared" si="8"/>
        <v>-23.630821516866547</v>
      </c>
      <c r="AC8">
        <v>2.06</v>
      </c>
      <c r="AD8">
        <f>SUMIF($V$2:$V$241,"&gt;2.06",$AA$2:$AA$241)</f>
        <v>-124.0333215620701</v>
      </c>
      <c r="AE8">
        <f>SUMIF($V$2:$V$241,"&gt;2.06",$L$2:$L$241)</f>
        <v>1565.3693584445907</v>
      </c>
      <c r="AF8" s="6">
        <f t="shared" si="9"/>
        <v>-7.9235817983120752E-2</v>
      </c>
    </row>
    <row r="9" spans="1:32">
      <c r="A9">
        <v>15</v>
      </c>
      <c r="B9" t="s">
        <v>1362</v>
      </c>
      <c r="C9" t="s">
        <v>1360</v>
      </c>
      <c r="D9">
        <v>0.10942766299999999</v>
      </c>
      <c r="E9">
        <v>0.65351801200000004</v>
      </c>
      <c r="F9">
        <v>0.13136818</v>
      </c>
      <c r="G9">
        <v>0.71105158999999996</v>
      </c>
      <c r="H9">
        <v>0.602541985</v>
      </c>
      <c r="I9" s="3">
        <v>0</v>
      </c>
      <c r="J9" s="3">
        <v>68.63884228712638</v>
      </c>
      <c r="K9" s="3">
        <v>9.0026471197653688</v>
      </c>
      <c r="L9" s="3">
        <f t="shared" si="3"/>
        <v>77.64148940689175</v>
      </c>
      <c r="M9">
        <v>1.7</v>
      </c>
      <c r="N9">
        <v>5.25</v>
      </c>
      <c r="O9">
        <v>3.75</v>
      </c>
      <c r="P9" s="4">
        <f t="shared" si="4"/>
        <v>22.35851059310825</v>
      </c>
      <c r="Q9" s="4">
        <f t="shared" si="0"/>
        <v>382.71243260052177</v>
      </c>
      <c r="R9" s="4">
        <f t="shared" si="1"/>
        <v>56.118437292228379</v>
      </c>
      <c r="S9">
        <f t="shared" si="5"/>
        <v>1.3494428697538086</v>
      </c>
      <c r="T9">
        <f t="shared" si="2"/>
        <v>2.5828725707222784</v>
      </c>
      <c r="U9">
        <f t="shared" si="2"/>
        <v>1.7491055688992418</v>
      </c>
      <c r="V9" s="2">
        <f t="shared" si="6"/>
        <v>2.0653969424710836</v>
      </c>
      <c r="X9">
        <v>0</v>
      </c>
      <c r="Y9">
        <v>0</v>
      </c>
      <c r="Z9">
        <f t="shared" si="7"/>
        <v>56.118437292228379</v>
      </c>
      <c r="AA9">
        <f t="shared" si="8"/>
        <v>-43.881562707771621</v>
      </c>
      <c r="AC9">
        <v>2.08</v>
      </c>
      <c r="AD9">
        <f>SUMIF($V$2:$V$241,"&gt;2.08",$AA$2:$AA$241)</f>
        <v>-82.629934960356806</v>
      </c>
      <c r="AE9">
        <f>SUMIF($V$2:$V$241,"&gt;2.08",$L$2:$L$241)</f>
        <v>1145.1230472679758</v>
      </c>
      <c r="AF9" s="6">
        <f t="shared" si="9"/>
        <v>-7.2158127598160343E-2</v>
      </c>
    </row>
    <row r="10" spans="1:32">
      <c r="A10">
        <v>15</v>
      </c>
      <c r="B10" t="s">
        <v>1353</v>
      </c>
      <c r="C10" t="s">
        <v>1363</v>
      </c>
      <c r="D10">
        <v>7.9424774000000004E-2</v>
      </c>
      <c r="E10">
        <v>0.38071620299999998</v>
      </c>
      <c r="F10">
        <v>7.9759678000000001E-2</v>
      </c>
      <c r="G10">
        <v>0.522465764</v>
      </c>
      <c r="H10">
        <v>0.48330278999999998</v>
      </c>
      <c r="I10" s="3">
        <v>0</v>
      </c>
      <c r="J10" s="3">
        <v>37.56834428840596</v>
      </c>
      <c r="K10" s="3">
        <v>0</v>
      </c>
      <c r="L10" s="3">
        <f t="shared" si="3"/>
        <v>37.56834428840596</v>
      </c>
      <c r="M10">
        <v>3.6</v>
      </c>
      <c r="N10">
        <v>2</v>
      </c>
      <c r="O10">
        <v>3.6</v>
      </c>
      <c r="P10" s="4">
        <f t="shared" si="4"/>
        <v>62.43165571159404</v>
      </c>
      <c r="Q10" s="4">
        <f t="shared" si="0"/>
        <v>137.56834428840597</v>
      </c>
      <c r="R10" s="4">
        <f t="shared" si="1"/>
        <v>62.43165571159404</v>
      </c>
      <c r="S10">
        <f t="shared" si="5"/>
        <v>1.7954048527412185</v>
      </c>
      <c r="T10">
        <f t="shared" si="2"/>
        <v>2.1385185103347948</v>
      </c>
      <c r="U10">
        <f t="shared" si="2"/>
        <v>1.7954048527412185</v>
      </c>
      <c r="V10" s="2">
        <f t="shared" si="6"/>
        <v>1.0999691849016309</v>
      </c>
      <c r="X10">
        <v>1</v>
      </c>
      <c r="Y10">
        <v>2</v>
      </c>
      <c r="Z10">
        <f t="shared" si="7"/>
        <v>137.56834428840597</v>
      </c>
      <c r="AA10">
        <f t="shared" si="8"/>
        <v>37.568344288405967</v>
      </c>
      <c r="AC10">
        <v>2.1</v>
      </c>
      <c r="AD10">
        <f>SUMIF($V$2:$V$241,"&gt;2.1",$AA$2:$AA$241)</f>
        <v>167.6719600945849</v>
      </c>
      <c r="AE10">
        <f>SUMIF($V$2:$V$241,"&gt;2.1",$L$2:$L$241)</f>
        <v>845.76422030587446</v>
      </c>
      <c r="AF10" s="6">
        <f t="shared" si="9"/>
        <v>0.19824905815233657</v>
      </c>
    </row>
    <row r="11" spans="1:32">
      <c r="A11">
        <v>15</v>
      </c>
      <c r="B11" t="s">
        <v>1364</v>
      </c>
      <c r="C11" t="s">
        <v>1365</v>
      </c>
      <c r="D11">
        <v>0.63988969100000004</v>
      </c>
      <c r="E11">
        <v>0.14415624599999999</v>
      </c>
      <c r="F11">
        <v>0.19159975400000001</v>
      </c>
      <c r="G11">
        <v>0.57216293799999995</v>
      </c>
      <c r="H11">
        <v>0.51485018199999999</v>
      </c>
      <c r="I11" s="3">
        <v>45.46078401932396</v>
      </c>
      <c r="J11" s="3">
        <v>0</v>
      </c>
      <c r="K11" s="3">
        <v>4.9925200506348091</v>
      </c>
      <c r="L11" s="3">
        <f t="shared" si="3"/>
        <v>50.453304069958769</v>
      </c>
      <c r="M11">
        <v>2.4500000000000002</v>
      </c>
      <c r="N11">
        <v>2.87</v>
      </c>
      <c r="O11">
        <v>3.39</v>
      </c>
      <c r="P11" s="4">
        <f t="shared" si="4"/>
        <v>160.92561677738496</v>
      </c>
      <c r="Q11" s="4">
        <f t="shared" si="0"/>
        <v>49.546695930041231</v>
      </c>
      <c r="R11" s="4">
        <f t="shared" si="1"/>
        <v>66.47133890169323</v>
      </c>
      <c r="S11">
        <f t="shared" si="5"/>
        <v>2.2066251823186489</v>
      </c>
      <c r="T11">
        <f t="shared" si="2"/>
        <v>1.6950146984339072</v>
      </c>
      <c r="U11">
        <f t="shared" si="2"/>
        <v>1.8226344266568084</v>
      </c>
      <c r="V11" s="2">
        <f t="shared" si="6"/>
        <v>2.0055599696871287</v>
      </c>
      <c r="X11">
        <v>1</v>
      </c>
      <c r="Y11">
        <v>1</v>
      </c>
      <c r="Z11">
        <f t="shared" si="7"/>
        <v>66.47133890169323</v>
      </c>
      <c r="AA11">
        <f t="shared" si="8"/>
        <v>-33.52866109830677</v>
      </c>
      <c r="AC11" t="s">
        <v>65</v>
      </c>
      <c r="AD11">
        <f>SUMIF($V$2:$V$241,"&lt;2",$AA$2:$AA$241)</f>
        <v>-99.309000600113322</v>
      </c>
      <c r="AE11">
        <f>SUMIF($V$2:$V$241,"&lt;2",$L$2:$L$241)</f>
        <v>2816.946884786566</v>
      </c>
      <c r="AF11" s="6">
        <f t="shared" si="9"/>
        <v>-3.5254126066930708E-2</v>
      </c>
    </row>
    <row r="12" spans="1:32">
      <c r="A12">
        <v>16</v>
      </c>
      <c r="B12" t="s">
        <v>1361</v>
      </c>
      <c r="C12" t="s">
        <v>1366</v>
      </c>
      <c r="D12">
        <v>7.4244275999999998E-2</v>
      </c>
      <c r="E12">
        <v>0.72684375800000001</v>
      </c>
      <c r="F12">
        <v>0.18132763900000001</v>
      </c>
      <c r="G12">
        <v>0.43740182999999999</v>
      </c>
      <c r="H12">
        <v>0.317890273</v>
      </c>
      <c r="I12" s="3">
        <v>0</v>
      </c>
      <c r="J12" s="3">
        <v>33.427388530822206</v>
      </c>
      <c r="K12" s="3">
        <v>2.8833719063949363</v>
      </c>
      <c r="L12" s="3">
        <f t="shared" si="3"/>
        <v>36.310760437217141</v>
      </c>
      <c r="M12">
        <v>5.5</v>
      </c>
      <c r="N12">
        <v>1.61</v>
      </c>
      <c r="O12">
        <v>4</v>
      </c>
      <c r="P12" s="4">
        <f t="shared" si="4"/>
        <v>63.689239562782852</v>
      </c>
      <c r="Q12" s="4">
        <f t="shared" si="0"/>
        <v>117.50733509740661</v>
      </c>
      <c r="R12" s="4">
        <f t="shared" si="1"/>
        <v>75.222727188362597</v>
      </c>
      <c r="S12">
        <f t="shared" si="5"/>
        <v>1.8040660635243986</v>
      </c>
      <c r="T12">
        <f t="shared" si="2"/>
        <v>2.0700649771856239</v>
      </c>
      <c r="U12">
        <f t="shared" si="2"/>
        <v>1.8763490746512108</v>
      </c>
      <c r="V12" s="2">
        <f t="shared" si="6"/>
        <v>1.9787893337106608</v>
      </c>
      <c r="X12">
        <v>0</v>
      </c>
      <c r="Y12">
        <v>0</v>
      </c>
      <c r="Z12">
        <f t="shared" si="7"/>
        <v>75.222727188362597</v>
      </c>
      <c r="AA12">
        <f t="shared" si="8"/>
        <v>-24.777272811637403</v>
      </c>
    </row>
    <row r="13" spans="1:32">
      <c r="A13">
        <v>16</v>
      </c>
      <c r="B13" t="s">
        <v>1359</v>
      </c>
      <c r="C13" t="s">
        <v>1365</v>
      </c>
      <c r="D13">
        <v>0.54803494600000002</v>
      </c>
      <c r="E13">
        <v>0.171979889</v>
      </c>
      <c r="F13">
        <v>0.27683448999999999</v>
      </c>
      <c r="G13">
        <v>0.32880778199999999</v>
      </c>
      <c r="H13">
        <v>0.35414414900000002</v>
      </c>
      <c r="I13" s="3">
        <v>40.092881196964946</v>
      </c>
      <c r="J13" s="3">
        <v>0</v>
      </c>
      <c r="K13" s="3">
        <v>13.750453530246341</v>
      </c>
      <c r="L13" s="3">
        <f t="shared" si="3"/>
        <v>53.843334727211285</v>
      </c>
      <c r="M13">
        <v>3.1</v>
      </c>
      <c r="N13">
        <v>2.37</v>
      </c>
      <c r="O13">
        <v>3.29</v>
      </c>
      <c r="P13" s="4">
        <f t="shared" si="4"/>
        <v>170.44459698338005</v>
      </c>
      <c r="Q13" s="4">
        <f t="shared" si="0"/>
        <v>46.156665272788715</v>
      </c>
      <c r="R13" s="4">
        <f t="shared" si="1"/>
        <v>91.395657387299167</v>
      </c>
      <c r="S13">
        <f t="shared" si="5"/>
        <v>2.2315832388444945</v>
      </c>
      <c r="T13">
        <f t="shared" si="2"/>
        <v>1.6642344243690361</v>
      </c>
      <c r="U13">
        <f t="shared" si="2"/>
        <v>1.960925560968648</v>
      </c>
      <c r="V13" s="2">
        <f t="shared" si="6"/>
        <v>2.0520522789663329</v>
      </c>
      <c r="X13">
        <v>1</v>
      </c>
      <c r="Y13">
        <v>2</v>
      </c>
      <c r="Z13">
        <f t="shared" si="7"/>
        <v>46.156665272788715</v>
      </c>
      <c r="AA13">
        <f t="shared" si="8"/>
        <v>-53.843334727211285</v>
      </c>
    </row>
    <row r="14" spans="1:32">
      <c r="A14">
        <v>16</v>
      </c>
      <c r="B14" t="s">
        <v>1360</v>
      </c>
      <c r="C14" t="s">
        <v>1355</v>
      </c>
      <c r="D14">
        <v>0.39965936299999999</v>
      </c>
      <c r="E14">
        <v>0.32664837600000002</v>
      </c>
      <c r="F14">
        <v>0.177727934</v>
      </c>
      <c r="G14">
        <v>0.79416945500000002</v>
      </c>
      <c r="H14">
        <v>0.766240845</v>
      </c>
      <c r="I14" s="3">
        <v>0</v>
      </c>
      <c r="J14" s="3">
        <v>29.07036739222788</v>
      </c>
      <c r="K14" s="3">
        <v>5.5058926982293936</v>
      </c>
      <c r="L14" s="3">
        <f t="shared" si="3"/>
        <v>34.576260090457275</v>
      </c>
      <c r="M14">
        <v>1.33</v>
      </c>
      <c r="N14">
        <v>9</v>
      </c>
      <c r="O14">
        <v>5.25</v>
      </c>
      <c r="P14" s="4">
        <f t="shared" si="4"/>
        <v>65.423739909542732</v>
      </c>
      <c r="Q14" s="4">
        <f t="shared" si="0"/>
        <v>327.05704643959365</v>
      </c>
      <c r="R14" s="4">
        <f t="shared" si="1"/>
        <v>94.329676575247035</v>
      </c>
      <c r="S14">
        <f t="shared" si="5"/>
        <v>1.8157353666867386</v>
      </c>
      <c r="T14">
        <f t="shared" si="2"/>
        <v>2.514623510437457</v>
      </c>
      <c r="U14">
        <f t="shared" si="2"/>
        <v>1.9746483453914803</v>
      </c>
      <c r="V14" s="2">
        <f t="shared" si="6"/>
        <v>1.898023496765354</v>
      </c>
      <c r="X14">
        <v>1</v>
      </c>
      <c r="Y14">
        <v>3</v>
      </c>
      <c r="Z14">
        <f t="shared" si="7"/>
        <v>327.05704643959365</v>
      </c>
      <c r="AA14">
        <f t="shared" si="8"/>
        <v>227.05704643959365</v>
      </c>
    </row>
    <row r="15" spans="1:32">
      <c r="A15">
        <v>16</v>
      </c>
      <c r="B15" t="s">
        <v>1363</v>
      </c>
      <c r="C15" t="s">
        <v>1364</v>
      </c>
      <c r="D15">
        <v>0.542214635</v>
      </c>
      <c r="E15">
        <v>0.219245305</v>
      </c>
      <c r="F15">
        <v>0.17851978700000001</v>
      </c>
      <c r="G15">
        <v>0.74244694</v>
      </c>
      <c r="H15">
        <v>0.70013917400000003</v>
      </c>
      <c r="I15" s="3">
        <v>0</v>
      </c>
      <c r="J15" s="3">
        <v>7.1812207009846416</v>
      </c>
      <c r="K15" s="3">
        <v>0</v>
      </c>
      <c r="L15" s="3">
        <f t="shared" si="3"/>
        <v>7.1812207009846416</v>
      </c>
      <c r="M15">
        <v>1.5</v>
      </c>
      <c r="N15">
        <v>5.75</v>
      </c>
      <c r="O15">
        <v>4.75</v>
      </c>
      <c r="P15" s="4">
        <f t="shared" si="4"/>
        <v>92.818779299015361</v>
      </c>
      <c r="Q15" s="4">
        <f t="shared" si="0"/>
        <v>134.11079832967704</v>
      </c>
      <c r="R15" s="4">
        <f t="shared" si="1"/>
        <v>92.818779299015361</v>
      </c>
      <c r="S15">
        <f t="shared" si="5"/>
        <v>1.9676358525209798</v>
      </c>
      <c r="T15">
        <f t="shared" si="2"/>
        <v>2.1274637477709626</v>
      </c>
      <c r="U15">
        <f t="shared" si="2"/>
        <v>1.9676358525209798</v>
      </c>
      <c r="V15" s="2">
        <f t="shared" si="6"/>
        <v>1.8845793271296736</v>
      </c>
      <c r="X15">
        <v>1</v>
      </c>
      <c r="Y15">
        <v>3</v>
      </c>
      <c r="Z15">
        <f t="shared" si="7"/>
        <v>134.11079832967704</v>
      </c>
      <c r="AA15">
        <f t="shared" si="8"/>
        <v>34.110798329677039</v>
      </c>
    </row>
    <row r="16" spans="1:32">
      <c r="A16">
        <v>16</v>
      </c>
      <c r="B16" t="s">
        <v>1349</v>
      </c>
      <c r="C16" t="s">
        <v>1350</v>
      </c>
      <c r="D16">
        <v>0.24614322199999999</v>
      </c>
      <c r="E16">
        <v>0.299438488</v>
      </c>
      <c r="F16">
        <v>0.45437989600000001</v>
      </c>
      <c r="G16">
        <v>8.8280171000000004E-2</v>
      </c>
      <c r="H16">
        <v>0.16409151899999999</v>
      </c>
      <c r="I16" s="3">
        <v>0</v>
      </c>
      <c r="J16" s="3">
        <v>24.260663519228235</v>
      </c>
      <c r="K16" s="3">
        <v>35.974222167267747</v>
      </c>
      <c r="L16" s="3">
        <f t="shared" si="3"/>
        <v>60.234885686495986</v>
      </c>
      <c r="M16">
        <v>1.5</v>
      </c>
      <c r="N16">
        <v>7</v>
      </c>
      <c r="O16">
        <v>4.2</v>
      </c>
      <c r="P16" s="4">
        <f t="shared" si="4"/>
        <v>39.765114313504021</v>
      </c>
      <c r="Q16" s="4">
        <f t="shared" si="0"/>
        <v>209.58975894810163</v>
      </c>
      <c r="R16" s="4">
        <f t="shared" si="1"/>
        <v>190.85684741602856</v>
      </c>
      <c r="S16">
        <f t="shared" si="5"/>
        <v>1.599502235264888</v>
      </c>
      <c r="T16">
        <f t="shared" si="2"/>
        <v>2.32137005817339</v>
      </c>
      <c r="U16">
        <f t="shared" si="2"/>
        <v>2.2807077458499596</v>
      </c>
      <c r="V16" s="2">
        <f t="shared" si="6"/>
        <v>2.1251219224579128</v>
      </c>
      <c r="X16">
        <v>2</v>
      </c>
      <c r="Y16">
        <v>1</v>
      </c>
      <c r="Z16">
        <f t="shared" si="7"/>
        <v>39.765114313504021</v>
      </c>
      <c r="AA16">
        <f t="shared" si="8"/>
        <v>-60.234885686495979</v>
      </c>
    </row>
    <row r="17" spans="1:27">
      <c r="A17">
        <v>16</v>
      </c>
      <c r="B17" t="s">
        <v>1367</v>
      </c>
      <c r="C17" t="s">
        <v>1356</v>
      </c>
      <c r="D17">
        <v>0.31403299299999998</v>
      </c>
      <c r="E17">
        <v>0.44176439499999998</v>
      </c>
      <c r="F17">
        <v>0.19376958499999999</v>
      </c>
      <c r="G17">
        <v>0.76138627599999997</v>
      </c>
      <c r="H17">
        <v>0.73952685900000004</v>
      </c>
      <c r="I17" s="3">
        <v>0</v>
      </c>
      <c r="J17" s="3">
        <v>40.084146660621386</v>
      </c>
      <c r="K17" s="3">
        <v>11.620204400719903</v>
      </c>
      <c r="L17" s="3">
        <f t="shared" si="3"/>
        <v>51.704351061341285</v>
      </c>
      <c r="M17">
        <v>1.36</v>
      </c>
      <c r="N17">
        <v>7.5</v>
      </c>
      <c r="O17">
        <v>5.5</v>
      </c>
      <c r="P17" s="4">
        <f t="shared" si="4"/>
        <v>48.295648938658715</v>
      </c>
      <c r="Q17" s="4">
        <f t="shared" si="0"/>
        <v>348.92674889331909</v>
      </c>
      <c r="R17" s="4">
        <f t="shared" si="1"/>
        <v>112.20677314261816</v>
      </c>
      <c r="S17">
        <f t="shared" si="5"/>
        <v>1.683908005967881</v>
      </c>
      <c r="T17">
        <f t="shared" si="2"/>
        <v>2.5427342639493307</v>
      </c>
      <c r="U17">
        <f t="shared" si="2"/>
        <v>2.0500190730492185</v>
      </c>
      <c r="V17" s="2">
        <f t="shared" si="6"/>
        <v>2.0493234798369335</v>
      </c>
      <c r="X17">
        <v>0</v>
      </c>
      <c r="Y17">
        <v>0</v>
      </c>
      <c r="Z17">
        <f t="shared" si="7"/>
        <v>112.20677314261816</v>
      </c>
      <c r="AA17">
        <f t="shared" si="8"/>
        <v>12.206773142618161</v>
      </c>
    </row>
    <row r="18" spans="1:27">
      <c r="A18">
        <v>16</v>
      </c>
      <c r="B18" t="s">
        <v>1357</v>
      </c>
      <c r="C18" t="s">
        <v>1354</v>
      </c>
      <c r="D18">
        <v>0.201580908</v>
      </c>
      <c r="E18">
        <v>5.1232496000000002E-2</v>
      </c>
      <c r="F18">
        <v>0.74718637600000004</v>
      </c>
      <c r="G18">
        <v>3.8532190000000002E-3</v>
      </c>
      <c r="H18">
        <v>1.3826924000000001E-2</v>
      </c>
      <c r="I18" s="3">
        <v>0</v>
      </c>
      <c r="J18" s="3">
        <v>2.8856665389003435</v>
      </c>
      <c r="K18" s="3">
        <v>70.201685382787943</v>
      </c>
      <c r="L18" s="3">
        <f t="shared" si="3"/>
        <v>73.087351921688281</v>
      </c>
      <c r="M18">
        <v>1.25</v>
      </c>
      <c r="N18">
        <v>12</v>
      </c>
      <c r="O18">
        <v>6</v>
      </c>
      <c r="P18" s="4">
        <f t="shared" si="4"/>
        <v>26.912648078311719</v>
      </c>
      <c r="Q18" s="4">
        <f t="shared" si="0"/>
        <v>61.54064654511582</v>
      </c>
      <c r="R18" s="4">
        <f t="shared" si="1"/>
        <v>448.12276037503932</v>
      </c>
      <c r="S18">
        <f t="shared" si="5"/>
        <v>1.4299564324057841</v>
      </c>
      <c r="T18">
        <f t="shared" si="5"/>
        <v>1.7891620546267646</v>
      </c>
      <c r="U18">
        <f t="shared" si="5"/>
        <v>2.651397002503217</v>
      </c>
      <c r="V18" s="2">
        <f t="shared" si="6"/>
        <v>2.361002871489458</v>
      </c>
      <c r="X18">
        <v>2</v>
      </c>
      <c r="Y18">
        <v>1</v>
      </c>
      <c r="Z18">
        <f t="shared" si="7"/>
        <v>26.912648078311719</v>
      </c>
      <c r="AA18">
        <f t="shared" si="8"/>
        <v>-73.087351921688281</v>
      </c>
    </row>
    <row r="19" spans="1:27">
      <c r="A19">
        <v>16</v>
      </c>
      <c r="B19" t="s">
        <v>1368</v>
      </c>
      <c r="C19" t="s">
        <v>1358</v>
      </c>
      <c r="D19">
        <v>0.51907348900000005</v>
      </c>
      <c r="E19">
        <v>0.201489417</v>
      </c>
      <c r="F19">
        <v>0.276213506</v>
      </c>
      <c r="G19">
        <v>0.35762345600000001</v>
      </c>
      <c r="H19">
        <v>0.394020123</v>
      </c>
      <c r="I19" s="3">
        <v>0</v>
      </c>
      <c r="J19" s="3">
        <v>0</v>
      </c>
      <c r="K19" s="3">
        <v>0</v>
      </c>
      <c r="L19" s="3">
        <f t="shared" si="3"/>
        <v>0</v>
      </c>
      <c r="M19">
        <v>1.83</v>
      </c>
      <c r="N19">
        <v>4.5</v>
      </c>
      <c r="O19">
        <v>3.6</v>
      </c>
      <c r="P19" s="4">
        <f t="shared" si="4"/>
        <v>100</v>
      </c>
      <c r="Q19" s="4">
        <f t="shared" si="0"/>
        <v>100</v>
      </c>
      <c r="R19" s="4">
        <f t="shared" si="1"/>
        <v>100</v>
      </c>
      <c r="S19">
        <f t="shared" si="5"/>
        <v>2</v>
      </c>
      <c r="T19">
        <f t="shared" si="5"/>
        <v>2</v>
      </c>
      <c r="U19">
        <f t="shared" si="5"/>
        <v>2</v>
      </c>
      <c r="V19" s="2">
        <f t="shared" si="6"/>
        <v>1.993552824</v>
      </c>
      <c r="X19">
        <v>2</v>
      </c>
      <c r="Y19">
        <v>2</v>
      </c>
      <c r="Z19">
        <f t="shared" si="7"/>
        <v>100</v>
      </c>
      <c r="AA19">
        <f t="shared" si="8"/>
        <v>0</v>
      </c>
    </row>
    <row r="20" spans="1:27">
      <c r="A20">
        <v>16</v>
      </c>
      <c r="B20" t="s">
        <v>1364</v>
      </c>
      <c r="C20" t="s">
        <v>1367</v>
      </c>
      <c r="D20">
        <v>0.107630744</v>
      </c>
      <c r="E20">
        <v>0.68972238900000005</v>
      </c>
      <c r="F20">
        <v>0.17165660399999999</v>
      </c>
      <c r="G20">
        <v>0.56523484800000001</v>
      </c>
      <c r="H20">
        <v>0.46810875699999999</v>
      </c>
      <c r="I20" s="3">
        <v>0</v>
      </c>
      <c r="J20" s="3">
        <v>64.034241506316448</v>
      </c>
      <c r="K20" s="3">
        <v>11.111854627950773</v>
      </c>
      <c r="L20" s="3">
        <f t="shared" si="3"/>
        <v>75.146096134267225</v>
      </c>
      <c r="M20">
        <v>2.04</v>
      </c>
      <c r="N20">
        <v>3.6</v>
      </c>
      <c r="O20">
        <v>3.5</v>
      </c>
      <c r="P20" s="4">
        <f t="shared" si="4"/>
        <v>24.853903865732779</v>
      </c>
      <c r="Q20" s="4">
        <f t="shared" si="0"/>
        <v>255.37717328847197</v>
      </c>
      <c r="R20" s="4">
        <f t="shared" si="1"/>
        <v>63.74539506356048</v>
      </c>
      <c r="S20">
        <f t="shared" si="5"/>
        <v>1.3953946141633682</v>
      </c>
      <c r="T20">
        <f t="shared" si="5"/>
        <v>2.4071820755511251</v>
      </c>
      <c r="U20">
        <f t="shared" si="5"/>
        <v>1.8044488170162782</v>
      </c>
      <c r="V20" s="2">
        <f t="shared" si="6"/>
        <v>2.1202202884239285</v>
      </c>
      <c r="X20">
        <v>1</v>
      </c>
      <c r="Y20">
        <v>3</v>
      </c>
      <c r="Z20">
        <f t="shared" si="7"/>
        <v>255.37717328847197</v>
      </c>
      <c r="AA20">
        <f t="shared" si="8"/>
        <v>155.37717328847197</v>
      </c>
    </row>
    <row r="21" spans="1:27">
      <c r="A21">
        <v>16</v>
      </c>
      <c r="B21" t="s">
        <v>1355</v>
      </c>
      <c r="C21" t="s">
        <v>1348</v>
      </c>
      <c r="D21">
        <v>0.76542282900000003</v>
      </c>
      <c r="E21">
        <v>5.4992172999999998E-2</v>
      </c>
      <c r="F21">
        <v>0.152427113</v>
      </c>
      <c r="G21">
        <v>0.47106856000000003</v>
      </c>
      <c r="H21">
        <v>0.297954897</v>
      </c>
      <c r="I21" s="3">
        <v>37.605549173105473</v>
      </c>
      <c r="J21" s="3">
        <v>0</v>
      </c>
      <c r="K21" s="3">
        <v>4.4039966508048776E-2</v>
      </c>
      <c r="L21" s="3">
        <f t="shared" si="3"/>
        <v>37.649589139613525</v>
      </c>
      <c r="M21">
        <v>1.5</v>
      </c>
      <c r="N21">
        <v>7</v>
      </c>
      <c r="O21">
        <v>4.2</v>
      </c>
      <c r="P21" s="4">
        <f t="shared" si="4"/>
        <v>118.75873462004469</v>
      </c>
      <c r="Q21" s="4">
        <f t="shared" si="0"/>
        <v>62.350410860386475</v>
      </c>
      <c r="R21" s="4">
        <f t="shared" si="1"/>
        <v>62.535378719720285</v>
      </c>
      <c r="S21">
        <f t="shared" si="5"/>
        <v>2.0746655615203373</v>
      </c>
      <c r="T21">
        <f t="shared" si="5"/>
        <v>1.7948393196238761</v>
      </c>
      <c r="U21">
        <f t="shared" si="5"/>
        <v>1.7961257843152907</v>
      </c>
      <c r="V21" s="2">
        <f t="shared" si="6"/>
        <v>1.9604767655877691</v>
      </c>
      <c r="X21">
        <v>2</v>
      </c>
      <c r="Y21">
        <v>0</v>
      </c>
      <c r="Z21">
        <f t="shared" si="7"/>
        <v>118.75873462004469</v>
      </c>
      <c r="AA21">
        <f t="shared" si="8"/>
        <v>18.758734620044692</v>
      </c>
    </row>
    <row r="22" spans="1:27">
      <c r="A22">
        <v>17</v>
      </c>
      <c r="B22" t="s">
        <v>1365</v>
      </c>
      <c r="C22" t="s">
        <v>1363</v>
      </c>
      <c r="D22">
        <v>0.137958635</v>
      </c>
      <c r="E22">
        <v>0.61932984599999996</v>
      </c>
      <c r="F22">
        <v>0.14418046400000001</v>
      </c>
      <c r="G22">
        <v>0.72928618899999997</v>
      </c>
      <c r="H22">
        <v>0.64515092399999996</v>
      </c>
      <c r="I22" s="3">
        <v>0</v>
      </c>
      <c r="J22" s="3">
        <v>55.205319111105808</v>
      </c>
      <c r="K22" s="3">
        <v>4.2623225137893872</v>
      </c>
      <c r="L22" s="3">
        <f t="shared" si="3"/>
        <v>59.467641624895194</v>
      </c>
      <c r="M22">
        <v>2.37</v>
      </c>
      <c r="N22">
        <v>3</v>
      </c>
      <c r="O22">
        <v>3.39</v>
      </c>
      <c r="P22" s="4">
        <f t="shared" si="4"/>
        <v>40.532358375104806</v>
      </c>
      <c r="Q22" s="4">
        <f t="shared" si="0"/>
        <v>206.14831570842222</v>
      </c>
      <c r="R22" s="4">
        <f t="shared" si="1"/>
        <v>54.981631696850826</v>
      </c>
      <c r="S22">
        <f t="shared" si="5"/>
        <v>1.6078018738995097</v>
      </c>
      <c r="T22">
        <f t="shared" si="5"/>
        <v>2.3141797908398933</v>
      </c>
      <c r="U22">
        <f t="shared" si="5"/>
        <v>1.7402176243110727</v>
      </c>
      <c r="V22" s="2">
        <f t="shared" si="6"/>
        <v>1.90595614988495</v>
      </c>
      <c r="X22">
        <v>3</v>
      </c>
      <c r="Y22">
        <v>3</v>
      </c>
      <c r="Z22">
        <f t="shared" si="7"/>
        <v>54.981631696850826</v>
      </c>
      <c r="AA22">
        <f t="shared" si="8"/>
        <v>-45.018368303149174</v>
      </c>
    </row>
    <row r="23" spans="1:27">
      <c r="A23">
        <v>17</v>
      </c>
      <c r="B23" t="s">
        <v>1348</v>
      </c>
      <c r="C23" t="s">
        <v>1368</v>
      </c>
      <c r="D23">
        <v>0.476641649</v>
      </c>
      <c r="E23">
        <v>0.110245154</v>
      </c>
      <c r="F23">
        <v>0.41288887600000002</v>
      </c>
      <c r="G23">
        <v>9.7196387999999995E-2</v>
      </c>
      <c r="H23">
        <v>0.128763082</v>
      </c>
      <c r="I23" s="3">
        <v>36.031362826639885</v>
      </c>
      <c r="J23" s="3">
        <v>0</v>
      </c>
      <c r="K23" s="3">
        <v>30.527787037862293</v>
      </c>
      <c r="L23" s="3">
        <f t="shared" si="3"/>
        <v>66.559149864502174</v>
      </c>
      <c r="M23">
        <v>2.87</v>
      </c>
      <c r="N23">
        <v>2.62</v>
      </c>
      <c r="O23">
        <v>3.1</v>
      </c>
      <c r="P23" s="4">
        <f t="shared" si="4"/>
        <v>136.85086144795432</v>
      </c>
      <c r="Q23" s="4">
        <f t="shared" si="0"/>
        <v>33.440850135497826</v>
      </c>
      <c r="R23" s="4">
        <f t="shared" si="1"/>
        <v>128.07698995287095</v>
      </c>
      <c r="S23">
        <f t="shared" si="5"/>
        <v>2.1362475355489594</v>
      </c>
      <c r="T23">
        <f t="shared" si="5"/>
        <v>1.5242773095702833</v>
      </c>
      <c r="U23">
        <f t="shared" si="5"/>
        <v>2.1074711123042817</v>
      </c>
      <c r="V23" s="2">
        <f t="shared" si="6"/>
        <v>2.0564201135103084</v>
      </c>
      <c r="X23">
        <v>1</v>
      </c>
      <c r="Y23">
        <v>2</v>
      </c>
      <c r="Z23">
        <f t="shared" si="7"/>
        <v>33.440850135497826</v>
      </c>
      <c r="AA23">
        <f t="shared" si="8"/>
        <v>-66.559149864502174</v>
      </c>
    </row>
    <row r="24" spans="1:27">
      <c r="A24">
        <v>17</v>
      </c>
      <c r="B24" t="s">
        <v>1350</v>
      </c>
      <c r="C24" t="s">
        <v>1362</v>
      </c>
      <c r="D24">
        <v>0.170719329</v>
      </c>
      <c r="E24">
        <v>0.60451922700000005</v>
      </c>
      <c r="F24">
        <v>0.17296760999999999</v>
      </c>
      <c r="G24">
        <v>0.69696430899999995</v>
      </c>
      <c r="H24">
        <v>0.63675375700000003</v>
      </c>
      <c r="I24" s="3">
        <v>4.3362245020211549</v>
      </c>
      <c r="J24" s="3">
        <v>0</v>
      </c>
      <c r="K24" s="3">
        <v>0</v>
      </c>
      <c r="L24" s="3">
        <f t="shared" si="3"/>
        <v>4.3362245020211549</v>
      </c>
      <c r="M24">
        <v>7</v>
      </c>
      <c r="N24">
        <v>1.44</v>
      </c>
      <c r="O24">
        <v>4.75</v>
      </c>
      <c r="P24" s="4">
        <f t="shared" si="4"/>
        <v>126.01734701212693</v>
      </c>
      <c r="Q24" s="4">
        <f t="shared" si="0"/>
        <v>95.663775497978847</v>
      </c>
      <c r="R24" s="4">
        <f t="shared" si="1"/>
        <v>95.663775497978847</v>
      </c>
      <c r="S24">
        <f t="shared" si="5"/>
        <v>2.1004303323643176</v>
      </c>
      <c r="T24">
        <f t="shared" si="5"/>
        <v>1.9807475168828217</v>
      </c>
      <c r="U24">
        <f t="shared" si="5"/>
        <v>1.9807475168828217</v>
      </c>
      <c r="V24" s="2">
        <f t="shared" si="6"/>
        <v>1.8985891787493125</v>
      </c>
      <c r="X24">
        <v>0</v>
      </c>
      <c r="Y24">
        <v>3</v>
      </c>
      <c r="Z24">
        <f t="shared" si="7"/>
        <v>95.663775497978847</v>
      </c>
      <c r="AA24">
        <f t="shared" si="8"/>
        <v>-4.3362245020211532</v>
      </c>
    </row>
    <row r="25" spans="1:27">
      <c r="A25">
        <v>17</v>
      </c>
      <c r="B25" t="s">
        <v>1351</v>
      </c>
      <c r="C25" t="s">
        <v>1356</v>
      </c>
      <c r="D25">
        <v>0.29963599899999999</v>
      </c>
      <c r="E25">
        <v>0.39490023600000002</v>
      </c>
      <c r="F25">
        <v>0.304076966</v>
      </c>
      <c r="G25">
        <v>0.32967327200000002</v>
      </c>
      <c r="H25">
        <v>0.40225666100000002</v>
      </c>
      <c r="I25" s="3">
        <v>0</v>
      </c>
      <c r="J25" s="3">
        <v>0</v>
      </c>
      <c r="K25" s="3">
        <v>5.5876808131205054E-2</v>
      </c>
      <c r="L25" s="3">
        <f t="shared" si="3"/>
        <v>5.5876808131205054E-2</v>
      </c>
      <c r="M25">
        <v>3.25</v>
      </c>
      <c r="N25">
        <v>2.25</v>
      </c>
      <c r="O25">
        <v>3.29</v>
      </c>
      <c r="P25" s="4">
        <f t="shared" si="4"/>
        <v>99.944123191868798</v>
      </c>
      <c r="Q25" s="4">
        <f t="shared" si="0"/>
        <v>99.944123191868798</v>
      </c>
      <c r="R25" s="4">
        <f t="shared" si="1"/>
        <v>100.12795789062046</v>
      </c>
      <c r="S25">
        <f t="shared" si="5"/>
        <v>1.9997572622822606</v>
      </c>
      <c r="T25">
        <f t="shared" si="5"/>
        <v>1.9997572622822606</v>
      </c>
      <c r="U25">
        <f t="shared" si="5"/>
        <v>2.0005553588211349</v>
      </c>
      <c r="V25" s="2">
        <f t="shared" si="6"/>
        <v>1.9972266836848009</v>
      </c>
      <c r="X25">
        <v>0</v>
      </c>
      <c r="Y25">
        <v>1</v>
      </c>
      <c r="Z25">
        <f t="shared" si="7"/>
        <v>99.944123191868798</v>
      </c>
      <c r="AA25">
        <f t="shared" si="8"/>
        <v>-5.5876808131202438E-2</v>
      </c>
    </row>
    <row r="26" spans="1:27">
      <c r="A26">
        <v>17</v>
      </c>
      <c r="B26" t="s">
        <v>1361</v>
      </c>
      <c r="C26" t="s">
        <v>1350</v>
      </c>
      <c r="D26">
        <v>0.32701622200000002</v>
      </c>
      <c r="E26">
        <v>0.32701622200000002</v>
      </c>
      <c r="F26">
        <v>0.34551964099999999</v>
      </c>
      <c r="G26">
        <v>0.231743691</v>
      </c>
      <c r="H26">
        <v>0.31772662800000001</v>
      </c>
      <c r="I26" s="3">
        <v>0</v>
      </c>
      <c r="J26" s="3">
        <v>0</v>
      </c>
      <c r="K26" s="3">
        <v>1.5896032969561897E-2</v>
      </c>
      <c r="L26" s="3">
        <f t="shared" si="3"/>
        <v>1.5896032969561897E-2</v>
      </c>
      <c r="M26">
        <v>2.54</v>
      </c>
      <c r="N26">
        <v>3</v>
      </c>
      <c r="O26">
        <v>3</v>
      </c>
      <c r="P26" s="4">
        <f t="shared" si="4"/>
        <v>99.984103967030435</v>
      </c>
      <c r="Q26" s="4">
        <f t="shared" si="0"/>
        <v>99.984103967030435</v>
      </c>
      <c r="R26" s="4">
        <f t="shared" si="1"/>
        <v>100.03179206593913</v>
      </c>
      <c r="S26">
        <f t="shared" si="5"/>
        <v>1.9999309589184298</v>
      </c>
      <c r="T26">
        <f t="shared" si="5"/>
        <v>1.9999309589184298</v>
      </c>
      <c r="U26">
        <f t="shared" si="5"/>
        <v>2.0001380492448657</v>
      </c>
      <c r="V26" s="2">
        <f t="shared" si="6"/>
        <v>1.9991067136182106</v>
      </c>
      <c r="X26">
        <v>2</v>
      </c>
      <c r="Y26">
        <v>3</v>
      </c>
      <c r="Z26">
        <f t="shared" si="7"/>
        <v>99.984103967030435</v>
      </c>
      <c r="AA26">
        <f t="shared" si="8"/>
        <v>-1.5896032969564544E-2</v>
      </c>
    </row>
    <row r="27" spans="1:27">
      <c r="A27">
        <v>17</v>
      </c>
      <c r="B27" t="s">
        <v>1354</v>
      </c>
      <c r="C27" t="s">
        <v>1361</v>
      </c>
      <c r="D27">
        <v>0.46405116000000002</v>
      </c>
      <c r="E27">
        <v>0.16680081299999999</v>
      </c>
      <c r="F27">
        <v>0.36872540999999998</v>
      </c>
      <c r="G27">
        <v>0.158709027</v>
      </c>
      <c r="H27">
        <v>0.21418172299999999</v>
      </c>
      <c r="I27" s="3">
        <v>32.409447865160999</v>
      </c>
      <c r="J27" s="3">
        <v>0</v>
      </c>
      <c r="K27" s="3">
        <v>22.170187022140158</v>
      </c>
      <c r="L27" s="3">
        <f t="shared" si="3"/>
        <v>54.579634887301154</v>
      </c>
      <c r="M27">
        <v>3.2</v>
      </c>
      <c r="N27">
        <v>2.37</v>
      </c>
      <c r="O27">
        <v>3.2</v>
      </c>
      <c r="P27" s="4">
        <f t="shared" si="4"/>
        <v>149.13059828121402</v>
      </c>
      <c r="Q27" s="4">
        <f t="shared" si="0"/>
        <v>45.420365112698846</v>
      </c>
      <c r="R27" s="4">
        <f t="shared" si="1"/>
        <v>116.36496358354735</v>
      </c>
      <c r="S27">
        <f t="shared" si="5"/>
        <v>2.1735667601620792</v>
      </c>
      <c r="T27">
        <f t="shared" si="5"/>
        <v>1.6572506209844002</v>
      </c>
      <c r="U27">
        <f t="shared" si="5"/>
        <v>2.0658222379357065</v>
      </c>
      <c r="V27" s="2">
        <f t="shared" si="6"/>
        <v>2.0467980789855682</v>
      </c>
      <c r="X27">
        <v>1</v>
      </c>
      <c r="Y27">
        <v>0</v>
      </c>
      <c r="Z27">
        <f t="shared" si="7"/>
        <v>149.13059828121402</v>
      </c>
      <c r="AA27">
        <f t="shared" si="8"/>
        <v>49.13059828121402</v>
      </c>
    </row>
    <row r="28" spans="1:27">
      <c r="A28">
        <v>17</v>
      </c>
      <c r="B28" t="s">
        <v>1356</v>
      </c>
      <c r="C28" t="s">
        <v>1359</v>
      </c>
      <c r="D28">
        <v>0.32701622200000002</v>
      </c>
      <c r="E28">
        <v>0.32701622200000002</v>
      </c>
      <c r="F28">
        <v>0.34551964099999999</v>
      </c>
      <c r="G28">
        <v>0.231743691</v>
      </c>
      <c r="H28">
        <v>0.31772662800000001</v>
      </c>
      <c r="I28" s="3">
        <v>0</v>
      </c>
      <c r="J28" s="3">
        <v>23.382490478109403</v>
      </c>
      <c r="K28" s="3">
        <v>20.498123774261327</v>
      </c>
      <c r="L28" s="3">
        <f t="shared" si="3"/>
        <v>43.880614252370734</v>
      </c>
      <c r="M28">
        <v>1.57</v>
      </c>
      <c r="N28">
        <v>6</v>
      </c>
      <c r="O28">
        <v>4</v>
      </c>
      <c r="P28" s="4">
        <f t="shared" si="4"/>
        <v>56.119385747629266</v>
      </c>
      <c r="Q28" s="4">
        <f t="shared" si="0"/>
        <v>196.41432861628567</v>
      </c>
      <c r="R28" s="4">
        <f t="shared" si="1"/>
        <v>138.1118808446746</v>
      </c>
      <c r="S28">
        <f t="shared" si="5"/>
        <v>1.7491129088303949</v>
      </c>
      <c r="T28">
        <f t="shared" si="5"/>
        <v>2.2931731668114175</v>
      </c>
      <c r="U28">
        <f t="shared" si="5"/>
        <v>2.140231039645577</v>
      </c>
      <c r="V28" s="2">
        <f t="shared" si="6"/>
        <v>2.0613849811749883</v>
      </c>
      <c r="X28">
        <v>0</v>
      </c>
      <c r="Y28">
        <v>0</v>
      </c>
      <c r="Z28">
        <f t="shared" si="7"/>
        <v>138.1118808446746</v>
      </c>
      <c r="AA28">
        <f t="shared" si="8"/>
        <v>38.111880844674602</v>
      </c>
    </row>
    <row r="29" spans="1:27">
      <c r="A29">
        <v>17</v>
      </c>
      <c r="B29" t="s">
        <v>1358</v>
      </c>
      <c r="C29" t="s">
        <v>1349</v>
      </c>
      <c r="D29">
        <v>0.301387246</v>
      </c>
      <c r="E29">
        <v>0.33172088100000002</v>
      </c>
      <c r="F29">
        <v>0.36662328999999999</v>
      </c>
      <c r="G29">
        <v>0.19192688699999999</v>
      </c>
      <c r="H29">
        <v>0.278972742</v>
      </c>
      <c r="I29" s="3">
        <v>19.872669481240116</v>
      </c>
      <c r="J29" s="3">
        <v>0</v>
      </c>
      <c r="K29" s="3">
        <v>23.426894642824966</v>
      </c>
      <c r="L29" s="3">
        <f t="shared" si="3"/>
        <v>43.299564124065085</v>
      </c>
      <c r="M29">
        <v>5.5</v>
      </c>
      <c r="N29">
        <v>1.57</v>
      </c>
      <c r="O29">
        <v>4.33</v>
      </c>
      <c r="P29" s="4">
        <f t="shared" si="4"/>
        <v>166.00011802275554</v>
      </c>
      <c r="Q29" s="4">
        <f t="shared" si="0"/>
        <v>56.700435875934929</v>
      </c>
      <c r="R29" s="4">
        <f t="shared" si="1"/>
        <v>158.13888967936703</v>
      </c>
      <c r="S29">
        <f t="shared" si="5"/>
        <v>2.2201083968148336</v>
      </c>
      <c r="T29">
        <f t="shared" si="5"/>
        <v>1.7535863974781929</v>
      </c>
      <c r="U29">
        <f t="shared" si="5"/>
        <v>2.1990386852151387</v>
      </c>
      <c r="V29" s="2">
        <f t="shared" si="6"/>
        <v>2.0570323778294286</v>
      </c>
      <c r="X29">
        <v>3</v>
      </c>
      <c r="Y29">
        <v>0</v>
      </c>
      <c r="Z29">
        <f t="shared" si="7"/>
        <v>166.00011802275554</v>
      </c>
      <c r="AA29">
        <f t="shared" si="8"/>
        <v>66.000118022755544</v>
      </c>
    </row>
    <row r="30" spans="1:27">
      <c r="A30">
        <v>17</v>
      </c>
      <c r="B30" t="s">
        <v>1366</v>
      </c>
      <c r="C30" t="s">
        <v>1351</v>
      </c>
      <c r="D30">
        <v>0.62585803399999995</v>
      </c>
      <c r="E30">
        <v>0.151810378</v>
      </c>
      <c r="F30">
        <v>0.20425526599999999</v>
      </c>
      <c r="G30">
        <v>0.53701578800000005</v>
      </c>
      <c r="H30">
        <v>0.49488306199999998</v>
      </c>
      <c r="I30" s="3">
        <v>18.867432604830434</v>
      </c>
      <c r="J30" s="3">
        <v>0</v>
      </c>
      <c r="K30" s="3">
        <v>2.1396375117563773E-2</v>
      </c>
      <c r="L30" s="3">
        <f t="shared" si="3"/>
        <v>18.888828979947998</v>
      </c>
      <c r="M30">
        <v>1.8</v>
      </c>
      <c r="N30">
        <v>4.2</v>
      </c>
      <c r="O30">
        <v>4</v>
      </c>
      <c r="P30" s="4">
        <f t="shared" si="4"/>
        <v>115.07254970874679</v>
      </c>
      <c r="Q30" s="4">
        <f t="shared" si="0"/>
        <v>81.111171020051998</v>
      </c>
      <c r="R30" s="4">
        <f t="shared" si="1"/>
        <v>81.196756520522257</v>
      </c>
      <c r="S30">
        <f t="shared" si="5"/>
        <v>2.0609717360378785</v>
      </c>
      <c r="T30">
        <f t="shared" si="5"/>
        <v>1.9090806714523851</v>
      </c>
      <c r="U30">
        <f t="shared" si="5"/>
        <v>1.9095386812932271</v>
      </c>
      <c r="V30" s="2">
        <f t="shared" si="6"/>
        <v>1.969727308496751</v>
      </c>
      <c r="X30">
        <v>1</v>
      </c>
      <c r="Y30">
        <v>0</v>
      </c>
      <c r="Z30">
        <f t="shared" si="7"/>
        <v>115.07254970874679</v>
      </c>
      <c r="AA30">
        <f t="shared" si="8"/>
        <v>15.072549708746791</v>
      </c>
    </row>
    <row r="31" spans="1:27">
      <c r="A31">
        <v>17</v>
      </c>
      <c r="B31" t="s">
        <v>1353</v>
      </c>
      <c r="C31" t="s">
        <v>1357</v>
      </c>
      <c r="D31">
        <v>0.55294983399999997</v>
      </c>
      <c r="E31">
        <v>8.7488271000000006E-2</v>
      </c>
      <c r="F31">
        <v>9.6226117999999999E-2</v>
      </c>
      <c r="G31">
        <v>0.67138989599999999</v>
      </c>
      <c r="H31">
        <v>0.58430424000000003</v>
      </c>
      <c r="I31" s="3">
        <v>71.126288418335108</v>
      </c>
      <c r="J31" s="3">
        <v>0</v>
      </c>
      <c r="K31" s="3">
        <v>7.9559500492109239</v>
      </c>
      <c r="L31" s="3">
        <f t="shared" si="3"/>
        <v>79.082238467546034</v>
      </c>
      <c r="M31">
        <v>5.5</v>
      </c>
      <c r="N31">
        <v>1.61</v>
      </c>
      <c r="O31">
        <v>3.89</v>
      </c>
      <c r="P31" s="4">
        <f t="shared" si="4"/>
        <v>412.11234783329706</v>
      </c>
      <c r="Q31" s="4">
        <f t="shared" si="0"/>
        <v>20.917761532453969</v>
      </c>
      <c r="R31" s="4">
        <f t="shared" si="1"/>
        <v>51.866407223884465</v>
      </c>
      <c r="S31">
        <f t="shared" si="5"/>
        <v>2.6150156271805596</v>
      </c>
      <c r="T31">
        <f t="shared" si="5"/>
        <v>1.3205152076274662</v>
      </c>
      <c r="U31">
        <f t="shared" si="5"/>
        <v>1.7148861655397181</v>
      </c>
      <c r="V31" s="2">
        <f t="shared" si="6"/>
        <v>1.7265188878232216</v>
      </c>
      <c r="X31">
        <v>0</v>
      </c>
      <c r="Y31">
        <v>1</v>
      </c>
      <c r="Z31">
        <f t="shared" si="7"/>
        <v>20.917761532453969</v>
      </c>
      <c r="AA31">
        <f t="shared" si="8"/>
        <v>-79.082238467546034</v>
      </c>
    </row>
    <row r="32" spans="1:27">
      <c r="A32">
        <v>18</v>
      </c>
      <c r="B32" t="s">
        <v>1354</v>
      </c>
      <c r="C32" t="s">
        <v>1367</v>
      </c>
      <c r="D32">
        <v>0.123358364</v>
      </c>
      <c r="E32">
        <v>0.56895903199999998</v>
      </c>
      <c r="F32">
        <v>0.306020289</v>
      </c>
      <c r="G32">
        <v>0.22337810899999999</v>
      </c>
      <c r="H32">
        <v>0.23602028999999999</v>
      </c>
      <c r="I32" s="3">
        <v>0</v>
      </c>
      <c r="J32" s="3">
        <v>54.58091339640778</v>
      </c>
      <c r="K32" s="3">
        <v>26.277012776163065</v>
      </c>
      <c r="L32" s="3">
        <f t="shared" si="3"/>
        <v>80.857926172570842</v>
      </c>
      <c r="M32">
        <v>1.44</v>
      </c>
      <c r="N32">
        <v>8</v>
      </c>
      <c r="O32">
        <v>4.33</v>
      </c>
      <c r="P32" s="4">
        <f t="shared" si="4"/>
        <v>19.142073827429154</v>
      </c>
      <c r="Q32" s="4">
        <f t="shared" si="0"/>
        <v>455.7893809986914</v>
      </c>
      <c r="R32" s="4">
        <f t="shared" si="1"/>
        <v>132.92153914821523</v>
      </c>
      <c r="S32">
        <f t="shared" si="5"/>
        <v>1.2819889868901151</v>
      </c>
      <c r="T32">
        <f t="shared" si="5"/>
        <v>2.6587642027500307</v>
      </c>
      <c r="U32">
        <f t="shared" si="5"/>
        <v>2.1235953614940239</v>
      </c>
      <c r="V32" s="2">
        <f t="shared" si="6"/>
        <v>2.320735237445152</v>
      </c>
      <c r="X32">
        <v>0</v>
      </c>
      <c r="Y32">
        <v>1</v>
      </c>
      <c r="Z32">
        <f t="shared" si="7"/>
        <v>455.7893809986914</v>
      </c>
      <c r="AA32">
        <f t="shared" si="8"/>
        <v>355.7893809986914</v>
      </c>
    </row>
    <row r="33" spans="1:27">
      <c r="A33">
        <v>18</v>
      </c>
      <c r="B33" t="s">
        <v>1356</v>
      </c>
      <c r="C33" t="s">
        <v>1349</v>
      </c>
      <c r="D33">
        <v>0.42321946399999999</v>
      </c>
      <c r="E33">
        <v>0.33542361500000001</v>
      </c>
      <c r="F33">
        <v>0.19997953800000001</v>
      </c>
      <c r="G33">
        <v>0.74805784799999997</v>
      </c>
      <c r="H33">
        <v>0.73167081899999997</v>
      </c>
      <c r="I33" s="3">
        <v>93.51</v>
      </c>
      <c r="J33" s="3">
        <v>0</v>
      </c>
      <c r="K33" s="3">
        <v>6.4835599312347325</v>
      </c>
      <c r="L33" s="3">
        <f t="shared" si="3"/>
        <v>99.993559931234742</v>
      </c>
      <c r="M33">
        <v>15</v>
      </c>
      <c r="N33">
        <v>1.19</v>
      </c>
      <c r="O33">
        <v>6.5</v>
      </c>
      <c r="P33" s="4">
        <f t="shared" si="4"/>
        <v>1402.6564400687653</v>
      </c>
      <c r="Q33" s="4">
        <f t="shared" si="0"/>
        <v>6.4400687652623745E-3</v>
      </c>
      <c r="R33" s="4">
        <f t="shared" si="1"/>
        <v>42.149579621791034</v>
      </c>
      <c r="S33">
        <f t="shared" si="5"/>
        <v>3.1469513100491944</v>
      </c>
      <c r="T33">
        <f t="shared" si="5"/>
        <v>-2.1911094953397914</v>
      </c>
      <c r="U33">
        <f t="shared" si="5"/>
        <v>1.6247932475527687</v>
      </c>
      <c r="V33" s="2">
        <f t="shared" si="6"/>
        <v>0.92182658187654187</v>
      </c>
      <c r="X33">
        <v>1</v>
      </c>
      <c r="Y33">
        <v>1</v>
      </c>
      <c r="Z33">
        <f t="shared" si="7"/>
        <v>42.149579621791034</v>
      </c>
      <c r="AA33">
        <f t="shared" si="8"/>
        <v>-57.850420378208966</v>
      </c>
    </row>
    <row r="34" spans="1:27">
      <c r="A34">
        <v>18</v>
      </c>
      <c r="B34" t="s">
        <v>1359</v>
      </c>
      <c r="C34" t="s">
        <v>1348</v>
      </c>
      <c r="D34">
        <v>0.72449582000000001</v>
      </c>
      <c r="E34">
        <v>5.6154883000000003E-2</v>
      </c>
      <c r="F34">
        <v>0.21118403399999999</v>
      </c>
      <c r="G34">
        <v>0.313043717</v>
      </c>
      <c r="H34">
        <v>0.20075520499999999</v>
      </c>
      <c r="I34" s="3">
        <v>20.34768224606151</v>
      </c>
      <c r="J34" s="3">
        <v>0</v>
      </c>
      <c r="K34" s="3">
        <v>3.7667531827979865</v>
      </c>
      <c r="L34" s="3">
        <f t="shared" si="3"/>
        <v>24.114435428859498</v>
      </c>
      <c r="M34">
        <v>1.44</v>
      </c>
      <c r="N34">
        <v>8</v>
      </c>
      <c r="O34">
        <v>4.33</v>
      </c>
      <c r="P34" s="4">
        <f t="shared" si="4"/>
        <v>105.18622700546908</v>
      </c>
      <c r="Q34" s="4">
        <f t="shared" si="0"/>
        <v>75.885564571140506</v>
      </c>
      <c r="R34" s="4">
        <f t="shared" si="1"/>
        <v>92.195605852655788</v>
      </c>
      <c r="S34">
        <f t="shared" si="5"/>
        <v>2.0219588773926676</v>
      </c>
      <c r="T34">
        <f t="shared" si="5"/>
        <v>1.8801591695272899</v>
      </c>
      <c r="U34">
        <f t="shared" si="5"/>
        <v>1.9647102225783506</v>
      </c>
      <c r="V34" s="2">
        <f t="shared" si="6"/>
        <v>1.9853963035141962</v>
      </c>
      <c r="X34">
        <v>1</v>
      </c>
      <c r="Y34">
        <v>0</v>
      </c>
      <c r="Z34">
        <f t="shared" si="7"/>
        <v>105.18622700546908</v>
      </c>
      <c r="AA34">
        <f t="shared" si="8"/>
        <v>5.1862270054690782</v>
      </c>
    </row>
    <row r="35" spans="1:27">
      <c r="A35">
        <v>18</v>
      </c>
      <c r="B35" t="s">
        <v>1362</v>
      </c>
      <c r="C35" t="s">
        <v>1366</v>
      </c>
      <c r="D35">
        <v>5.7810406000000002E-2</v>
      </c>
      <c r="E35">
        <v>0.75112942400000005</v>
      </c>
      <c r="F35">
        <v>0.11461036300000001</v>
      </c>
      <c r="G35">
        <v>0.62042844699999999</v>
      </c>
      <c r="H35">
        <v>0.42672589999999999</v>
      </c>
      <c r="I35" s="3">
        <v>0</v>
      </c>
      <c r="J35" s="3">
        <v>99.99</v>
      </c>
      <c r="K35" s="3">
        <v>0</v>
      </c>
      <c r="L35" s="3">
        <f t="shared" si="3"/>
        <v>99.99</v>
      </c>
      <c r="M35">
        <v>1.8</v>
      </c>
      <c r="N35">
        <v>4.75</v>
      </c>
      <c r="O35">
        <v>3.6</v>
      </c>
      <c r="P35" s="4">
        <f t="shared" si="4"/>
        <v>1.0000000000005116E-2</v>
      </c>
      <c r="Q35" s="4">
        <f t="shared" si="0"/>
        <v>474.96249999999998</v>
      </c>
      <c r="R35" s="4">
        <f t="shared" si="1"/>
        <v>1.0000000000005116E-2</v>
      </c>
      <c r="S35">
        <f t="shared" si="5"/>
        <v>-1.9999999999997777</v>
      </c>
      <c r="T35">
        <f t="shared" si="5"/>
        <v>2.6766593218649186</v>
      </c>
      <c r="U35">
        <f t="shared" si="5"/>
        <v>-1.9999999999997777</v>
      </c>
      <c r="V35" s="2">
        <f t="shared" si="6"/>
        <v>1.6656760366766652</v>
      </c>
      <c r="X35">
        <v>1</v>
      </c>
      <c r="Y35">
        <v>0</v>
      </c>
      <c r="Z35">
        <f t="shared" si="7"/>
        <v>1.0000000000005116E-2</v>
      </c>
      <c r="AA35">
        <f t="shared" si="8"/>
        <v>-99.99</v>
      </c>
    </row>
    <row r="36" spans="1:27">
      <c r="A36">
        <v>18</v>
      </c>
      <c r="B36" t="s">
        <v>1363</v>
      </c>
      <c r="C36" t="s">
        <v>1354</v>
      </c>
      <c r="D36">
        <v>0.65030264900000001</v>
      </c>
      <c r="E36">
        <v>6.4832581E-2</v>
      </c>
      <c r="F36">
        <v>9.1239632000000001E-2</v>
      </c>
      <c r="G36">
        <v>0.68267452500000003</v>
      </c>
      <c r="H36">
        <v>0.537887216</v>
      </c>
      <c r="I36" s="3">
        <v>0</v>
      </c>
      <c r="J36" s="3">
        <v>0.37694696791571419</v>
      </c>
      <c r="K36" s="3">
        <v>0</v>
      </c>
      <c r="L36" s="3">
        <f t="shared" si="3"/>
        <v>0.37694696791571419</v>
      </c>
      <c r="M36">
        <v>1.22</v>
      </c>
      <c r="N36">
        <v>13</v>
      </c>
      <c r="O36">
        <v>6.5</v>
      </c>
      <c r="P36" s="4">
        <f t="shared" si="4"/>
        <v>99.623053032084286</v>
      </c>
      <c r="Q36" s="4">
        <f t="shared" si="0"/>
        <v>104.52336361498857</v>
      </c>
      <c r="R36" s="4">
        <f t="shared" si="1"/>
        <v>99.623053032084286</v>
      </c>
      <c r="S36">
        <f t="shared" si="5"/>
        <v>1.9983598469192534</v>
      </c>
      <c r="T36">
        <f t="shared" si="5"/>
        <v>2.0192133770974223</v>
      </c>
      <c r="U36">
        <f t="shared" si="5"/>
        <v>1.9983598469192534</v>
      </c>
      <c r="V36" s="2">
        <f t="shared" si="6"/>
        <v>1.6127791339702662</v>
      </c>
      <c r="X36">
        <v>4</v>
      </c>
      <c r="Y36">
        <v>0</v>
      </c>
      <c r="Z36">
        <f t="shared" si="7"/>
        <v>99.623053032084286</v>
      </c>
      <c r="AA36">
        <f t="shared" si="8"/>
        <v>-0.37694696791571403</v>
      </c>
    </row>
    <row r="37" spans="1:27">
      <c r="A37">
        <v>18</v>
      </c>
      <c r="B37" t="s">
        <v>1349</v>
      </c>
      <c r="C37" t="s">
        <v>1365</v>
      </c>
      <c r="D37">
        <v>0.47940724099999998</v>
      </c>
      <c r="E37">
        <v>0.21101642300000001</v>
      </c>
      <c r="F37">
        <v>0.308120277</v>
      </c>
      <c r="G37">
        <v>0.28273427299999998</v>
      </c>
      <c r="H37">
        <v>0.33923227299999997</v>
      </c>
      <c r="I37" s="3">
        <v>10.591626915446966</v>
      </c>
      <c r="J37" s="3">
        <v>0</v>
      </c>
      <c r="K37" s="3">
        <v>0.22310985904745834</v>
      </c>
      <c r="L37" s="3">
        <f t="shared" si="3"/>
        <v>10.814736774494424</v>
      </c>
      <c r="M37">
        <v>2.39</v>
      </c>
      <c r="N37">
        <v>3</v>
      </c>
      <c r="O37">
        <v>3.25</v>
      </c>
      <c r="P37" s="4">
        <f t="shared" si="4"/>
        <v>114.49925155342383</v>
      </c>
      <c r="Q37" s="4">
        <f t="shared" si="0"/>
        <v>89.185263225505579</v>
      </c>
      <c r="R37" s="4">
        <f t="shared" si="1"/>
        <v>89.910370267409817</v>
      </c>
      <c r="S37">
        <f t="shared" si="5"/>
        <v>2.0588026478350301</v>
      </c>
      <c r="T37">
        <f t="shared" si="5"/>
        <v>1.9502930984502935</v>
      </c>
      <c r="U37">
        <f t="shared" si="5"/>
        <v>1.9538097861733907</v>
      </c>
      <c r="V37" s="2">
        <f t="shared" si="6"/>
        <v>2.0005571831197102</v>
      </c>
      <c r="X37">
        <v>0</v>
      </c>
      <c r="Y37">
        <v>2</v>
      </c>
      <c r="Z37">
        <f t="shared" si="7"/>
        <v>89.185263225505579</v>
      </c>
      <c r="AA37">
        <f t="shared" si="8"/>
        <v>-10.814736774494421</v>
      </c>
    </row>
    <row r="38" spans="1:27">
      <c r="A38">
        <v>18</v>
      </c>
      <c r="B38" t="s">
        <v>1367</v>
      </c>
      <c r="C38" t="s">
        <v>1353</v>
      </c>
      <c r="D38">
        <v>0.51486120899999999</v>
      </c>
      <c r="E38">
        <v>0.24028414200000001</v>
      </c>
      <c r="F38">
        <v>0.17949051299999999</v>
      </c>
      <c r="G38">
        <v>0.75877143199999997</v>
      </c>
      <c r="H38">
        <v>0.72128935000000005</v>
      </c>
      <c r="I38" s="3">
        <v>0</v>
      </c>
      <c r="J38" s="3">
        <v>19.556743530736089</v>
      </c>
      <c r="K38" s="3">
        <v>5.9154590335103245</v>
      </c>
      <c r="L38" s="3">
        <f t="shared" si="3"/>
        <v>25.472202564246412</v>
      </c>
      <c r="M38">
        <v>1.25</v>
      </c>
      <c r="N38">
        <v>12</v>
      </c>
      <c r="O38">
        <v>6</v>
      </c>
      <c r="P38" s="4">
        <f t="shared" si="4"/>
        <v>74.527797435753584</v>
      </c>
      <c r="Q38" s="4">
        <f t="shared" si="0"/>
        <v>309.20871980458668</v>
      </c>
      <c r="R38" s="4">
        <f t="shared" si="1"/>
        <v>110.02055163681554</v>
      </c>
      <c r="S38">
        <f t="shared" si="5"/>
        <v>1.8723182864572325</v>
      </c>
      <c r="T38">
        <f t="shared" si="5"/>
        <v>2.4902517326900706</v>
      </c>
      <c r="U38">
        <f t="shared" si="5"/>
        <v>2.0414738181471446</v>
      </c>
      <c r="V38" s="2">
        <f t="shared" si="6"/>
        <v>1.9287772404469257</v>
      </c>
      <c r="X38">
        <v>3</v>
      </c>
      <c r="Y38">
        <v>2</v>
      </c>
      <c r="Z38">
        <f t="shared" si="7"/>
        <v>74.527797435753584</v>
      </c>
      <c r="AA38">
        <f t="shared" si="8"/>
        <v>-25.472202564246416</v>
      </c>
    </row>
    <row r="39" spans="1:27">
      <c r="A39">
        <v>18</v>
      </c>
      <c r="B39" t="s">
        <v>1357</v>
      </c>
      <c r="C39" t="s">
        <v>1360</v>
      </c>
      <c r="D39">
        <v>0.10005032</v>
      </c>
      <c r="E39">
        <v>0.29657583500000001</v>
      </c>
      <c r="F39">
        <v>0.60336910799999999</v>
      </c>
      <c r="G39">
        <v>2.0176967000000001E-2</v>
      </c>
      <c r="H39">
        <v>4.9293890999999999E-2</v>
      </c>
      <c r="I39" s="3">
        <v>0</v>
      </c>
      <c r="J39" s="3">
        <v>0</v>
      </c>
      <c r="K39" s="3">
        <v>45.914626006410195</v>
      </c>
      <c r="L39" s="3">
        <f t="shared" si="3"/>
        <v>45.914626006410195</v>
      </c>
      <c r="M39">
        <v>5</v>
      </c>
      <c r="N39">
        <v>1.72</v>
      </c>
      <c r="O39">
        <v>3.75</v>
      </c>
      <c r="P39" s="4">
        <f t="shared" si="4"/>
        <v>54.085373993589805</v>
      </c>
      <c r="Q39" s="4">
        <f t="shared" si="0"/>
        <v>54.085373993589805</v>
      </c>
      <c r="R39" s="4">
        <f t="shared" si="1"/>
        <v>226.26522151762802</v>
      </c>
      <c r="S39">
        <f t="shared" si="5"/>
        <v>1.7330798371460152</v>
      </c>
      <c r="T39">
        <f t="shared" si="5"/>
        <v>1.7330798371460152</v>
      </c>
      <c r="U39">
        <f t="shared" si="5"/>
        <v>2.3546178051092816</v>
      </c>
      <c r="V39" s="2">
        <f t="shared" si="6"/>
        <v>2.1080884368649553</v>
      </c>
      <c r="X39">
        <v>1</v>
      </c>
      <c r="Y39">
        <v>0</v>
      </c>
      <c r="Z39">
        <f t="shared" si="7"/>
        <v>54.085373993589805</v>
      </c>
      <c r="AA39">
        <f t="shared" si="8"/>
        <v>-45.914626006410195</v>
      </c>
    </row>
    <row r="40" spans="1:27">
      <c r="A40">
        <v>18</v>
      </c>
      <c r="B40" t="s">
        <v>1368</v>
      </c>
      <c r="C40" t="s">
        <v>1364</v>
      </c>
      <c r="D40">
        <v>0.42775968399999997</v>
      </c>
      <c r="E40">
        <v>0.292104539</v>
      </c>
      <c r="F40">
        <v>0.27711218100000001</v>
      </c>
      <c r="G40">
        <v>0.41214176800000002</v>
      </c>
      <c r="H40">
        <v>0.46796314300000003</v>
      </c>
      <c r="I40" s="3">
        <v>23.858073888958113</v>
      </c>
      <c r="J40" s="3">
        <v>0</v>
      </c>
      <c r="K40" s="3">
        <v>7.5912663447049349</v>
      </c>
      <c r="L40" s="3">
        <f t="shared" si="3"/>
        <v>31.449340233663047</v>
      </c>
      <c r="M40">
        <v>3.6</v>
      </c>
      <c r="N40">
        <v>2.1</v>
      </c>
      <c r="O40">
        <v>3.39</v>
      </c>
      <c r="P40" s="4">
        <f t="shared" si="4"/>
        <v>154.43972576658615</v>
      </c>
      <c r="Q40" s="4">
        <f t="shared" si="0"/>
        <v>68.550659766336949</v>
      </c>
      <c r="R40" s="4">
        <f t="shared" si="1"/>
        <v>94.285052674886671</v>
      </c>
      <c r="S40">
        <f t="shared" si="5"/>
        <v>2.1887590217906276</v>
      </c>
      <c r="T40">
        <f t="shared" si="5"/>
        <v>1.8360116390161312</v>
      </c>
      <c r="U40">
        <f t="shared" si="5"/>
        <v>1.9744428480358269</v>
      </c>
      <c r="V40" s="2">
        <f t="shared" si="6"/>
        <v>2.0197123648058088</v>
      </c>
      <c r="X40">
        <v>2</v>
      </c>
      <c r="Y40">
        <v>2</v>
      </c>
      <c r="Z40">
        <f t="shared" si="7"/>
        <v>94.285052674886671</v>
      </c>
      <c r="AA40">
        <f t="shared" si="8"/>
        <v>-5.7149473251133287</v>
      </c>
    </row>
    <row r="41" spans="1:27">
      <c r="A41">
        <v>18</v>
      </c>
      <c r="B41" t="s">
        <v>1355</v>
      </c>
      <c r="C41" t="s">
        <v>1358</v>
      </c>
      <c r="D41">
        <v>0.54111628300000003</v>
      </c>
      <c r="E41">
        <v>0.22421623800000001</v>
      </c>
      <c r="F41">
        <v>0.21788406199999999</v>
      </c>
      <c r="G41">
        <v>0.59238630599999997</v>
      </c>
      <c r="H41">
        <v>0.58417663600000003</v>
      </c>
      <c r="I41" s="3">
        <v>0</v>
      </c>
      <c r="J41" s="3">
        <v>5.2350936404974178</v>
      </c>
      <c r="K41" s="3">
        <v>0</v>
      </c>
      <c r="L41" s="3">
        <f t="shared" si="3"/>
        <v>5.2350936404974178</v>
      </c>
      <c r="M41">
        <v>1.66</v>
      </c>
      <c r="N41">
        <v>5.25</v>
      </c>
      <c r="O41">
        <v>3.79</v>
      </c>
      <c r="P41" s="4">
        <f t="shared" si="4"/>
        <v>94.764906359502589</v>
      </c>
      <c r="Q41" s="4">
        <f t="shared" si="0"/>
        <v>122.24914797211403</v>
      </c>
      <c r="R41" s="4">
        <f t="shared" si="1"/>
        <v>94.764906359502589</v>
      </c>
      <c r="S41">
        <f t="shared" si="5"/>
        <v>1.9766475378010133</v>
      </c>
      <c r="T41">
        <f t="shared" si="5"/>
        <v>2.0872458409465882</v>
      </c>
      <c r="U41">
        <f t="shared" si="5"/>
        <v>1.9766475378010133</v>
      </c>
      <c r="V41" s="2">
        <f t="shared" si="6"/>
        <v>1.9682705733725601</v>
      </c>
      <c r="X41">
        <v>4</v>
      </c>
      <c r="Y41">
        <v>0</v>
      </c>
      <c r="Z41">
        <f t="shared" si="7"/>
        <v>94.764906359502589</v>
      </c>
      <c r="AA41">
        <f t="shared" si="8"/>
        <v>-5.2350936404974107</v>
      </c>
    </row>
    <row r="42" spans="1:27">
      <c r="A42">
        <v>19</v>
      </c>
      <c r="B42" t="s">
        <v>1365</v>
      </c>
      <c r="C42" t="s">
        <v>1351</v>
      </c>
      <c r="D42">
        <v>0.65077423300000004</v>
      </c>
      <c r="E42">
        <v>0.13630358100000001</v>
      </c>
      <c r="F42">
        <v>0.186214079</v>
      </c>
      <c r="G42">
        <v>0.57701756900000001</v>
      </c>
      <c r="H42">
        <v>0.51094667000000005</v>
      </c>
      <c r="I42" s="3">
        <v>55.463736773681703</v>
      </c>
      <c r="J42" s="3">
        <v>0</v>
      </c>
      <c r="K42" s="3">
        <v>8.1003617485765851</v>
      </c>
      <c r="L42" s="3">
        <f t="shared" si="3"/>
        <v>63.564098522258291</v>
      </c>
      <c r="M42">
        <v>3.2</v>
      </c>
      <c r="N42">
        <v>2.29</v>
      </c>
      <c r="O42">
        <v>3.29</v>
      </c>
      <c r="P42" s="4">
        <f t="shared" si="4"/>
        <v>213.91985915352319</v>
      </c>
      <c r="Q42" s="4">
        <f t="shared" si="0"/>
        <v>36.435901477741709</v>
      </c>
      <c r="R42" s="4">
        <f t="shared" si="1"/>
        <v>63.08609163055867</v>
      </c>
      <c r="S42">
        <f t="shared" si="5"/>
        <v>2.3302511039751836</v>
      </c>
      <c r="T42">
        <f t="shared" si="5"/>
        <v>1.5615295190773759</v>
      </c>
      <c r="U42">
        <f t="shared" si="5"/>
        <v>1.7999336224153435</v>
      </c>
      <c r="V42" s="2">
        <f t="shared" si="6"/>
        <v>2.0644824219335147</v>
      </c>
      <c r="X42">
        <v>1</v>
      </c>
      <c r="Y42">
        <v>2</v>
      </c>
      <c r="Z42">
        <f t="shared" si="7"/>
        <v>36.435901477741709</v>
      </c>
      <c r="AA42">
        <f t="shared" si="8"/>
        <v>-63.564098522258291</v>
      </c>
    </row>
    <row r="43" spans="1:27">
      <c r="A43">
        <v>19</v>
      </c>
      <c r="B43" t="s">
        <v>1348</v>
      </c>
      <c r="C43" t="s">
        <v>1361</v>
      </c>
      <c r="D43">
        <v>0.43514455200000002</v>
      </c>
      <c r="E43">
        <v>0.150624283</v>
      </c>
      <c r="F43">
        <v>0.41405338200000003</v>
      </c>
      <c r="G43">
        <v>0.10759626</v>
      </c>
      <c r="H43">
        <v>0.16046996099999999</v>
      </c>
      <c r="I43" s="3">
        <v>21.189778569375164</v>
      </c>
      <c r="J43" s="3">
        <v>0</v>
      </c>
      <c r="K43" s="3">
        <v>25.150549314896967</v>
      </c>
      <c r="L43" s="3">
        <f t="shared" si="3"/>
        <v>46.340327884272128</v>
      </c>
      <c r="M43">
        <v>2.39</v>
      </c>
      <c r="N43">
        <v>3</v>
      </c>
      <c r="O43">
        <v>3.29</v>
      </c>
      <c r="P43" s="4">
        <f t="shared" si="4"/>
        <v>104.30324289653451</v>
      </c>
      <c r="Q43" s="4">
        <f t="shared" si="0"/>
        <v>53.659672115727872</v>
      </c>
      <c r="R43" s="4">
        <f t="shared" si="1"/>
        <v>136.4049793617389</v>
      </c>
      <c r="S43">
        <f t="shared" si="5"/>
        <v>2.0182978113045387</v>
      </c>
      <c r="T43">
        <f t="shared" si="5"/>
        <v>1.7296480146131259</v>
      </c>
      <c r="U43">
        <f t="shared" si="5"/>
        <v>2.1348302242050328</v>
      </c>
      <c r="V43" s="2">
        <f t="shared" si="6"/>
        <v>2.022711963274082</v>
      </c>
      <c r="X43">
        <v>1</v>
      </c>
      <c r="Y43">
        <v>0</v>
      </c>
      <c r="Z43">
        <f t="shared" si="7"/>
        <v>104.30324289653451</v>
      </c>
      <c r="AA43">
        <f t="shared" si="8"/>
        <v>4.3032428965345133</v>
      </c>
    </row>
    <row r="44" spans="1:27">
      <c r="A44">
        <v>19</v>
      </c>
      <c r="B44" t="s">
        <v>1350</v>
      </c>
      <c r="C44" t="s">
        <v>1355</v>
      </c>
      <c r="D44">
        <v>0.34174418499999998</v>
      </c>
      <c r="E44">
        <v>0.394557449</v>
      </c>
      <c r="F44">
        <v>0.25837337700000002</v>
      </c>
      <c r="G44">
        <v>0.49791010800000002</v>
      </c>
      <c r="H44">
        <v>0.54145694499999997</v>
      </c>
      <c r="I44" s="3">
        <v>1.5330619002965586</v>
      </c>
      <c r="J44" s="3">
        <v>0</v>
      </c>
      <c r="K44" s="3">
        <v>0</v>
      </c>
      <c r="L44" s="3">
        <f t="shared" si="3"/>
        <v>1.5330619002965586</v>
      </c>
      <c r="M44">
        <v>3</v>
      </c>
      <c r="N44">
        <v>2.5</v>
      </c>
      <c r="O44">
        <v>3.2</v>
      </c>
      <c r="P44" s="4">
        <f t="shared" si="4"/>
        <v>103.06612380059312</v>
      </c>
      <c r="Q44" s="4">
        <f t="shared" si="0"/>
        <v>98.466938099703441</v>
      </c>
      <c r="R44" s="4">
        <f t="shared" si="1"/>
        <v>98.466938099703441</v>
      </c>
      <c r="S44">
        <f t="shared" si="5"/>
        <v>2.0131159430328243</v>
      </c>
      <c r="T44">
        <f t="shared" si="5"/>
        <v>1.9932904334300083</v>
      </c>
      <c r="U44">
        <f t="shared" si="5"/>
        <v>1.9932904334300083</v>
      </c>
      <c r="V44" s="2">
        <f t="shared" si="6"/>
        <v>1.9894514364196123</v>
      </c>
      <c r="X44">
        <v>1</v>
      </c>
      <c r="Y44">
        <v>2</v>
      </c>
      <c r="Z44">
        <f t="shared" si="7"/>
        <v>98.466938099703441</v>
      </c>
      <c r="AA44">
        <f t="shared" si="8"/>
        <v>-1.5330619002965591</v>
      </c>
    </row>
    <row r="45" spans="1:27">
      <c r="A45">
        <v>19</v>
      </c>
      <c r="B45" t="s">
        <v>1361</v>
      </c>
      <c r="C45" t="s">
        <v>1355</v>
      </c>
      <c r="D45">
        <v>0.345648291</v>
      </c>
      <c r="E45">
        <v>0.40058865399999999</v>
      </c>
      <c r="F45">
        <v>0.245668636</v>
      </c>
      <c r="G45">
        <v>0.55319306400000001</v>
      </c>
      <c r="H45">
        <v>0.58437461099999999</v>
      </c>
      <c r="I45" s="3">
        <v>0</v>
      </c>
      <c r="J45" s="3">
        <v>8.8109197595878932</v>
      </c>
      <c r="K45" s="3">
        <v>0</v>
      </c>
      <c r="L45" s="3">
        <f t="shared" si="3"/>
        <v>8.8109197595878932</v>
      </c>
      <c r="M45">
        <v>2.5</v>
      </c>
      <c r="N45">
        <v>2.87</v>
      </c>
      <c r="O45">
        <v>3.25</v>
      </c>
      <c r="P45" s="4">
        <f t="shared" si="4"/>
        <v>91.18908024041211</v>
      </c>
      <c r="Q45" s="4">
        <f t="shared" si="0"/>
        <v>116.47641995042936</v>
      </c>
      <c r="R45" s="4">
        <f t="shared" si="1"/>
        <v>91.18908024041211</v>
      </c>
      <c r="S45">
        <f t="shared" si="5"/>
        <v>1.9599428353101198</v>
      </c>
      <c r="T45">
        <f t="shared" si="5"/>
        <v>2.0662380135858274</v>
      </c>
      <c r="U45">
        <f t="shared" si="5"/>
        <v>1.9599428353101198</v>
      </c>
      <c r="V45" s="2">
        <f t="shared" si="6"/>
        <v>1.9866588791772275</v>
      </c>
      <c r="X45">
        <v>1</v>
      </c>
      <c r="Y45">
        <v>1</v>
      </c>
      <c r="Z45">
        <f t="shared" si="7"/>
        <v>91.18908024041211</v>
      </c>
      <c r="AA45">
        <f t="shared" si="8"/>
        <v>-8.8109197595878896</v>
      </c>
    </row>
    <row r="46" spans="1:27">
      <c r="A46">
        <v>19</v>
      </c>
      <c r="B46" t="s">
        <v>1356</v>
      </c>
      <c r="C46" t="s">
        <v>1360</v>
      </c>
      <c r="D46">
        <v>0.17098041999999999</v>
      </c>
      <c r="E46">
        <v>0.57505003899999996</v>
      </c>
      <c r="F46">
        <v>0.24761082100000001</v>
      </c>
      <c r="G46">
        <v>0.41197453299999998</v>
      </c>
      <c r="H46">
        <v>0.41642463200000002</v>
      </c>
      <c r="I46" s="3">
        <v>0</v>
      </c>
      <c r="J46" s="3">
        <v>47.793369138959577</v>
      </c>
      <c r="K46" s="3">
        <v>14.016266259188541</v>
      </c>
      <c r="L46" s="3">
        <f t="shared" si="3"/>
        <v>61.809635398148117</v>
      </c>
      <c r="M46">
        <v>2</v>
      </c>
      <c r="N46">
        <v>3.79</v>
      </c>
      <c r="O46">
        <v>3.5</v>
      </c>
      <c r="P46" s="4">
        <f t="shared" si="4"/>
        <v>38.190364601851883</v>
      </c>
      <c r="Q46" s="4">
        <f t="shared" si="0"/>
        <v>219.32723363850869</v>
      </c>
      <c r="R46" s="4">
        <f t="shared" si="1"/>
        <v>87.24729650901179</v>
      </c>
      <c r="S46">
        <f t="shared" si="5"/>
        <v>1.5819538045848001</v>
      </c>
      <c r="T46">
        <f t="shared" si="5"/>
        <v>2.3410925609278506</v>
      </c>
      <c r="U46">
        <f t="shared" si="5"/>
        <v>1.9407519785606309</v>
      </c>
      <c r="V46" s="2">
        <f t="shared" si="6"/>
        <v>2.0972796851614492</v>
      </c>
      <c r="X46">
        <v>1</v>
      </c>
      <c r="Y46">
        <v>1</v>
      </c>
      <c r="Z46">
        <f t="shared" si="7"/>
        <v>87.24729650901179</v>
      </c>
      <c r="AA46">
        <f t="shared" si="8"/>
        <v>-12.75270349098821</v>
      </c>
    </row>
    <row r="47" spans="1:27">
      <c r="A47">
        <v>19</v>
      </c>
      <c r="B47" t="s">
        <v>1358</v>
      </c>
      <c r="C47" t="s">
        <v>1362</v>
      </c>
      <c r="D47">
        <v>0.159269195</v>
      </c>
      <c r="E47">
        <v>0.59700357999999998</v>
      </c>
      <c r="F47">
        <v>0.23538514999999999</v>
      </c>
      <c r="G47">
        <v>0.43587077099999999</v>
      </c>
      <c r="H47">
        <v>0.42526865899999999</v>
      </c>
      <c r="I47" s="3">
        <v>10.901142730400817</v>
      </c>
      <c r="J47" s="3">
        <v>0</v>
      </c>
      <c r="K47" s="3">
        <v>11.854295475161457</v>
      </c>
      <c r="L47" s="3">
        <f t="shared" si="3"/>
        <v>22.755438205562275</v>
      </c>
      <c r="M47">
        <v>15</v>
      </c>
      <c r="N47">
        <v>1.19</v>
      </c>
      <c r="O47">
        <v>6.5</v>
      </c>
      <c r="P47" s="4">
        <f t="shared" si="4"/>
        <v>240.76170275045001</v>
      </c>
      <c r="Q47" s="4">
        <f t="shared" si="0"/>
        <v>77.244561794437715</v>
      </c>
      <c r="R47" s="4">
        <f t="shared" si="1"/>
        <v>154.2974823829872</v>
      </c>
      <c r="S47">
        <f t="shared" si="5"/>
        <v>2.3815874061451492</v>
      </c>
      <c r="T47">
        <f t="shared" si="5"/>
        <v>1.8878679137822725</v>
      </c>
      <c r="U47">
        <f t="shared" si="5"/>
        <v>2.1883588398927247</v>
      </c>
      <c r="V47" s="2">
        <f t="shared" si="6"/>
        <v>2.0214845858759989</v>
      </c>
      <c r="X47">
        <v>1</v>
      </c>
      <c r="Y47">
        <v>3</v>
      </c>
      <c r="Z47">
        <f t="shared" si="7"/>
        <v>77.244561794437715</v>
      </c>
      <c r="AA47">
        <f t="shared" si="8"/>
        <v>-22.755438205562285</v>
      </c>
    </row>
    <row r="48" spans="1:27">
      <c r="A48">
        <v>19</v>
      </c>
      <c r="B48" t="s">
        <v>1360</v>
      </c>
      <c r="C48" t="s">
        <v>1363</v>
      </c>
      <c r="D48">
        <v>0.142793172</v>
      </c>
      <c r="E48">
        <v>0.50499952199999998</v>
      </c>
      <c r="F48">
        <v>0.123388045</v>
      </c>
      <c r="G48">
        <v>0.71234288899999998</v>
      </c>
      <c r="H48">
        <v>0.65724926800000005</v>
      </c>
      <c r="I48" s="3">
        <v>0</v>
      </c>
      <c r="J48" s="3">
        <v>49.47316277311841</v>
      </c>
      <c r="K48" s="3">
        <v>0.84136547727741884</v>
      </c>
      <c r="L48" s="3">
        <f t="shared" si="3"/>
        <v>50.314528250395831</v>
      </c>
      <c r="M48">
        <v>2.29</v>
      </c>
      <c r="N48">
        <v>3.1</v>
      </c>
      <c r="O48">
        <v>3.39</v>
      </c>
      <c r="P48" s="4">
        <f t="shared" si="4"/>
        <v>49.685471749604169</v>
      </c>
      <c r="Q48" s="4">
        <f t="shared" si="0"/>
        <v>203.05227634627124</v>
      </c>
      <c r="R48" s="4">
        <f t="shared" si="1"/>
        <v>52.537700717574616</v>
      </c>
      <c r="S48">
        <f t="shared" si="5"/>
        <v>1.6962294176798676</v>
      </c>
      <c r="T48">
        <f t="shared" si="5"/>
        <v>2.3076078625730787</v>
      </c>
      <c r="U48">
        <f t="shared" si="5"/>
        <v>1.7204710622163211</v>
      </c>
      <c r="V48" s="2">
        <f t="shared" si="6"/>
        <v>1.619836407399013</v>
      </c>
      <c r="X48">
        <v>0</v>
      </c>
      <c r="Y48">
        <v>0</v>
      </c>
      <c r="Z48">
        <f t="shared" si="7"/>
        <v>52.537700717574616</v>
      </c>
      <c r="AA48">
        <f t="shared" si="8"/>
        <v>-47.462299282425384</v>
      </c>
    </row>
    <row r="49" spans="1:27">
      <c r="A49">
        <v>19</v>
      </c>
      <c r="B49" t="s">
        <v>1366</v>
      </c>
      <c r="C49" t="s">
        <v>1357</v>
      </c>
      <c r="D49">
        <v>0.62770974899999998</v>
      </c>
      <c r="E49">
        <v>0.154753366</v>
      </c>
      <c r="F49">
        <v>0.19059520999999999</v>
      </c>
      <c r="G49">
        <v>0.59768758099999997</v>
      </c>
      <c r="H49">
        <v>0.54423379599999999</v>
      </c>
      <c r="I49" s="3">
        <v>0</v>
      </c>
      <c r="J49" s="3">
        <v>6.9016605460977392</v>
      </c>
      <c r="K49" s="3">
        <v>3.033942350758994</v>
      </c>
      <c r="L49" s="3">
        <f t="shared" si="3"/>
        <v>9.9356028968567323</v>
      </c>
      <c r="M49">
        <v>1.3</v>
      </c>
      <c r="N49">
        <v>10</v>
      </c>
      <c r="O49">
        <v>5.5</v>
      </c>
      <c r="P49" s="4">
        <f t="shared" si="4"/>
        <v>90.064397103143264</v>
      </c>
      <c r="Q49" s="4">
        <f t="shared" si="0"/>
        <v>159.08100256412067</v>
      </c>
      <c r="R49" s="4">
        <f t="shared" si="1"/>
        <v>106.75108003231773</v>
      </c>
      <c r="S49">
        <f t="shared" si="5"/>
        <v>1.9545531461691612</v>
      </c>
      <c r="T49">
        <f t="shared" si="5"/>
        <v>2.2016183193436971</v>
      </c>
      <c r="U49">
        <f t="shared" si="5"/>
        <v>2.0283722776052873</v>
      </c>
      <c r="V49" s="2">
        <f t="shared" si="6"/>
        <v>1.9541979505630624</v>
      </c>
      <c r="X49">
        <v>1</v>
      </c>
      <c r="Y49">
        <v>1</v>
      </c>
      <c r="Z49">
        <f t="shared" si="7"/>
        <v>106.75108003231773</v>
      </c>
      <c r="AA49">
        <f t="shared" si="8"/>
        <v>6.7510800323177307</v>
      </c>
    </row>
    <row r="50" spans="1:27">
      <c r="A50">
        <v>19</v>
      </c>
      <c r="B50" t="s">
        <v>1353</v>
      </c>
      <c r="C50" t="s">
        <v>1368</v>
      </c>
      <c r="D50">
        <v>0.63922359500000003</v>
      </c>
      <c r="E50">
        <v>0.121053672</v>
      </c>
      <c r="F50">
        <v>0.13682482900000001</v>
      </c>
      <c r="G50">
        <v>0.71908576000000002</v>
      </c>
      <c r="H50">
        <v>0.62155167899999997</v>
      </c>
      <c r="I50" s="3">
        <v>41.633798833121325</v>
      </c>
      <c r="J50" s="3">
        <v>0</v>
      </c>
      <c r="K50" s="3">
        <v>0</v>
      </c>
      <c r="L50" s="3">
        <f t="shared" si="3"/>
        <v>41.633798833121325</v>
      </c>
      <c r="M50">
        <v>1.72</v>
      </c>
      <c r="N50">
        <v>4.5</v>
      </c>
      <c r="O50">
        <v>4</v>
      </c>
      <c r="P50" s="4">
        <f t="shared" si="4"/>
        <v>129.97633515984737</v>
      </c>
      <c r="Q50" s="4">
        <f t="shared" si="0"/>
        <v>58.366201166878675</v>
      </c>
      <c r="R50" s="4">
        <f t="shared" si="1"/>
        <v>58.366201166878675</v>
      </c>
      <c r="S50">
        <f t="shared" si="5"/>
        <v>2.1138642873449012</v>
      </c>
      <c r="T50">
        <f t="shared" si="5"/>
        <v>1.7661614276608351</v>
      </c>
      <c r="U50">
        <f t="shared" si="5"/>
        <v>1.7661614276608351</v>
      </c>
      <c r="V50" s="2">
        <f t="shared" si="6"/>
        <v>1.8066869905879168</v>
      </c>
      <c r="X50">
        <v>2</v>
      </c>
      <c r="Y50">
        <v>0</v>
      </c>
      <c r="Z50">
        <f t="shared" si="7"/>
        <v>129.97633515984737</v>
      </c>
      <c r="AA50">
        <f t="shared" si="8"/>
        <v>29.976335159847366</v>
      </c>
    </row>
    <row r="51" spans="1:27">
      <c r="A51">
        <v>19</v>
      </c>
      <c r="B51" t="s">
        <v>1364</v>
      </c>
      <c r="C51" t="s">
        <v>1359</v>
      </c>
      <c r="D51">
        <v>0.28098553599999998</v>
      </c>
      <c r="E51">
        <v>0.28098553599999998</v>
      </c>
      <c r="F51">
        <v>0.43797702199999999</v>
      </c>
      <c r="G51">
        <v>0.102620302</v>
      </c>
      <c r="H51">
        <v>0.182674482</v>
      </c>
      <c r="I51" s="3">
        <v>0</v>
      </c>
      <c r="J51" s="3">
        <v>5.0410993092312024</v>
      </c>
      <c r="K51" s="3">
        <v>22.787224872353345</v>
      </c>
      <c r="L51" s="3">
        <f t="shared" si="3"/>
        <v>27.828324181584549</v>
      </c>
      <c r="M51">
        <v>2.1</v>
      </c>
      <c r="N51">
        <v>3.6</v>
      </c>
      <c r="O51">
        <v>3.39</v>
      </c>
      <c r="P51" s="4">
        <f t="shared" si="4"/>
        <v>72.171675818415451</v>
      </c>
      <c r="Q51" s="4">
        <f t="shared" si="0"/>
        <v>90.319633331647779</v>
      </c>
      <c r="R51" s="4">
        <f t="shared" si="1"/>
        <v>149.42036813569328</v>
      </c>
      <c r="S51">
        <f t="shared" si="5"/>
        <v>1.8583667896852021</v>
      </c>
      <c r="T51">
        <f t="shared" si="5"/>
        <v>1.9557821658260646</v>
      </c>
      <c r="U51">
        <f t="shared" si="5"/>
        <v>2.174409802071136</v>
      </c>
      <c r="V51" s="2">
        <f t="shared" si="6"/>
        <v>2.024062218366899</v>
      </c>
      <c r="X51">
        <v>0</v>
      </c>
      <c r="Y51">
        <v>0</v>
      </c>
      <c r="Z51">
        <f t="shared" si="7"/>
        <v>149.42036813569328</v>
      </c>
      <c r="AA51">
        <f t="shared" si="8"/>
        <v>49.42036813569328</v>
      </c>
    </row>
    <row r="52" spans="1:27">
      <c r="A52">
        <v>20</v>
      </c>
      <c r="B52" t="s">
        <v>1365</v>
      </c>
      <c r="C52" t="s">
        <v>1367</v>
      </c>
      <c r="D52">
        <v>9.0460424999999997E-2</v>
      </c>
      <c r="E52">
        <v>0.70346031600000003</v>
      </c>
      <c r="F52">
        <v>0.135565138</v>
      </c>
      <c r="G52">
        <v>0.65502497400000004</v>
      </c>
      <c r="H52">
        <v>0.52055161500000002</v>
      </c>
      <c r="I52" s="3">
        <v>0</v>
      </c>
      <c r="J52" s="3">
        <v>54.58027495440907</v>
      </c>
      <c r="K52" s="3">
        <v>4.4299825297024151</v>
      </c>
      <c r="L52" s="3">
        <f t="shared" si="3"/>
        <v>59.010257484111484</v>
      </c>
      <c r="M52">
        <v>3.6</v>
      </c>
      <c r="N52">
        <v>2.04</v>
      </c>
      <c r="O52">
        <v>3.5</v>
      </c>
      <c r="P52" s="4">
        <f t="shared" si="4"/>
        <v>40.989742515888516</v>
      </c>
      <c r="Q52" s="4">
        <f t="shared" si="0"/>
        <v>152.33350342288301</v>
      </c>
      <c r="R52" s="4">
        <f t="shared" si="1"/>
        <v>56.494681369846965</v>
      </c>
      <c r="S52">
        <f t="shared" si="5"/>
        <v>1.612675190229651</v>
      </c>
      <c r="T52">
        <f t="shared" si="5"/>
        <v>2.1827954302664567</v>
      </c>
      <c r="U52">
        <f t="shared" si="5"/>
        <v>1.7520075635636407</v>
      </c>
      <c r="V52" s="2">
        <f t="shared" si="6"/>
        <v>1.9189043933652765</v>
      </c>
      <c r="X52">
        <v>0</v>
      </c>
      <c r="Y52">
        <v>1</v>
      </c>
      <c r="Z52">
        <f t="shared" si="7"/>
        <v>152.33350342288301</v>
      </c>
      <c r="AA52">
        <f t="shared" si="8"/>
        <v>52.333503422883012</v>
      </c>
    </row>
    <row r="53" spans="1:27">
      <c r="A53">
        <v>20</v>
      </c>
      <c r="B53" t="s">
        <v>1348</v>
      </c>
      <c r="C53" t="s">
        <v>1353</v>
      </c>
      <c r="D53">
        <v>0.41687004799999999</v>
      </c>
      <c r="E53">
        <v>0.235523171</v>
      </c>
      <c r="F53">
        <v>0.347079639</v>
      </c>
      <c r="G53">
        <v>0.21475186499999999</v>
      </c>
      <c r="H53">
        <v>0.29019487799999999</v>
      </c>
      <c r="I53" s="3">
        <v>25.609232251056493</v>
      </c>
      <c r="J53" s="3">
        <v>0</v>
      </c>
      <c r="K53" s="3">
        <v>19.176535435396197</v>
      </c>
      <c r="L53" s="3">
        <f t="shared" si="3"/>
        <v>44.785767686452687</v>
      </c>
      <c r="M53">
        <v>3.5</v>
      </c>
      <c r="N53">
        <v>2.1</v>
      </c>
      <c r="O53">
        <v>3.5</v>
      </c>
      <c r="P53" s="4">
        <f t="shared" si="4"/>
        <v>144.84654519224503</v>
      </c>
      <c r="Q53" s="4">
        <f t="shared" si="0"/>
        <v>55.214232313547306</v>
      </c>
      <c r="R53" s="4">
        <f t="shared" si="1"/>
        <v>122.33210633743398</v>
      </c>
      <c r="S53">
        <f t="shared" si="5"/>
        <v>2.1609081410873312</v>
      </c>
      <c r="T53">
        <f t="shared" si="5"/>
        <v>1.7420510382100722</v>
      </c>
      <c r="U53">
        <f t="shared" si="5"/>
        <v>2.0875404535633195</v>
      </c>
      <c r="V53" s="2">
        <f t="shared" si="6"/>
        <v>2.035654052082398</v>
      </c>
      <c r="X53">
        <v>3</v>
      </c>
      <c r="Y53">
        <v>2</v>
      </c>
      <c r="Z53">
        <f t="shared" si="7"/>
        <v>144.84654519224503</v>
      </c>
      <c r="AA53">
        <f t="shared" si="8"/>
        <v>44.846545192245031</v>
      </c>
    </row>
    <row r="54" spans="1:27">
      <c r="A54">
        <v>20</v>
      </c>
      <c r="B54" t="s">
        <v>1350</v>
      </c>
      <c r="C54" t="s">
        <v>1348</v>
      </c>
      <c r="D54">
        <v>0.73222899500000005</v>
      </c>
      <c r="E54">
        <v>5.2677939E-2</v>
      </c>
      <c r="F54">
        <v>0.206393202</v>
      </c>
      <c r="G54">
        <v>0.31592189799999998</v>
      </c>
      <c r="H54">
        <v>0.194770103</v>
      </c>
      <c r="I54" s="3">
        <v>44.97115419765931</v>
      </c>
      <c r="J54" s="3">
        <v>0</v>
      </c>
      <c r="K54" s="3">
        <v>13.339975113394736</v>
      </c>
      <c r="L54" s="3">
        <f t="shared" si="3"/>
        <v>58.311129311054046</v>
      </c>
      <c r="M54">
        <v>1.7</v>
      </c>
      <c r="N54">
        <v>5.5</v>
      </c>
      <c r="O54">
        <v>3.6</v>
      </c>
      <c r="P54" s="4">
        <f t="shared" si="4"/>
        <v>118.13983282496679</v>
      </c>
      <c r="Q54" s="4">
        <f t="shared" si="0"/>
        <v>41.688870688945954</v>
      </c>
      <c r="R54" s="4">
        <f t="shared" si="1"/>
        <v>89.71278109716701</v>
      </c>
      <c r="S54">
        <f t="shared" si="5"/>
        <v>2.072396351969148</v>
      </c>
      <c r="T54">
        <f t="shared" si="5"/>
        <v>1.6200201306695448</v>
      </c>
      <c r="U54">
        <f t="shared" si="5"/>
        <v>1.9528543200179369</v>
      </c>
      <c r="V54" s="2">
        <f t="shared" si="6"/>
        <v>2.0058638758142524</v>
      </c>
      <c r="X54">
        <v>3</v>
      </c>
      <c r="Y54">
        <v>0</v>
      </c>
      <c r="Z54">
        <f t="shared" si="7"/>
        <v>118.13983282496679</v>
      </c>
      <c r="AA54">
        <f t="shared" si="8"/>
        <v>18.139832824966788</v>
      </c>
    </row>
    <row r="55" spans="1:27">
      <c r="A55">
        <v>20</v>
      </c>
      <c r="B55" t="s">
        <v>1351</v>
      </c>
      <c r="C55" t="s">
        <v>1362</v>
      </c>
      <c r="D55">
        <v>0.146556514</v>
      </c>
      <c r="E55">
        <v>0.63718959600000002</v>
      </c>
      <c r="F55">
        <v>0.19124439700000001</v>
      </c>
      <c r="G55">
        <v>0.57855948499999998</v>
      </c>
      <c r="H55">
        <v>0.52205913599999998</v>
      </c>
      <c r="I55" s="3">
        <v>5.6593135633670597</v>
      </c>
      <c r="J55" s="3">
        <v>0</v>
      </c>
      <c r="K55" s="3">
        <v>0</v>
      </c>
      <c r="L55" s="3">
        <f t="shared" si="3"/>
        <v>5.6593135633670597</v>
      </c>
      <c r="M55">
        <v>10</v>
      </c>
      <c r="N55">
        <v>1.33</v>
      </c>
      <c r="O55">
        <v>5</v>
      </c>
      <c r="P55" s="4">
        <f t="shared" si="4"/>
        <v>150.93382207030353</v>
      </c>
      <c r="Q55" s="4">
        <f t="shared" si="0"/>
        <v>94.340686436632936</v>
      </c>
      <c r="R55" s="4">
        <f t="shared" si="1"/>
        <v>94.340686436632936</v>
      </c>
      <c r="S55">
        <f t="shared" si="5"/>
        <v>2.1787865697464994</v>
      </c>
      <c r="T55">
        <f t="shared" si="5"/>
        <v>1.9746990319113502</v>
      </c>
      <c r="U55">
        <f t="shared" si="5"/>
        <v>1.9746990319113502</v>
      </c>
      <c r="V55" s="2">
        <f t="shared" si="6"/>
        <v>1.955223168391619</v>
      </c>
      <c r="X55">
        <v>0</v>
      </c>
      <c r="Y55">
        <v>1</v>
      </c>
      <c r="Z55">
        <f t="shared" si="7"/>
        <v>94.340686436632936</v>
      </c>
      <c r="AA55">
        <f t="shared" si="8"/>
        <v>-5.6593135633670641</v>
      </c>
    </row>
    <row r="56" spans="1:27">
      <c r="A56">
        <v>20</v>
      </c>
      <c r="B56" t="s">
        <v>1359</v>
      </c>
      <c r="C56" t="s">
        <v>1357</v>
      </c>
      <c r="D56">
        <v>0.55032088099999998</v>
      </c>
      <c r="E56">
        <v>0.17662093500000001</v>
      </c>
      <c r="F56">
        <v>0.269278026</v>
      </c>
      <c r="G56">
        <v>0.35368482800000001</v>
      </c>
      <c r="H56">
        <v>0.37626013899999999</v>
      </c>
      <c r="I56" s="3">
        <v>20.024908163451787</v>
      </c>
      <c r="J56" s="3">
        <v>0</v>
      </c>
      <c r="K56" s="3">
        <v>5.891378222793727</v>
      </c>
      <c r="L56" s="3">
        <f t="shared" si="3"/>
        <v>25.916286386245513</v>
      </c>
      <c r="M56">
        <v>2.2000000000000002</v>
      </c>
      <c r="N56">
        <v>3.5</v>
      </c>
      <c r="O56">
        <v>3.2</v>
      </c>
      <c r="P56" s="4">
        <f t="shared" si="4"/>
        <v>118.13851157334841</v>
      </c>
      <c r="Q56" s="4">
        <f t="shared" si="0"/>
        <v>74.083713613754483</v>
      </c>
      <c r="R56" s="4">
        <f t="shared" si="1"/>
        <v>92.936123926694421</v>
      </c>
      <c r="S56">
        <f t="shared" si="5"/>
        <v>2.0723914948817281</v>
      </c>
      <c r="T56">
        <f t="shared" si="5"/>
        <v>1.8697227442129998</v>
      </c>
      <c r="U56">
        <f t="shared" si="5"/>
        <v>1.9681845554642252</v>
      </c>
      <c r="V56" s="2">
        <f t="shared" si="6"/>
        <v>2.0007013444129793</v>
      </c>
      <c r="X56">
        <v>1</v>
      </c>
      <c r="Y56">
        <v>0</v>
      </c>
      <c r="Z56">
        <f t="shared" si="7"/>
        <v>118.13851157334841</v>
      </c>
      <c r="AA56">
        <f t="shared" si="8"/>
        <v>18.13851157334841</v>
      </c>
    </row>
    <row r="57" spans="1:27">
      <c r="A57">
        <v>20</v>
      </c>
      <c r="B57" t="s">
        <v>1349</v>
      </c>
      <c r="C57" t="s">
        <v>1354</v>
      </c>
      <c r="D57">
        <v>0.67140982999999999</v>
      </c>
      <c r="E57">
        <v>8.8311079000000001E-2</v>
      </c>
      <c r="F57">
        <v>0.23387340500000001</v>
      </c>
      <c r="G57">
        <v>0.32369693199999999</v>
      </c>
      <c r="H57">
        <v>0.264990483</v>
      </c>
      <c r="I57" s="3">
        <v>0</v>
      </c>
      <c r="J57" s="3">
        <v>0</v>
      </c>
      <c r="K57" s="3">
        <v>5.6017120884345823</v>
      </c>
      <c r="L57" s="3">
        <f t="shared" si="3"/>
        <v>5.6017120884345823</v>
      </c>
      <c r="M57">
        <v>1.33</v>
      </c>
      <c r="N57">
        <v>9.5</v>
      </c>
      <c r="O57">
        <v>5.25</v>
      </c>
      <c r="P57" s="4">
        <f t="shared" si="4"/>
        <v>94.398287911565419</v>
      </c>
      <c r="Q57" s="4">
        <f t="shared" si="0"/>
        <v>94.398287911565419</v>
      </c>
      <c r="R57" s="4">
        <f t="shared" si="1"/>
        <v>123.80727637584698</v>
      </c>
      <c r="S57">
        <f t="shared" si="5"/>
        <v>1.9749641176317294</v>
      </c>
      <c r="T57">
        <f t="shared" si="5"/>
        <v>1.9749641176317294</v>
      </c>
      <c r="U57">
        <f t="shared" si="5"/>
        <v>2.0927461697003729</v>
      </c>
      <c r="V57" s="2">
        <f t="shared" si="6"/>
        <v>1.9898592071980943</v>
      </c>
      <c r="X57">
        <v>1</v>
      </c>
      <c r="Y57">
        <v>0</v>
      </c>
      <c r="Z57">
        <f t="shared" si="7"/>
        <v>94.398287911565419</v>
      </c>
      <c r="AA57">
        <f t="shared" si="8"/>
        <v>-5.6017120884345815</v>
      </c>
    </row>
    <row r="58" spans="1:27">
      <c r="A58">
        <v>20</v>
      </c>
      <c r="B58" t="s">
        <v>1367</v>
      </c>
      <c r="C58" t="s">
        <v>1358</v>
      </c>
      <c r="D58">
        <v>0.60061191999999997</v>
      </c>
      <c r="E58">
        <v>0.145585994</v>
      </c>
      <c r="F58">
        <v>0.143446512</v>
      </c>
      <c r="G58">
        <v>0.73984824699999996</v>
      </c>
      <c r="H58">
        <v>0.66246276400000004</v>
      </c>
      <c r="I58" s="3">
        <v>0</v>
      </c>
      <c r="J58" s="3">
        <v>12.56125395269026</v>
      </c>
      <c r="K58" s="3">
        <v>8.2045010187990108</v>
      </c>
      <c r="L58" s="3">
        <f t="shared" si="3"/>
        <v>20.765754971489272</v>
      </c>
      <c r="M58">
        <v>1.1100000000000001</v>
      </c>
      <c r="N58">
        <v>21</v>
      </c>
      <c r="O58">
        <v>10</v>
      </c>
      <c r="P58" s="4">
        <f t="shared" si="4"/>
        <v>79.234245028510728</v>
      </c>
      <c r="Q58" s="4">
        <f t="shared" si="0"/>
        <v>343.02057803500617</v>
      </c>
      <c r="R58" s="4">
        <f t="shared" si="1"/>
        <v>161.27925521650081</v>
      </c>
      <c r="S58">
        <f t="shared" si="5"/>
        <v>1.8989129241718343</v>
      </c>
      <c r="T58">
        <f t="shared" si="5"/>
        <v>2.5353201744421292</v>
      </c>
      <c r="U58">
        <f t="shared" si="5"/>
        <v>2.2075785092091889</v>
      </c>
      <c r="V58" s="2">
        <f t="shared" si="6"/>
        <v>1.8262862821162886</v>
      </c>
      <c r="X58">
        <v>2</v>
      </c>
      <c r="Y58">
        <v>0</v>
      </c>
      <c r="Z58">
        <f t="shared" si="7"/>
        <v>79.234245028510728</v>
      </c>
      <c r="AA58">
        <f t="shared" si="8"/>
        <v>-20.765754971489272</v>
      </c>
    </row>
    <row r="59" spans="1:27">
      <c r="A59">
        <v>20</v>
      </c>
      <c r="B59" t="s">
        <v>1366</v>
      </c>
      <c r="C59" t="s">
        <v>1365</v>
      </c>
      <c r="D59">
        <v>0.47971060999999998</v>
      </c>
      <c r="E59">
        <v>0.271667402</v>
      </c>
      <c r="F59">
        <v>0.239016536</v>
      </c>
      <c r="G59">
        <v>0.54813955700000005</v>
      </c>
      <c r="H59">
        <v>0.56801670900000001</v>
      </c>
      <c r="I59" s="3">
        <v>0</v>
      </c>
      <c r="J59" s="3">
        <v>8.0670369635890502</v>
      </c>
      <c r="K59" s="3">
        <v>0</v>
      </c>
      <c r="L59" s="3">
        <f t="shared" si="3"/>
        <v>8.0670369635890502</v>
      </c>
      <c r="M59">
        <v>1.72</v>
      </c>
      <c r="N59">
        <v>4.75</v>
      </c>
      <c r="O59">
        <v>3.79</v>
      </c>
      <c r="P59" s="4">
        <f t="shared" si="4"/>
        <v>91.932963036410953</v>
      </c>
      <c r="Q59" s="4">
        <f t="shared" si="0"/>
        <v>130.25138861345894</v>
      </c>
      <c r="R59" s="4">
        <f t="shared" si="1"/>
        <v>91.932963036410953</v>
      </c>
      <c r="S59">
        <f t="shared" si="5"/>
        <v>1.9634712578282838</v>
      </c>
      <c r="T59">
        <f t="shared" si="5"/>
        <v>2.1147823620210673</v>
      </c>
      <c r="U59">
        <f t="shared" si="5"/>
        <v>1.9634712578282838</v>
      </c>
      <c r="V59" s="2">
        <f t="shared" si="6"/>
        <v>1.9857175234776392</v>
      </c>
      <c r="X59">
        <v>1</v>
      </c>
      <c r="Y59">
        <v>2</v>
      </c>
      <c r="Z59">
        <f t="shared" si="7"/>
        <v>130.25138861345894</v>
      </c>
      <c r="AA59">
        <f t="shared" si="8"/>
        <v>30.251388613458943</v>
      </c>
    </row>
    <row r="60" spans="1:27">
      <c r="A60">
        <v>20</v>
      </c>
      <c r="B60" t="s">
        <v>1368</v>
      </c>
      <c r="C60" t="s">
        <v>1363</v>
      </c>
      <c r="D60">
        <v>0.189667013</v>
      </c>
      <c r="E60">
        <v>0.58349264000000001</v>
      </c>
      <c r="F60">
        <v>0.20564047999999999</v>
      </c>
      <c r="G60">
        <v>0.59668990099999997</v>
      </c>
      <c r="H60">
        <v>0.56891454100000005</v>
      </c>
      <c r="I60" s="3">
        <v>4.8284752432382065</v>
      </c>
      <c r="J60" s="3">
        <v>0</v>
      </c>
      <c r="K60" s="3">
        <v>0</v>
      </c>
      <c r="L60" s="3">
        <f t="shared" si="3"/>
        <v>4.8284752432382065</v>
      </c>
      <c r="M60">
        <v>6.5</v>
      </c>
      <c r="N60">
        <v>1.53</v>
      </c>
      <c r="O60">
        <v>4.2</v>
      </c>
      <c r="P60" s="4">
        <f t="shared" si="4"/>
        <v>126.55661383781013</v>
      </c>
      <c r="Q60" s="4">
        <f t="shared" si="0"/>
        <v>95.171524756761798</v>
      </c>
      <c r="R60" s="4">
        <f t="shared" si="1"/>
        <v>95.171524756761798</v>
      </c>
      <c r="S60">
        <f t="shared" si="5"/>
        <v>2.1022848462798072</v>
      </c>
      <c r="T60">
        <f t="shared" si="5"/>
        <v>1.9785070272618985</v>
      </c>
      <c r="U60">
        <f t="shared" si="5"/>
        <v>1.9785070272618985</v>
      </c>
      <c r="V60" s="2">
        <f t="shared" si="6"/>
        <v>1.9600395106341624</v>
      </c>
      <c r="X60">
        <v>2</v>
      </c>
      <c r="Y60">
        <v>5</v>
      </c>
      <c r="Z60">
        <f t="shared" si="7"/>
        <v>95.171524756761798</v>
      </c>
      <c r="AA60">
        <f t="shared" si="8"/>
        <v>-4.8284752432382021</v>
      </c>
    </row>
    <row r="61" spans="1:27">
      <c r="A61">
        <v>20</v>
      </c>
      <c r="B61" t="s">
        <v>1364</v>
      </c>
      <c r="C61" t="s">
        <v>1350</v>
      </c>
      <c r="D61">
        <v>0.32511914400000003</v>
      </c>
      <c r="E61">
        <v>0.37640137499999998</v>
      </c>
      <c r="F61">
        <v>0.29681566500000001</v>
      </c>
      <c r="G61">
        <v>0.35580117</v>
      </c>
      <c r="H61">
        <v>0.42657854499999998</v>
      </c>
      <c r="I61" s="3">
        <v>0</v>
      </c>
      <c r="J61" s="3">
        <v>16.383109089110917</v>
      </c>
      <c r="K61" s="3">
        <v>7.1015384634823935</v>
      </c>
      <c r="L61" s="3">
        <f t="shared" si="3"/>
        <v>23.484647552593309</v>
      </c>
      <c r="M61">
        <v>2.1</v>
      </c>
      <c r="N61">
        <v>3.6</v>
      </c>
      <c r="O61">
        <v>3.39</v>
      </c>
      <c r="P61" s="4">
        <f t="shared" si="4"/>
        <v>76.515352447406684</v>
      </c>
      <c r="Q61" s="4">
        <f t="shared" si="0"/>
        <v>135.49454516820597</v>
      </c>
      <c r="R61" s="4">
        <f t="shared" si="1"/>
        <v>100.589567838612</v>
      </c>
      <c r="S61">
        <f t="shared" si="5"/>
        <v>1.8837485830522849</v>
      </c>
      <c r="T61">
        <f t="shared" si="5"/>
        <v>2.131921811438958</v>
      </c>
      <c r="U61">
        <f t="shared" si="5"/>
        <v>2.0025529422998964</v>
      </c>
      <c r="V61" s="2">
        <f t="shared" si="6"/>
        <v>2.0092901113177364</v>
      </c>
      <c r="X61">
        <v>3</v>
      </c>
      <c r="Y61">
        <v>0</v>
      </c>
      <c r="Z61">
        <f t="shared" si="7"/>
        <v>76.515352447406684</v>
      </c>
      <c r="AA61">
        <f t="shared" si="8"/>
        <v>-23.484647552593316</v>
      </c>
    </row>
    <row r="62" spans="1:27">
      <c r="A62">
        <v>21</v>
      </c>
      <c r="B62" t="s">
        <v>1351</v>
      </c>
      <c r="C62" t="s">
        <v>1349</v>
      </c>
      <c r="D62">
        <v>0.39088557200000001</v>
      </c>
      <c r="E62">
        <v>0.32463121700000003</v>
      </c>
      <c r="F62">
        <v>0.28190828000000001</v>
      </c>
      <c r="G62">
        <v>0.40481087599999999</v>
      </c>
      <c r="H62">
        <v>0.46657412700000001</v>
      </c>
      <c r="I62" s="3">
        <v>18.837435159824519</v>
      </c>
      <c r="J62" s="3">
        <v>0</v>
      </c>
      <c r="K62" s="3">
        <v>6.724441918841034</v>
      </c>
      <c r="L62" s="3">
        <f t="shared" si="3"/>
        <v>25.561877078665553</v>
      </c>
      <c r="M62">
        <v>3.75</v>
      </c>
      <c r="N62">
        <v>2.04</v>
      </c>
      <c r="O62">
        <v>3.39</v>
      </c>
      <c r="P62" s="4">
        <f t="shared" si="4"/>
        <v>145.0785047706764</v>
      </c>
      <c r="Q62" s="4">
        <f t="shared" si="0"/>
        <v>74.43812292133444</v>
      </c>
      <c r="R62" s="4">
        <f t="shared" si="1"/>
        <v>97.233981026205541</v>
      </c>
      <c r="S62">
        <f t="shared" si="5"/>
        <v>2.1616030709420975</v>
      </c>
      <c r="T62">
        <f t="shared" si="5"/>
        <v>1.8717954131531838</v>
      </c>
      <c r="U62">
        <f t="shared" si="5"/>
        <v>1.9878180673246295</v>
      </c>
      <c r="V62" s="2">
        <f t="shared" si="6"/>
        <v>2.0129650480815049</v>
      </c>
      <c r="X62">
        <v>1</v>
      </c>
      <c r="Y62">
        <v>2</v>
      </c>
      <c r="Z62">
        <f t="shared" si="7"/>
        <v>74.43812292133444</v>
      </c>
      <c r="AA62">
        <f t="shared" si="8"/>
        <v>-25.56187707866556</v>
      </c>
    </row>
    <row r="63" spans="1:27">
      <c r="A63">
        <v>21</v>
      </c>
      <c r="B63" t="s">
        <v>1358</v>
      </c>
      <c r="C63" t="s">
        <v>1354</v>
      </c>
      <c r="D63">
        <v>0.662581482</v>
      </c>
      <c r="E63">
        <v>8.5756845999999998E-2</v>
      </c>
      <c r="F63">
        <v>0.246755312</v>
      </c>
      <c r="G63">
        <v>0.29082235400000001</v>
      </c>
      <c r="H63">
        <v>0.23939216899999999</v>
      </c>
      <c r="I63" s="3">
        <v>49.774042839137621</v>
      </c>
      <c r="J63" s="3">
        <v>0</v>
      </c>
      <c r="K63" s="3">
        <v>13.847263072029481</v>
      </c>
      <c r="L63" s="3">
        <f t="shared" si="3"/>
        <v>63.621305911167099</v>
      </c>
      <c r="M63">
        <v>2.1</v>
      </c>
      <c r="N63">
        <v>3.75</v>
      </c>
      <c r="O63">
        <v>3.25</v>
      </c>
      <c r="P63" s="4">
        <f t="shared" si="4"/>
        <v>140.9041840510219</v>
      </c>
      <c r="Q63" s="4">
        <f t="shared" si="0"/>
        <v>36.378694088832901</v>
      </c>
      <c r="R63" s="4">
        <f t="shared" si="1"/>
        <v>81.382299072928703</v>
      </c>
      <c r="S63">
        <f t="shared" si="5"/>
        <v>2.1489238893711851</v>
      </c>
      <c r="T63">
        <f t="shared" si="5"/>
        <v>1.5608471048375996</v>
      </c>
      <c r="U63">
        <f t="shared" si="5"/>
        <v>1.9105299546323156</v>
      </c>
      <c r="V63" s="2">
        <f t="shared" si="6"/>
        <v>2.0291239151645106</v>
      </c>
      <c r="X63">
        <v>0</v>
      </c>
      <c r="Y63">
        <v>3</v>
      </c>
      <c r="Z63">
        <f t="shared" si="7"/>
        <v>36.378694088832901</v>
      </c>
      <c r="AA63">
        <f t="shared" si="8"/>
        <v>-63.621305911167099</v>
      </c>
    </row>
    <row r="64" spans="1:27">
      <c r="A64">
        <v>21</v>
      </c>
      <c r="B64" t="s">
        <v>1360</v>
      </c>
      <c r="C64" t="s">
        <v>1366</v>
      </c>
      <c r="D64">
        <v>9.7487321000000002E-2</v>
      </c>
      <c r="E64">
        <v>0.70379572700000004</v>
      </c>
      <c r="F64">
        <v>0.167477125</v>
      </c>
      <c r="G64">
        <v>0.553523773</v>
      </c>
      <c r="H64">
        <v>0.44438098100000001</v>
      </c>
      <c r="I64" s="3">
        <v>0</v>
      </c>
      <c r="J64" s="3">
        <v>59.730835194241585</v>
      </c>
      <c r="K64" s="3">
        <v>10.454975841769304</v>
      </c>
      <c r="L64" s="3">
        <f t="shared" si="3"/>
        <v>70.18581103601089</v>
      </c>
      <c r="M64">
        <v>2.39</v>
      </c>
      <c r="N64">
        <v>2.89</v>
      </c>
      <c r="O64">
        <v>3.5</v>
      </c>
      <c r="P64" s="4">
        <f t="shared" si="4"/>
        <v>29.81418896398911</v>
      </c>
      <c r="Q64" s="4">
        <f t="shared" si="0"/>
        <v>202.43630267534729</v>
      </c>
      <c r="R64" s="4">
        <f t="shared" si="1"/>
        <v>66.406604410181671</v>
      </c>
      <c r="S64">
        <f t="shared" si="5"/>
        <v>1.4744229997204985</v>
      </c>
      <c r="T64">
        <f t="shared" si="5"/>
        <v>2.3062883966946535</v>
      </c>
      <c r="U64">
        <f t="shared" si="5"/>
        <v>1.8222112738900553</v>
      </c>
      <c r="V64" s="2">
        <f t="shared" si="6"/>
        <v>2.0720721723806075</v>
      </c>
      <c r="X64">
        <v>1</v>
      </c>
      <c r="Y64">
        <v>1</v>
      </c>
      <c r="Z64">
        <f t="shared" si="7"/>
        <v>66.406604410181671</v>
      </c>
      <c r="AA64">
        <f t="shared" si="8"/>
        <v>-33.593395589818329</v>
      </c>
    </row>
    <row r="65" spans="1:27">
      <c r="A65">
        <v>21</v>
      </c>
      <c r="B65" t="s">
        <v>1362</v>
      </c>
      <c r="C65" t="s">
        <v>1359</v>
      </c>
      <c r="D65">
        <v>0.31590142900000001</v>
      </c>
      <c r="E65">
        <v>0.31590142900000001</v>
      </c>
      <c r="F65">
        <v>0.36793921099999999</v>
      </c>
      <c r="G65">
        <v>0.19004191000000001</v>
      </c>
      <c r="H65">
        <v>0.27741336</v>
      </c>
      <c r="I65" s="3">
        <v>0</v>
      </c>
      <c r="J65" s="3">
        <v>23.537390036601824</v>
      </c>
      <c r="K65" s="3">
        <v>32.915877257819879</v>
      </c>
      <c r="L65" s="3">
        <f t="shared" si="3"/>
        <v>56.453267294421707</v>
      </c>
      <c r="M65">
        <v>1.19</v>
      </c>
      <c r="N65">
        <v>17</v>
      </c>
      <c r="O65">
        <v>6.5</v>
      </c>
      <c r="P65" s="4">
        <f t="shared" si="4"/>
        <v>43.5467327055783</v>
      </c>
      <c r="Q65" s="4">
        <f t="shared" si="0"/>
        <v>443.6823633278093</v>
      </c>
      <c r="R65" s="4">
        <f t="shared" si="1"/>
        <v>257.49993488140746</v>
      </c>
      <c r="S65">
        <f t="shared" si="5"/>
        <v>1.6389555756199374</v>
      </c>
      <c r="T65">
        <f t="shared" si="5"/>
        <v>2.6470721655620704</v>
      </c>
      <c r="U65">
        <f t="shared" si="5"/>
        <v>2.4107771235494466</v>
      </c>
      <c r="V65" s="2">
        <f t="shared" si="6"/>
        <v>2.2409817209086711</v>
      </c>
      <c r="X65">
        <v>1</v>
      </c>
      <c r="Y65">
        <v>0</v>
      </c>
      <c r="Z65">
        <f t="shared" si="7"/>
        <v>43.5467327055783</v>
      </c>
      <c r="AA65">
        <f t="shared" si="8"/>
        <v>-56.4532672944217</v>
      </c>
    </row>
    <row r="66" spans="1:27">
      <c r="A66">
        <v>21</v>
      </c>
      <c r="B66" t="s">
        <v>1363</v>
      </c>
      <c r="C66" t="s">
        <v>1361</v>
      </c>
      <c r="D66">
        <v>0.649467762</v>
      </c>
      <c r="E66">
        <v>0.12708551800000001</v>
      </c>
      <c r="F66">
        <v>0.14876608199999999</v>
      </c>
      <c r="G66">
        <v>0.69893487799999998</v>
      </c>
      <c r="H66">
        <v>0.60499327199999997</v>
      </c>
      <c r="I66" s="3">
        <v>0</v>
      </c>
      <c r="J66" s="3">
        <v>6.5895163325727948</v>
      </c>
      <c r="K66" s="3">
        <v>2.3980824558093392</v>
      </c>
      <c r="L66" s="3">
        <f t="shared" si="3"/>
        <v>8.9875987883821331</v>
      </c>
      <c r="M66">
        <v>1.25</v>
      </c>
      <c r="N66">
        <v>12</v>
      </c>
      <c r="O66">
        <v>6.25</v>
      </c>
      <c r="P66" s="4">
        <f t="shared" si="4"/>
        <v>91.012401211617856</v>
      </c>
      <c r="Q66" s="4">
        <f t="shared" ref="Q66:Q129" si="10">100+(J66*N66-J66)-I66-K66</f>
        <v>170.08659720249139</v>
      </c>
      <c r="R66" s="4">
        <f t="shared" ref="R66:R129" si="11">100+(K66*O66-K66)-I66-J66</f>
        <v>106.00041656042623</v>
      </c>
      <c r="S66">
        <f t="shared" si="5"/>
        <v>1.9591005726598731</v>
      </c>
      <c r="T66">
        <f t="shared" si="5"/>
        <v>2.2306700926229657</v>
      </c>
      <c r="U66">
        <f t="shared" si="5"/>
        <v>2.0253075719585345</v>
      </c>
      <c r="V66" s="2">
        <f t="shared" si="6"/>
        <v>1.8571556009916279</v>
      </c>
      <c r="X66">
        <v>5</v>
      </c>
      <c r="Y66">
        <v>1</v>
      </c>
      <c r="Z66">
        <f t="shared" si="7"/>
        <v>91.012401211617856</v>
      </c>
      <c r="AA66">
        <f t="shared" si="8"/>
        <v>-8.9875987883821438</v>
      </c>
    </row>
    <row r="67" spans="1:27">
      <c r="A67">
        <v>21</v>
      </c>
      <c r="B67" t="s">
        <v>1363</v>
      </c>
      <c r="C67" t="s">
        <v>1355</v>
      </c>
      <c r="D67">
        <v>0.31119299900000003</v>
      </c>
      <c r="E67">
        <v>0.40947397499999999</v>
      </c>
      <c r="F67">
        <v>0.17466580900000001</v>
      </c>
      <c r="G67">
        <v>0.79314644499999998</v>
      </c>
      <c r="H67">
        <v>0.76403346900000002</v>
      </c>
      <c r="I67" s="3">
        <v>0</v>
      </c>
      <c r="J67" s="3">
        <v>37.134295907253247</v>
      </c>
      <c r="K67" s="3">
        <v>6.3730033691475967</v>
      </c>
      <c r="L67" s="3">
        <f t="shared" ref="L67:L130" si="12">SUM(I67:K67)</f>
        <v>43.507299276400843</v>
      </c>
      <c r="M67">
        <v>1.5</v>
      </c>
      <c r="N67">
        <v>6.5</v>
      </c>
      <c r="O67">
        <v>4.33</v>
      </c>
      <c r="P67" s="4">
        <f t="shared" ref="P67:P130" si="13">100+(I67*M67-I67)-J67-K67</f>
        <v>56.492700723599157</v>
      </c>
      <c r="Q67" s="4">
        <f t="shared" si="10"/>
        <v>297.86562412074522</v>
      </c>
      <c r="R67" s="4">
        <f t="shared" si="11"/>
        <v>84.087805312008257</v>
      </c>
      <c r="S67">
        <f t="shared" ref="S67:U130" si="14">LOG(P67)</f>
        <v>1.7519923373725357</v>
      </c>
      <c r="T67">
        <f t="shared" si="14"/>
        <v>2.47402038533619</v>
      </c>
      <c r="U67">
        <f t="shared" si="14"/>
        <v>1.9247330175611392</v>
      </c>
      <c r="V67" s="2">
        <f t="shared" ref="V67:V130" si="15">(D67*S67)+(E67*T67)+(F67*U67)</f>
        <v>1.8944397607279482</v>
      </c>
      <c r="X67">
        <v>3</v>
      </c>
      <c r="Y67">
        <v>0</v>
      </c>
      <c r="Z67">
        <f t="shared" ref="Z67:Z130" si="16">IF(X67=Y67,R67,IF(X67&gt;Y67,P67,Q67))</f>
        <v>56.492700723599157</v>
      </c>
      <c r="AA67">
        <f t="shared" ref="AA67:AA130" si="17">Z67-100</f>
        <v>-43.507299276400843</v>
      </c>
    </row>
    <row r="68" spans="1:27">
      <c r="A68">
        <v>21</v>
      </c>
      <c r="B68" t="s">
        <v>1353</v>
      </c>
      <c r="C68" t="s">
        <v>1356</v>
      </c>
      <c r="D68">
        <v>0.29233352099999999</v>
      </c>
      <c r="E68">
        <v>0.47127600200000003</v>
      </c>
      <c r="F68">
        <v>0.20619811800000001</v>
      </c>
      <c r="G68">
        <v>0.70486770700000001</v>
      </c>
      <c r="H68">
        <v>0.69213787699999996</v>
      </c>
      <c r="I68" s="3">
        <v>0</v>
      </c>
      <c r="J68" s="3">
        <v>11.109029495612736</v>
      </c>
      <c r="K68" s="3">
        <v>0</v>
      </c>
      <c r="L68" s="3">
        <f t="shared" si="12"/>
        <v>11.109029495612736</v>
      </c>
      <c r="M68">
        <v>3</v>
      </c>
      <c r="N68">
        <v>2.37</v>
      </c>
      <c r="O68">
        <v>3.39</v>
      </c>
      <c r="P68" s="4">
        <f t="shared" si="13"/>
        <v>88.890970504387269</v>
      </c>
      <c r="Q68" s="4">
        <f t="shared" si="10"/>
        <v>115.21937040898945</v>
      </c>
      <c r="R68" s="4">
        <f t="shared" si="11"/>
        <v>88.890970504387269</v>
      </c>
      <c r="S68">
        <f t="shared" si="14"/>
        <v>1.948857647817434</v>
      </c>
      <c r="T68">
        <f t="shared" si="14"/>
        <v>2.0615254977899284</v>
      </c>
      <c r="U68">
        <f t="shared" si="14"/>
        <v>1.948857647817434</v>
      </c>
      <c r="V68" s="2">
        <f t="shared" si="15"/>
        <v>1.9431146919636075</v>
      </c>
      <c r="X68">
        <v>3</v>
      </c>
      <c r="Y68">
        <v>1</v>
      </c>
      <c r="Z68">
        <f t="shared" si="16"/>
        <v>88.890970504387269</v>
      </c>
      <c r="AA68">
        <f t="shared" si="17"/>
        <v>-11.109029495612731</v>
      </c>
    </row>
    <row r="69" spans="1:27">
      <c r="A69">
        <v>21</v>
      </c>
      <c r="B69" t="s">
        <v>1353</v>
      </c>
      <c r="C69" t="s">
        <v>1366</v>
      </c>
      <c r="D69">
        <v>8.9639389999999999E-2</v>
      </c>
      <c r="E69">
        <v>0.71098693300000004</v>
      </c>
      <c r="F69">
        <v>0.14225233700000001</v>
      </c>
      <c r="G69">
        <v>0.62820786699999998</v>
      </c>
      <c r="H69">
        <v>0.49439270000000002</v>
      </c>
      <c r="I69" s="3">
        <v>0</v>
      </c>
      <c r="J69" s="3">
        <v>48.420052736018434</v>
      </c>
      <c r="K69" s="3">
        <v>0</v>
      </c>
      <c r="L69" s="3">
        <f t="shared" si="12"/>
        <v>48.420052736018434</v>
      </c>
      <c r="M69">
        <v>4</v>
      </c>
      <c r="N69">
        <v>1.9</v>
      </c>
      <c r="O69">
        <v>3.6</v>
      </c>
      <c r="P69" s="4">
        <f t="shared" si="13"/>
        <v>51.579947263981566</v>
      </c>
      <c r="Q69" s="4">
        <f t="shared" si="10"/>
        <v>143.57804746241658</v>
      </c>
      <c r="R69" s="4">
        <f t="shared" si="11"/>
        <v>51.579947263981566</v>
      </c>
      <c r="S69">
        <f t="shared" si="14"/>
        <v>1.712480893773739</v>
      </c>
      <c r="T69">
        <f t="shared" si="14"/>
        <v>2.1570880430069428</v>
      </c>
      <c r="U69">
        <f t="shared" si="14"/>
        <v>1.712480893773739</v>
      </c>
      <c r="V69" s="2">
        <f t="shared" si="15"/>
        <v>1.9307715638201743</v>
      </c>
      <c r="X69">
        <v>1</v>
      </c>
      <c r="Y69">
        <v>1</v>
      </c>
      <c r="Z69">
        <f t="shared" si="16"/>
        <v>51.579947263981566</v>
      </c>
      <c r="AA69">
        <f t="shared" si="17"/>
        <v>-48.420052736018434</v>
      </c>
    </row>
    <row r="70" spans="1:27">
      <c r="A70">
        <v>21</v>
      </c>
      <c r="B70" t="s">
        <v>1357</v>
      </c>
      <c r="C70" t="s">
        <v>1364</v>
      </c>
      <c r="D70">
        <v>0.28220455900000002</v>
      </c>
      <c r="E70">
        <v>0.21870625799999999</v>
      </c>
      <c r="F70">
        <v>0.49907374300000001</v>
      </c>
      <c r="G70">
        <v>5.9075084E-2</v>
      </c>
      <c r="H70">
        <v>0.124643617</v>
      </c>
      <c r="I70" s="3">
        <v>0</v>
      </c>
      <c r="J70" s="3">
        <v>0</v>
      </c>
      <c r="K70" s="3">
        <v>27.66635910530357</v>
      </c>
      <c r="L70" s="3">
        <f t="shared" si="12"/>
        <v>27.66635910530357</v>
      </c>
      <c r="M70">
        <v>2.62</v>
      </c>
      <c r="N70">
        <v>2.75</v>
      </c>
      <c r="O70">
        <v>3.25</v>
      </c>
      <c r="P70" s="4">
        <f t="shared" si="13"/>
        <v>72.33364089469643</v>
      </c>
      <c r="Q70" s="4">
        <f t="shared" si="10"/>
        <v>72.33364089469643</v>
      </c>
      <c r="R70" s="4">
        <f t="shared" si="11"/>
        <v>162.24930798693305</v>
      </c>
      <c r="S70">
        <f t="shared" si="14"/>
        <v>1.859340325745257</v>
      </c>
      <c r="T70">
        <f t="shared" si="14"/>
        <v>1.859340325745257</v>
      </c>
      <c r="U70">
        <f t="shared" si="14"/>
        <v>2.2101828531574776</v>
      </c>
      <c r="V70" s="2">
        <f t="shared" si="15"/>
        <v>2.0344079108898248</v>
      </c>
      <c r="X70">
        <v>1</v>
      </c>
      <c r="Y70">
        <v>1</v>
      </c>
      <c r="Z70">
        <f t="shared" si="16"/>
        <v>162.24930798693305</v>
      </c>
      <c r="AA70">
        <f t="shared" si="17"/>
        <v>62.249307986933047</v>
      </c>
    </row>
    <row r="71" spans="1:27">
      <c r="A71">
        <v>21</v>
      </c>
      <c r="B71" t="s">
        <v>1355</v>
      </c>
      <c r="C71" t="s">
        <v>1368</v>
      </c>
      <c r="D71">
        <v>0.67126085700000004</v>
      </c>
      <c r="E71">
        <v>0.121451854</v>
      </c>
      <c r="F71">
        <v>0.175605226</v>
      </c>
      <c r="G71">
        <v>0.58499638600000003</v>
      </c>
      <c r="H71">
        <v>0.50110609399999995</v>
      </c>
      <c r="I71" s="3">
        <v>29.179252967066901</v>
      </c>
      <c r="J71" s="3">
        <v>0</v>
      </c>
      <c r="K71" s="3">
        <v>0</v>
      </c>
      <c r="L71" s="3">
        <f t="shared" si="12"/>
        <v>29.179252967066901</v>
      </c>
      <c r="M71">
        <v>1.75</v>
      </c>
      <c r="N71">
        <v>5.5</v>
      </c>
      <c r="O71">
        <v>3.39</v>
      </c>
      <c r="P71" s="4">
        <f t="shared" si="13"/>
        <v>121.88443972530018</v>
      </c>
      <c r="Q71" s="4">
        <f t="shared" si="10"/>
        <v>70.820747032933099</v>
      </c>
      <c r="R71" s="4">
        <f t="shared" si="11"/>
        <v>70.820747032933099</v>
      </c>
      <c r="S71">
        <f t="shared" si="14"/>
        <v>2.0859482653166479</v>
      </c>
      <c r="T71">
        <f t="shared" si="14"/>
        <v>1.8501605034806852</v>
      </c>
      <c r="U71">
        <f t="shared" si="14"/>
        <v>1.8501605034806852</v>
      </c>
      <c r="V71" s="2">
        <f t="shared" si="15"/>
        <v>1.9498186969294189</v>
      </c>
      <c r="X71">
        <v>1</v>
      </c>
      <c r="Y71">
        <v>1</v>
      </c>
      <c r="Z71">
        <f t="shared" si="16"/>
        <v>70.820747032933099</v>
      </c>
      <c r="AA71">
        <f t="shared" si="17"/>
        <v>-29.179252967066901</v>
      </c>
    </row>
    <row r="72" spans="1:27">
      <c r="A72">
        <v>22</v>
      </c>
      <c r="B72" t="s">
        <v>1361</v>
      </c>
      <c r="C72" t="s">
        <v>1362</v>
      </c>
      <c r="D72">
        <v>0.136520593</v>
      </c>
      <c r="E72">
        <v>0.65175925899999998</v>
      </c>
      <c r="F72">
        <v>0.17733970399999999</v>
      </c>
      <c r="G72">
        <v>0.61331050499999995</v>
      </c>
      <c r="H72">
        <v>0.53993574499999997</v>
      </c>
      <c r="I72" s="3">
        <v>4.5966878584482638</v>
      </c>
      <c r="J72" s="3">
        <v>0</v>
      </c>
      <c r="K72" s="3">
        <v>0</v>
      </c>
      <c r="L72" s="3">
        <f t="shared" si="12"/>
        <v>4.5966878584482638</v>
      </c>
      <c r="M72">
        <v>10</v>
      </c>
      <c r="N72">
        <v>1.33</v>
      </c>
      <c r="O72">
        <v>5</v>
      </c>
      <c r="P72" s="4">
        <f t="shared" si="13"/>
        <v>141.37019072603437</v>
      </c>
      <c r="Q72" s="4">
        <f t="shared" si="10"/>
        <v>95.403312141551737</v>
      </c>
      <c r="R72" s="4">
        <f t="shared" si="11"/>
        <v>95.403312141551737</v>
      </c>
      <c r="S72">
        <f t="shared" si="14"/>
        <v>2.1503578439163831</v>
      </c>
      <c r="T72">
        <f t="shared" si="14"/>
        <v>1.9795634524800856</v>
      </c>
      <c r="U72">
        <f t="shared" si="14"/>
        <v>1.9795634524800856</v>
      </c>
      <c r="V72" s="2">
        <f t="shared" si="15"/>
        <v>1.934822133657605</v>
      </c>
      <c r="X72">
        <v>0</v>
      </c>
      <c r="Y72">
        <v>2</v>
      </c>
      <c r="Z72">
        <f t="shared" si="16"/>
        <v>95.403312141551737</v>
      </c>
      <c r="AA72">
        <f t="shared" si="17"/>
        <v>-4.5966878584482629</v>
      </c>
    </row>
    <row r="73" spans="1:27">
      <c r="A73">
        <v>22</v>
      </c>
      <c r="B73" t="s">
        <v>1354</v>
      </c>
      <c r="C73" t="s">
        <v>1351</v>
      </c>
      <c r="D73">
        <v>0.41094901499999997</v>
      </c>
      <c r="E73">
        <v>0.16853755300000001</v>
      </c>
      <c r="F73">
        <v>0.42037397599999998</v>
      </c>
      <c r="G73">
        <v>0.106469183</v>
      </c>
      <c r="H73">
        <v>0.167016832</v>
      </c>
      <c r="I73" s="3">
        <v>14.501302303489574</v>
      </c>
      <c r="J73" s="3">
        <v>0</v>
      </c>
      <c r="K73" s="3">
        <v>21.313875425696772</v>
      </c>
      <c r="L73" s="3">
        <f t="shared" si="12"/>
        <v>35.815177729186345</v>
      </c>
      <c r="M73">
        <v>2.39</v>
      </c>
      <c r="N73">
        <v>3.2</v>
      </c>
      <c r="O73">
        <v>3.1</v>
      </c>
      <c r="P73" s="4">
        <f t="shared" si="13"/>
        <v>98.842934776153726</v>
      </c>
      <c r="Q73" s="4">
        <f t="shared" si="10"/>
        <v>64.18482227081364</v>
      </c>
      <c r="R73" s="4">
        <f t="shared" si="11"/>
        <v>130.25783609047363</v>
      </c>
      <c r="S73">
        <f t="shared" si="14"/>
        <v>1.994945631693289</v>
      </c>
      <c r="T73">
        <f t="shared" si="14"/>
        <v>1.8074323429702945</v>
      </c>
      <c r="U73">
        <f t="shared" si="14"/>
        <v>2.1148038591768277</v>
      </c>
      <c r="V73" s="2">
        <f t="shared" si="15"/>
        <v>2.0134496733624871</v>
      </c>
      <c r="X73">
        <v>1</v>
      </c>
      <c r="Y73">
        <v>1</v>
      </c>
      <c r="Z73">
        <f t="shared" si="16"/>
        <v>130.25783609047363</v>
      </c>
      <c r="AA73">
        <f t="shared" si="17"/>
        <v>30.257836090473631</v>
      </c>
    </row>
    <row r="74" spans="1:27">
      <c r="A74">
        <v>22</v>
      </c>
      <c r="B74" t="s">
        <v>1356</v>
      </c>
      <c r="C74" t="s">
        <v>1358</v>
      </c>
      <c r="D74">
        <v>0.63737014400000003</v>
      </c>
      <c r="E74">
        <v>0.14737230900000001</v>
      </c>
      <c r="F74">
        <v>0.186429074</v>
      </c>
      <c r="G74">
        <v>0.59979105799999999</v>
      </c>
      <c r="H74">
        <v>0.539427726</v>
      </c>
      <c r="I74" s="3">
        <v>0</v>
      </c>
      <c r="J74" s="3">
        <v>6.9337868176491275</v>
      </c>
      <c r="K74" s="3">
        <v>2.6667909622401278</v>
      </c>
      <c r="L74" s="3">
        <f t="shared" si="12"/>
        <v>9.6005777798892549</v>
      </c>
      <c r="M74">
        <v>1.28</v>
      </c>
      <c r="N74">
        <v>11</v>
      </c>
      <c r="O74">
        <v>5.5</v>
      </c>
      <c r="P74" s="4">
        <f t="shared" si="13"/>
        <v>90.39942222011075</v>
      </c>
      <c r="Q74" s="4">
        <f t="shared" si="10"/>
        <v>166.67107721425114</v>
      </c>
      <c r="R74" s="4">
        <f t="shared" si="11"/>
        <v>105.06677251243146</v>
      </c>
      <c r="S74">
        <f t="shared" si="14"/>
        <v>1.9561656547295718</v>
      </c>
      <c r="T74">
        <f t="shared" si="14"/>
        <v>2.2218602423231584</v>
      </c>
      <c r="U74">
        <f t="shared" si="14"/>
        <v>2.0214653916125296</v>
      </c>
      <c r="V74" s="2">
        <f t="shared" si="15"/>
        <v>1.9511021803106763</v>
      </c>
      <c r="X74">
        <v>1</v>
      </c>
      <c r="Y74">
        <v>4</v>
      </c>
      <c r="Z74">
        <f t="shared" si="16"/>
        <v>166.67107721425114</v>
      </c>
      <c r="AA74">
        <f t="shared" si="17"/>
        <v>66.671077214251142</v>
      </c>
    </row>
    <row r="75" spans="1:27">
      <c r="A75">
        <v>22</v>
      </c>
      <c r="B75" t="s">
        <v>1359</v>
      </c>
      <c r="C75" t="s">
        <v>1355</v>
      </c>
      <c r="D75">
        <v>0.37527927599999999</v>
      </c>
      <c r="E75">
        <v>0.33900876400000002</v>
      </c>
      <c r="F75">
        <v>0.283251527</v>
      </c>
      <c r="G75">
        <v>0.40218277200000002</v>
      </c>
      <c r="H75">
        <v>0.46542879199999998</v>
      </c>
      <c r="I75" s="3">
        <v>0</v>
      </c>
      <c r="J75" s="3">
        <v>10.527082947730316</v>
      </c>
      <c r="K75" s="3">
        <v>0</v>
      </c>
      <c r="L75" s="3">
        <f t="shared" si="12"/>
        <v>10.527082947730316</v>
      </c>
      <c r="M75">
        <v>2.14</v>
      </c>
      <c r="N75">
        <v>3.79</v>
      </c>
      <c r="O75">
        <v>3.1</v>
      </c>
      <c r="P75" s="4">
        <f t="shared" si="13"/>
        <v>89.472917052269679</v>
      </c>
      <c r="Q75" s="4">
        <f t="shared" si="10"/>
        <v>129.37056142416759</v>
      </c>
      <c r="R75" s="4">
        <f t="shared" si="11"/>
        <v>89.472917052269679</v>
      </c>
      <c r="S75">
        <f t="shared" si="14"/>
        <v>1.9516915967157433</v>
      </c>
      <c r="T75">
        <f t="shared" si="14"/>
        <v>2.1118354628430489</v>
      </c>
      <c r="U75">
        <f t="shared" si="14"/>
        <v>1.9516915967157433</v>
      </c>
      <c r="V75" s="2">
        <f t="shared" si="15"/>
        <v>2.0011797644233607</v>
      </c>
      <c r="X75">
        <v>0</v>
      </c>
      <c r="Y75">
        <v>1</v>
      </c>
      <c r="Z75">
        <f t="shared" si="16"/>
        <v>129.37056142416759</v>
      </c>
      <c r="AA75">
        <f t="shared" si="17"/>
        <v>29.37056142416759</v>
      </c>
    </row>
    <row r="76" spans="1:27">
      <c r="A76">
        <v>22</v>
      </c>
      <c r="B76" t="s">
        <v>1349</v>
      </c>
      <c r="C76" t="s">
        <v>1363</v>
      </c>
      <c r="D76">
        <v>0.18661098700000001</v>
      </c>
      <c r="E76">
        <v>0.55210771400000003</v>
      </c>
      <c r="F76">
        <v>0.25597264600000003</v>
      </c>
      <c r="G76">
        <v>0.40404812099999998</v>
      </c>
      <c r="H76">
        <v>0.42102151799999998</v>
      </c>
      <c r="I76" s="3">
        <v>0</v>
      </c>
      <c r="J76" s="3">
        <v>36.329368311168153</v>
      </c>
      <c r="K76" s="3">
        <v>12.06786685908385</v>
      </c>
      <c r="L76" s="3">
        <f t="shared" si="12"/>
        <v>48.397235170252003</v>
      </c>
      <c r="M76">
        <v>2.39</v>
      </c>
      <c r="N76">
        <v>2.89</v>
      </c>
      <c r="O76">
        <v>3.5</v>
      </c>
      <c r="P76" s="4">
        <f t="shared" si="13"/>
        <v>51.602764829747997</v>
      </c>
      <c r="Q76" s="4">
        <f t="shared" si="10"/>
        <v>156.594639249024</v>
      </c>
      <c r="R76" s="4">
        <f t="shared" si="11"/>
        <v>93.840298836541464</v>
      </c>
      <c r="S76">
        <f t="shared" si="14"/>
        <v>1.7126729713585063</v>
      </c>
      <c r="T76">
        <f t="shared" si="14"/>
        <v>2.1947768906439085</v>
      </c>
      <c r="U76">
        <f t="shared" si="14"/>
        <v>1.972389382130217</v>
      </c>
      <c r="V76" s="2">
        <f t="shared" si="15"/>
        <v>2.0362345745130468</v>
      </c>
      <c r="X76">
        <v>2</v>
      </c>
      <c r="Y76">
        <v>1</v>
      </c>
      <c r="Z76">
        <f t="shared" si="16"/>
        <v>51.602764829747997</v>
      </c>
      <c r="AA76">
        <f t="shared" si="17"/>
        <v>-48.397235170252003</v>
      </c>
    </row>
    <row r="77" spans="1:27">
      <c r="A77">
        <v>22</v>
      </c>
      <c r="B77" t="s">
        <v>1367</v>
      </c>
      <c r="C77" t="s">
        <v>1350</v>
      </c>
      <c r="D77">
        <v>0.43699118599999998</v>
      </c>
      <c r="E77">
        <v>0.32405962500000002</v>
      </c>
      <c r="F77">
        <v>0.21817373700000001</v>
      </c>
      <c r="G77">
        <v>0.67028157499999996</v>
      </c>
      <c r="H77">
        <v>0.67114526699999999</v>
      </c>
      <c r="I77" s="3">
        <v>0</v>
      </c>
      <c r="J77" s="3">
        <v>20.500603057608853</v>
      </c>
      <c r="K77" s="3">
        <v>15.826246798480218</v>
      </c>
      <c r="L77" s="3">
        <f t="shared" si="12"/>
        <v>36.326849856089069</v>
      </c>
      <c r="M77">
        <v>1.18</v>
      </c>
      <c r="N77">
        <v>15</v>
      </c>
      <c r="O77">
        <v>7.5</v>
      </c>
      <c r="P77" s="4">
        <f t="shared" si="13"/>
        <v>63.673150143910924</v>
      </c>
      <c r="Q77" s="4">
        <f t="shared" si="10"/>
        <v>371.18219600804377</v>
      </c>
      <c r="R77" s="4">
        <f t="shared" si="11"/>
        <v>182.37000113251256</v>
      </c>
      <c r="S77">
        <f t="shared" si="14"/>
        <v>1.8039563365337796</v>
      </c>
      <c r="T77">
        <f t="shared" si="14"/>
        <v>2.5695871368331962</v>
      </c>
      <c r="U77">
        <f t="shared" si="14"/>
        <v>2.2609534008010601</v>
      </c>
      <c r="V77" s="2">
        <f t="shared" si="15"/>
        <v>2.1142931155967268</v>
      </c>
      <c r="X77">
        <v>3</v>
      </c>
      <c r="Y77">
        <v>1</v>
      </c>
      <c r="Z77">
        <f t="shared" si="16"/>
        <v>63.673150143910924</v>
      </c>
      <c r="AA77">
        <f t="shared" si="17"/>
        <v>-36.326849856089076</v>
      </c>
    </row>
    <row r="78" spans="1:27">
      <c r="A78">
        <v>22</v>
      </c>
      <c r="B78" t="s">
        <v>1366</v>
      </c>
      <c r="C78" t="s">
        <v>1353</v>
      </c>
      <c r="D78">
        <v>0.51764107699999995</v>
      </c>
      <c r="E78">
        <v>0.24966219100000001</v>
      </c>
      <c r="F78">
        <v>0.204357648</v>
      </c>
      <c r="G78">
        <v>0.67809111300000002</v>
      </c>
      <c r="H78">
        <v>0.65995078900000004</v>
      </c>
      <c r="I78" s="3">
        <v>0</v>
      </c>
      <c r="J78" s="3">
        <v>15.062179783196793</v>
      </c>
      <c r="K78" s="3">
        <v>5.0331733101628604</v>
      </c>
      <c r="L78" s="3">
        <f t="shared" si="12"/>
        <v>20.095353093359655</v>
      </c>
      <c r="M78">
        <v>1.39</v>
      </c>
      <c r="N78">
        <v>7.5</v>
      </c>
      <c r="O78">
        <v>5</v>
      </c>
      <c r="P78" s="4">
        <f t="shared" si="13"/>
        <v>79.904646906640338</v>
      </c>
      <c r="Q78" s="4">
        <f t="shared" si="10"/>
        <v>192.87099528061628</v>
      </c>
      <c r="R78" s="4">
        <f t="shared" si="11"/>
        <v>105.07051345745464</v>
      </c>
      <c r="S78">
        <f t="shared" si="14"/>
        <v>1.9025720367261061</v>
      </c>
      <c r="T78">
        <f t="shared" si="14"/>
        <v>2.2852669215957091</v>
      </c>
      <c r="U78">
        <f t="shared" si="14"/>
        <v>2.0214808545683143</v>
      </c>
      <c r="V78" s="2">
        <f t="shared" si="15"/>
        <v>1.9684992577430058</v>
      </c>
      <c r="X78">
        <v>0</v>
      </c>
      <c r="Y78">
        <v>1</v>
      </c>
      <c r="Z78">
        <f t="shared" si="16"/>
        <v>192.87099528061628</v>
      </c>
      <c r="AA78">
        <f t="shared" si="17"/>
        <v>92.870995280616285</v>
      </c>
    </row>
    <row r="79" spans="1:27">
      <c r="A79">
        <v>22</v>
      </c>
      <c r="B79" t="s">
        <v>1357</v>
      </c>
      <c r="C79" t="s">
        <v>1365</v>
      </c>
      <c r="D79">
        <v>0.29070287900000003</v>
      </c>
      <c r="E79">
        <v>0.220600677</v>
      </c>
      <c r="F79">
        <v>0.48867688799999998</v>
      </c>
      <c r="G79">
        <v>6.4756859999999999E-2</v>
      </c>
      <c r="H79">
        <v>0.13236076199999999</v>
      </c>
      <c r="I79" s="3">
        <v>12.603298505617056</v>
      </c>
      <c r="J79" s="3">
        <v>0</v>
      </c>
      <c r="K79" s="3">
        <v>30.934655681998116</v>
      </c>
      <c r="L79" s="3">
        <f t="shared" si="12"/>
        <v>43.537954187615171</v>
      </c>
      <c r="M79">
        <v>3.39</v>
      </c>
      <c r="N79">
        <v>2.2000000000000002</v>
      </c>
      <c r="O79">
        <v>3.29</v>
      </c>
      <c r="P79" s="4">
        <f t="shared" si="13"/>
        <v>99.187227746426657</v>
      </c>
      <c r="Q79" s="4">
        <f t="shared" si="10"/>
        <v>56.462045812384822</v>
      </c>
      <c r="R79" s="4">
        <f t="shared" si="11"/>
        <v>158.23706300615862</v>
      </c>
      <c r="S79">
        <f t="shared" si="14"/>
        <v>1.9964557520294908</v>
      </c>
      <c r="T79">
        <f t="shared" si="14"/>
        <v>1.7517566100654722</v>
      </c>
      <c r="U79">
        <f t="shared" si="14"/>
        <v>2.1993082135095761</v>
      </c>
      <c r="V79" s="2">
        <f t="shared" si="15"/>
        <v>2.0415652225614505</v>
      </c>
      <c r="X79">
        <v>0</v>
      </c>
      <c r="Y79">
        <v>3</v>
      </c>
      <c r="Z79">
        <f t="shared" si="16"/>
        <v>56.462045812384822</v>
      </c>
      <c r="AA79">
        <f t="shared" si="17"/>
        <v>-43.537954187615178</v>
      </c>
    </row>
    <row r="80" spans="1:27">
      <c r="A80">
        <v>22</v>
      </c>
      <c r="B80" t="s">
        <v>1368</v>
      </c>
      <c r="C80" t="s">
        <v>1360</v>
      </c>
      <c r="D80">
        <v>0.18646047900000001</v>
      </c>
      <c r="E80">
        <v>0.52434914600000004</v>
      </c>
      <c r="F80">
        <v>0.28668892699999998</v>
      </c>
      <c r="G80">
        <v>0.316818722</v>
      </c>
      <c r="H80">
        <v>0.35396067399999998</v>
      </c>
      <c r="I80" s="3">
        <v>3.2936151788702297</v>
      </c>
      <c r="J80" s="3">
        <v>0</v>
      </c>
      <c r="K80" s="3">
        <v>5.4638217589804441</v>
      </c>
      <c r="L80" s="3">
        <f t="shared" si="12"/>
        <v>8.7574369378506738</v>
      </c>
      <c r="M80">
        <v>5.5</v>
      </c>
      <c r="N80">
        <v>1.66</v>
      </c>
      <c r="O80">
        <v>3.79</v>
      </c>
      <c r="P80" s="4">
        <f t="shared" si="13"/>
        <v>109.35744654593559</v>
      </c>
      <c r="Q80" s="4">
        <f t="shared" si="10"/>
        <v>91.24256306214933</v>
      </c>
      <c r="R80" s="4">
        <f t="shared" si="11"/>
        <v>111.95044752868522</v>
      </c>
      <c r="S80">
        <f t="shared" si="14"/>
        <v>2.0388483610700376</v>
      </c>
      <c r="T80">
        <f t="shared" si="14"/>
        <v>1.9601974763866572</v>
      </c>
      <c r="U80">
        <f t="shared" si="14"/>
        <v>2.0490258340369785</v>
      </c>
      <c r="V80" s="2">
        <f t="shared" si="15"/>
        <v>1.9954255325035248</v>
      </c>
      <c r="X80">
        <v>1</v>
      </c>
      <c r="Y80">
        <v>1</v>
      </c>
      <c r="Z80">
        <f t="shared" si="16"/>
        <v>111.95044752868522</v>
      </c>
      <c r="AA80">
        <f t="shared" si="17"/>
        <v>11.950447528685217</v>
      </c>
    </row>
    <row r="81" spans="1:27">
      <c r="A81">
        <v>22</v>
      </c>
      <c r="B81" t="s">
        <v>1364</v>
      </c>
      <c r="C81" t="s">
        <v>1348</v>
      </c>
      <c r="D81">
        <v>0.79223562800000003</v>
      </c>
      <c r="E81">
        <v>3.8350003000000001E-2</v>
      </c>
      <c r="F81">
        <v>0.14313294700000001</v>
      </c>
      <c r="G81">
        <v>0.43812663899999998</v>
      </c>
      <c r="H81">
        <v>0.22692333200000001</v>
      </c>
      <c r="I81" s="3">
        <v>38.985311750407362</v>
      </c>
      <c r="J81" s="3">
        <v>0</v>
      </c>
      <c r="K81" s="3">
        <v>1.2962989465968383E-2</v>
      </c>
      <c r="L81" s="3">
        <f t="shared" si="12"/>
        <v>38.998274739873331</v>
      </c>
      <c r="M81">
        <v>1.44</v>
      </c>
      <c r="N81">
        <v>7</v>
      </c>
      <c r="O81">
        <v>4.75</v>
      </c>
      <c r="P81" s="4">
        <f t="shared" si="13"/>
        <v>117.14057418071327</v>
      </c>
      <c r="Q81" s="4">
        <f t="shared" si="10"/>
        <v>61.001725260126669</v>
      </c>
      <c r="R81" s="4">
        <f t="shared" si="11"/>
        <v>61.063299460090022</v>
      </c>
      <c r="S81">
        <f t="shared" si="14"/>
        <v>2.0687073484515812</v>
      </c>
      <c r="T81">
        <f t="shared" si="14"/>
        <v>1.7853421179674436</v>
      </c>
      <c r="U81">
        <f t="shared" si="14"/>
        <v>1.7857802670212148</v>
      </c>
      <c r="V81" s="2">
        <f t="shared" si="15"/>
        <v>1.9629755332420247</v>
      </c>
      <c r="X81">
        <v>3</v>
      </c>
      <c r="Y81">
        <v>0</v>
      </c>
      <c r="Z81">
        <f t="shared" si="16"/>
        <v>117.14057418071327</v>
      </c>
      <c r="AA81">
        <f t="shared" si="17"/>
        <v>17.140574180713273</v>
      </c>
    </row>
    <row r="82" spans="1:27">
      <c r="A82">
        <v>23</v>
      </c>
      <c r="B82" t="s">
        <v>1365</v>
      </c>
      <c r="C82" t="s">
        <v>1361</v>
      </c>
      <c r="D82">
        <v>0.67496678399999999</v>
      </c>
      <c r="E82">
        <v>0.118816175</v>
      </c>
      <c r="F82">
        <v>0.17262741100000001</v>
      </c>
      <c r="G82">
        <v>0.59035849100000004</v>
      </c>
      <c r="H82">
        <v>0.50228798900000005</v>
      </c>
      <c r="I82" s="3">
        <v>0</v>
      </c>
      <c r="J82" s="3">
        <v>2.198124471552382</v>
      </c>
      <c r="K82" s="3">
        <v>0</v>
      </c>
      <c r="L82" s="3">
        <f t="shared" si="12"/>
        <v>2.198124471552382</v>
      </c>
      <c r="M82">
        <v>1.36</v>
      </c>
      <c r="N82">
        <v>9.5</v>
      </c>
      <c r="O82">
        <v>4.75</v>
      </c>
      <c r="P82" s="4">
        <f t="shared" si="13"/>
        <v>97.801875528447624</v>
      </c>
      <c r="Q82" s="4">
        <f t="shared" si="10"/>
        <v>118.68405800819525</v>
      </c>
      <c r="R82" s="4">
        <f t="shared" si="11"/>
        <v>97.801875528447624</v>
      </c>
      <c r="S82">
        <f t="shared" si="14"/>
        <v>1.9903471832522777</v>
      </c>
      <c r="T82">
        <f t="shared" si="14"/>
        <v>2.0743923871597785</v>
      </c>
      <c r="U82">
        <f t="shared" si="14"/>
        <v>1.9903471832522777</v>
      </c>
      <c r="V82" s="2">
        <f t="shared" si="15"/>
        <v>1.9334780874506756</v>
      </c>
      <c r="X82">
        <v>1</v>
      </c>
      <c r="Y82">
        <v>0</v>
      </c>
      <c r="Z82">
        <f t="shared" si="16"/>
        <v>97.801875528447624</v>
      </c>
      <c r="AA82">
        <f t="shared" si="17"/>
        <v>-2.1981244715523758</v>
      </c>
    </row>
    <row r="83" spans="1:27">
      <c r="A83">
        <v>23</v>
      </c>
      <c r="B83" t="s">
        <v>1348</v>
      </c>
      <c r="C83" t="s">
        <v>1367</v>
      </c>
      <c r="D83">
        <v>0.112298342</v>
      </c>
      <c r="E83">
        <v>0.59452383600000003</v>
      </c>
      <c r="F83">
        <v>0.29095437899999999</v>
      </c>
      <c r="G83">
        <v>0.23895930900000001</v>
      </c>
      <c r="H83">
        <v>0.23667020999999999</v>
      </c>
      <c r="I83" s="3">
        <v>8.1007037658770056</v>
      </c>
      <c r="J83" s="3">
        <v>0</v>
      </c>
      <c r="K83" s="3">
        <v>18.32456752276763</v>
      </c>
      <c r="L83" s="3">
        <f t="shared" si="12"/>
        <v>26.425271288644637</v>
      </c>
      <c r="M83">
        <v>17</v>
      </c>
      <c r="N83">
        <v>1.18</v>
      </c>
      <c r="O83">
        <v>7</v>
      </c>
      <c r="P83" s="4">
        <f t="shared" si="13"/>
        <v>211.28669273126445</v>
      </c>
      <c r="Q83" s="4">
        <f t="shared" si="10"/>
        <v>73.574728711355363</v>
      </c>
      <c r="R83" s="4">
        <f t="shared" si="11"/>
        <v>201.84670137072877</v>
      </c>
      <c r="S83">
        <f t="shared" si="14"/>
        <v>2.3248721451575074</v>
      </c>
      <c r="T83">
        <f t="shared" si="14"/>
        <v>1.8667286694209373</v>
      </c>
      <c r="U83">
        <f t="shared" si="14"/>
        <v>2.305021656455295</v>
      </c>
      <c r="V83" s="2">
        <f t="shared" si="15"/>
        <v>2.0415501212139846</v>
      </c>
      <c r="X83">
        <v>0</v>
      </c>
      <c r="Y83">
        <v>2</v>
      </c>
      <c r="Z83">
        <f t="shared" si="16"/>
        <v>73.574728711355363</v>
      </c>
      <c r="AA83">
        <f t="shared" si="17"/>
        <v>-26.425271288644637</v>
      </c>
    </row>
    <row r="84" spans="1:27">
      <c r="A84">
        <v>23</v>
      </c>
      <c r="B84" t="s">
        <v>1350</v>
      </c>
      <c r="C84" t="s">
        <v>1356</v>
      </c>
      <c r="D84">
        <v>0.33589676200000002</v>
      </c>
      <c r="E84">
        <v>0.37738666700000001</v>
      </c>
      <c r="F84">
        <v>0.284331948</v>
      </c>
      <c r="G84">
        <v>0.39808471600000001</v>
      </c>
      <c r="H84">
        <v>0.46194432099999999</v>
      </c>
      <c r="I84" s="3">
        <v>6.1964927781846937</v>
      </c>
      <c r="J84" s="3">
        <v>0</v>
      </c>
      <c r="K84" s="3">
        <v>0</v>
      </c>
      <c r="L84" s="3">
        <f t="shared" si="12"/>
        <v>6.1964927781846937</v>
      </c>
      <c r="M84">
        <v>3.39</v>
      </c>
      <c r="N84">
        <v>2.2000000000000002</v>
      </c>
      <c r="O84">
        <v>3.29</v>
      </c>
      <c r="P84" s="4">
        <f t="shared" si="13"/>
        <v>114.80961773986142</v>
      </c>
      <c r="Q84" s="4">
        <f t="shared" si="10"/>
        <v>93.803507221815309</v>
      </c>
      <c r="R84" s="4">
        <f t="shared" si="11"/>
        <v>93.803507221815309</v>
      </c>
      <c r="S84">
        <f t="shared" si="14"/>
        <v>2.0599782709573558</v>
      </c>
      <c r="T84">
        <f t="shared" si="14"/>
        <v>1.9722190765305141</v>
      </c>
      <c r="U84">
        <f t="shared" si="14"/>
        <v>1.9722190765305141</v>
      </c>
      <c r="V84" s="2">
        <f t="shared" si="15"/>
        <v>1.9969941068032853</v>
      </c>
      <c r="X84">
        <v>1</v>
      </c>
      <c r="Y84">
        <v>2</v>
      </c>
      <c r="Z84">
        <f t="shared" si="16"/>
        <v>93.803507221815309</v>
      </c>
      <c r="AA84">
        <f t="shared" si="17"/>
        <v>-6.196492778184691</v>
      </c>
    </row>
    <row r="85" spans="1:27">
      <c r="A85">
        <v>23</v>
      </c>
      <c r="B85" t="s">
        <v>1351</v>
      </c>
      <c r="C85" t="s">
        <v>1368</v>
      </c>
      <c r="D85">
        <v>0.54778449900000004</v>
      </c>
      <c r="E85">
        <v>0.14838426399999999</v>
      </c>
      <c r="F85">
        <v>0.30203540800000001</v>
      </c>
      <c r="G85">
        <v>0.25134446100000002</v>
      </c>
      <c r="H85">
        <v>0.277810426</v>
      </c>
      <c r="I85" s="3">
        <v>24.27409750706429</v>
      </c>
      <c r="J85" s="3">
        <v>0</v>
      </c>
      <c r="K85" s="3">
        <v>11.138395913058286</v>
      </c>
      <c r="L85" s="3">
        <f t="shared" si="12"/>
        <v>35.412493420122573</v>
      </c>
      <c r="M85">
        <v>2.14</v>
      </c>
      <c r="N85">
        <v>3.6</v>
      </c>
      <c r="O85">
        <v>3.25</v>
      </c>
      <c r="P85" s="4">
        <f t="shared" si="13"/>
        <v>116.53407524499501</v>
      </c>
      <c r="Q85" s="4">
        <f t="shared" si="10"/>
        <v>64.587506579877427</v>
      </c>
      <c r="R85" s="4">
        <f t="shared" si="11"/>
        <v>100.78729329731686</v>
      </c>
      <c r="S85">
        <f t="shared" si="14"/>
        <v>2.0664529341779008</v>
      </c>
      <c r="T85">
        <f t="shared" si="14"/>
        <v>1.81014851879764</v>
      </c>
      <c r="U85">
        <f t="shared" si="14"/>
        <v>2.0034057821222873</v>
      </c>
      <c r="V85" s="2">
        <f t="shared" si="15"/>
        <v>2.0056679237410635</v>
      </c>
      <c r="X85">
        <v>2</v>
      </c>
      <c r="Y85">
        <v>0</v>
      </c>
      <c r="Z85">
        <f t="shared" si="16"/>
        <v>116.53407524499501</v>
      </c>
      <c r="AA85">
        <f t="shared" si="17"/>
        <v>16.534075244995009</v>
      </c>
    </row>
    <row r="86" spans="1:27">
      <c r="A86">
        <v>23</v>
      </c>
      <c r="B86" t="s">
        <v>1358</v>
      </c>
      <c r="C86" t="s">
        <v>1366</v>
      </c>
      <c r="D86">
        <v>0.14031812799999999</v>
      </c>
      <c r="E86">
        <v>0.457034895</v>
      </c>
      <c r="F86">
        <v>0.40240888899999999</v>
      </c>
      <c r="G86">
        <v>0.114667399</v>
      </c>
      <c r="H86">
        <v>0.16168268199999999</v>
      </c>
      <c r="I86" s="3">
        <v>3.9481051507327076</v>
      </c>
      <c r="J86" s="3">
        <v>0</v>
      </c>
      <c r="K86" s="3">
        <v>24.303399273290513</v>
      </c>
      <c r="L86" s="3">
        <f t="shared" si="12"/>
        <v>28.251504424023221</v>
      </c>
      <c r="M86">
        <v>7</v>
      </c>
      <c r="N86">
        <v>1.44</v>
      </c>
      <c r="O86">
        <v>4.5</v>
      </c>
      <c r="P86" s="4">
        <f t="shared" si="13"/>
        <v>99.385231631105739</v>
      </c>
      <c r="Q86" s="4">
        <f t="shared" si="10"/>
        <v>71.74849557597679</v>
      </c>
      <c r="R86" s="4">
        <f t="shared" si="11"/>
        <v>181.1137923057841</v>
      </c>
      <c r="S86">
        <f t="shared" si="14"/>
        <v>1.997321854240051</v>
      </c>
      <c r="T86">
        <f t="shared" si="14"/>
        <v>1.8558127992053115</v>
      </c>
      <c r="U86">
        <f t="shared" si="14"/>
        <v>2.2579515242743819</v>
      </c>
      <c r="V86" s="2">
        <f t="shared" si="15"/>
        <v>2.037051435724019</v>
      </c>
      <c r="X86">
        <v>0</v>
      </c>
      <c r="Y86">
        <v>1</v>
      </c>
      <c r="Z86">
        <f t="shared" si="16"/>
        <v>71.74849557597679</v>
      </c>
      <c r="AA86">
        <f t="shared" si="17"/>
        <v>-28.25150442402321</v>
      </c>
    </row>
    <row r="87" spans="1:27">
      <c r="A87">
        <v>23</v>
      </c>
      <c r="B87" t="s">
        <v>1360</v>
      </c>
      <c r="C87" t="s">
        <v>1354</v>
      </c>
      <c r="D87">
        <v>0.67176452900000005</v>
      </c>
      <c r="E87">
        <v>0.10147389800000001</v>
      </c>
      <c r="F87">
        <v>0.13087474599999999</v>
      </c>
      <c r="G87">
        <v>0.69697762299999999</v>
      </c>
      <c r="H87">
        <v>0.57811623400000001</v>
      </c>
      <c r="I87" s="3">
        <v>0</v>
      </c>
      <c r="J87" s="3">
        <v>2.3460575242606221</v>
      </c>
      <c r="K87" s="3">
        <v>0</v>
      </c>
      <c r="L87" s="3">
        <f t="shared" si="12"/>
        <v>2.3460575242606221</v>
      </c>
      <c r="M87">
        <v>1.3</v>
      </c>
      <c r="N87">
        <v>11</v>
      </c>
      <c r="O87">
        <v>5.25</v>
      </c>
      <c r="P87" s="4">
        <f t="shared" si="13"/>
        <v>97.653942475739385</v>
      </c>
      <c r="Q87" s="4">
        <f t="shared" si="10"/>
        <v>123.46057524260623</v>
      </c>
      <c r="R87" s="4">
        <f t="shared" si="11"/>
        <v>97.653942475739385</v>
      </c>
      <c r="S87">
        <f t="shared" si="14"/>
        <v>1.9896897812736007</v>
      </c>
      <c r="T87">
        <f t="shared" si="14"/>
        <v>2.0915282961537511</v>
      </c>
      <c r="U87">
        <f t="shared" si="14"/>
        <v>1.9896897812736007</v>
      </c>
      <c r="V87" s="2">
        <f t="shared" si="15"/>
        <v>1.8092386925043711</v>
      </c>
      <c r="X87">
        <v>1</v>
      </c>
      <c r="Y87">
        <v>1</v>
      </c>
      <c r="Z87">
        <f t="shared" si="16"/>
        <v>97.653942475739385</v>
      </c>
      <c r="AA87">
        <f t="shared" si="17"/>
        <v>-2.3460575242606154</v>
      </c>
    </row>
    <row r="88" spans="1:27">
      <c r="A88">
        <v>23</v>
      </c>
      <c r="B88" t="s">
        <v>1362</v>
      </c>
      <c r="C88" t="s">
        <v>1357</v>
      </c>
      <c r="D88">
        <v>0.63179656500000003</v>
      </c>
      <c r="E88">
        <v>0.14958938099999999</v>
      </c>
      <c r="F88">
        <v>0.168516955</v>
      </c>
      <c r="G88">
        <v>0.67550870100000004</v>
      </c>
      <c r="H88">
        <v>0.60312122999999995</v>
      </c>
      <c r="I88" s="3">
        <v>0</v>
      </c>
      <c r="J88" s="3">
        <v>9.964285562726932</v>
      </c>
      <c r="K88" s="3">
        <v>3.2834041082444934</v>
      </c>
      <c r="L88" s="3">
        <f t="shared" si="12"/>
        <v>13.247689670971425</v>
      </c>
      <c r="M88">
        <v>1.22</v>
      </c>
      <c r="N88">
        <v>15</v>
      </c>
      <c r="O88">
        <v>6</v>
      </c>
      <c r="P88" s="4">
        <f t="shared" si="13"/>
        <v>86.752310329028575</v>
      </c>
      <c r="Q88" s="4">
        <f t="shared" si="10"/>
        <v>236.21659376993256</v>
      </c>
      <c r="R88" s="4">
        <f t="shared" si="11"/>
        <v>106.45273497849554</v>
      </c>
      <c r="S88">
        <f t="shared" si="14"/>
        <v>1.9382810494547029</v>
      </c>
      <c r="T88">
        <f t="shared" si="14"/>
        <v>2.3733104027168919</v>
      </c>
      <c r="U88">
        <f t="shared" si="14"/>
        <v>2.0271568237904085</v>
      </c>
      <c r="V88" s="2">
        <f t="shared" si="15"/>
        <v>1.9212316383659882</v>
      </c>
      <c r="X88">
        <v>7</v>
      </c>
      <c r="Y88">
        <v>0</v>
      </c>
      <c r="Z88">
        <f t="shared" si="16"/>
        <v>86.752310329028575</v>
      </c>
      <c r="AA88">
        <f t="shared" si="17"/>
        <v>-13.247689670971425</v>
      </c>
    </row>
    <row r="89" spans="1:27">
      <c r="A89">
        <v>23</v>
      </c>
      <c r="B89" t="s">
        <v>1363</v>
      </c>
      <c r="C89" t="s">
        <v>1359</v>
      </c>
      <c r="D89">
        <v>0.38796223899999999</v>
      </c>
      <c r="E89">
        <v>0.29579504699999998</v>
      </c>
      <c r="F89">
        <v>0.31521670099999999</v>
      </c>
      <c r="G89">
        <v>0.29877615299999999</v>
      </c>
      <c r="H89">
        <v>0.37565417200000001</v>
      </c>
      <c r="I89" s="3">
        <v>0</v>
      </c>
      <c r="J89" s="3">
        <v>20.647819898943748</v>
      </c>
      <c r="K89" s="3">
        <v>16.615737018177448</v>
      </c>
      <c r="L89" s="3">
        <f t="shared" si="12"/>
        <v>37.263556917121193</v>
      </c>
      <c r="M89">
        <v>1.5</v>
      </c>
      <c r="N89">
        <v>7</v>
      </c>
      <c r="O89">
        <v>4.2</v>
      </c>
      <c r="P89" s="4">
        <f t="shared" si="13"/>
        <v>62.7364430828788</v>
      </c>
      <c r="Q89" s="4">
        <f t="shared" si="10"/>
        <v>207.27118237548504</v>
      </c>
      <c r="R89" s="4">
        <f t="shared" si="11"/>
        <v>132.5225385592241</v>
      </c>
      <c r="S89">
        <f t="shared" si="14"/>
        <v>1.7975198922184652</v>
      </c>
      <c r="T89">
        <f t="shared" si="14"/>
        <v>2.316538924837261</v>
      </c>
      <c r="U89">
        <f t="shared" si="14"/>
        <v>2.1222897464953401</v>
      </c>
      <c r="V89" s="2">
        <f t="shared" si="15"/>
        <v>2.051571754638069</v>
      </c>
      <c r="X89">
        <v>1</v>
      </c>
      <c r="Y89">
        <v>2</v>
      </c>
      <c r="Z89">
        <f t="shared" si="16"/>
        <v>207.27118237548504</v>
      </c>
      <c r="AA89">
        <f t="shared" si="17"/>
        <v>107.27118237548504</v>
      </c>
    </row>
    <row r="90" spans="1:27">
      <c r="A90">
        <v>23</v>
      </c>
      <c r="B90" t="s">
        <v>1353</v>
      </c>
      <c r="C90" t="s">
        <v>1364</v>
      </c>
      <c r="D90">
        <v>0.443661892</v>
      </c>
      <c r="E90">
        <v>0.30772507300000002</v>
      </c>
      <c r="F90">
        <v>0.189007956</v>
      </c>
      <c r="G90">
        <v>0.77248356399999996</v>
      </c>
      <c r="H90">
        <v>0.74734890099999995</v>
      </c>
      <c r="I90" s="3">
        <v>9.1825131427096096</v>
      </c>
      <c r="J90" s="3">
        <v>0</v>
      </c>
      <c r="K90" s="3">
        <v>0</v>
      </c>
      <c r="L90" s="3">
        <f t="shared" si="12"/>
        <v>9.1825131427096096</v>
      </c>
      <c r="M90">
        <v>2.39</v>
      </c>
      <c r="N90">
        <v>2.89</v>
      </c>
      <c r="O90">
        <v>3.39</v>
      </c>
      <c r="P90" s="4">
        <f t="shared" si="13"/>
        <v>112.76369326836635</v>
      </c>
      <c r="Q90" s="4">
        <f t="shared" si="10"/>
        <v>90.81748685729039</v>
      </c>
      <c r="R90" s="4">
        <f t="shared" si="11"/>
        <v>90.81748685729039</v>
      </c>
      <c r="S90">
        <f t="shared" si="14"/>
        <v>2.0521692915681764</v>
      </c>
      <c r="T90">
        <f t="shared" si="14"/>
        <v>1.9581694797372409</v>
      </c>
      <c r="U90">
        <f t="shared" si="14"/>
        <v>1.9581694797372409</v>
      </c>
      <c r="V90" s="2">
        <f t="shared" si="15"/>
        <v>1.8831567675666707</v>
      </c>
      <c r="X90">
        <v>1</v>
      </c>
      <c r="Y90">
        <v>1</v>
      </c>
      <c r="Z90">
        <f t="shared" si="16"/>
        <v>90.81748685729039</v>
      </c>
      <c r="AA90">
        <f t="shared" si="17"/>
        <v>-9.1825131427096096</v>
      </c>
    </row>
    <row r="91" spans="1:27">
      <c r="A91">
        <v>23</v>
      </c>
      <c r="B91" t="s">
        <v>1355</v>
      </c>
      <c r="C91" t="s">
        <v>1349</v>
      </c>
      <c r="D91">
        <v>0.39916363500000002</v>
      </c>
      <c r="E91">
        <v>0.361436386</v>
      </c>
      <c r="F91">
        <v>0.207462007</v>
      </c>
      <c r="G91">
        <v>0.72545684600000004</v>
      </c>
      <c r="H91">
        <v>0.716178643</v>
      </c>
      <c r="I91" s="3">
        <v>16.620090936605692</v>
      </c>
      <c r="J91" s="3">
        <v>0</v>
      </c>
      <c r="K91" s="3">
        <v>0</v>
      </c>
      <c r="L91" s="3">
        <f t="shared" si="12"/>
        <v>16.620090936605692</v>
      </c>
      <c r="M91">
        <v>3.39</v>
      </c>
      <c r="N91">
        <v>2.2000000000000002</v>
      </c>
      <c r="O91">
        <v>3.29</v>
      </c>
      <c r="P91" s="4">
        <f t="shared" si="13"/>
        <v>139.7220173384876</v>
      </c>
      <c r="Q91" s="4">
        <f t="shared" si="10"/>
        <v>83.379909063394308</v>
      </c>
      <c r="R91" s="4">
        <f t="shared" si="11"/>
        <v>83.379909063394308</v>
      </c>
      <c r="S91">
        <f t="shared" si="14"/>
        <v>2.145264847454075</v>
      </c>
      <c r="T91">
        <f t="shared" si="14"/>
        <v>1.9210614171360738</v>
      </c>
      <c r="U91">
        <f t="shared" si="14"/>
        <v>1.9210614171360738</v>
      </c>
      <c r="V91" s="2">
        <f t="shared" si="15"/>
        <v>1.9492004676105041</v>
      </c>
      <c r="X91">
        <v>1</v>
      </c>
      <c r="Y91">
        <v>1</v>
      </c>
      <c r="Z91">
        <f t="shared" si="16"/>
        <v>83.379909063394308</v>
      </c>
      <c r="AA91">
        <f t="shared" si="17"/>
        <v>-16.620090936605692</v>
      </c>
    </row>
    <row r="92" spans="1:27">
      <c r="A92">
        <v>24</v>
      </c>
      <c r="B92" t="s">
        <v>1361</v>
      </c>
      <c r="C92" t="s">
        <v>1359</v>
      </c>
      <c r="D92">
        <v>0.25922941300000002</v>
      </c>
      <c r="E92">
        <v>0.25922941300000002</v>
      </c>
      <c r="F92">
        <v>0.481521005</v>
      </c>
      <c r="G92">
        <v>6.9757288000000001E-2</v>
      </c>
      <c r="H92">
        <v>0.140853073</v>
      </c>
      <c r="I92" s="3">
        <v>1.8798697955553232</v>
      </c>
      <c r="J92" s="3">
        <v>0</v>
      </c>
      <c r="K92" s="3">
        <v>24.378675044427027</v>
      </c>
      <c r="L92" s="3">
        <f t="shared" si="12"/>
        <v>26.258544839982349</v>
      </c>
      <c r="M92">
        <v>3.1</v>
      </c>
      <c r="N92">
        <v>2.5</v>
      </c>
      <c r="O92">
        <v>3.1</v>
      </c>
      <c r="P92" s="4">
        <f t="shared" si="13"/>
        <v>79.56905152623915</v>
      </c>
      <c r="Q92" s="4">
        <f t="shared" si="10"/>
        <v>73.741455160017651</v>
      </c>
      <c r="R92" s="4">
        <f t="shared" si="11"/>
        <v>149.31534779774145</v>
      </c>
      <c r="S92">
        <f t="shared" si="14"/>
        <v>1.9007441812434898</v>
      </c>
      <c r="T92">
        <f t="shared" si="14"/>
        <v>1.867711703404767</v>
      </c>
      <c r="U92">
        <f t="shared" si="14"/>
        <v>2.1741044501985187</v>
      </c>
      <c r="V92" s="2">
        <f t="shared" si="15"/>
        <v>2.0237715667283265</v>
      </c>
      <c r="X92">
        <v>0</v>
      </c>
      <c r="Y92">
        <v>1</v>
      </c>
      <c r="Z92">
        <f t="shared" si="16"/>
        <v>73.741455160017651</v>
      </c>
      <c r="AA92">
        <f t="shared" si="17"/>
        <v>-26.258544839982349</v>
      </c>
    </row>
    <row r="93" spans="1:27">
      <c r="A93">
        <v>24</v>
      </c>
      <c r="B93" t="s">
        <v>1354</v>
      </c>
      <c r="C93" t="s">
        <v>1365</v>
      </c>
      <c r="D93">
        <v>0.30448987999999999</v>
      </c>
      <c r="E93">
        <v>0.30448987999999999</v>
      </c>
      <c r="F93">
        <v>0.39087018000000001</v>
      </c>
      <c r="G93">
        <v>0.15527849499999999</v>
      </c>
      <c r="H93">
        <v>0.241779419</v>
      </c>
      <c r="I93" s="3">
        <v>16.717866861464014</v>
      </c>
      <c r="J93" s="3">
        <v>0</v>
      </c>
      <c r="K93" s="3">
        <v>21.353169579864826</v>
      </c>
      <c r="L93" s="3">
        <f t="shared" si="12"/>
        <v>38.071036441328843</v>
      </c>
      <c r="M93">
        <v>4.5</v>
      </c>
      <c r="N93">
        <v>1.85</v>
      </c>
      <c r="O93">
        <v>3.5</v>
      </c>
      <c r="P93" s="4">
        <f t="shared" si="13"/>
        <v>137.15936443525925</v>
      </c>
      <c r="Q93" s="4">
        <f t="shared" si="10"/>
        <v>61.928963558671157</v>
      </c>
      <c r="R93" s="4">
        <f t="shared" si="11"/>
        <v>136.66505708819807</v>
      </c>
      <c r="S93">
        <f t="shared" si="14"/>
        <v>2.1372254640274844</v>
      </c>
      <c r="T93">
        <f t="shared" si="14"/>
        <v>1.7918938117306029</v>
      </c>
      <c r="U93">
        <f t="shared" si="14"/>
        <v>2.1356574871086327</v>
      </c>
      <c r="V93" s="2">
        <f t="shared" si="15"/>
        <v>2.0311418831857657</v>
      </c>
      <c r="X93">
        <v>1</v>
      </c>
      <c r="Y93">
        <v>1</v>
      </c>
      <c r="Z93">
        <f t="shared" si="16"/>
        <v>136.66505708819807</v>
      </c>
      <c r="AA93">
        <f t="shared" si="17"/>
        <v>36.665057088198068</v>
      </c>
    </row>
    <row r="94" spans="1:27">
      <c r="A94">
        <v>24</v>
      </c>
      <c r="B94" t="s">
        <v>1356</v>
      </c>
      <c r="C94" t="s">
        <v>1362</v>
      </c>
      <c r="D94">
        <v>0.116197389</v>
      </c>
      <c r="E94">
        <v>0.67004649400000005</v>
      </c>
      <c r="F94">
        <v>0.149581505</v>
      </c>
      <c r="G94">
        <v>0.67261374399999996</v>
      </c>
      <c r="H94">
        <v>0.56929150500000003</v>
      </c>
      <c r="I94" s="3">
        <v>0</v>
      </c>
      <c r="J94" s="3">
        <v>38.1776736038113</v>
      </c>
      <c r="K94" s="3">
        <v>0</v>
      </c>
      <c r="L94" s="3">
        <f t="shared" si="12"/>
        <v>38.1776736038113</v>
      </c>
      <c r="M94">
        <v>4.5</v>
      </c>
      <c r="N94">
        <v>1.85</v>
      </c>
      <c r="O94">
        <v>3.5</v>
      </c>
      <c r="P94" s="4">
        <f t="shared" si="13"/>
        <v>61.8223263961887</v>
      </c>
      <c r="Q94" s="4">
        <f t="shared" si="10"/>
        <v>132.4510225632396</v>
      </c>
      <c r="R94" s="4">
        <f t="shared" si="11"/>
        <v>61.8223263961887</v>
      </c>
      <c r="S94">
        <f t="shared" si="14"/>
        <v>1.7911453436910112</v>
      </c>
      <c r="T94">
        <f t="shared" si="14"/>
        <v>2.1220553155351607</v>
      </c>
      <c r="U94">
        <f t="shared" si="14"/>
        <v>1.7911453436910112</v>
      </c>
      <c r="V94" s="2">
        <f t="shared" si="15"/>
        <v>1.8979243526878451</v>
      </c>
      <c r="X94">
        <v>0</v>
      </c>
      <c r="Y94">
        <v>2</v>
      </c>
      <c r="Z94">
        <f t="shared" si="16"/>
        <v>132.4510225632396</v>
      </c>
      <c r="AA94">
        <f t="shared" si="17"/>
        <v>32.451022563239604</v>
      </c>
    </row>
    <row r="95" spans="1:27">
      <c r="A95">
        <v>24</v>
      </c>
      <c r="B95" t="s">
        <v>1360</v>
      </c>
      <c r="C95" t="s">
        <v>1350</v>
      </c>
      <c r="D95">
        <v>0.47437702300000001</v>
      </c>
      <c r="E95">
        <v>0.28620104499999999</v>
      </c>
      <c r="F95">
        <v>0.22265531899999999</v>
      </c>
      <c r="G95">
        <v>0.62974387200000004</v>
      </c>
      <c r="H95">
        <v>0.63356743800000004</v>
      </c>
      <c r="I95" s="3">
        <v>0</v>
      </c>
      <c r="J95" s="3">
        <v>18.000012257141108</v>
      </c>
      <c r="K95" s="3">
        <v>4.3284162954046277</v>
      </c>
      <c r="L95" s="3">
        <f t="shared" si="12"/>
        <v>22.328428552545738</v>
      </c>
      <c r="M95">
        <v>1.5</v>
      </c>
      <c r="N95">
        <v>7</v>
      </c>
      <c r="O95">
        <v>4.2</v>
      </c>
      <c r="P95" s="4">
        <f t="shared" si="13"/>
        <v>77.671571447454269</v>
      </c>
      <c r="Q95" s="4">
        <f t="shared" si="10"/>
        <v>203.67165724744203</v>
      </c>
      <c r="R95" s="4">
        <f t="shared" si="11"/>
        <v>95.850919888153697</v>
      </c>
      <c r="S95">
        <f t="shared" si="14"/>
        <v>1.8902620918682473</v>
      </c>
      <c r="T95">
        <f t="shared" si="14"/>
        <v>2.3089305972011482</v>
      </c>
      <c r="U95">
        <f t="shared" si="14"/>
        <v>1.9815962851893771</v>
      </c>
      <c r="V95" s="2">
        <f t="shared" si="15"/>
        <v>1.9987282065897101</v>
      </c>
      <c r="X95">
        <v>2</v>
      </c>
      <c r="Y95">
        <v>1</v>
      </c>
      <c r="Z95">
        <f t="shared" si="16"/>
        <v>77.671571447454269</v>
      </c>
      <c r="AA95">
        <f t="shared" si="17"/>
        <v>-22.328428552545731</v>
      </c>
    </row>
    <row r="96" spans="1:27">
      <c r="A96">
        <v>24</v>
      </c>
      <c r="B96" t="s">
        <v>1367</v>
      </c>
      <c r="C96" t="s">
        <v>1363</v>
      </c>
      <c r="D96">
        <v>0.161749162</v>
      </c>
      <c r="E96">
        <v>0.51178555299999995</v>
      </c>
      <c r="F96">
        <v>0.13379728299999999</v>
      </c>
      <c r="G96">
        <v>0.73666684599999999</v>
      </c>
      <c r="H96">
        <v>0.68315407500000003</v>
      </c>
      <c r="I96" s="3">
        <v>0</v>
      </c>
      <c r="J96" s="3">
        <v>56.29007343232071</v>
      </c>
      <c r="K96" s="3">
        <v>8.9494560432151111</v>
      </c>
      <c r="L96" s="3">
        <f t="shared" si="12"/>
        <v>65.239529475535818</v>
      </c>
      <c r="M96">
        <v>1.61</v>
      </c>
      <c r="N96">
        <v>5</v>
      </c>
      <c r="O96">
        <v>4.33</v>
      </c>
      <c r="P96" s="4">
        <f t="shared" si="13"/>
        <v>34.760470524464182</v>
      </c>
      <c r="Q96" s="4">
        <f t="shared" si="10"/>
        <v>316.21083768606775</v>
      </c>
      <c r="R96" s="4">
        <f t="shared" si="11"/>
        <v>73.511615191585619</v>
      </c>
      <c r="S96">
        <f t="shared" si="14"/>
        <v>1.5410856465106724</v>
      </c>
      <c r="T96">
        <f t="shared" si="14"/>
        <v>2.4999767506897901</v>
      </c>
      <c r="U96">
        <f t="shared" si="14"/>
        <v>1.8663559651395689</v>
      </c>
      <c r="V96" s="2">
        <f t="shared" si="15"/>
        <v>1.7784346529787638</v>
      </c>
      <c r="X96">
        <v>4</v>
      </c>
      <c r="Y96">
        <v>1</v>
      </c>
      <c r="Z96">
        <f t="shared" si="16"/>
        <v>34.760470524464182</v>
      </c>
      <c r="AA96">
        <f t="shared" si="17"/>
        <v>-65.239529475535818</v>
      </c>
    </row>
    <row r="97" spans="1:27">
      <c r="A97">
        <v>24</v>
      </c>
      <c r="B97" t="s">
        <v>1366</v>
      </c>
      <c r="C97" t="s">
        <v>1348</v>
      </c>
      <c r="D97">
        <v>0.79919350499999997</v>
      </c>
      <c r="E97">
        <v>3.3587924999999998E-2</v>
      </c>
      <c r="F97">
        <v>0.142431062</v>
      </c>
      <c r="G97">
        <v>0.42138530200000002</v>
      </c>
      <c r="H97">
        <v>0.20029362100000001</v>
      </c>
      <c r="I97" s="3">
        <v>0</v>
      </c>
      <c r="J97" s="3">
        <v>0</v>
      </c>
      <c r="K97" s="3">
        <v>2.3601382003487368</v>
      </c>
      <c r="L97" s="3">
        <f t="shared" si="12"/>
        <v>2.3601382003487368</v>
      </c>
      <c r="M97">
        <v>1.1399999999999999</v>
      </c>
      <c r="N97">
        <v>19</v>
      </c>
      <c r="O97">
        <v>8</v>
      </c>
      <c r="P97" s="4">
        <f t="shared" si="13"/>
        <v>97.639861799651257</v>
      </c>
      <c r="Q97" s="4">
        <f t="shared" si="10"/>
        <v>97.639861799651257</v>
      </c>
      <c r="R97" s="4">
        <f t="shared" si="11"/>
        <v>116.52096740244116</v>
      </c>
      <c r="S97">
        <f t="shared" si="14"/>
        <v>1.9896271560412251</v>
      </c>
      <c r="T97">
        <f t="shared" si="14"/>
        <v>1.9896271560412251</v>
      </c>
      <c r="U97">
        <f t="shared" si="14"/>
        <v>2.0664040816524878</v>
      </c>
      <c r="V97" s="2">
        <f t="shared" si="15"/>
        <v>1.9512446760457429</v>
      </c>
      <c r="X97">
        <v>5</v>
      </c>
      <c r="Y97">
        <v>2</v>
      </c>
      <c r="Z97">
        <f t="shared" si="16"/>
        <v>97.639861799651257</v>
      </c>
      <c r="AA97">
        <f t="shared" si="17"/>
        <v>-2.360138200348743</v>
      </c>
    </row>
    <row r="98" spans="1:27">
      <c r="A98">
        <v>24</v>
      </c>
      <c r="B98" t="s">
        <v>1353</v>
      </c>
      <c r="C98" t="s">
        <v>1358</v>
      </c>
      <c r="D98">
        <v>0.54050095399999998</v>
      </c>
      <c r="E98">
        <v>0.19836471</v>
      </c>
      <c r="F98">
        <v>0.16008090899999999</v>
      </c>
      <c r="G98">
        <v>0.76436114300000002</v>
      </c>
      <c r="H98">
        <v>0.71262829100000002</v>
      </c>
      <c r="I98" s="3">
        <v>0</v>
      </c>
      <c r="J98" s="3">
        <v>10.045603153619211</v>
      </c>
      <c r="K98" s="3">
        <v>0</v>
      </c>
      <c r="L98" s="3">
        <f t="shared" si="12"/>
        <v>10.045603153619211</v>
      </c>
      <c r="M98">
        <v>1.44</v>
      </c>
      <c r="N98">
        <v>7.5</v>
      </c>
      <c r="O98">
        <v>4.5</v>
      </c>
      <c r="P98" s="4">
        <f t="shared" si="13"/>
        <v>89.954396846380789</v>
      </c>
      <c r="Q98" s="4">
        <f t="shared" si="10"/>
        <v>165.29642049852487</v>
      </c>
      <c r="R98" s="4">
        <f t="shared" si="11"/>
        <v>89.954396846380789</v>
      </c>
      <c r="S98">
        <f t="shared" si="14"/>
        <v>1.9540223959133955</v>
      </c>
      <c r="T98">
        <f t="shared" si="14"/>
        <v>2.2182634490065927</v>
      </c>
      <c r="U98">
        <f t="shared" si="14"/>
        <v>1.9540223959133955</v>
      </c>
      <c r="V98" s="2">
        <f t="shared" si="15"/>
        <v>1.8089778362385229</v>
      </c>
      <c r="X98">
        <v>2</v>
      </c>
      <c r="Y98">
        <v>0</v>
      </c>
      <c r="Z98">
        <f t="shared" si="16"/>
        <v>89.954396846380789</v>
      </c>
      <c r="AA98">
        <f t="shared" si="17"/>
        <v>-10.045603153619211</v>
      </c>
    </row>
    <row r="99" spans="1:27">
      <c r="A99">
        <v>24</v>
      </c>
      <c r="B99" t="s">
        <v>1357</v>
      </c>
      <c r="C99" t="s">
        <v>1351</v>
      </c>
      <c r="D99">
        <v>0.31235133799999998</v>
      </c>
      <c r="E99">
        <v>0.14703935700000001</v>
      </c>
      <c r="F99">
        <v>0.54059780300000004</v>
      </c>
      <c r="G99">
        <v>3.8300626999999997E-2</v>
      </c>
      <c r="H99">
        <v>8.5375896000000007E-2</v>
      </c>
      <c r="I99" s="3">
        <v>0</v>
      </c>
      <c r="J99" s="3">
        <v>0</v>
      </c>
      <c r="K99" s="3">
        <v>34.865015253214864</v>
      </c>
      <c r="L99" s="3">
        <f t="shared" si="12"/>
        <v>34.865015253214864</v>
      </c>
      <c r="M99">
        <v>2.1</v>
      </c>
      <c r="N99">
        <v>3.6</v>
      </c>
      <c r="O99">
        <v>3.39</v>
      </c>
      <c r="P99" s="4">
        <f t="shared" si="13"/>
        <v>65.134984746785136</v>
      </c>
      <c r="Q99" s="4">
        <f t="shared" si="10"/>
        <v>65.134984746785136</v>
      </c>
      <c r="R99" s="4">
        <f t="shared" si="11"/>
        <v>183.32738645518353</v>
      </c>
      <c r="S99">
        <f t="shared" si="14"/>
        <v>1.813814315778612</v>
      </c>
      <c r="T99">
        <f t="shared" si="14"/>
        <v>1.813814315778612</v>
      </c>
      <c r="U99">
        <f t="shared" si="14"/>
        <v>2.2632273471113775</v>
      </c>
      <c r="V99" s="2">
        <f t="shared" si="15"/>
        <v>2.0567451506644154</v>
      </c>
      <c r="X99">
        <v>0</v>
      </c>
      <c r="Y99">
        <v>0</v>
      </c>
      <c r="Z99">
        <f t="shared" si="16"/>
        <v>183.32738645518353</v>
      </c>
      <c r="AA99">
        <f t="shared" si="17"/>
        <v>83.327386455183529</v>
      </c>
    </row>
    <row r="100" spans="1:27">
      <c r="A100">
        <v>24</v>
      </c>
      <c r="B100" t="s">
        <v>1368</v>
      </c>
      <c r="C100" t="s">
        <v>1349</v>
      </c>
      <c r="D100">
        <v>0.390948132</v>
      </c>
      <c r="E100">
        <v>0.35809777700000001</v>
      </c>
      <c r="F100">
        <v>0.241659551</v>
      </c>
      <c r="G100">
        <v>0.57302259899999997</v>
      </c>
      <c r="H100">
        <v>0.60022493399999999</v>
      </c>
      <c r="I100" s="3">
        <v>23.401450155474453</v>
      </c>
      <c r="J100" s="3">
        <v>0</v>
      </c>
      <c r="K100" s="3">
        <v>4.4054835029704211</v>
      </c>
      <c r="L100" s="3">
        <f t="shared" si="12"/>
        <v>27.806933658444876</v>
      </c>
      <c r="M100">
        <v>4.5</v>
      </c>
      <c r="N100">
        <v>1.83</v>
      </c>
      <c r="O100">
        <v>3.6</v>
      </c>
      <c r="P100" s="4">
        <f t="shared" si="13"/>
        <v>177.49959204119017</v>
      </c>
      <c r="Q100" s="4">
        <f t="shared" si="10"/>
        <v>72.193066341555124</v>
      </c>
      <c r="R100" s="4">
        <f t="shared" si="11"/>
        <v>88.052806952248645</v>
      </c>
      <c r="S100">
        <f t="shared" si="14"/>
        <v>2.2491973592251209</v>
      </c>
      <c r="T100">
        <f t="shared" si="14"/>
        <v>1.8584954885086624</v>
      </c>
      <c r="U100">
        <f t="shared" si="14"/>
        <v>1.9447432049874749</v>
      </c>
      <c r="V100" s="2">
        <f t="shared" si="15"/>
        <v>2.0148083788154492</v>
      </c>
      <c r="X100">
        <v>0</v>
      </c>
      <c r="Y100">
        <v>4</v>
      </c>
      <c r="Z100">
        <f t="shared" si="16"/>
        <v>72.193066341555124</v>
      </c>
      <c r="AA100">
        <f t="shared" si="17"/>
        <v>-27.806933658444876</v>
      </c>
    </row>
    <row r="101" spans="1:27">
      <c r="A101">
        <v>24</v>
      </c>
      <c r="B101" t="s">
        <v>1364</v>
      </c>
      <c r="C101" t="s">
        <v>1355</v>
      </c>
      <c r="D101">
        <v>0.37741331</v>
      </c>
      <c r="E101">
        <v>0.37741331</v>
      </c>
      <c r="F101">
        <v>0.23224967999999999</v>
      </c>
      <c r="G101">
        <v>0.61728234500000001</v>
      </c>
      <c r="H101">
        <v>0.63440615700000003</v>
      </c>
      <c r="I101" s="3">
        <v>0</v>
      </c>
      <c r="J101" s="3">
        <v>20.049258288666074</v>
      </c>
      <c r="K101" s="3">
        <v>2.0432570714125067</v>
      </c>
      <c r="L101" s="3">
        <f t="shared" si="12"/>
        <v>22.092515360078579</v>
      </c>
      <c r="M101">
        <v>1.85</v>
      </c>
      <c r="N101">
        <v>4.33</v>
      </c>
      <c r="O101">
        <v>3.6</v>
      </c>
      <c r="P101" s="4">
        <f t="shared" si="13"/>
        <v>77.907484639921421</v>
      </c>
      <c r="Q101" s="4">
        <f t="shared" si="10"/>
        <v>164.7207730298455</v>
      </c>
      <c r="R101" s="4">
        <f t="shared" si="11"/>
        <v>85.263210097006436</v>
      </c>
      <c r="S101">
        <f t="shared" si="14"/>
        <v>1.8915791827261061</v>
      </c>
      <c r="T101">
        <f t="shared" si="14"/>
        <v>2.2167483717462577</v>
      </c>
      <c r="U101">
        <f t="shared" si="14"/>
        <v>1.9307616794860138</v>
      </c>
      <c r="V101" s="2">
        <f t="shared" si="15"/>
        <v>1.9989562831145093</v>
      </c>
      <c r="X101">
        <v>2</v>
      </c>
      <c r="Y101">
        <v>0</v>
      </c>
      <c r="Z101">
        <f t="shared" si="16"/>
        <v>77.907484639921421</v>
      </c>
      <c r="AA101">
        <f t="shared" si="17"/>
        <v>-22.092515360078579</v>
      </c>
    </row>
    <row r="102" spans="1:27">
      <c r="A102">
        <v>25</v>
      </c>
      <c r="B102" t="s">
        <v>1365</v>
      </c>
      <c r="C102" t="s">
        <v>1356</v>
      </c>
      <c r="D102">
        <v>0.33011497000000001</v>
      </c>
      <c r="E102">
        <v>0.413016039</v>
      </c>
      <c r="F102">
        <v>0.249846873</v>
      </c>
      <c r="G102">
        <v>0.53132048600000004</v>
      </c>
      <c r="H102">
        <v>0.56626479500000004</v>
      </c>
      <c r="I102" s="3">
        <v>0</v>
      </c>
      <c r="J102" s="3">
        <v>13.713886635175717</v>
      </c>
      <c r="K102" s="3">
        <v>0</v>
      </c>
      <c r="L102" s="3">
        <f t="shared" si="12"/>
        <v>13.713886635175717</v>
      </c>
      <c r="M102">
        <v>2.29</v>
      </c>
      <c r="N102">
        <v>3.1</v>
      </c>
      <c r="O102">
        <v>3.29</v>
      </c>
      <c r="P102" s="4">
        <f t="shared" si="13"/>
        <v>86.286113364824288</v>
      </c>
      <c r="Q102" s="4">
        <f t="shared" si="10"/>
        <v>128.79916193386902</v>
      </c>
      <c r="R102" s="4">
        <f t="shared" si="11"/>
        <v>86.286113364824288</v>
      </c>
      <c r="S102">
        <f t="shared" si="14"/>
        <v>1.935940907252871</v>
      </c>
      <c r="T102">
        <f t="shared" si="14"/>
        <v>2.1099130371800023</v>
      </c>
      <c r="U102">
        <f t="shared" si="14"/>
        <v>1.935940907252871</v>
      </c>
      <c r="V102" s="2">
        <f t="shared" si="15"/>
        <v>1.9941997817600114</v>
      </c>
      <c r="X102">
        <v>1</v>
      </c>
      <c r="Y102">
        <v>1</v>
      </c>
      <c r="Z102">
        <f t="shared" si="16"/>
        <v>86.286113364824288</v>
      </c>
      <c r="AA102">
        <f t="shared" si="17"/>
        <v>-13.713886635175712</v>
      </c>
    </row>
    <row r="103" spans="1:27">
      <c r="A103">
        <v>25</v>
      </c>
      <c r="B103" t="s">
        <v>1348</v>
      </c>
      <c r="C103" t="s">
        <v>1354</v>
      </c>
      <c r="D103">
        <v>0.55072258900000004</v>
      </c>
      <c r="E103">
        <v>0.14256881099999999</v>
      </c>
      <c r="F103">
        <v>0.30501823700000003</v>
      </c>
      <c r="G103">
        <v>0.24101165099999999</v>
      </c>
      <c r="H103">
        <v>0.26542897799999998</v>
      </c>
      <c r="I103" s="3">
        <v>35.996809495128332</v>
      </c>
      <c r="J103" s="3">
        <v>0</v>
      </c>
      <c r="K103" s="3">
        <v>15.086511616680756</v>
      </c>
      <c r="L103" s="3">
        <f t="shared" si="12"/>
        <v>51.083321111809084</v>
      </c>
      <c r="M103">
        <v>2.54</v>
      </c>
      <c r="N103">
        <v>2.89</v>
      </c>
      <c r="O103">
        <v>3.2</v>
      </c>
      <c r="P103" s="4">
        <f t="shared" si="13"/>
        <v>140.34857500581688</v>
      </c>
      <c r="Q103" s="4">
        <f t="shared" si="10"/>
        <v>48.916678888190916</v>
      </c>
      <c r="R103" s="4">
        <f t="shared" si="11"/>
        <v>97.193516061569341</v>
      </c>
      <c r="S103">
        <f t="shared" si="14"/>
        <v>2.1472080074923516</v>
      </c>
      <c r="T103">
        <f t="shared" si="14"/>
        <v>1.6894569637057453</v>
      </c>
      <c r="U103">
        <f t="shared" si="14"/>
        <v>1.9876372933973931</v>
      </c>
      <c r="V103" s="2">
        <f t="shared" si="15"/>
        <v>2.0296454465864424</v>
      </c>
      <c r="X103">
        <v>3</v>
      </c>
      <c r="Y103">
        <v>2</v>
      </c>
      <c r="Z103">
        <f t="shared" si="16"/>
        <v>140.34857500581688</v>
      </c>
      <c r="AA103">
        <f t="shared" si="17"/>
        <v>40.348575005816883</v>
      </c>
    </row>
    <row r="104" spans="1:27">
      <c r="A104">
        <v>25</v>
      </c>
      <c r="B104" t="s">
        <v>1350</v>
      </c>
      <c r="C104" t="s">
        <v>1357</v>
      </c>
      <c r="D104">
        <v>0.67438248199999995</v>
      </c>
      <c r="E104">
        <v>0.113194215</v>
      </c>
      <c r="F104">
        <v>0.19430995200000001</v>
      </c>
      <c r="G104">
        <v>0.49303821199999998</v>
      </c>
      <c r="H104">
        <v>0.42019326699999998</v>
      </c>
      <c r="I104" s="3">
        <v>53.496568057256113</v>
      </c>
      <c r="J104" s="3">
        <v>0</v>
      </c>
      <c r="K104" s="3">
        <v>7.8392330436126096</v>
      </c>
      <c r="L104" s="3">
        <f t="shared" si="12"/>
        <v>61.335801100868721</v>
      </c>
      <c r="M104">
        <v>2.54</v>
      </c>
      <c r="N104">
        <v>2.87</v>
      </c>
      <c r="O104">
        <v>3.2</v>
      </c>
      <c r="P104" s="4">
        <f t="shared" si="13"/>
        <v>174.5454817645618</v>
      </c>
      <c r="Q104" s="4">
        <f t="shared" si="10"/>
        <v>38.664198899131279</v>
      </c>
      <c r="R104" s="4">
        <f t="shared" si="11"/>
        <v>63.749744638691638</v>
      </c>
      <c r="S104">
        <f t="shared" si="14"/>
        <v>2.2419086112704179</v>
      </c>
      <c r="T104">
        <f t="shared" si="14"/>
        <v>1.5873090162652381</v>
      </c>
      <c r="U104">
        <f t="shared" si="14"/>
        <v>1.8044784494631814</v>
      </c>
      <c r="V104" s="2">
        <f t="shared" si="15"/>
        <v>2.0422062126445084</v>
      </c>
      <c r="X104">
        <v>2</v>
      </c>
      <c r="Y104">
        <v>1</v>
      </c>
      <c r="Z104">
        <f t="shared" si="16"/>
        <v>174.5454817645618</v>
      </c>
      <c r="AA104">
        <f t="shared" si="17"/>
        <v>74.545481764561799</v>
      </c>
    </row>
    <row r="105" spans="1:27">
      <c r="A105">
        <v>25</v>
      </c>
      <c r="B105" t="s">
        <v>1361</v>
      </c>
      <c r="C105" t="s">
        <v>1351</v>
      </c>
      <c r="D105">
        <v>0.46930949999999999</v>
      </c>
      <c r="E105">
        <v>0.192373513</v>
      </c>
      <c r="F105">
        <v>0.33755298099999997</v>
      </c>
      <c r="G105">
        <v>0.21480433299999999</v>
      </c>
      <c r="H105">
        <v>0.27460325299999999</v>
      </c>
      <c r="I105" s="3">
        <v>18.864082887255577</v>
      </c>
      <c r="J105" s="3">
        <v>0</v>
      </c>
      <c r="K105" s="3">
        <v>12.296880261602006</v>
      </c>
      <c r="L105" s="3">
        <f t="shared" si="12"/>
        <v>31.160963148857583</v>
      </c>
      <c r="M105">
        <v>2.4500000000000002</v>
      </c>
      <c r="N105">
        <v>3.1</v>
      </c>
      <c r="O105">
        <v>3.2</v>
      </c>
      <c r="P105" s="4">
        <f t="shared" si="13"/>
        <v>115.05603992491859</v>
      </c>
      <c r="Q105" s="4">
        <f t="shared" si="10"/>
        <v>68.839036851142424</v>
      </c>
      <c r="R105" s="4">
        <f t="shared" si="11"/>
        <v>108.18905368826883</v>
      </c>
      <c r="S105">
        <f t="shared" si="14"/>
        <v>2.0609094221112367</v>
      </c>
      <c r="T105">
        <f t="shared" si="14"/>
        <v>1.8378347853458146</v>
      </c>
      <c r="U105">
        <f t="shared" si="14"/>
        <v>2.0341833221081731</v>
      </c>
      <c r="V105" s="2">
        <f t="shared" si="15"/>
        <v>2.0073997486849855</v>
      </c>
      <c r="X105">
        <v>2</v>
      </c>
      <c r="Y105">
        <v>1</v>
      </c>
      <c r="Z105">
        <f t="shared" si="16"/>
        <v>115.05603992491859</v>
      </c>
      <c r="AA105">
        <f t="shared" si="17"/>
        <v>15.056039924918593</v>
      </c>
    </row>
    <row r="106" spans="1:27">
      <c r="A106">
        <v>25</v>
      </c>
      <c r="B106" t="s">
        <v>1359</v>
      </c>
      <c r="C106" t="s">
        <v>1360</v>
      </c>
      <c r="D106">
        <v>0.18929072999999999</v>
      </c>
      <c r="E106">
        <v>0.44498590999999998</v>
      </c>
      <c r="F106">
        <v>0.36530885600000002</v>
      </c>
      <c r="G106">
        <v>0.17132697199999999</v>
      </c>
      <c r="H106">
        <v>0.23557688099999999</v>
      </c>
      <c r="I106" s="3">
        <v>0</v>
      </c>
      <c r="J106" s="3">
        <v>7.5462035048335527E-2</v>
      </c>
      <c r="K106" s="3">
        <v>6.3440127709928369</v>
      </c>
      <c r="L106" s="3">
        <f t="shared" si="12"/>
        <v>6.4194748060411726</v>
      </c>
      <c r="M106">
        <v>3.5</v>
      </c>
      <c r="N106">
        <v>2.25</v>
      </c>
      <c r="O106">
        <v>3.1</v>
      </c>
      <c r="P106" s="4">
        <f t="shared" si="13"/>
        <v>93.580525193958835</v>
      </c>
      <c r="Q106" s="4">
        <f t="shared" si="10"/>
        <v>93.750314772817589</v>
      </c>
      <c r="R106" s="4">
        <f t="shared" si="11"/>
        <v>113.24696478403662</v>
      </c>
      <c r="S106">
        <f t="shared" si="14"/>
        <v>1.9711854782166893</v>
      </c>
      <c r="T106">
        <f t="shared" si="14"/>
        <v>1.971972734574351</v>
      </c>
      <c r="U106">
        <f t="shared" si="14"/>
        <v>2.0540265709920762</v>
      </c>
      <c r="V106" s="2">
        <f t="shared" si="15"/>
        <v>2.0009813167695105</v>
      </c>
      <c r="X106">
        <v>2</v>
      </c>
      <c r="Y106">
        <v>0</v>
      </c>
      <c r="Z106">
        <f t="shared" si="16"/>
        <v>93.580525193958835</v>
      </c>
      <c r="AA106">
        <f t="shared" si="17"/>
        <v>-6.4194748060411655</v>
      </c>
    </row>
    <row r="107" spans="1:27">
      <c r="A107">
        <v>25</v>
      </c>
      <c r="B107" t="s">
        <v>1363</v>
      </c>
      <c r="C107" t="s">
        <v>1358</v>
      </c>
      <c r="D107">
        <v>0.53292367600000001</v>
      </c>
      <c r="E107">
        <v>0.163051064</v>
      </c>
      <c r="F107">
        <v>0.13790729700000001</v>
      </c>
      <c r="G107">
        <v>0.74713928399999996</v>
      </c>
      <c r="H107">
        <v>0.68914091300000002</v>
      </c>
      <c r="I107" s="3">
        <v>0</v>
      </c>
      <c r="J107" s="3">
        <v>14.898908874337151</v>
      </c>
      <c r="K107" s="3">
        <v>6.0256493340760739</v>
      </c>
      <c r="L107" s="3">
        <f t="shared" si="12"/>
        <v>20.924558208413224</v>
      </c>
      <c r="M107">
        <v>1.1599999999999999</v>
      </c>
      <c r="N107">
        <v>17</v>
      </c>
      <c r="O107">
        <v>7.5</v>
      </c>
      <c r="P107" s="4">
        <f t="shared" si="13"/>
        <v>79.075441791586769</v>
      </c>
      <c r="Q107" s="4">
        <f t="shared" si="10"/>
        <v>332.35689265531835</v>
      </c>
      <c r="R107" s="4">
        <f t="shared" si="11"/>
        <v>124.26781179715734</v>
      </c>
      <c r="S107">
        <f t="shared" si="14"/>
        <v>1.8980416269818459</v>
      </c>
      <c r="T107">
        <f t="shared" si="14"/>
        <v>2.52160468991362</v>
      </c>
      <c r="U107">
        <f t="shared" si="14"/>
        <v>2.0943586510134753</v>
      </c>
      <c r="V107" s="2">
        <f t="shared" si="15"/>
        <v>1.7114889892398264</v>
      </c>
      <c r="X107">
        <v>2</v>
      </c>
      <c r="Y107">
        <v>0</v>
      </c>
      <c r="Z107">
        <f t="shared" si="16"/>
        <v>79.075441791586769</v>
      </c>
      <c r="AA107">
        <f t="shared" si="17"/>
        <v>-20.924558208413231</v>
      </c>
    </row>
    <row r="108" spans="1:27">
      <c r="A108">
        <v>25</v>
      </c>
      <c r="B108" t="s">
        <v>1349</v>
      </c>
      <c r="C108" t="s">
        <v>1353</v>
      </c>
      <c r="D108">
        <v>0.44866605300000001</v>
      </c>
      <c r="E108">
        <v>0.26586526599999999</v>
      </c>
      <c r="F108">
        <v>0.28285487300000001</v>
      </c>
      <c r="G108">
        <v>0.38139052400000001</v>
      </c>
      <c r="H108">
        <v>0.43765079400000001</v>
      </c>
      <c r="I108" s="3">
        <v>0</v>
      </c>
      <c r="J108" s="3">
        <v>7.5437093212662374</v>
      </c>
      <c r="K108" s="3">
        <v>7.1886272289918489</v>
      </c>
      <c r="L108" s="3">
        <f t="shared" si="12"/>
        <v>14.732336550258086</v>
      </c>
      <c r="M108">
        <v>1.72</v>
      </c>
      <c r="N108">
        <v>4.5</v>
      </c>
      <c r="O108">
        <v>4</v>
      </c>
      <c r="P108" s="4">
        <f t="shared" si="13"/>
        <v>85.267663449741917</v>
      </c>
      <c r="Q108" s="4">
        <f t="shared" si="10"/>
        <v>119.21435539543998</v>
      </c>
      <c r="R108" s="4">
        <f t="shared" si="11"/>
        <v>114.02217236570931</v>
      </c>
      <c r="S108">
        <f t="shared" si="14"/>
        <v>1.9307843623759704</v>
      </c>
      <c r="T108">
        <f t="shared" si="14"/>
        <v>2.0763285548475321</v>
      </c>
      <c r="U108">
        <f t="shared" si="14"/>
        <v>2.0569893109836088</v>
      </c>
      <c r="V108" s="2">
        <f t="shared" si="15"/>
        <v>2.0001304929199093</v>
      </c>
      <c r="X108">
        <v>1</v>
      </c>
      <c r="Y108">
        <v>0</v>
      </c>
      <c r="Z108">
        <f t="shared" si="16"/>
        <v>85.267663449741917</v>
      </c>
      <c r="AA108">
        <f t="shared" si="17"/>
        <v>-14.732336550258083</v>
      </c>
    </row>
    <row r="109" spans="1:27">
      <c r="A109">
        <v>25</v>
      </c>
      <c r="B109" t="s">
        <v>1367</v>
      </c>
      <c r="C109" t="s">
        <v>1368</v>
      </c>
      <c r="D109">
        <v>0.67335219800000001</v>
      </c>
      <c r="E109">
        <v>0.104902435</v>
      </c>
      <c r="F109">
        <v>0.135718061</v>
      </c>
      <c r="G109">
        <v>0.69122204300000001</v>
      </c>
      <c r="H109">
        <v>0.57535018100000002</v>
      </c>
      <c r="I109" s="3">
        <v>0</v>
      </c>
      <c r="J109" s="3">
        <v>7.6277005824267787</v>
      </c>
      <c r="K109" s="3">
        <v>3.9778440603073495</v>
      </c>
      <c r="L109" s="3">
        <f t="shared" si="12"/>
        <v>11.605544642734127</v>
      </c>
      <c r="M109">
        <v>1.1399999999999999</v>
      </c>
      <c r="N109">
        <v>23</v>
      </c>
      <c r="O109">
        <v>8</v>
      </c>
      <c r="P109" s="4">
        <f t="shared" si="13"/>
        <v>88.394455357265869</v>
      </c>
      <c r="Q109" s="4">
        <f t="shared" si="10"/>
        <v>263.8315687530818</v>
      </c>
      <c r="R109" s="4">
        <f t="shared" si="11"/>
        <v>120.21720783972467</v>
      </c>
      <c r="S109">
        <f t="shared" si="14"/>
        <v>1.9464250242521626</v>
      </c>
      <c r="T109">
        <f t="shared" si="14"/>
        <v>2.4213267598039345</v>
      </c>
      <c r="U109">
        <f t="shared" si="14"/>
        <v>2.0799666368426943</v>
      </c>
      <c r="V109" s="2">
        <f t="shared" si="15"/>
        <v>1.8469216802534714</v>
      </c>
      <c r="X109">
        <v>1</v>
      </c>
      <c r="Y109">
        <v>0</v>
      </c>
      <c r="Z109">
        <f t="shared" si="16"/>
        <v>88.394455357265869</v>
      </c>
      <c r="AA109">
        <f t="shared" si="17"/>
        <v>-11.605544642734131</v>
      </c>
    </row>
    <row r="110" spans="1:27">
      <c r="A110">
        <v>25</v>
      </c>
      <c r="B110" t="s">
        <v>1364</v>
      </c>
      <c r="C110" t="s">
        <v>1362</v>
      </c>
      <c r="D110">
        <v>0.10323331099999999</v>
      </c>
      <c r="E110">
        <v>0.68101988099999999</v>
      </c>
      <c r="F110">
        <v>0.138314139</v>
      </c>
      <c r="G110">
        <v>0.67944055199999998</v>
      </c>
      <c r="H110">
        <v>0.56127221800000004</v>
      </c>
      <c r="I110" s="3">
        <v>0</v>
      </c>
      <c r="J110" s="3">
        <v>39.077752655184447</v>
      </c>
      <c r="K110" s="3">
        <v>0</v>
      </c>
      <c r="L110" s="3">
        <f t="shared" si="12"/>
        <v>39.077752655184447</v>
      </c>
      <c r="M110">
        <v>4.75</v>
      </c>
      <c r="N110">
        <v>1.75</v>
      </c>
      <c r="O110">
        <v>3.75</v>
      </c>
      <c r="P110" s="4">
        <f t="shared" si="13"/>
        <v>60.922247344815553</v>
      </c>
      <c r="Q110" s="4">
        <f t="shared" si="10"/>
        <v>129.30831449138833</v>
      </c>
      <c r="R110" s="4">
        <f t="shared" si="11"/>
        <v>60.922247344815553</v>
      </c>
      <c r="S110">
        <f t="shared" si="14"/>
        <v>1.7847759155348228</v>
      </c>
      <c r="T110">
        <f t="shared" si="14"/>
        <v>2.1116264508017868</v>
      </c>
      <c r="U110">
        <f t="shared" si="14"/>
        <v>1.7847759155348228</v>
      </c>
      <c r="V110" s="2">
        <f t="shared" si="15"/>
        <v>1.8691676654603369</v>
      </c>
      <c r="X110">
        <v>0</v>
      </c>
      <c r="Y110">
        <v>1</v>
      </c>
      <c r="Z110">
        <f t="shared" si="16"/>
        <v>129.30831449138833</v>
      </c>
      <c r="AA110">
        <f t="shared" si="17"/>
        <v>29.30831449138833</v>
      </c>
    </row>
    <row r="111" spans="1:27">
      <c r="A111">
        <v>25</v>
      </c>
      <c r="B111" t="s">
        <v>1355</v>
      </c>
      <c r="C111" t="s">
        <v>1366</v>
      </c>
      <c r="D111">
        <v>0.136286879</v>
      </c>
      <c r="E111">
        <v>0.61724727899999998</v>
      </c>
      <c r="F111">
        <v>0.23948521</v>
      </c>
      <c r="G111">
        <v>0.388021854</v>
      </c>
      <c r="H111">
        <v>0.36908950899999998</v>
      </c>
      <c r="I111" s="3">
        <v>0</v>
      </c>
      <c r="J111" s="3">
        <v>20.720273055009979</v>
      </c>
      <c r="K111" s="3">
        <v>2.4754007077549076</v>
      </c>
      <c r="L111" s="3">
        <f t="shared" si="12"/>
        <v>23.195673762764887</v>
      </c>
      <c r="M111">
        <v>4.33</v>
      </c>
      <c r="N111">
        <v>1.85</v>
      </c>
      <c r="O111">
        <v>3.6</v>
      </c>
      <c r="P111" s="4">
        <f t="shared" si="13"/>
        <v>76.804326237235102</v>
      </c>
      <c r="Q111" s="4">
        <f t="shared" si="10"/>
        <v>115.13683138900359</v>
      </c>
      <c r="R111" s="4">
        <f t="shared" si="11"/>
        <v>85.715768785152775</v>
      </c>
      <c r="S111">
        <f t="shared" si="14"/>
        <v>1.8853856836778835</v>
      </c>
      <c r="T111">
        <f t="shared" si="14"/>
        <v>2.0612142733281962</v>
      </c>
      <c r="U111">
        <f t="shared" si="14"/>
        <v>1.933060724681807</v>
      </c>
      <c r="V111" s="2">
        <f t="shared" si="15"/>
        <v>1.9921716857807061</v>
      </c>
      <c r="X111">
        <v>0</v>
      </c>
      <c r="Y111">
        <v>2</v>
      </c>
      <c r="Z111">
        <f t="shared" si="16"/>
        <v>115.13683138900359</v>
      </c>
      <c r="AA111">
        <f t="shared" si="17"/>
        <v>15.136831389003589</v>
      </c>
    </row>
    <row r="112" spans="1:27">
      <c r="A112">
        <v>26</v>
      </c>
      <c r="B112" t="s">
        <v>1350</v>
      </c>
      <c r="C112" t="s">
        <v>1359</v>
      </c>
      <c r="D112">
        <v>0.25438438299999999</v>
      </c>
      <c r="E112">
        <v>0.30194040799999999</v>
      </c>
      <c r="F112">
        <v>0.44362737699999999</v>
      </c>
      <c r="G112">
        <v>9.7192176000000005E-2</v>
      </c>
      <c r="H112">
        <v>0.175336773</v>
      </c>
      <c r="I112" s="3">
        <v>0</v>
      </c>
      <c r="J112" s="3">
        <v>0</v>
      </c>
      <c r="K112" s="3">
        <v>16.483134040773567</v>
      </c>
      <c r="L112" s="3">
        <f t="shared" si="12"/>
        <v>16.483134040773567</v>
      </c>
      <c r="M112">
        <v>2.89</v>
      </c>
      <c r="N112">
        <v>2.7</v>
      </c>
      <c r="O112">
        <v>3</v>
      </c>
      <c r="P112" s="4">
        <f t="shared" si="13"/>
        <v>83.516865959226436</v>
      </c>
      <c r="Q112" s="4">
        <f t="shared" si="10"/>
        <v>83.516865959226436</v>
      </c>
      <c r="R112" s="4">
        <f t="shared" si="11"/>
        <v>132.96626808154713</v>
      </c>
      <c r="S112">
        <f t="shared" si="14"/>
        <v>1.9217741886975566</v>
      </c>
      <c r="T112">
        <f t="shared" si="14"/>
        <v>1.9217741886975566</v>
      </c>
      <c r="U112">
        <f t="shared" si="14"/>
        <v>2.1237414797332397</v>
      </c>
      <c r="V112" s="2">
        <f t="shared" si="15"/>
        <v>2.0112804859565183</v>
      </c>
      <c r="X112">
        <v>2</v>
      </c>
      <c r="Y112">
        <v>0</v>
      </c>
      <c r="Z112">
        <f t="shared" si="16"/>
        <v>83.516865959226436</v>
      </c>
      <c r="AA112">
        <f t="shared" si="17"/>
        <v>-16.483134040773564</v>
      </c>
    </row>
    <row r="113" spans="1:27">
      <c r="A113">
        <v>26</v>
      </c>
      <c r="B113" t="s">
        <v>1351</v>
      </c>
      <c r="C113" t="s">
        <v>1367</v>
      </c>
      <c r="D113">
        <v>0.100869188</v>
      </c>
      <c r="E113">
        <v>0.64540120700000003</v>
      </c>
      <c r="F113">
        <v>0.24871557799999999</v>
      </c>
      <c r="G113">
        <v>0.30962393700000002</v>
      </c>
      <c r="H113">
        <v>0.27286215400000002</v>
      </c>
      <c r="I113" s="3">
        <v>0.61607825770261504</v>
      </c>
      <c r="J113" s="3">
        <v>0</v>
      </c>
      <c r="K113" s="3">
        <v>6.5843821343242155</v>
      </c>
      <c r="L113" s="3">
        <f t="shared" si="12"/>
        <v>7.2004603920268302</v>
      </c>
      <c r="M113">
        <v>10</v>
      </c>
      <c r="N113">
        <v>1.33</v>
      </c>
      <c r="O113">
        <v>5</v>
      </c>
      <c r="P113" s="4">
        <f t="shared" si="13"/>
        <v>98.960322184999313</v>
      </c>
      <c r="Q113" s="4">
        <f t="shared" si="10"/>
        <v>92.799539607973173</v>
      </c>
      <c r="R113" s="4">
        <f t="shared" si="11"/>
        <v>125.72145027959425</v>
      </c>
      <c r="S113">
        <f t="shared" si="14"/>
        <v>1.9954611005553768</v>
      </c>
      <c r="T113">
        <f t="shared" si="14"/>
        <v>1.9675458216260524</v>
      </c>
      <c r="U113">
        <f t="shared" si="14"/>
        <v>2.099409382246848</v>
      </c>
      <c r="V113" s="2">
        <f t="shared" si="15"/>
        <v>1.9932928069680158</v>
      </c>
      <c r="X113">
        <v>0</v>
      </c>
      <c r="Y113">
        <v>5</v>
      </c>
      <c r="Z113">
        <f t="shared" si="16"/>
        <v>92.799539607973173</v>
      </c>
      <c r="AA113">
        <f t="shared" si="17"/>
        <v>-7.2004603920268266</v>
      </c>
    </row>
    <row r="114" spans="1:27">
      <c r="A114">
        <v>26</v>
      </c>
      <c r="B114" t="s">
        <v>1354</v>
      </c>
      <c r="C114" t="s">
        <v>1368</v>
      </c>
      <c r="D114">
        <v>0.489048708</v>
      </c>
      <c r="E114">
        <v>0.12465999799999999</v>
      </c>
      <c r="F114">
        <v>0.385938905</v>
      </c>
      <c r="G114">
        <v>0.12415261800000001</v>
      </c>
      <c r="H114">
        <v>0.160422705</v>
      </c>
      <c r="I114" s="3">
        <v>26.534680957593473</v>
      </c>
      <c r="J114" s="3">
        <v>0</v>
      </c>
      <c r="K114" s="3">
        <v>22.228880227796395</v>
      </c>
      <c r="L114" s="3">
        <f t="shared" si="12"/>
        <v>48.763561185389868</v>
      </c>
      <c r="M114">
        <v>2.29</v>
      </c>
      <c r="N114">
        <v>3.39</v>
      </c>
      <c r="O114">
        <v>3.1</v>
      </c>
      <c r="P114" s="4">
        <f t="shared" si="13"/>
        <v>112.00085820749919</v>
      </c>
      <c r="Q114" s="4">
        <f t="shared" si="10"/>
        <v>51.236438814610125</v>
      </c>
      <c r="R114" s="4">
        <f t="shared" si="11"/>
        <v>120.14596752077895</v>
      </c>
      <c r="S114">
        <f t="shared" si="14"/>
        <v>2.0492213504679784</v>
      </c>
      <c r="T114">
        <f t="shared" si="14"/>
        <v>1.7095789365115464</v>
      </c>
      <c r="U114">
        <f t="shared" si="14"/>
        <v>2.0797091990861274</v>
      </c>
      <c r="V114" s="2">
        <f t="shared" si="15"/>
        <v>2.0179258516724783</v>
      </c>
      <c r="X114">
        <v>2</v>
      </c>
      <c r="Y114">
        <v>3</v>
      </c>
      <c r="Z114">
        <f t="shared" si="16"/>
        <v>51.236438814610125</v>
      </c>
      <c r="AA114">
        <f t="shared" si="17"/>
        <v>-48.763561185389875</v>
      </c>
    </row>
    <row r="115" spans="1:27">
      <c r="A115">
        <v>26</v>
      </c>
      <c r="B115" t="s">
        <v>1356</v>
      </c>
      <c r="C115" t="s">
        <v>1361</v>
      </c>
      <c r="D115">
        <v>0.65131854300000003</v>
      </c>
      <c r="E115">
        <v>0.122436064</v>
      </c>
      <c r="F115">
        <v>0.21446105300000001</v>
      </c>
      <c r="G115">
        <v>0.44260537100000003</v>
      </c>
      <c r="H115">
        <v>0.39423005999999999</v>
      </c>
      <c r="I115" s="3">
        <v>0</v>
      </c>
      <c r="J115" s="3">
        <v>0</v>
      </c>
      <c r="K115" s="3">
        <v>0</v>
      </c>
      <c r="L115" s="3">
        <f t="shared" si="12"/>
        <v>0</v>
      </c>
      <c r="M115">
        <v>1.5</v>
      </c>
      <c r="N115">
        <v>7</v>
      </c>
      <c r="O115">
        <v>4.2</v>
      </c>
      <c r="P115" s="4">
        <f t="shared" si="13"/>
        <v>100</v>
      </c>
      <c r="Q115" s="4">
        <f t="shared" si="10"/>
        <v>100</v>
      </c>
      <c r="R115" s="4">
        <f t="shared" si="11"/>
        <v>100</v>
      </c>
      <c r="S115">
        <f t="shared" si="14"/>
        <v>2</v>
      </c>
      <c r="T115">
        <f t="shared" si="14"/>
        <v>2</v>
      </c>
      <c r="U115">
        <f t="shared" si="14"/>
        <v>2</v>
      </c>
      <c r="V115" s="2">
        <f t="shared" si="15"/>
        <v>1.9764313200000001</v>
      </c>
      <c r="X115">
        <v>1</v>
      </c>
      <c r="Y115">
        <v>0</v>
      </c>
      <c r="Z115">
        <f t="shared" si="16"/>
        <v>100</v>
      </c>
      <c r="AA115">
        <f t="shared" si="17"/>
        <v>0</v>
      </c>
    </row>
    <row r="116" spans="1:27">
      <c r="A116">
        <v>26</v>
      </c>
      <c r="B116" t="s">
        <v>1358</v>
      </c>
      <c r="C116" t="s">
        <v>1364</v>
      </c>
      <c r="D116">
        <v>0.34769653499999997</v>
      </c>
      <c r="E116">
        <v>0.27112351899999998</v>
      </c>
      <c r="F116">
        <v>0.38097872700000002</v>
      </c>
      <c r="G116">
        <v>0.16750405900000001</v>
      </c>
      <c r="H116">
        <v>0.2525501</v>
      </c>
      <c r="I116" s="3">
        <v>25.323023322990817</v>
      </c>
      <c r="J116" s="3">
        <v>0</v>
      </c>
      <c r="K116" s="3">
        <v>25.100330044380136</v>
      </c>
      <c r="L116" s="3">
        <f t="shared" si="12"/>
        <v>50.42335336737095</v>
      </c>
      <c r="M116">
        <v>5.25</v>
      </c>
      <c r="N116">
        <v>1.66</v>
      </c>
      <c r="O116">
        <v>3.79</v>
      </c>
      <c r="P116" s="4">
        <f t="shared" si="13"/>
        <v>182.52251907833082</v>
      </c>
      <c r="Q116" s="4">
        <f t="shared" si="10"/>
        <v>49.576646632629043</v>
      </c>
      <c r="R116" s="4">
        <f t="shared" si="11"/>
        <v>144.70689750082977</v>
      </c>
      <c r="S116">
        <f t="shared" si="14"/>
        <v>2.261316454042487</v>
      </c>
      <c r="T116">
        <f t="shared" si="14"/>
        <v>1.6952771477202726</v>
      </c>
      <c r="U116">
        <f t="shared" si="14"/>
        <v>2.1604892323986249</v>
      </c>
      <c r="V116" s="2">
        <f t="shared" si="15"/>
        <v>2.0689818390356978</v>
      </c>
      <c r="X116">
        <v>2</v>
      </c>
      <c r="Y116">
        <v>1</v>
      </c>
      <c r="Z116">
        <f t="shared" si="16"/>
        <v>182.52251907833082</v>
      </c>
      <c r="AA116">
        <f t="shared" si="17"/>
        <v>82.522519078330816</v>
      </c>
    </row>
    <row r="117" spans="1:27">
      <c r="A117">
        <v>26</v>
      </c>
      <c r="B117" t="s">
        <v>1360</v>
      </c>
      <c r="C117" t="s">
        <v>1348</v>
      </c>
      <c r="D117">
        <v>0.77030374999999995</v>
      </c>
      <c r="E117">
        <v>3.3069807999999999E-2</v>
      </c>
      <c r="F117">
        <v>8.2471186000000002E-2</v>
      </c>
      <c r="G117">
        <v>0.62029544299999995</v>
      </c>
      <c r="H117">
        <v>0.35670400200000002</v>
      </c>
      <c r="I117" s="3">
        <v>30.26542113210154</v>
      </c>
      <c r="J117" s="3">
        <v>0</v>
      </c>
      <c r="K117" s="3">
        <v>0</v>
      </c>
      <c r="L117" s="3">
        <f t="shared" si="12"/>
        <v>30.26542113210154</v>
      </c>
      <c r="M117">
        <v>1.25</v>
      </c>
      <c r="N117">
        <v>11</v>
      </c>
      <c r="O117">
        <v>6</v>
      </c>
      <c r="P117" s="4">
        <f t="shared" si="13"/>
        <v>107.56635528302539</v>
      </c>
      <c r="Q117" s="4">
        <f t="shared" si="10"/>
        <v>69.734578867898463</v>
      </c>
      <c r="R117" s="4">
        <f t="shared" si="11"/>
        <v>69.734578867898463</v>
      </c>
      <c r="S117">
        <f t="shared" si="14"/>
        <v>2.0316764534881511</v>
      </c>
      <c r="T117">
        <f t="shared" si="14"/>
        <v>1.8434481825112985</v>
      </c>
      <c r="U117">
        <f t="shared" si="14"/>
        <v>1.8434481825112985</v>
      </c>
      <c r="V117" s="2">
        <f t="shared" si="15"/>
        <v>1.778001826303472</v>
      </c>
      <c r="X117">
        <v>2</v>
      </c>
      <c r="Y117">
        <v>0</v>
      </c>
      <c r="Z117">
        <f t="shared" si="16"/>
        <v>107.56635528302539</v>
      </c>
      <c r="AA117">
        <f t="shared" si="17"/>
        <v>7.5663552830253877</v>
      </c>
    </row>
    <row r="118" spans="1:27">
      <c r="A118">
        <v>26</v>
      </c>
      <c r="B118" t="s">
        <v>1363</v>
      </c>
      <c r="C118" t="s">
        <v>1362</v>
      </c>
      <c r="D118">
        <v>7.0311803000000006E-2</v>
      </c>
      <c r="E118">
        <v>0.56725300400000001</v>
      </c>
      <c r="F118">
        <v>8.5449823999999994E-2</v>
      </c>
      <c r="G118">
        <v>0.65459361900000002</v>
      </c>
      <c r="H118">
        <v>0.55105011500000001</v>
      </c>
      <c r="I118" s="3">
        <v>0</v>
      </c>
      <c r="J118" s="3">
        <v>60.614235327514081</v>
      </c>
      <c r="K118" s="3">
        <v>0</v>
      </c>
      <c r="L118" s="3">
        <f t="shared" si="12"/>
        <v>60.614235327514081</v>
      </c>
      <c r="M118">
        <v>3.5</v>
      </c>
      <c r="N118">
        <v>2.2000000000000002</v>
      </c>
      <c r="O118">
        <v>3.29</v>
      </c>
      <c r="P118" s="4">
        <f t="shared" si="13"/>
        <v>39.385764672485919</v>
      </c>
      <c r="Q118" s="4">
        <f t="shared" si="10"/>
        <v>172.73708239301692</v>
      </c>
      <c r="R118" s="4">
        <f t="shared" si="11"/>
        <v>39.385764672485919</v>
      </c>
      <c r="S118">
        <f t="shared" si="14"/>
        <v>1.5953392816910097</v>
      </c>
      <c r="T118">
        <f t="shared" si="14"/>
        <v>2.2373855798946192</v>
      </c>
      <c r="U118">
        <f t="shared" si="14"/>
        <v>1.5953392816910097</v>
      </c>
      <c r="V118" s="2">
        <f t="shared" si="15"/>
        <v>1.5176563334347077</v>
      </c>
      <c r="X118">
        <v>0</v>
      </c>
      <c r="Y118">
        <v>2</v>
      </c>
      <c r="Z118">
        <f t="shared" si="16"/>
        <v>172.73708239301692</v>
      </c>
      <c r="AA118">
        <f t="shared" si="17"/>
        <v>72.737082393016919</v>
      </c>
    </row>
    <row r="119" spans="1:27">
      <c r="A119">
        <v>26</v>
      </c>
      <c r="B119" t="s">
        <v>1366</v>
      </c>
      <c r="C119" t="s">
        <v>1349</v>
      </c>
      <c r="D119">
        <v>0.33269352600000002</v>
      </c>
      <c r="E119">
        <v>0.42902982899999997</v>
      </c>
      <c r="F119">
        <v>0.210712132</v>
      </c>
      <c r="G119">
        <v>0.70564837700000005</v>
      </c>
      <c r="H119">
        <v>0.69902159900000005</v>
      </c>
      <c r="I119" s="3">
        <v>0</v>
      </c>
      <c r="J119" s="3">
        <v>24.024117954842733</v>
      </c>
      <c r="K119" s="3">
        <v>0</v>
      </c>
      <c r="L119" s="3">
        <f t="shared" si="12"/>
        <v>24.024117954842733</v>
      </c>
      <c r="M119">
        <v>1.95</v>
      </c>
      <c r="N119">
        <v>3.79</v>
      </c>
      <c r="O119">
        <v>3.6</v>
      </c>
      <c r="P119" s="4">
        <f t="shared" si="13"/>
        <v>75.975882045157263</v>
      </c>
      <c r="Q119" s="4">
        <f t="shared" si="10"/>
        <v>167.02728909401122</v>
      </c>
      <c r="R119" s="4">
        <f t="shared" si="11"/>
        <v>75.975882045157263</v>
      </c>
      <c r="S119">
        <f t="shared" si="14"/>
        <v>1.8806757507410685</v>
      </c>
      <c r="T119">
        <f t="shared" si="14"/>
        <v>2.2227874324334334</v>
      </c>
      <c r="U119">
        <f t="shared" si="14"/>
        <v>1.8806757507410685</v>
      </c>
      <c r="V119" s="2">
        <f t="shared" si="15"/>
        <v>1.9756119558563592</v>
      </c>
      <c r="X119">
        <v>2</v>
      </c>
      <c r="Y119">
        <v>1</v>
      </c>
      <c r="Z119">
        <f t="shared" si="16"/>
        <v>75.975882045157263</v>
      </c>
      <c r="AA119">
        <f t="shared" si="17"/>
        <v>-24.024117954842737</v>
      </c>
    </row>
    <row r="120" spans="1:27">
      <c r="A120">
        <v>26</v>
      </c>
      <c r="B120" t="s">
        <v>1353</v>
      </c>
      <c r="C120" t="s">
        <v>1355</v>
      </c>
      <c r="D120">
        <v>0.41981959899999999</v>
      </c>
      <c r="E120">
        <v>0.33696549599999998</v>
      </c>
      <c r="F120">
        <v>0.19731473999999999</v>
      </c>
      <c r="G120">
        <v>0.75743736500000003</v>
      </c>
      <c r="H120">
        <v>0.73900434000000004</v>
      </c>
      <c r="I120" s="3">
        <v>0</v>
      </c>
      <c r="J120" s="3">
        <v>15.128953690944863</v>
      </c>
      <c r="K120" s="3">
        <v>0</v>
      </c>
      <c r="L120" s="3">
        <f t="shared" si="12"/>
        <v>15.128953690944863</v>
      </c>
      <c r="M120">
        <v>1.9</v>
      </c>
      <c r="N120">
        <v>4.2</v>
      </c>
      <c r="O120">
        <v>3.5</v>
      </c>
      <c r="P120" s="4">
        <f t="shared" si="13"/>
        <v>84.871046309055131</v>
      </c>
      <c r="Q120" s="4">
        <f t="shared" si="10"/>
        <v>148.41265181102358</v>
      </c>
      <c r="R120" s="4">
        <f t="shared" si="11"/>
        <v>84.871046309055131</v>
      </c>
      <c r="S120">
        <f t="shared" si="14"/>
        <v>1.9287595562882121</v>
      </c>
      <c r="T120">
        <f t="shared" si="14"/>
        <v>2.1714709250501913</v>
      </c>
      <c r="U120">
        <f t="shared" si="14"/>
        <v>1.9287595562882121</v>
      </c>
      <c r="V120" s="2">
        <f t="shared" si="15"/>
        <v>1.9220145311689754</v>
      </c>
      <c r="X120">
        <v>0</v>
      </c>
      <c r="Y120">
        <v>3</v>
      </c>
      <c r="Z120">
        <f t="shared" si="16"/>
        <v>148.41265181102358</v>
      </c>
      <c r="AA120">
        <f t="shared" si="17"/>
        <v>48.412651811023579</v>
      </c>
    </row>
    <row r="121" spans="1:27">
      <c r="A121">
        <v>26</v>
      </c>
      <c r="B121" t="s">
        <v>1357</v>
      </c>
      <c r="C121" t="s">
        <v>1363</v>
      </c>
      <c r="D121">
        <v>0.209299755</v>
      </c>
      <c r="E121">
        <v>0.35188370600000002</v>
      </c>
      <c r="F121">
        <v>0.43874713599999998</v>
      </c>
      <c r="G121">
        <v>9.7841480999999994E-2</v>
      </c>
      <c r="H121">
        <v>0.17000193999999999</v>
      </c>
      <c r="I121" s="3">
        <v>2.4986074829677349</v>
      </c>
      <c r="J121" s="3">
        <v>0</v>
      </c>
      <c r="K121" s="3">
        <v>23.268276030579806</v>
      </c>
      <c r="L121" s="3">
        <f t="shared" si="12"/>
        <v>25.76688351354754</v>
      </c>
      <c r="M121">
        <v>4</v>
      </c>
      <c r="N121">
        <v>1.9</v>
      </c>
      <c r="O121">
        <v>3.6</v>
      </c>
      <c r="P121" s="4">
        <f t="shared" si="13"/>
        <v>84.227546418323385</v>
      </c>
      <c r="Q121" s="4">
        <f t="shared" si="10"/>
        <v>74.233116486452445</v>
      </c>
      <c r="R121" s="4">
        <f t="shared" si="11"/>
        <v>157.99891019653975</v>
      </c>
      <c r="S121">
        <f t="shared" si="14"/>
        <v>1.9254541497061022</v>
      </c>
      <c r="T121">
        <f t="shared" si="14"/>
        <v>1.8705976936721485</v>
      </c>
      <c r="U121">
        <f t="shared" si="14"/>
        <v>2.1986540914021351</v>
      </c>
      <c r="V121" s="2">
        <f t="shared" si="15"/>
        <v>2.0258831163389979</v>
      </c>
      <c r="X121">
        <v>1</v>
      </c>
      <c r="Y121">
        <v>0</v>
      </c>
      <c r="Z121">
        <f t="shared" si="16"/>
        <v>84.227546418323385</v>
      </c>
      <c r="AA121">
        <f t="shared" si="17"/>
        <v>-15.772453581676615</v>
      </c>
    </row>
    <row r="122" spans="1:27">
      <c r="A122">
        <v>26</v>
      </c>
      <c r="B122" t="s">
        <v>1368</v>
      </c>
      <c r="C122" t="s">
        <v>1350</v>
      </c>
      <c r="D122">
        <v>0.44408283500000001</v>
      </c>
      <c r="E122">
        <v>0.26817042000000002</v>
      </c>
      <c r="F122">
        <v>0.28531189000000001</v>
      </c>
      <c r="G122">
        <v>0.37477224199999998</v>
      </c>
      <c r="H122">
        <v>0.43297822600000002</v>
      </c>
      <c r="I122" s="3">
        <v>4.7772103170599678</v>
      </c>
      <c r="J122" s="3">
        <v>0</v>
      </c>
      <c r="K122" s="3">
        <v>0</v>
      </c>
      <c r="L122" s="3">
        <f t="shared" si="12"/>
        <v>4.7772103170599678</v>
      </c>
      <c r="M122">
        <v>2.39</v>
      </c>
      <c r="N122">
        <v>3.2</v>
      </c>
      <c r="O122">
        <v>3.2</v>
      </c>
      <c r="P122" s="4">
        <f t="shared" si="13"/>
        <v>106.64032234071335</v>
      </c>
      <c r="Q122" s="4">
        <f t="shared" si="10"/>
        <v>95.222789682940032</v>
      </c>
      <c r="R122" s="4">
        <f t="shared" si="11"/>
        <v>95.222789682940032</v>
      </c>
      <c r="S122">
        <f t="shared" si="14"/>
        <v>2.0279214491456896</v>
      </c>
      <c r="T122">
        <f t="shared" si="14"/>
        <v>1.978740900580626</v>
      </c>
      <c r="U122">
        <f t="shared" si="14"/>
        <v>1.978740900580626</v>
      </c>
      <c r="V122" s="2">
        <f t="shared" si="15"/>
        <v>1.9957631908387712</v>
      </c>
      <c r="X122">
        <v>0</v>
      </c>
      <c r="Y122">
        <v>1</v>
      </c>
      <c r="Z122">
        <f t="shared" si="16"/>
        <v>95.222789682940032</v>
      </c>
      <c r="AA122">
        <f t="shared" si="17"/>
        <v>-4.7772103170599678</v>
      </c>
    </row>
    <row r="123" spans="1:27">
      <c r="A123">
        <v>27</v>
      </c>
      <c r="B123" t="s">
        <v>1350</v>
      </c>
      <c r="C123" t="s">
        <v>1365</v>
      </c>
      <c r="D123">
        <v>0.36615490499999997</v>
      </c>
      <c r="E123">
        <v>0.36615490499999997</v>
      </c>
      <c r="F123">
        <v>0.263120191</v>
      </c>
      <c r="G123">
        <v>0.48035760799999999</v>
      </c>
      <c r="H123">
        <v>0.52852840499999998</v>
      </c>
      <c r="I123" s="3">
        <v>18.018118455861156</v>
      </c>
      <c r="J123" s="3">
        <v>0</v>
      </c>
      <c r="K123" s="3">
        <v>2.9973847309617621</v>
      </c>
      <c r="L123" s="3">
        <f t="shared" si="12"/>
        <v>21.015503186822919</v>
      </c>
      <c r="M123">
        <v>4.2</v>
      </c>
      <c r="N123">
        <v>1.95</v>
      </c>
      <c r="O123">
        <v>3.39</v>
      </c>
      <c r="P123" s="4">
        <f t="shared" si="13"/>
        <v>154.66059432779394</v>
      </c>
      <c r="Q123" s="4">
        <f t="shared" si="10"/>
        <v>78.984496813177088</v>
      </c>
      <c r="R123" s="4">
        <f t="shared" si="11"/>
        <v>89.145631051137457</v>
      </c>
      <c r="S123">
        <f t="shared" si="14"/>
        <v>2.1893796747466299</v>
      </c>
      <c r="T123">
        <f t="shared" si="14"/>
        <v>1.8975418557306678</v>
      </c>
      <c r="U123">
        <f t="shared" si="14"/>
        <v>1.9501000636428689</v>
      </c>
      <c r="V123" s="2">
        <f t="shared" si="15"/>
        <v>2.0095570659491933</v>
      </c>
      <c r="X123">
        <v>2</v>
      </c>
      <c r="Y123">
        <v>2</v>
      </c>
      <c r="Z123">
        <f t="shared" si="16"/>
        <v>89.145631051137457</v>
      </c>
      <c r="AA123">
        <f t="shared" si="17"/>
        <v>-10.854368948862543</v>
      </c>
    </row>
    <row r="124" spans="1:27">
      <c r="A124">
        <v>27</v>
      </c>
      <c r="B124" t="s">
        <v>1351</v>
      </c>
      <c r="C124" t="s">
        <v>1363</v>
      </c>
      <c r="D124">
        <v>0.22849591</v>
      </c>
      <c r="E124">
        <v>0.516210956</v>
      </c>
      <c r="F124">
        <v>0.24841484699999999</v>
      </c>
      <c r="G124">
        <v>0.47395379799999998</v>
      </c>
      <c r="H124">
        <v>0.49631354700000002</v>
      </c>
      <c r="I124" s="3">
        <v>4.7473996690363816</v>
      </c>
      <c r="J124" s="3">
        <v>0</v>
      </c>
      <c r="K124" s="3">
        <v>0</v>
      </c>
      <c r="L124" s="3">
        <f t="shared" si="12"/>
        <v>4.7473996690363816</v>
      </c>
      <c r="M124">
        <v>5.25</v>
      </c>
      <c r="N124">
        <v>1.66</v>
      </c>
      <c r="O124">
        <v>3.75</v>
      </c>
      <c r="P124" s="4">
        <f t="shared" si="13"/>
        <v>120.17644859340461</v>
      </c>
      <c r="Q124" s="4">
        <f t="shared" si="10"/>
        <v>95.252600330963617</v>
      </c>
      <c r="R124" s="4">
        <f t="shared" si="11"/>
        <v>95.252600330963617</v>
      </c>
      <c r="S124">
        <f t="shared" si="14"/>
        <v>2.0798193657691098</v>
      </c>
      <c r="T124">
        <f t="shared" si="14"/>
        <v>1.9788768404523687</v>
      </c>
      <c r="U124">
        <f t="shared" si="14"/>
        <v>1.9788768404523687</v>
      </c>
      <c r="V124" s="2">
        <f t="shared" si="15"/>
        <v>1.9883305117860308</v>
      </c>
      <c r="X124">
        <v>4</v>
      </c>
      <c r="Y124">
        <v>1</v>
      </c>
      <c r="Z124">
        <f t="shared" si="16"/>
        <v>120.17644859340461</v>
      </c>
      <c r="AA124">
        <f t="shared" si="17"/>
        <v>20.176448593404615</v>
      </c>
    </row>
    <row r="125" spans="1:27">
      <c r="A125">
        <v>27</v>
      </c>
      <c r="B125" t="s">
        <v>1354</v>
      </c>
      <c r="C125" t="s">
        <v>1353</v>
      </c>
      <c r="D125">
        <v>0.42984618699999999</v>
      </c>
      <c r="E125">
        <v>0.246148493</v>
      </c>
      <c r="F125">
        <v>0.32307832399999997</v>
      </c>
      <c r="G125">
        <v>0.26572148400000001</v>
      </c>
      <c r="H125">
        <v>0.33746102300000003</v>
      </c>
      <c r="I125" s="3">
        <v>23.698546987362686</v>
      </c>
      <c r="J125" s="3">
        <v>0</v>
      </c>
      <c r="K125" s="3">
        <v>13.684419636663467</v>
      </c>
      <c r="L125" s="3">
        <f t="shared" si="12"/>
        <v>37.382966624026153</v>
      </c>
      <c r="M125">
        <v>3.25</v>
      </c>
      <c r="N125">
        <v>2.29</v>
      </c>
      <c r="O125">
        <v>3.25</v>
      </c>
      <c r="P125" s="4">
        <f t="shared" si="13"/>
        <v>139.63731108490256</v>
      </c>
      <c r="Q125" s="4">
        <f t="shared" si="10"/>
        <v>62.617033375973847</v>
      </c>
      <c r="R125" s="4">
        <f t="shared" si="11"/>
        <v>107.09139719513011</v>
      </c>
      <c r="S125">
        <f t="shared" si="14"/>
        <v>2.1450014772645081</v>
      </c>
      <c r="T125">
        <f t="shared" si="14"/>
        <v>1.7966924880818527</v>
      </c>
      <c r="U125">
        <f t="shared" si="14"/>
        <v>2.0297545847371308</v>
      </c>
      <c r="V125" s="2">
        <f t="shared" si="15"/>
        <v>2.0200435638054728</v>
      </c>
      <c r="X125">
        <v>1</v>
      </c>
      <c r="Y125">
        <v>0</v>
      </c>
      <c r="Z125">
        <f t="shared" si="16"/>
        <v>139.63731108490256</v>
      </c>
      <c r="AA125">
        <f t="shared" si="17"/>
        <v>39.637311084902564</v>
      </c>
    </row>
    <row r="126" spans="1:27">
      <c r="A126">
        <v>27</v>
      </c>
      <c r="B126" t="s">
        <v>1356</v>
      </c>
      <c r="C126" t="s">
        <v>1348</v>
      </c>
      <c r="D126">
        <v>0.78717053400000003</v>
      </c>
      <c r="E126">
        <v>4.3133420999999998E-2</v>
      </c>
      <c r="F126">
        <v>0.137621086</v>
      </c>
      <c r="G126">
        <v>0.47515035799999999</v>
      </c>
      <c r="H126">
        <v>0.26668301799999999</v>
      </c>
      <c r="I126" s="3">
        <v>32.490786007588959</v>
      </c>
      <c r="J126" s="3">
        <v>0</v>
      </c>
      <c r="K126" s="3">
        <v>0</v>
      </c>
      <c r="L126" s="3">
        <f t="shared" si="12"/>
        <v>32.490786007588959</v>
      </c>
      <c r="M126">
        <v>1.36</v>
      </c>
      <c r="N126">
        <v>8.5</v>
      </c>
      <c r="O126">
        <v>5</v>
      </c>
      <c r="P126" s="4">
        <f t="shared" si="13"/>
        <v>111.69668296273203</v>
      </c>
      <c r="Q126" s="4">
        <f t="shared" si="10"/>
        <v>67.509213992411048</v>
      </c>
      <c r="R126" s="4">
        <f t="shared" si="11"/>
        <v>67.509213992411048</v>
      </c>
      <c r="S126">
        <f t="shared" si="14"/>
        <v>2.0480402761382437</v>
      </c>
      <c r="T126">
        <f t="shared" si="14"/>
        <v>1.8293630515416892</v>
      </c>
      <c r="U126">
        <f t="shared" si="14"/>
        <v>1.8293630515416892</v>
      </c>
      <c r="V126" s="2">
        <f t="shared" si="15"/>
        <v>1.9428225743266827</v>
      </c>
      <c r="X126">
        <v>1</v>
      </c>
      <c r="Y126">
        <v>0</v>
      </c>
      <c r="Z126">
        <f t="shared" si="16"/>
        <v>111.69668296273203</v>
      </c>
      <c r="AA126">
        <f t="shared" si="17"/>
        <v>11.696682962732027</v>
      </c>
    </row>
    <row r="127" spans="1:27">
      <c r="A127">
        <v>27</v>
      </c>
      <c r="B127" t="s">
        <v>1359</v>
      </c>
      <c r="C127" t="s">
        <v>1349</v>
      </c>
      <c r="D127">
        <v>0.29757236999999997</v>
      </c>
      <c r="E127">
        <v>0.42428888100000001</v>
      </c>
      <c r="F127">
        <v>0.27492246100000001</v>
      </c>
      <c r="G127">
        <v>0.42189315300000002</v>
      </c>
      <c r="H127">
        <v>0.47666048500000002</v>
      </c>
      <c r="I127" s="3">
        <v>0.47995868472812764</v>
      </c>
      <c r="J127" s="3">
        <v>0.13528145851019566</v>
      </c>
      <c r="K127" s="3">
        <v>0</v>
      </c>
      <c r="L127" s="3">
        <f t="shared" si="12"/>
        <v>0.61524014323832332</v>
      </c>
      <c r="M127">
        <v>3.39</v>
      </c>
      <c r="N127">
        <v>2.39</v>
      </c>
      <c r="O127">
        <v>3</v>
      </c>
      <c r="P127" s="4">
        <f t="shared" si="13"/>
        <v>101.01181979799003</v>
      </c>
      <c r="Q127" s="4">
        <f t="shared" si="10"/>
        <v>99.708082542601034</v>
      </c>
      <c r="R127" s="4">
        <f t="shared" si="11"/>
        <v>99.384759856761676</v>
      </c>
      <c r="S127">
        <f t="shared" si="14"/>
        <v>2.004372195294525</v>
      </c>
      <c r="T127">
        <f t="shared" si="14"/>
        <v>1.9987303645441068</v>
      </c>
      <c r="U127">
        <f t="shared" si="14"/>
        <v>1.9973197926713726</v>
      </c>
      <c r="V127" s="2">
        <f t="shared" si="15"/>
        <v>1.9935929271142592</v>
      </c>
      <c r="X127">
        <v>2</v>
      </c>
      <c r="Y127">
        <v>0</v>
      </c>
      <c r="Z127">
        <f t="shared" si="16"/>
        <v>101.01181979799003</v>
      </c>
      <c r="AA127">
        <f t="shared" si="17"/>
        <v>1.0118197979900287</v>
      </c>
    </row>
    <row r="128" spans="1:27">
      <c r="A128">
        <v>27</v>
      </c>
      <c r="B128" t="s">
        <v>1358</v>
      </c>
      <c r="C128" t="s">
        <v>1361</v>
      </c>
      <c r="D128">
        <v>0.53613397399999996</v>
      </c>
      <c r="E128">
        <v>0.122561485</v>
      </c>
      <c r="F128">
        <v>0.34045500299999998</v>
      </c>
      <c r="G128">
        <v>0.17266983599999999</v>
      </c>
      <c r="H128">
        <v>0.19725941799999999</v>
      </c>
      <c r="I128" s="3">
        <v>44.669257198177171</v>
      </c>
      <c r="J128" s="3">
        <v>0</v>
      </c>
      <c r="K128" s="3">
        <v>24.706711602377769</v>
      </c>
      <c r="L128" s="3">
        <f t="shared" si="12"/>
        <v>69.375968800554944</v>
      </c>
      <c r="M128">
        <v>3.39</v>
      </c>
      <c r="N128">
        <v>2.2000000000000002</v>
      </c>
      <c r="O128">
        <v>3.29</v>
      </c>
      <c r="P128" s="4">
        <f t="shared" si="13"/>
        <v>182.05281310126568</v>
      </c>
      <c r="Q128" s="4">
        <f t="shared" si="10"/>
        <v>30.62403119944506</v>
      </c>
      <c r="R128" s="4">
        <f t="shared" si="11"/>
        <v>111.90911237126792</v>
      </c>
      <c r="S128">
        <f t="shared" si="14"/>
        <v>2.2601973940907132</v>
      </c>
      <c r="T128">
        <f t="shared" si="14"/>
        <v>1.4860623585516843</v>
      </c>
      <c r="U128">
        <f t="shared" si="14"/>
        <v>2.0488654510630551</v>
      </c>
      <c r="V128" s="2">
        <f t="shared" si="15"/>
        <v>2.0914491136732636</v>
      </c>
      <c r="X128">
        <v>0</v>
      </c>
      <c r="Y128">
        <v>1</v>
      </c>
      <c r="Z128">
        <f t="shared" si="16"/>
        <v>30.62403119944506</v>
      </c>
      <c r="AA128">
        <f t="shared" si="17"/>
        <v>-69.375968800554944</v>
      </c>
    </row>
    <row r="129" spans="1:27">
      <c r="A129">
        <v>27</v>
      </c>
      <c r="B129" t="s">
        <v>1360</v>
      </c>
      <c r="C129" t="s">
        <v>1367</v>
      </c>
      <c r="D129">
        <v>5.6606443999999999E-2</v>
      </c>
      <c r="E129">
        <v>0.74603308300000004</v>
      </c>
      <c r="F129">
        <v>0.109045183</v>
      </c>
      <c r="G129">
        <v>0.63494388899999998</v>
      </c>
      <c r="H129">
        <v>0.43908603299999999</v>
      </c>
      <c r="I129" s="3">
        <v>0</v>
      </c>
      <c r="J129" s="3">
        <v>65.582164269025341</v>
      </c>
      <c r="K129" s="3">
        <v>2.7982959309190782</v>
      </c>
      <c r="L129" s="3">
        <f t="shared" si="12"/>
        <v>68.380460199944423</v>
      </c>
      <c r="M129">
        <v>4</v>
      </c>
      <c r="N129">
        <v>1.95</v>
      </c>
      <c r="O129">
        <v>3.39</v>
      </c>
      <c r="P129" s="4">
        <f t="shared" si="13"/>
        <v>31.619539800055581</v>
      </c>
      <c r="Q129" s="4">
        <f t="shared" si="10"/>
        <v>159.50476012465501</v>
      </c>
      <c r="R129" s="4">
        <f t="shared" si="11"/>
        <v>41.105763005871253</v>
      </c>
      <c r="S129">
        <f t="shared" si="14"/>
        <v>1.4999555447944555</v>
      </c>
      <c r="T129">
        <f t="shared" si="14"/>
        <v>2.2027736483024363</v>
      </c>
      <c r="U129">
        <f t="shared" si="14"/>
        <v>1.6139027139975373</v>
      </c>
      <c r="V129" s="2">
        <f t="shared" si="15"/>
        <v>1.9042374823351793</v>
      </c>
      <c r="X129">
        <v>2</v>
      </c>
      <c r="Y129">
        <v>4</v>
      </c>
      <c r="Z129">
        <f t="shared" si="16"/>
        <v>159.50476012465501</v>
      </c>
      <c r="AA129">
        <f t="shared" si="17"/>
        <v>59.504760124655007</v>
      </c>
    </row>
    <row r="130" spans="1:27">
      <c r="A130">
        <v>27</v>
      </c>
      <c r="B130" t="s">
        <v>1362</v>
      </c>
      <c r="C130" t="s">
        <v>1355</v>
      </c>
      <c r="D130">
        <v>0.42671679400000001</v>
      </c>
      <c r="E130">
        <v>0.31320831500000001</v>
      </c>
      <c r="F130">
        <v>0.182556731</v>
      </c>
      <c r="G130">
        <v>0.78746675499999996</v>
      </c>
      <c r="H130">
        <v>0.75987747299999997</v>
      </c>
      <c r="I130" s="3">
        <v>0</v>
      </c>
      <c r="J130" s="3">
        <v>91.5</v>
      </c>
      <c r="K130" s="3">
        <v>8.491335160641361</v>
      </c>
      <c r="L130" s="3">
        <f t="shared" si="12"/>
        <v>99.991335160641356</v>
      </c>
      <c r="M130">
        <v>1.22</v>
      </c>
      <c r="N130">
        <v>13</v>
      </c>
      <c r="O130">
        <v>6.5</v>
      </c>
      <c r="P130" s="4">
        <f t="shared" si="13"/>
        <v>8.6648393586390426E-3</v>
      </c>
      <c r="Q130" s="4">
        <f t="shared" ref="Q130:Q193" si="18">100+(J130*N130-J130)-I130-K130</f>
        <v>1189.5086648393587</v>
      </c>
      <c r="R130" s="4">
        <f t="shared" ref="R130:R193" si="19">100+(K130*O130-K130)-I130-J130</f>
        <v>55.202343383527477</v>
      </c>
      <c r="S130">
        <f t="shared" si="14"/>
        <v>-2.0622394844565077</v>
      </c>
      <c r="T130">
        <f t="shared" si="14"/>
        <v>3.0753676099531204</v>
      </c>
      <c r="U130">
        <f t="shared" si="14"/>
        <v>1.7419575142678434</v>
      </c>
      <c r="V130" s="2">
        <f t="shared" si="15"/>
        <v>0.40124455519712365</v>
      </c>
      <c r="X130">
        <v>3</v>
      </c>
      <c r="Y130">
        <v>0</v>
      </c>
      <c r="Z130">
        <f t="shared" si="16"/>
        <v>8.6648393586390426E-3</v>
      </c>
      <c r="AA130">
        <f t="shared" si="17"/>
        <v>-99.991335160641356</v>
      </c>
    </row>
    <row r="131" spans="1:27">
      <c r="A131">
        <v>27</v>
      </c>
      <c r="B131" t="s">
        <v>1367</v>
      </c>
      <c r="C131" t="s">
        <v>1366</v>
      </c>
      <c r="D131">
        <v>0.106412294</v>
      </c>
      <c r="E131">
        <v>0.691833476</v>
      </c>
      <c r="F131">
        <v>0.16741734799999999</v>
      </c>
      <c r="G131">
        <v>0.578666291</v>
      </c>
      <c r="H131">
        <v>0.47714083400000001</v>
      </c>
      <c r="I131" s="3">
        <v>0</v>
      </c>
      <c r="J131" s="3">
        <v>99.99</v>
      </c>
      <c r="K131" s="3">
        <v>0</v>
      </c>
      <c r="L131" s="3">
        <f t="shared" ref="L131:L194" si="20">SUM(I131:K131)</f>
        <v>99.99</v>
      </c>
      <c r="M131">
        <v>1.57</v>
      </c>
      <c r="N131">
        <v>6</v>
      </c>
      <c r="O131">
        <v>4</v>
      </c>
      <c r="P131" s="4">
        <f t="shared" ref="P131:P194" si="21">100+(I131*M131-I131)-J131-K131</f>
        <v>1.0000000000005116E-2</v>
      </c>
      <c r="Q131" s="4">
        <f t="shared" si="18"/>
        <v>599.94999999999993</v>
      </c>
      <c r="R131" s="4">
        <f t="shared" si="19"/>
        <v>1.0000000000005116E-2</v>
      </c>
      <c r="S131">
        <f t="shared" ref="S131:U194" si="22">LOG(P131)</f>
        <v>-1.9999999999997777</v>
      </c>
      <c r="T131">
        <f t="shared" si="22"/>
        <v>2.7781150576687677</v>
      </c>
      <c r="U131">
        <f t="shared" si="22"/>
        <v>-1.9999999999997777</v>
      </c>
      <c r="V131" s="2">
        <f t="shared" ref="V131:V194" si="23">(D131*S131)+(E131*T131)+(F131*U131)</f>
        <v>1.3743337130749846</v>
      </c>
      <c r="X131">
        <v>1</v>
      </c>
      <c r="Y131">
        <v>1</v>
      </c>
      <c r="Z131">
        <f t="shared" ref="Z131:Z194" si="24">IF(X131=Y131,R131,IF(X131&gt;Y131,P131,Q131))</f>
        <v>1.0000000000005116E-2</v>
      </c>
      <c r="AA131">
        <f t="shared" ref="AA131:AA194" si="25">Z131-100</f>
        <v>-99.99</v>
      </c>
    </row>
    <row r="132" spans="1:27">
      <c r="A132">
        <v>27</v>
      </c>
      <c r="B132" t="s">
        <v>1366</v>
      </c>
      <c r="C132" t="s">
        <v>1364</v>
      </c>
      <c r="D132">
        <v>0.44563404099999998</v>
      </c>
      <c r="E132">
        <v>0.30472320600000002</v>
      </c>
      <c r="F132">
        <v>0.24005700199999999</v>
      </c>
      <c r="G132">
        <v>0.56392262199999998</v>
      </c>
      <c r="H132">
        <v>0.58755254000000001</v>
      </c>
      <c r="I132" s="3">
        <v>0</v>
      </c>
      <c r="J132" s="3">
        <v>16.088466807942918</v>
      </c>
      <c r="K132" s="3">
        <v>8.523918894185611</v>
      </c>
      <c r="L132" s="3">
        <f t="shared" si="20"/>
        <v>24.612385702128527</v>
      </c>
      <c r="M132">
        <v>1.61</v>
      </c>
      <c r="N132">
        <v>5.25</v>
      </c>
      <c r="O132">
        <v>4.2</v>
      </c>
      <c r="P132" s="4">
        <f t="shared" si="21"/>
        <v>75.387614297871465</v>
      </c>
      <c r="Q132" s="4">
        <f t="shared" si="18"/>
        <v>159.85206503957178</v>
      </c>
      <c r="R132" s="4">
        <f t="shared" si="19"/>
        <v>111.18807365345103</v>
      </c>
      <c r="S132">
        <f t="shared" si="22"/>
        <v>1.877299999928981</v>
      </c>
      <c r="T132">
        <f t="shared" si="22"/>
        <v>2.2037182510518609</v>
      </c>
      <c r="U132">
        <f t="shared" si="22"/>
        <v>2.0460582060925141</v>
      </c>
      <c r="V132" s="2">
        <f t="shared" si="23"/>
        <v>1.9992834745909542</v>
      </c>
      <c r="X132">
        <v>1</v>
      </c>
      <c r="Y132">
        <v>2</v>
      </c>
      <c r="Z132">
        <f t="shared" si="24"/>
        <v>159.85206503957178</v>
      </c>
      <c r="AA132">
        <f t="shared" si="25"/>
        <v>59.852065039571784</v>
      </c>
    </row>
    <row r="133" spans="1:27">
      <c r="A133">
        <v>27</v>
      </c>
      <c r="B133" t="s">
        <v>1357</v>
      </c>
      <c r="C133" t="s">
        <v>1368</v>
      </c>
      <c r="D133">
        <v>0.31933034700000001</v>
      </c>
      <c r="E133">
        <v>0.12248595299999999</v>
      </c>
      <c r="F133">
        <v>0.55817344400000002</v>
      </c>
      <c r="G133">
        <v>3.1565245999999998E-2</v>
      </c>
      <c r="H133">
        <v>7.0346741000000004E-2</v>
      </c>
      <c r="I133" s="3">
        <v>0</v>
      </c>
      <c r="J133" s="3">
        <v>0</v>
      </c>
      <c r="K133" s="3">
        <v>35.73508898112761</v>
      </c>
      <c r="L133" s="3">
        <f t="shared" si="20"/>
        <v>35.73508898112761</v>
      </c>
      <c r="M133">
        <v>2</v>
      </c>
      <c r="N133">
        <v>4</v>
      </c>
      <c r="O133">
        <v>3.2</v>
      </c>
      <c r="P133" s="4">
        <f t="shared" si="21"/>
        <v>64.264911018872397</v>
      </c>
      <c r="Q133" s="4">
        <f t="shared" si="18"/>
        <v>64.264911018872397</v>
      </c>
      <c r="R133" s="4">
        <f t="shared" si="19"/>
        <v>178.61719575848076</v>
      </c>
      <c r="S133">
        <f t="shared" si="22"/>
        <v>1.8079739105541408</v>
      </c>
      <c r="T133">
        <f t="shared" si="22"/>
        <v>1.8079739105541408</v>
      </c>
      <c r="U133">
        <f t="shared" si="22"/>
        <v>2.2519232667783373</v>
      </c>
      <c r="V133" s="2">
        <f t="shared" si="23"/>
        <v>2.0557561090989571</v>
      </c>
      <c r="X133">
        <v>0</v>
      </c>
      <c r="Y133">
        <v>2</v>
      </c>
      <c r="Z133">
        <f t="shared" si="24"/>
        <v>64.264911018872397</v>
      </c>
      <c r="AA133">
        <f t="shared" si="25"/>
        <v>-35.735088981127603</v>
      </c>
    </row>
    <row r="134" spans="1:27">
      <c r="A134">
        <v>28</v>
      </c>
      <c r="B134" t="s">
        <v>1348</v>
      </c>
      <c r="C134" t="s">
        <v>1351</v>
      </c>
      <c r="D134">
        <v>0.46166838100000002</v>
      </c>
      <c r="E134">
        <v>0.18980923199999999</v>
      </c>
      <c r="F134">
        <v>0.34791244999999998</v>
      </c>
      <c r="G134">
        <v>0.19680129099999999</v>
      </c>
      <c r="H134">
        <v>0.25808638099999998</v>
      </c>
      <c r="I134" s="3">
        <v>19.391263519038123</v>
      </c>
      <c r="J134" s="3">
        <v>0</v>
      </c>
      <c r="K134" s="3">
        <v>15.587530781050381</v>
      </c>
      <c r="L134" s="3">
        <f t="shared" si="20"/>
        <v>34.978794300088502</v>
      </c>
      <c r="M134">
        <v>2.39</v>
      </c>
      <c r="N134">
        <v>2.89</v>
      </c>
      <c r="O134">
        <v>3.39</v>
      </c>
      <c r="P134" s="4">
        <f t="shared" si="21"/>
        <v>111.36632551041262</v>
      </c>
      <c r="Q134" s="4">
        <f t="shared" si="18"/>
        <v>65.021205699911505</v>
      </c>
      <c r="R134" s="4">
        <f t="shared" si="19"/>
        <v>117.86293504767229</v>
      </c>
      <c r="S134">
        <f t="shared" si="22"/>
        <v>2.0467538905158449</v>
      </c>
      <c r="T134">
        <f t="shared" si="22"/>
        <v>1.8130550184354615</v>
      </c>
      <c r="U134">
        <f t="shared" si="22"/>
        <v>2.0713772517865947</v>
      </c>
      <c r="V134" s="2">
        <f t="shared" si="23"/>
        <v>2.0097140701062233</v>
      </c>
      <c r="X134">
        <v>0</v>
      </c>
      <c r="Y134">
        <v>1</v>
      </c>
      <c r="Z134">
        <f t="shared" si="24"/>
        <v>65.021205699911505</v>
      </c>
      <c r="AA134">
        <f t="shared" si="25"/>
        <v>-34.978794300088495</v>
      </c>
    </row>
    <row r="135" spans="1:27">
      <c r="A135">
        <v>28</v>
      </c>
      <c r="B135" t="s">
        <v>1354</v>
      </c>
      <c r="C135" t="s">
        <v>1366</v>
      </c>
      <c r="D135">
        <v>0.13473487100000001</v>
      </c>
      <c r="E135">
        <v>0.56061326199999995</v>
      </c>
      <c r="F135">
        <v>0.30288193299999999</v>
      </c>
      <c r="G135">
        <v>0.23839106600000001</v>
      </c>
      <c r="H135">
        <v>0.25711044500000002</v>
      </c>
      <c r="I135" s="3">
        <v>0</v>
      </c>
      <c r="J135" s="3">
        <v>0</v>
      </c>
      <c r="K135" s="3">
        <v>8.1549197446709751</v>
      </c>
      <c r="L135" s="3">
        <f t="shared" si="20"/>
        <v>8.1549197446709751</v>
      </c>
      <c r="M135">
        <v>6</v>
      </c>
      <c r="N135">
        <v>1.53</v>
      </c>
      <c r="O135">
        <v>4.33</v>
      </c>
      <c r="P135" s="4">
        <f t="shared" si="21"/>
        <v>91.845080255329023</v>
      </c>
      <c r="Q135" s="4">
        <f t="shared" si="18"/>
        <v>91.845080255329023</v>
      </c>
      <c r="R135" s="4">
        <f t="shared" si="19"/>
        <v>127.15588274975434</v>
      </c>
      <c r="S135">
        <f t="shared" si="22"/>
        <v>1.9630558979832897</v>
      </c>
      <c r="T135">
        <f t="shared" si="22"/>
        <v>1.9630558979832897</v>
      </c>
      <c r="U135">
        <f t="shared" si="22"/>
        <v>2.1043364572105641</v>
      </c>
      <c r="V135" s="2">
        <f t="shared" si="23"/>
        <v>2.002372747479626</v>
      </c>
      <c r="X135">
        <v>0</v>
      </c>
      <c r="Y135">
        <v>5</v>
      </c>
      <c r="Z135">
        <f t="shared" si="24"/>
        <v>91.845080255329023</v>
      </c>
      <c r="AA135">
        <f t="shared" si="25"/>
        <v>-8.1549197446709769</v>
      </c>
    </row>
    <row r="136" spans="1:27">
      <c r="A136">
        <v>28</v>
      </c>
      <c r="B136" t="s">
        <v>1358</v>
      </c>
      <c r="C136" t="s">
        <v>1365</v>
      </c>
      <c r="D136">
        <v>0.30204540200000002</v>
      </c>
      <c r="E136">
        <v>0.328517487</v>
      </c>
      <c r="F136">
        <v>0.36918507499999997</v>
      </c>
      <c r="G136">
        <v>0.187713033</v>
      </c>
      <c r="H136">
        <v>0.27485064999999997</v>
      </c>
      <c r="I136" s="3">
        <v>23.143068258519374</v>
      </c>
      <c r="J136" s="3">
        <v>0</v>
      </c>
      <c r="K136" s="3">
        <v>23.388053721710321</v>
      </c>
      <c r="L136" s="3">
        <f t="shared" si="20"/>
        <v>46.531121980229699</v>
      </c>
      <c r="M136">
        <v>7.5</v>
      </c>
      <c r="N136">
        <v>1.5</v>
      </c>
      <c r="O136">
        <v>4</v>
      </c>
      <c r="P136" s="4">
        <f t="shared" si="21"/>
        <v>227.04188995866562</v>
      </c>
      <c r="Q136" s="4">
        <f t="shared" si="18"/>
        <v>53.468878019770301</v>
      </c>
      <c r="R136" s="4">
        <f t="shared" si="19"/>
        <v>147.02109290661159</v>
      </c>
      <c r="S136">
        <f t="shared" si="22"/>
        <v>2.3561059933142587</v>
      </c>
      <c r="T136">
        <f t="shared" si="22"/>
        <v>1.7281010710475089</v>
      </c>
      <c r="U136">
        <f t="shared" si="22"/>
        <v>2.1673796468284006</v>
      </c>
      <c r="V136" s="2">
        <f t="shared" si="23"/>
        <v>2.0795266205155674</v>
      </c>
      <c r="X136">
        <v>0</v>
      </c>
      <c r="Y136">
        <v>0</v>
      </c>
      <c r="Z136">
        <f t="shared" si="24"/>
        <v>147.02109290661159</v>
      </c>
      <c r="AA136">
        <f t="shared" si="25"/>
        <v>47.021092906611585</v>
      </c>
    </row>
    <row r="137" spans="1:27">
      <c r="A137">
        <v>28</v>
      </c>
      <c r="B137" t="s">
        <v>1362</v>
      </c>
      <c r="C137" t="s">
        <v>1365</v>
      </c>
      <c r="D137">
        <v>0.35721215499999998</v>
      </c>
      <c r="E137">
        <v>0.39994261599999997</v>
      </c>
      <c r="F137">
        <v>0.19914316600000001</v>
      </c>
      <c r="G137">
        <v>0.75529507200000001</v>
      </c>
      <c r="H137">
        <v>0.73868995400000004</v>
      </c>
      <c r="I137" s="3">
        <v>0</v>
      </c>
      <c r="J137" s="3">
        <v>34.868977263315379</v>
      </c>
      <c r="K137" s="3">
        <v>10.762869347852181</v>
      </c>
      <c r="L137" s="3">
        <f t="shared" si="20"/>
        <v>45.63184661116756</v>
      </c>
      <c r="M137">
        <v>1.39</v>
      </c>
      <c r="N137">
        <v>8.5</v>
      </c>
      <c r="O137">
        <v>4.5</v>
      </c>
      <c r="P137" s="4">
        <f t="shared" si="21"/>
        <v>54.368153388832447</v>
      </c>
      <c r="Q137" s="4">
        <f t="shared" si="18"/>
        <v>350.75446012701315</v>
      </c>
      <c r="R137" s="4">
        <f t="shared" si="19"/>
        <v>102.80106545416726</v>
      </c>
      <c r="S137">
        <f t="shared" si="22"/>
        <v>1.7353445824653926</v>
      </c>
      <c r="T137">
        <f t="shared" si="22"/>
        <v>2.5450032021415523</v>
      </c>
      <c r="U137">
        <f t="shared" si="22"/>
        <v>2.0119976158116661</v>
      </c>
      <c r="V137" s="2">
        <f t="shared" si="23"/>
        <v>2.0384169915600943</v>
      </c>
      <c r="X137">
        <v>2</v>
      </c>
      <c r="Y137">
        <v>0</v>
      </c>
      <c r="Z137">
        <f t="shared" si="24"/>
        <v>54.368153388832447</v>
      </c>
      <c r="AA137">
        <f t="shared" si="25"/>
        <v>-45.631846611167553</v>
      </c>
    </row>
    <row r="138" spans="1:27">
      <c r="A138">
        <v>28</v>
      </c>
      <c r="B138" t="s">
        <v>1363</v>
      </c>
      <c r="C138" t="s">
        <v>1350</v>
      </c>
      <c r="D138">
        <v>0.51047792800000003</v>
      </c>
      <c r="E138">
        <v>0.25329565300000001</v>
      </c>
      <c r="F138">
        <v>0.19195534</v>
      </c>
      <c r="G138">
        <v>0.73029903699999998</v>
      </c>
      <c r="H138">
        <v>0.70200483800000002</v>
      </c>
      <c r="I138" s="3">
        <v>0</v>
      </c>
      <c r="J138" s="3">
        <v>18.271890004152223</v>
      </c>
      <c r="K138" s="3">
        <v>4.3546172434288497</v>
      </c>
      <c r="L138" s="3">
        <f t="shared" si="20"/>
        <v>22.626507247581074</v>
      </c>
      <c r="M138">
        <v>1.33</v>
      </c>
      <c r="N138">
        <v>9.5</v>
      </c>
      <c r="O138">
        <v>4.75</v>
      </c>
      <c r="P138" s="4">
        <f t="shared" si="21"/>
        <v>77.373492752418926</v>
      </c>
      <c r="Q138" s="4">
        <f t="shared" si="18"/>
        <v>250.95644779186503</v>
      </c>
      <c r="R138" s="4">
        <f t="shared" si="19"/>
        <v>98.057924658705957</v>
      </c>
      <c r="S138">
        <f t="shared" si="22"/>
        <v>1.8885922019870367</v>
      </c>
      <c r="T138">
        <f t="shared" si="22"/>
        <v>2.3995983584339116</v>
      </c>
      <c r="U138">
        <f t="shared" si="22"/>
        <v>1.9914826974068975</v>
      </c>
      <c r="V138" s="2">
        <f t="shared" si="23"/>
        <v>1.9541682055294038</v>
      </c>
      <c r="X138">
        <v>3</v>
      </c>
      <c r="Y138">
        <v>2</v>
      </c>
      <c r="Z138">
        <f t="shared" si="24"/>
        <v>77.373492752418926</v>
      </c>
      <c r="AA138">
        <f t="shared" si="25"/>
        <v>-22.626507247581074</v>
      </c>
    </row>
    <row r="139" spans="1:27">
      <c r="A139">
        <v>28</v>
      </c>
      <c r="B139" t="s">
        <v>1349</v>
      </c>
      <c r="C139" t="s">
        <v>1361</v>
      </c>
      <c r="D139">
        <v>0.57320454200000004</v>
      </c>
      <c r="E139">
        <v>0.118363939</v>
      </c>
      <c r="F139">
        <v>0.306794754</v>
      </c>
      <c r="G139">
        <v>0.21790614</v>
      </c>
      <c r="H139">
        <v>0.227413323</v>
      </c>
      <c r="I139" s="3">
        <v>0</v>
      </c>
      <c r="J139" s="3">
        <v>5.7576544010062172</v>
      </c>
      <c r="K139" s="3">
        <v>13.48777341501459</v>
      </c>
      <c r="L139" s="3">
        <f t="shared" si="20"/>
        <v>19.245427816020808</v>
      </c>
      <c r="M139">
        <v>1.36</v>
      </c>
      <c r="N139">
        <v>9.5</v>
      </c>
      <c r="O139">
        <v>4.75</v>
      </c>
      <c r="P139" s="4">
        <f t="shared" si="21"/>
        <v>80.754572183979192</v>
      </c>
      <c r="Q139" s="4">
        <f t="shared" si="18"/>
        <v>135.45228899353825</v>
      </c>
      <c r="R139" s="4">
        <f t="shared" si="19"/>
        <v>144.82149590529849</v>
      </c>
      <c r="S139">
        <f t="shared" si="22"/>
        <v>1.907167120700461</v>
      </c>
      <c r="T139">
        <f t="shared" si="22"/>
        <v>2.1317863485265378</v>
      </c>
      <c r="U139">
        <f t="shared" si="22"/>
        <v>2.160833029127569</v>
      </c>
      <c r="V139" s="2">
        <f t="shared" si="23"/>
        <v>2.0084557228628617</v>
      </c>
      <c r="X139">
        <v>0</v>
      </c>
      <c r="Y139">
        <v>5</v>
      </c>
      <c r="Z139">
        <f t="shared" si="24"/>
        <v>135.45228899353825</v>
      </c>
      <c r="AA139">
        <f t="shared" si="25"/>
        <v>35.452288993538247</v>
      </c>
    </row>
    <row r="140" spans="1:27">
      <c r="A140">
        <v>28</v>
      </c>
      <c r="B140" t="s">
        <v>1367</v>
      </c>
      <c r="C140" t="s">
        <v>1359</v>
      </c>
      <c r="D140">
        <v>0.37241128400000001</v>
      </c>
      <c r="E140">
        <v>0.312360368</v>
      </c>
      <c r="F140">
        <v>0.314195646</v>
      </c>
      <c r="G140">
        <v>0.304214541</v>
      </c>
      <c r="H140">
        <v>0.38207158000000002</v>
      </c>
      <c r="I140" s="3">
        <v>0</v>
      </c>
      <c r="J140" s="3">
        <v>27.711891662367655</v>
      </c>
      <c r="K140" s="3">
        <v>23.7383654343984</v>
      </c>
      <c r="L140" s="3">
        <f t="shared" si="20"/>
        <v>51.450257096766052</v>
      </c>
      <c r="M140">
        <v>1.19</v>
      </c>
      <c r="N140">
        <v>13</v>
      </c>
      <c r="O140">
        <v>6.5</v>
      </c>
      <c r="P140" s="4">
        <f t="shared" si="21"/>
        <v>48.549742903233934</v>
      </c>
      <c r="Q140" s="4">
        <f t="shared" si="18"/>
        <v>408.80433451401348</v>
      </c>
      <c r="R140" s="4">
        <f t="shared" si="19"/>
        <v>202.84911822682355</v>
      </c>
      <c r="S140">
        <f t="shared" si="22"/>
        <v>1.686186934429349</v>
      </c>
      <c r="T140">
        <f t="shared" si="22"/>
        <v>2.6115154919347239</v>
      </c>
      <c r="U140">
        <f t="shared" si="22"/>
        <v>2.3071731241918996</v>
      </c>
      <c r="V140" s="2">
        <f t="shared" si="23"/>
        <v>2.168592731602601</v>
      </c>
      <c r="X140">
        <v>0</v>
      </c>
      <c r="Y140">
        <v>0</v>
      </c>
      <c r="Z140">
        <f t="shared" si="24"/>
        <v>202.84911822682355</v>
      </c>
      <c r="AA140">
        <f t="shared" si="25"/>
        <v>102.84911822682355</v>
      </c>
    </row>
    <row r="141" spans="1:27">
      <c r="A141">
        <v>28</v>
      </c>
      <c r="B141" t="s">
        <v>1353</v>
      </c>
      <c r="C141" t="s">
        <v>1360</v>
      </c>
      <c r="D141">
        <v>0.25238548900000002</v>
      </c>
      <c r="E141">
        <v>0.50854081399999995</v>
      </c>
      <c r="F141">
        <v>0.22420433300000001</v>
      </c>
      <c r="G141">
        <v>0.595385791</v>
      </c>
      <c r="H141">
        <v>0.59774616899999999</v>
      </c>
      <c r="I141" s="3">
        <v>0</v>
      </c>
      <c r="J141" s="3">
        <v>0</v>
      </c>
      <c r="K141" s="3">
        <v>0</v>
      </c>
      <c r="L141" s="3">
        <f t="shared" si="20"/>
        <v>0</v>
      </c>
      <c r="M141">
        <v>3.75</v>
      </c>
      <c r="N141">
        <v>2</v>
      </c>
      <c r="O141">
        <v>3.5</v>
      </c>
      <c r="P141" s="4">
        <f t="shared" si="21"/>
        <v>100</v>
      </c>
      <c r="Q141" s="4">
        <f t="shared" si="18"/>
        <v>100</v>
      </c>
      <c r="R141" s="4">
        <f t="shared" si="19"/>
        <v>100</v>
      </c>
      <c r="S141">
        <f t="shared" si="22"/>
        <v>2</v>
      </c>
      <c r="T141">
        <f t="shared" si="22"/>
        <v>2</v>
      </c>
      <c r="U141">
        <f t="shared" si="22"/>
        <v>2</v>
      </c>
      <c r="V141" s="2">
        <f t="shared" si="23"/>
        <v>1.9702612719999999</v>
      </c>
      <c r="X141">
        <v>1</v>
      </c>
      <c r="Y141">
        <v>2</v>
      </c>
      <c r="Z141">
        <f t="shared" si="24"/>
        <v>100</v>
      </c>
      <c r="AA141">
        <f t="shared" si="25"/>
        <v>0</v>
      </c>
    </row>
    <row r="142" spans="1:27">
      <c r="A142">
        <v>28</v>
      </c>
      <c r="B142" t="s">
        <v>1368</v>
      </c>
      <c r="C142" t="s">
        <v>1362</v>
      </c>
      <c r="D142">
        <v>0.114279086</v>
      </c>
      <c r="E142">
        <v>0.67010050499999996</v>
      </c>
      <c r="F142">
        <v>0.199596567</v>
      </c>
      <c r="G142">
        <v>0.47654543500000002</v>
      </c>
      <c r="H142">
        <v>0.40931767699999999</v>
      </c>
      <c r="I142" s="3">
        <v>4.3216084929706433</v>
      </c>
      <c r="J142" s="3">
        <v>0</v>
      </c>
      <c r="K142" s="3">
        <v>1.6810342680686796</v>
      </c>
      <c r="L142" s="3">
        <f t="shared" si="20"/>
        <v>6.0026427610393229</v>
      </c>
      <c r="M142">
        <v>13</v>
      </c>
      <c r="N142">
        <v>1.3</v>
      </c>
      <c r="O142">
        <v>5</v>
      </c>
      <c r="P142" s="4">
        <f t="shared" si="21"/>
        <v>150.17826764757905</v>
      </c>
      <c r="Q142" s="4">
        <f t="shared" si="18"/>
        <v>93.997357238960674</v>
      </c>
      <c r="R142" s="4">
        <f t="shared" si="19"/>
        <v>102.40252857930408</v>
      </c>
      <c r="S142">
        <f t="shared" si="22"/>
        <v>2.1766070903005872</v>
      </c>
      <c r="T142">
        <f t="shared" si="22"/>
        <v>1.9731156434649042</v>
      </c>
      <c r="U142">
        <f t="shared" si="22"/>
        <v>2.0103106806093498</v>
      </c>
      <c r="V142" s="2">
        <f t="shared" si="23"/>
        <v>1.9721775684229623</v>
      </c>
      <c r="X142">
        <v>2</v>
      </c>
      <c r="Y142">
        <v>0</v>
      </c>
      <c r="Z142">
        <f t="shared" si="24"/>
        <v>150.17826764757905</v>
      </c>
      <c r="AA142">
        <f t="shared" si="25"/>
        <v>50.178267647579048</v>
      </c>
    </row>
    <row r="143" spans="1:27">
      <c r="A143">
        <v>28</v>
      </c>
      <c r="B143" t="s">
        <v>1364</v>
      </c>
      <c r="C143" t="s">
        <v>1356</v>
      </c>
      <c r="D143">
        <v>0.32959767699999998</v>
      </c>
      <c r="E143">
        <v>0.404796659</v>
      </c>
      <c r="F143">
        <v>0.26065482200000001</v>
      </c>
      <c r="G143">
        <v>0.48604203299999998</v>
      </c>
      <c r="H143">
        <v>0.53123366299999997</v>
      </c>
      <c r="I143" s="3">
        <v>0</v>
      </c>
      <c r="J143" s="3">
        <v>13.333269209893038</v>
      </c>
      <c r="K143" s="3">
        <v>0</v>
      </c>
      <c r="L143" s="3">
        <f t="shared" si="20"/>
        <v>13.333269209893038</v>
      </c>
      <c r="M143">
        <v>2.25</v>
      </c>
      <c r="N143">
        <v>3.1</v>
      </c>
      <c r="O143">
        <v>3.39</v>
      </c>
      <c r="P143" s="4">
        <f t="shared" si="21"/>
        <v>86.666730790106968</v>
      </c>
      <c r="Q143" s="4">
        <f t="shared" si="18"/>
        <v>127.99986534077539</v>
      </c>
      <c r="R143" s="4">
        <f t="shared" si="19"/>
        <v>86.666730790106968</v>
      </c>
      <c r="S143">
        <f t="shared" si="22"/>
        <v>1.9378524145793783</v>
      </c>
      <c r="T143">
        <f t="shared" si="22"/>
        <v>2.1072095127588923</v>
      </c>
      <c r="U143">
        <f t="shared" si="22"/>
        <v>1.9378524145793783</v>
      </c>
      <c r="V143" s="2">
        <f t="shared" si="23"/>
        <v>1.9968136009764796</v>
      </c>
      <c r="X143">
        <v>1</v>
      </c>
      <c r="Y143">
        <v>1</v>
      </c>
      <c r="Z143">
        <f t="shared" si="24"/>
        <v>86.666730790106968</v>
      </c>
      <c r="AA143">
        <f t="shared" si="25"/>
        <v>-13.333269209893032</v>
      </c>
    </row>
    <row r="144" spans="1:27">
      <c r="A144">
        <v>28</v>
      </c>
      <c r="B144" t="s">
        <v>1355</v>
      </c>
      <c r="C144" t="s">
        <v>1357</v>
      </c>
      <c r="D144">
        <v>0.68463405300000002</v>
      </c>
      <c r="E144">
        <v>0.111571112</v>
      </c>
      <c r="F144">
        <v>0.17109527399999999</v>
      </c>
      <c r="G144">
        <v>0.57788779999999995</v>
      </c>
      <c r="H144">
        <v>0.48334634700000001</v>
      </c>
      <c r="I144" s="3">
        <v>45.727169719475853</v>
      </c>
      <c r="J144" s="3">
        <v>0</v>
      </c>
      <c r="K144" s="3">
        <v>1.3368073672315122</v>
      </c>
      <c r="L144" s="3">
        <f t="shared" si="20"/>
        <v>47.063977086707368</v>
      </c>
      <c r="M144">
        <v>2.1</v>
      </c>
      <c r="N144">
        <v>3.75</v>
      </c>
      <c r="O144">
        <v>3.29</v>
      </c>
      <c r="P144" s="4">
        <f t="shared" si="21"/>
        <v>148.96307932419194</v>
      </c>
      <c r="Q144" s="4">
        <f t="shared" si="18"/>
        <v>52.936022913292632</v>
      </c>
      <c r="R144" s="4">
        <f t="shared" si="19"/>
        <v>57.334119151484316</v>
      </c>
      <c r="S144">
        <f t="shared" si="22"/>
        <v>2.1730786413472698</v>
      </c>
      <c r="T144">
        <f t="shared" si="22"/>
        <v>1.7237513096194139</v>
      </c>
      <c r="U144">
        <f t="shared" si="22"/>
        <v>1.7584131446439559</v>
      </c>
      <c r="V144" s="2">
        <f t="shared" si="23"/>
        <v>1.9809406669270684</v>
      </c>
      <c r="X144">
        <v>0</v>
      </c>
      <c r="Y144">
        <v>4</v>
      </c>
      <c r="Z144">
        <f t="shared" si="24"/>
        <v>52.936022913292632</v>
      </c>
      <c r="AA144">
        <f t="shared" si="25"/>
        <v>-47.063977086707368</v>
      </c>
    </row>
    <row r="145" spans="1:27">
      <c r="A145">
        <v>29</v>
      </c>
      <c r="B145" t="s">
        <v>1365</v>
      </c>
      <c r="C145" t="s">
        <v>1355</v>
      </c>
      <c r="D145">
        <v>0.46053972399999998</v>
      </c>
      <c r="E145">
        <v>0.29502683400000002</v>
      </c>
      <c r="F145">
        <v>0.232046053</v>
      </c>
      <c r="G145">
        <v>0.59383485599999997</v>
      </c>
      <c r="H145">
        <v>0.60834541799999997</v>
      </c>
      <c r="I145" s="3">
        <v>0</v>
      </c>
      <c r="J145" s="3">
        <v>20.040165580008118</v>
      </c>
      <c r="K145" s="3">
        <v>6.3161715900706774</v>
      </c>
      <c r="L145" s="3">
        <f t="shared" si="20"/>
        <v>26.356337170078795</v>
      </c>
      <c r="M145">
        <v>1.44</v>
      </c>
      <c r="N145">
        <v>7.5</v>
      </c>
      <c r="O145">
        <v>4.2</v>
      </c>
      <c r="P145" s="4">
        <f t="shared" si="21"/>
        <v>73.643662829921197</v>
      </c>
      <c r="Q145" s="4">
        <f t="shared" si="18"/>
        <v>223.9449046799821</v>
      </c>
      <c r="R145" s="4">
        <f t="shared" si="19"/>
        <v>100.17158350821805</v>
      </c>
      <c r="S145">
        <f t="shared" si="22"/>
        <v>1.8671353809626483</v>
      </c>
      <c r="T145">
        <f t="shared" si="22"/>
        <v>2.3501411855815939</v>
      </c>
      <c r="U145">
        <f t="shared" si="22"/>
        <v>2.0007445391373704</v>
      </c>
      <c r="V145" s="2">
        <f t="shared" si="23"/>
        <v>2.0175095998224477</v>
      </c>
      <c r="X145">
        <v>2</v>
      </c>
      <c r="Y145">
        <v>0</v>
      </c>
      <c r="Z145">
        <f t="shared" si="24"/>
        <v>73.643662829921197</v>
      </c>
      <c r="AA145">
        <f t="shared" si="25"/>
        <v>-26.356337170078803</v>
      </c>
    </row>
    <row r="146" spans="1:27">
      <c r="A146">
        <v>29</v>
      </c>
      <c r="B146" t="s">
        <v>1350</v>
      </c>
      <c r="C146" t="s">
        <v>1366</v>
      </c>
      <c r="D146">
        <v>0.120717856</v>
      </c>
      <c r="E146">
        <v>0.62904492599999995</v>
      </c>
      <c r="F146">
        <v>0.24431656500000001</v>
      </c>
      <c r="G146">
        <v>0.35057914200000001</v>
      </c>
      <c r="H146">
        <v>0.32554504000000001</v>
      </c>
      <c r="I146" s="3">
        <v>0</v>
      </c>
      <c r="J146" s="3">
        <v>2.6693099621951895</v>
      </c>
      <c r="K146" s="3">
        <v>0</v>
      </c>
      <c r="L146" s="3">
        <f t="shared" si="20"/>
        <v>2.6693099621951895</v>
      </c>
      <c r="M146">
        <v>4.75</v>
      </c>
      <c r="N146">
        <v>1.7</v>
      </c>
      <c r="O146">
        <v>3.75</v>
      </c>
      <c r="P146" s="4">
        <f t="shared" si="21"/>
        <v>97.330690037804814</v>
      </c>
      <c r="Q146" s="4">
        <f t="shared" si="18"/>
        <v>101.86851697353663</v>
      </c>
      <c r="R146" s="4">
        <f t="shared" si="19"/>
        <v>97.330690037804814</v>
      </c>
      <c r="S146">
        <f t="shared" si="22"/>
        <v>1.9882498023700217</v>
      </c>
      <c r="T146">
        <f t="shared" si="22"/>
        <v>2.0080399836404568</v>
      </c>
      <c r="U146">
        <f t="shared" si="22"/>
        <v>1.9882498023700217</v>
      </c>
      <c r="V146" s="2">
        <f t="shared" si="23"/>
        <v>1.9889269783256576</v>
      </c>
      <c r="X146">
        <v>1</v>
      </c>
      <c r="Y146">
        <v>1</v>
      </c>
      <c r="Z146">
        <f t="shared" si="24"/>
        <v>97.330690037804814</v>
      </c>
      <c r="AA146">
        <f t="shared" si="25"/>
        <v>-2.6693099621951859</v>
      </c>
    </row>
    <row r="147" spans="1:27">
      <c r="A147">
        <v>29</v>
      </c>
      <c r="B147" t="s">
        <v>1351</v>
      </c>
      <c r="C147" t="s">
        <v>1364</v>
      </c>
      <c r="D147">
        <v>0.446721692</v>
      </c>
      <c r="E147">
        <v>0.25707598599999998</v>
      </c>
      <c r="F147">
        <v>0.29427441100000001</v>
      </c>
      <c r="G147">
        <v>0.34273835699999999</v>
      </c>
      <c r="H147">
        <v>0.404281634</v>
      </c>
      <c r="I147" s="3">
        <v>20.738850772871295</v>
      </c>
      <c r="J147" s="3">
        <v>0</v>
      </c>
      <c r="K147" s="3">
        <v>6.6474454534946545</v>
      </c>
      <c r="L147" s="3">
        <f t="shared" si="20"/>
        <v>27.38629622636595</v>
      </c>
      <c r="M147">
        <v>3</v>
      </c>
      <c r="N147">
        <v>2.29</v>
      </c>
      <c r="O147">
        <v>3.39</v>
      </c>
      <c r="P147" s="4">
        <f t="shared" si="21"/>
        <v>134.83025609224796</v>
      </c>
      <c r="Q147" s="4">
        <f t="shared" si="18"/>
        <v>72.613703773634043</v>
      </c>
      <c r="R147" s="4">
        <f t="shared" si="19"/>
        <v>95.148543860980936</v>
      </c>
      <c r="S147">
        <f t="shared" si="22"/>
        <v>2.1297873594060812</v>
      </c>
      <c r="T147">
        <f t="shared" si="22"/>
        <v>1.8610185891801134</v>
      </c>
      <c r="U147">
        <f t="shared" si="22"/>
        <v>1.9784021462963985</v>
      </c>
      <c r="V147" s="2">
        <f t="shared" si="23"/>
        <v>2.0120385278944117</v>
      </c>
      <c r="X147">
        <v>3</v>
      </c>
      <c r="Y147">
        <v>0</v>
      </c>
      <c r="Z147">
        <f t="shared" si="24"/>
        <v>134.83025609224796</v>
      </c>
      <c r="AA147">
        <f t="shared" si="25"/>
        <v>34.830256092247964</v>
      </c>
    </row>
    <row r="148" spans="1:27">
      <c r="A148">
        <v>29</v>
      </c>
      <c r="B148" t="s">
        <v>1361</v>
      </c>
      <c r="C148" t="s">
        <v>1353</v>
      </c>
      <c r="D148">
        <v>0.51060317899999996</v>
      </c>
      <c r="E148">
        <v>0.232158318</v>
      </c>
      <c r="F148">
        <v>0.25078004199999998</v>
      </c>
      <c r="G148">
        <v>0.46855643499999999</v>
      </c>
      <c r="H148">
        <v>0.49377189199999999</v>
      </c>
      <c r="I148" s="3">
        <v>6.0456052187235088</v>
      </c>
      <c r="J148" s="3">
        <v>0</v>
      </c>
      <c r="K148" s="3">
        <v>0</v>
      </c>
      <c r="L148" s="3">
        <f t="shared" si="20"/>
        <v>6.0456052187235088</v>
      </c>
      <c r="M148">
        <v>2.29</v>
      </c>
      <c r="N148">
        <v>3.1</v>
      </c>
      <c r="O148">
        <v>3.29</v>
      </c>
      <c r="P148" s="4">
        <f t="shared" si="21"/>
        <v>107.79883073215333</v>
      </c>
      <c r="Q148" s="4">
        <f t="shared" si="18"/>
        <v>93.954394781276491</v>
      </c>
      <c r="R148" s="4">
        <f t="shared" si="19"/>
        <v>93.954394781276491</v>
      </c>
      <c r="S148">
        <f t="shared" si="22"/>
        <v>2.0326140501890531</v>
      </c>
      <c r="T148">
        <f t="shared" si="22"/>
        <v>1.9729170993340233</v>
      </c>
      <c r="U148">
        <f t="shared" si="22"/>
        <v>1.9729170993340233</v>
      </c>
      <c r="V148" s="2">
        <f t="shared" si="23"/>
        <v>1.990656544074926</v>
      </c>
      <c r="X148">
        <v>1</v>
      </c>
      <c r="Y148">
        <v>1</v>
      </c>
      <c r="Z148">
        <f t="shared" si="24"/>
        <v>93.954394781276491</v>
      </c>
      <c r="AA148">
        <f t="shared" si="25"/>
        <v>-6.0456052187235088</v>
      </c>
    </row>
    <row r="149" spans="1:27">
      <c r="A149">
        <v>29</v>
      </c>
      <c r="B149" t="s">
        <v>1356</v>
      </c>
      <c r="C149" t="s">
        <v>1354</v>
      </c>
      <c r="D149">
        <v>0.63768832900000005</v>
      </c>
      <c r="E149">
        <v>0.144346055</v>
      </c>
      <c r="F149">
        <v>0.196866444</v>
      </c>
      <c r="G149">
        <v>0.55149632400000004</v>
      </c>
      <c r="H149">
        <v>0.49908574100000003</v>
      </c>
      <c r="I149" s="3">
        <v>0</v>
      </c>
      <c r="J149" s="3">
        <v>0</v>
      </c>
      <c r="K149" s="3">
        <v>0</v>
      </c>
      <c r="L149" s="3">
        <f t="shared" si="20"/>
        <v>0</v>
      </c>
      <c r="M149">
        <v>1.44</v>
      </c>
      <c r="N149">
        <v>6.5</v>
      </c>
      <c r="O149">
        <v>4.5</v>
      </c>
      <c r="P149" s="4">
        <f t="shared" si="21"/>
        <v>100</v>
      </c>
      <c r="Q149" s="4">
        <f t="shared" si="18"/>
        <v>100</v>
      </c>
      <c r="R149" s="4">
        <f t="shared" si="19"/>
        <v>100</v>
      </c>
      <c r="S149">
        <f t="shared" si="22"/>
        <v>2</v>
      </c>
      <c r="T149">
        <f t="shared" si="22"/>
        <v>2</v>
      </c>
      <c r="U149">
        <f t="shared" si="22"/>
        <v>2</v>
      </c>
      <c r="V149" s="2">
        <f t="shared" si="23"/>
        <v>1.957801656</v>
      </c>
      <c r="X149">
        <v>6</v>
      </c>
      <c r="Y149">
        <v>2</v>
      </c>
      <c r="Z149">
        <f t="shared" si="24"/>
        <v>100</v>
      </c>
      <c r="AA149">
        <f t="shared" si="25"/>
        <v>0</v>
      </c>
    </row>
    <row r="150" spans="1:27">
      <c r="A150">
        <v>29</v>
      </c>
      <c r="B150" t="s">
        <v>1359</v>
      </c>
      <c r="C150" t="s">
        <v>1368</v>
      </c>
      <c r="D150">
        <v>0.51995206299999996</v>
      </c>
      <c r="E150">
        <v>0.171099365</v>
      </c>
      <c r="F150">
        <v>0.30737643599999998</v>
      </c>
      <c r="G150">
        <v>0.25832327799999999</v>
      </c>
      <c r="H150">
        <v>0.29878473500000002</v>
      </c>
      <c r="I150" s="3">
        <v>0</v>
      </c>
      <c r="J150" s="3">
        <v>0</v>
      </c>
      <c r="K150" s="3">
        <v>0</v>
      </c>
      <c r="L150" s="3">
        <f t="shared" si="20"/>
        <v>0</v>
      </c>
      <c r="M150">
        <v>1.95</v>
      </c>
      <c r="N150">
        <v>4</v>
      </c>
      <c r="O150">
        <v>3.29</v>
      </c>
      <c r="P150" s="4">
        <f t="shared" si="21"/>
        <v>100</v>
      </c>
      <c r="Q150" s="4">
        <f t="shared" si="18"/>
        <v>100</v>
      </c>
      <c r="R150" s="4">
        <f t="shared" si="19"/>
        <v>100</v>
      </c>
      <c r="S150">
        <f t="shared" si="22"/>
        <v>2</v>
      </c>
      <c r="T150">
        <f t="shared" si="22"/>
        <v>2</v>
      </c>
      <c r="U150">
        <f t="shared" si="22"/>
        <v>2</v>
      </c>
      <c r="V150" s="2">
        <f t="shared" si="23"/>
        <v>1.9968557279999999</v>
      </c>
      <c r="X150">
        <v>1</v>
      </c>
      <c r="Y150">
        <v>0</v>
      </c>
      <c r="Z150">
        <f t="shared" si="24"/>
        <v>100</v>
      </c>
      <c r="AA150">
        <f t="shared" si="25"/>
        <v>0</v>
      </c>
    </row>
    <row r="151" spans="1:27">
      <c r="A151">
        <v>29</v>
      </c>
      <c r="B151" t="s">
        <v>1360</v>
      </c>
      <c r="C151" t="s">
        <v>1358</v>
      </c>
      <c r="D151">
        <v>0.60451942000000003</v>
      </c>
      <c r="E151">
        <v>0.17284020899999999</v>
      </c>
      <c r="F151">
        <v>0.17833285199999999</v>
      </c>
      <c r="G151">
        <v>0.68047024199999995</v>
      </c>
      <c r="H151">
        <v>0.624325193</v>
      </c>
      <c r="I151" s="3">
        <v>0</v>
      </c>
      <c r="J151" s="3">
        <v>13.467382283315473</v>
      </c>
      <c r="K151" s="3">
        <v>8.0765304618256906</v>
      </c>
      <c r="L151" s="3">
        <f t="shared" si="20"/>
        <v>21.543912745141164</v>
      </c>
      <c r="M151">
        <v>1.1399999999999999</v>
      </c>
      <c r="N151">
        <v>17</v>
      </c>
      <c r="O151">
        <v>7.5</v>
      </c>
      <c r="P151" s="4">
        <f t="shared" si="21"/>
        <v>78.456087254858829</v>
      </c>
      <c r="Q151" s="4">
        <f t="shared" si="18"/>
        <v>307.40158607122186</v>
      </c>
      <c r="R151" s="4">
        <f t="shared" si="19"/>
        <v>139.0300657185515</v>
      </c>
      <c r="S151">
        <f t="shared" si="22"/>
        <v>1.8946266452924165</v>
      </c>
      <c r="T151">
        <f t="shared" si="22"/>
        <v>2.4877061039581392</v>
      </c>
      <c r="U151">
        <f t="shared" si="22"/>
        <v>2.1431087280505623</v>
      </c>
      <c r="V151" s="2">
        <f t="shared" si="23"/>
        <v>1.9575009352867672</v>
      </c>
      <c r="X151">
        <v>1</v>
      </c>
      <c r="Y151">
        <v>2</v>
      </c>
      <c r="Z151">
        <f t="shared" si="24"/>
        <v>307.40158607122186</v>
      </c>
      <c r="AA151">
        <f t="shared" si="25"/>
        <v>207.40158607122186</v>
      </c>
    </row>
    <row r="152" spans="1:27">
      <c r="A152">
        <v>29</v>
      </c>
      <c r="B152" t="s">
        <v>1363</v>
      </c>
      <c r="C152" t="s">
        <v>1348</v>
      </c>
      <c r="D152">
        <v>0.71994557100000001</v>
      </c>
      <c r="E152">
        <v>2.2386389999999999E-2</v>
      </c>
      <c r="F152">
        <v>5.5902967999999997E-2</v>
      </c>
      <c r="G152">
        <v>0.62558022800000002</v>
      </c>
      <c r="H152">
        <v>0.34822272700000001</v>
      </c>
      <c r="I152" s="3">
        <v>0</v>
      </c>
      <c r="J152" s="3">
        <v>0</v>
      </c>
      <c r="K152" s="3">
        <v>0</v>
      </c>
      <c r="L152" s="3">
        <f t="shared" si="20"/>
        <v>0</v>
      </c>
      <c r="M152">
        <v>1.1599999999999999</v>
      </c>
      <c r="N152">
        <v>15</v>
      </c>
      <c r="O152">
        <v>7</v>
      </c>
      <c r="P152" s="4">
        <f t="shared" si="21"/>
        <v>100</v>
      </c>
      <c r="Q152" s="4">
        <f t="shared" si="18"/>
        <v>100</v>
      </c>
      <c r="R152" s="4">
        <f t="shared" si="19"/>
        <v>100</v>
      </c>
      <c r="S152">
        <f t="shared" si="22"/>
        <v>2</v>
      </c>
      <c r="T152">
        <f t="shared" si="22"/>
        <v>2</v>
      </c>
      <c r="U152">
        <f t="shared" si="22"/>
        <v>2</v>
      </c>
      <c r="V152" s="2">
        <f t="shared" si="23"/>
        <v>1.5964698579999999</v>
      </c>
      <c r="X152">
        <v>1</v>
      </c>
      <c r="Y152">
        <v>2</v>
      </c>
      <c r="Z152">
        <f t="shared" si="24"/>
        <v>100</v>
      </c>
      <c r="AA152">
        <f t="shared" si="25"/>
        <v>0</v>
      </c>
    </row>
    <row r="153" spans="1:27">
      <c r="A153">
        <v>30</v>
      </c>
      <c r="B153" t="s">
        <v>1365</v>
      </c>
      <c r="C153" t="s">
        <v>1353</v>
      </c>
      <c r="D153">
        <v>0.54318584700000005</v>
      </c>
      <c r="E153">
        <v>0.22682597500000001</v>
      </c>
      <c r="F153">
        <v>0.198595351</v>
      </c>
      <c r="G153">
        <v>0.67717487300000001</v>
      </c>
      <c r="H153">
        <v>0.65055443300000004</v>
      </c>
      <c r="I153" s="3">
        <v>0</v>
      </c>
      <c r="J153" s="3">
        <v>11.833908920317393</v>
      </c>
      <c r="K153" s="3">
        <v>1.2624532238320856</v>
      </c>
      <c r="L153" s="3">
        <f t="shared" si="20"/>
        <v>13.096362144149479</v>
      </c>
      <c r="M153">
        <v>1.44</v>
      </c>
      <c r="N153">
        <v>7.5</v>
      </c>
      <c r="O153">
        <v>4.5</v>
      </c>
      <c r="P153" s="4">
        <f t="shared" si="21"/>
        <v>86.903637855850519</v>
      </c>
      <c r="Q153" s="4">
        <f t="shared" si="18"/>
        <v>175.65795475823097</v>
      </c>
      <c r="R153" s="4">
        <f t="shared" si="19"/>
        <v>92.584677363094897</v>
      </c>
      <c r="S153">
        <f t="shared" si="22"/>
        <v>1.9390379567438727</v>
      </c>
      <c r="T153">
        <f t="shared" si="22"/>
        <v>2.2446678218159426</v>
      </c>
      <c r="U153">
        <f t="shared" si="22"/>
        <v>1.9665391174888021</v>
      </c>
      <c r="V153" s="2">
        <f t="shared" si="23"/>
        <v>1.9529524684265165</v>
      </c>
      <c r="X153">
        <v>3</v>
      </c>
      <c r="Y153">
        <v>0</v>
      </c>
      <c r="Z153">
        <f t="shared" si="24"/>
        <v>86.903637855850519</v>
      </c>
      <c r="AA153">
        <f t="shared" si="25"/>
        <v>-13.096362144149481</v>
      </c>
    </row>
    <row r="154" spans="1:27">
      <c r="A154">
        <v>30</v>
      </c>
      <c r="B154" t="s">
        <v>1348</v>
      </c>
      <c r="C154" t="s">
        <v>1358</v>
      </c>
      <c r="D154">
        <v>0.55867883799999996</v>
      </c>
      <c r="E154">
        <v>0.166809762</v>
      </c>
      <c r="F154">
        <v>0.27090677600000002</v>
      </c>
      <c r="G154">
        <v>0.33904449800000003</v>
      </c>
      <c r="H154">
        <v>0.35835676399999999</v>
      </c>
      <c r="I154" s="3">
        <v>0</v>
      </c>
      <c r="J154" s="3">
        <v>0</v>
      </c>
      <c r="K154" s="3">
        <v>0</v>
      </c>
      <c r="L154" s="3">
        <f t="shared" si="20"/>
        <v>0</v>
      </c>
      <c r="M154">
        <v>1.8</v>
      </c>
      <c r="N154">
        <v>4.33</v>
      </c>
      <c r="O154">
        <v>3.79</v>
      </c>
      <c r="P154" s="4">
        <f t="shared" si="21"/>
        <v>100</v>
      </c>
      <c r="Q154" s="4">
        <f t="shared" si="18"/>
        <v>100</v>
      </c>
      <c r="R154" s="4">
        <f t="shared" si="19"/>
        <v>100</v>
      </c>
      <c r="S154">
        <f t="shared" si="22"/>
        <v>2</v>
      </c>
      <c r="T154">
        <f t="shared" si="22"/>
        <v>2</v>
      </c>
      <c r="U154">
        <f t="shared" si="22"/>
        <v>2</v>
      </c>
      <c r="V154" s="2">
        <f t="shared" si="23"/>
        <v>1.9927907519999999</v>
      </c>
      <c r="X154">
        <v>2</v>
      </c>
      <c r="Y154">
        <v>1</v>
      </c>
      <c r="Z154">
        <f t="shared" si="24"/>
        <v>100</v>
      </c>
      <c r="AA154">
        <f t="shared" si="25"/>
        <v>0</v>
      </c>
    </row>
    <row r="155" spans="1:27">
      <c r="A155">
        <v>30</v>
      </c>
      <c r="B155" t="s">
        <v>1361</v>
      </c>
      <c r="C155" t="s">
        <v>1357</v>
      </c>
      <c r="D155">
        <v>0.61245604399999998</v>
      </c>
      <c r="E155">
        <v>0.14540324900000001</v>
      </c>
      <c r="F155">
        <v>0.23390599200000001</v>
      </c>
      <c r="G155">
        <v>0.41947045599999999</v>
      </c>
      <c r="H155">
        <v>0.40099477</v>
      </c>
      <c r="I155" s="3">
        <v>42.706675617368376</v>
      </c>
      <c r="J155" s="3">
        <v>0</v>
      </c>
      <c r="K155" s="3">
        <v>5.3032437337394018</v>
      </c>
      <c r="L155" s="3">
        <f t="shared" si="20"/>
        <v>48.009919351107776</v>
      </c>
      <c r="M155">
        <v>2.7</v>
      </c>
      <c r="N155">
        <v>2.87</v>
      </c>
      <c r="O155">
        <v>3</v>
      </c>
      <c r="P155" s="4">
        <f t="shared" si="21"/>
        <v>167.29810481578684</v>
      </c>
      <c r="Q155" s="4">
        <f t="shared" si="18"/>
        <v>51.990080648892224</v>
      </c>
      <c r="R155" s="4">
        <f t="shared" si="19"/>
        <v>67.899811850110424</v>
      </c>
      <c r="S155">
        <f t="shared" si="22"/>
        <v>2.223491021221164</v>
      </c>
      <c r="T155">
        <f t="shared" si="22"/>
        <v>1.7159204911273993</v>
      </c>
      <c r="U155">
        <f t="shared" si="22"/>
        <v>1.8318685708552878</v>
      </c>
      <c r="V155" s="2">
        <f t="shared" si="23"/>
        <v>2.0397759644417621</v>
      </c>
      <c r="X155">
        <v>1</v>
      </c>
      <c r="Y155">
        <v>1</v>
      </c>
      <c r="Z155">
        <f t="shared" si="24"/>
        <v>67.899811850110424</v>
      </c>
      <c r="AA155">
        <f t="shared" si="25"/>
        <v>-32.100188149889576</v>
      </c>
    </row>
    <row r="156" spans="1:27">
      <c r="A156">
        <v>30</v>
      </c>
      <c r="B156" t="s">
        <v>1359</v>
      </c>
      <c r="C156" t="s">
        <v>1351</v>
      </c>
      <c r="D156">
        <v>0.43920652199999999</v>
      </c>
      <c r="E156">
        <v>0.214642889</v>
      </c>
      <c r="F156">
        <v>0.34556097400000002</v>
      </c>
      <c r="G156">
        <v>0.21044188999999999</v>
      </c>
      <c r="H156">
        <v>0.27984099099999998</v>
      </c>
      <c r="I156" s="3">
        <v>0</v>
      </c>
      <c r="J156" s="3">
        <v>2.5185885908049284</v>
      </c>
      <c r="K156" s="3">
        <v>5.6500826100839872</v>
      </c>
      <c r="L156" s="3">
        <f t="shared" si="20"/>
        <v>8.168671200888916</v>
      </c>
      <c r="M156">
        <v>1.8</v>
      </c>
      <c r="N156">
        <v>5</v>
      </c>
      <c r="O156">
        <v>3.39</v>
      </c>
      <c r="P156" s="4">
        <f t="shared" si="21"/>
        <v>91.831328799111091</v>
      </c>
      <c r="Q156" s="4">
        <f t="shared" si="18"/>
        <v>104.42427175313573</v>
      </c>
      <c r="R156" s="4">
        <f t="shared" si="19"/>
        <v>110.98510884729581</v>
      </c>
      <c r="S156">
        <f t="shared" si="22"/>
        <v>1.9629908686025925</v>
      </c>
      <c r="T156">
        <f t="shared" si="22"/>
        <v>2.0188014552113032</v>
      </c>
      <c r="U156">
        <f t="shared" si="22"/>
        <v>2.0452647123066048</v>
      </c>
      <c r="V156" s="2">
        <f t="shared" si="23"/>
        <v>2.0022434348531619</v>
      </c>
      <c r="X156">
        <v>2</v>
      </c>
      <c r="Y156">
        <v>1</v>
      </c>
      <c r="Z156">
        <f t="shared" si="24"/>
        <v>91.831328799111091</v>
      </c>
      <c r="AA156">
        <f t="shared" si="25"/>
        <v>-8.1686712008889089</v>
      </c>
    </row>
    <row r="157" spans="1:27">
      <c r="A157">
        <v>30</v>
      </c>
      <c r="B157" t="s">
        <v>1362</v>
      </c>
      <c r="C157" t="s">
        <v>1349</v>
      </c>
      <c r="D157">
        <v>0.27435029799999999</v>
      </c>
      <c r="E157">
        <v>0.45333301100000001</v>
      </c>
      <c r="F157">
        <v>0.17286273899999999</v>
      </c>
      <c r="G157">
        <v>0.78738677800000001</v>
      </c>
      <c r="H157">
        <v>0.75427616900000005</v>
      </c>
      <c r="I157" s="3">
        <v>0</v>
      </c>
      <c r="J157" s="3">
        <v>39.964710199401075</v>
      </c>
      <c r="K157" s="3">
        <v>3.7069891465042719</v>
      </c>
      <c r="L157" s="3">
        <f t="shared" si="20"/>
        <v>43.671699345905346</v>
      </c>
      <c r="M157">
        <v>1.66</v>
      </c>
      <c r="N157">
        <v>5.5</v>
      </c>
      <c r="O157">
        <v>3.6</v>
      </c>
      <c r="P157" s="4">
        <f t="shared" si="21"/>
        <v>56.328300654094654</v>
      </c>
      <c r="Q157" s="4">
        <f t="shared" si="18"/>
        <v>276.13420675080056</v>
      </c>
      <c r="R157" s="4">
        <f t="shared" si="19"/>
        <v>69.673461581510026</v>
      </c>
      <c r="S157">
        <f t="shared" si="22"/>
        <v>1.7507266493769824</v>
      </c>
      <c r="T157">
        <f t="shared" si="22"/>
        <v>2.4411202091851898</v>
      </c>
      <c r="U157">
        <f t="shared" si="22"/>
        <v>1.8430673880916604</v>
      </c>
      <c r="V157" s="2">
        <f t="shared" si="23"/>
        <v>1.9055504294830889</v>
      </c>
      <c r="X157">
        <v>3</v>
      </c>
      <c r="Y157">
        <v>1</v>
      </c>
      <c r="Z157">
        <f t="shared" si="24"/>
        <v>56.328300654094654</v>
      </c>
      <c r="AA157">
        <f t="shared" si="25"/>
        <v>-43.671699345905346</v>
      </c>
    </row>
    <row r="158" spans="1:27">
      <c r="A158">
        <v>30</v>
      </c>
      <c r="B158" t="s">
        <v>1349</v>
      </c>
      <c r="C158" t="s">
        <v>1360</v>
      </c>
      <c r="D158">
        <v>0.18556998199999999</v>
      </c>
      <c r="E158">
        <v>0.50979960899999999</v>
      </c>
      <c r="F158">
        <v>0.30291947000000002</v>
      </c>
      <c r="G158">
        <v>0.27801057299999998</v>
      </c>
      <c r="H158">
        <v>0.32289561999999999</v>
      </c>
      <c r="I158" s="3">
        <v>0</v>
      </c>
      <c r="J158" s="3">
        <v>27.836397471565277</v>
      </c>
      <c r="K158" s="3">
        <v>8.1582244514824076</v>
      </c>
      <c r="L158" s="3">
        <f t="shared" si="20"/>
        <v>35.994621923047688</v>
      </c>
      <c r="M158">
        <v>2.75</v>
      </c>
      <c r="N158">
        <v>2.7</v>
      </c>
      <c r="O158">
        <v>3.2</v>
      </c>
      <c r="P158" s="4">
        <f t="shared" si="21"/>
        <v>64.005378076952312</v>
      </c>
      <c r="Q158" s="4">
        <f t="shared" si="18"/>
        <v>139.16365125017859</v>
      </c>
      <c r="R158" s="4">
        <f t="shared" si="19"/>
        <v>90.111696321696016</v>
      </c>
      <c r="S158">
        <f t="shared" si="22"/>
        <v>1.8062164672809673</v>
      </c>
      <c r="T158">
        <f t="shared" si="22"/>
        <v>2.1435258148513641</v>
      </c>
      <c r="U158">
        <f t="shared" si="22"/>
        <v>1.9547811652109464</v>
      </c>
      <c r="V158" s="2">
        <f t="shared" si="23"/>
        <v>2.0200894541457468</v>
      </c>
      <c r="X158">
        <v>0</v>
      </c>
      <c r="Y158">
        <v>0</v>
      </c>
      <c r="Z158">
        <f t="shared" si="24"/>
        <v>90.111696321696016</v>
      </c>
      <c r="AA158">
        <f t="shared" si="25"/>
        <v>-9.8883036783039842</v>
      </c>
    </row>
    <row r="159" spans="1:27">
      <c r="A159">
        <v>30</v>
      </c>
      <c r="B159" t="s">
        <v>1357</v>
      </c>
      <c r="C159" t="s">
        <v>1367</v>
      </c>
      <c r="D159">
        <v>7.6338511999999997E-2</v>
      </c>
      <c r="E159">
        <v>0.42221363000000001</v>
      </c>
      <c r="F159">
        <v>0.50139524400000002</v>
      </c>
      <c r="G159">
        <v>4.4826695999999999E-2</v>
      </c>
      <c r="H159">
        <v>6.4577625E-2</v>
      </c>
      <c r="I159" s="3">
        <v>9.9614178568604466</v>
      </c>
      <c r="J159" s="3">
        <v>0</v>
      </c>
      <c r="K159" s="3">
        <v>14.42641475511995</v>
      </c>
      <c r="L159" s="3">
        <f t="shared" si="20"/>
        <v>24.387832611980397</v>
      </c>
      <c r="M159">
        <v>8.5</v>
      </c>
      <c r="N159">
        <v>1.36</v>
      </c>
      <c r="O159">
        <v>4.75</v>
      </c>
      <c r="P159" s="4">
        <f t="shared" si="21"/>
        <v>160.2842191713334</v>
      </c>
      <c r="Q159" s="4">
        <f t="shared" si="18"/>
        <v>75.6121673880196</v>
      </c>
      <c r="R159" s="4">
        <f t="shared" si="19"/>
        <v>144.13763747483938</v>
      </c>
      <c r="S159">
        <f t="shared" si="22"/>
        <v>2.2048907658714145</v>
      </c>
      <c r="T159">
        <f t="shared" si="22"/>
        <v>1.8785916870923234</v>
      </c>
      <c r="U159">
        <f t="shared" si="22"/>
        <v>2.1587773993659285</v>
      </c>
      <c r="V159" s="2">
        <f>(D158*S159)+(E158*T159)+(F158*U159)</f>
        <v>2.0208025529489468</v>
      </c>
      <c r="X159">
        <v>1</v>
      </c>
      <c r="Y159">
        <v>1</v>
      </c>
      <c r="Z159">
        <f t="shared" si="24"/>
        <v>144.13763747483938</v>
      </c>
      <c r="AA159">
        <f t="shared" si="25"/>
        <v>44.13763747483938</v>
      </c>
    </row>
    <row r="160" spans="1:27">
      <c r="A160">
        <v>30</v>
      </c>
      <c r="B160" t="s">
        <v>1364</v>
      </c>
      <c r="C160" t="s">
        <v>1354</v>
      </c>
      <c r="D160">
        <v>0.66009810000000002</v>
      </c>
      <c r="E160">
        <v>0.12973767899999999</v>
      </c>
      <c r="F160">
        <v>0.18023360799999999</v>
      </c>
      <c r="G160">
        <v>0.58621192200000005</v>
      </c>
      <c r="H160">
        <v>0.51132707799999999</v>
      </c>
      <c r="I160" s="3">
        <v>0</v>
      </c>
      <c r="J160" s="3">
        <v>40.534972164960635</v>
      </c>
      <c r="K160" s="3">
        <v>46.831429692397712</v>
      </c>
      <c r="L160" s="3">
        <f t="shared" si="20"/>
        <v>87.366401857358341</v>
      </c>
      <c r="M160">
        <v>1.53</v>
      </c>
      <c r="N160">
        <v>7</v>
      </c>
      <c r="O160">
        <v>4</v>
      </c>
      <c r="P160" s="4">
        <f t="shared" si="21"/>
        <v>12.633598142641652</v>
      </c>
      <c r="Q160" s="4">
        <f t="shared" si="18"/>
        <v>296.37840329736605</v>
      </c>
      <c r="R160" s="4">
        <f t="shared" si="19"/>
        <v>199.95931691223251</v>
      </c>
      <c r="S160">
        <f t="shared" si="22"/>
        <v>1.101527058468678</v>
      </c>
      <c r="T160">
        <f t="shared" si="22"/>
        <v>2.4718465539952037</v>
      </c>
      <c r="U160">
        <f t="shared" si="22"/>
        <v>2.3009416444750577</v>
      </c>
      <c r="V160" s="2">
        <f>(D159*S160)+(E159*T160)+(F159*U160)</f>
        <v>2.2814174401978748</v>
      </c>
      <c r="X160">
        <v>4</v>
      </c>
      <c r="Y160">
        <v>1</v>
      </c>
      <c r="Z160">
        <f t="shared" si="24"/>
        <v>12.633598142641652</v>
      </c>
      <c r="AA160">
        <f t="shared" si="25"/>
        <v>-87.366401857358341</v>
      </c>
    </row>
    <row r="161" spans="1:27">
      <c r="A161">
        <v>30</v>
      </c>
      <c r="B161" t="s">
        <v>1355</v>
      </c>
      <c r="C161" t="s">
        <v>1356</v>
      </c>
      <c r="D161">
        <v>0.315318343</v>
      </c>
      <c r="E161">
        <v>0.41741744400000003</v>
      </c>
      <c r="F161">
        <v>0.26260429699999999</v>
      </c>
      <c r="G161">
        <v>0.47421743</v>
      </c>
      <c r="H161">
        <v>0.52038750099999997</v>
      </c>
      <c r="I161" s="3">
        <v>58.272602021905151</v>
      </c>
      <c r="J161" s="3">
        <v>0</v>
      </c>
      <c r="K161" s="3">
        <v>9.7472205895769672</v>
      </c>
      <c r="L161" s="3">
        <f t="shared" si="20"/>
        <v>68.019822611482113</v>
      </c>
      <c r="M161">
        <v>3.39</v>
      </c>
      <c r="N161">
        <v>2.2000000000000002</v>
      </c>
      <c r="O161">
        <v>3.29</v>
      </c>
      <c r="P161" s="4">
        <f t="shared" si="21"/>
        <v>229.52429824277635</v>
      </c>
      <c r="Q161" s="4">
        <f t="shared" si="18"/>
        <v>31.98017738851788</v>
      </c>
      <c r="R161" s="4">
        <f t="shared" si="19"/>
        <v>64.048533128226097</v>
      </c>
      <c r="S161">
        <f t="shared" si="22"/>
        <v>2.3608286682356803</v>
      </c>
      <c r="T161">
        <f t="shared" si="22"/>
        <v>1.504880868373343</v>
      </c>
      <c r="U161">
        <f t="shared" si="22"/>
        <v>1.8065091877635766</v>
      </c>
      <c r="V161" s="2">
        <f>(D160*S161)+(E160*T161)+(F160*U161)</f>
        <v>2.0792119381579437</v>
      </c>
      <c r="X161">
        <v>0</v>
      </c>
      <c r="Y161">
        <v>2</v>
      </c>
      <c r="Z161">
        <f t="shared" si="24"/>
        <v>31.98017738851788</v>
      </c>
      <c r="AA161">
        <f t="shared" si="25"/>
        <v>-68.019822611482113</v>
      </c>
    </row>
    <row r="162" spans="1:27">
      <c r="A162">
        <v>31</v>
      </c>
      <c r="B162" t="s">
        <v>1348</v>
      </c>
      <c r="C162" t="s">
        <v>1362</v>
      </c>
      <c r="D162">
        <v>0.119003897</v>
      </c>
      <c r="E162">
        <v>0.64384426800000005</v>
      </c>
      <c r="F162">
        <v>0.22886805800000001</v>
      </c>
      <c r="G162">
        <v>0.39095897899999998</v>
      </c>
      <c r="H162">
        <v>0.35266921200000001</v>
      </c>
      <c r="I162" s="3">
        <v>28.571673387937107</v>
      </c>
      <c r="J162" s="3">
        <v>0</v>
      </c>
      <c r="K162" s="3">
        <v>16.930537391866217</v>
      </c>
      <c r="L162" s="3">
        <f t="shared" si="20"/>
        <v>45.50221077980332</v>
      </c>
      <c r="M162">
        <v>17</v>
      </c>
      <c r="N162">
        <v>1.22</v>
      </c>
      <c r="O162">
        <v>6</v>
      </c>
      <c r="P162" s="4">
        <f t="shared" si="21"/>
        <v>540.21623681512756</v>
      </c>
      <c r="Q162" s="4">
        <f t="shared" si="18"/>
        <v>54.497789220196672</v>
      </c>
      <c r="R162" s="4">
        <f t="shared" si="19"/>
        <v>156.08101357139398</v>
      </c>
      <c r="S162">
        <f t="shared" si="22"/>
        <v>2.732567633263578</v>
      </c>
      <c r="T162">
        <f t="shared" si="22"/>
        <v>1.7363788848648345</v>
      </c>
      <c r="U162">
        <f t="shared" si="22"/>
        <v>2.1933500766519289</v>
      </c>
      <c r="V162" s="2">
        <f>(D161*S162)+(E161*T162)+(F161*U162)</f>
        <v>2.162406689146029</v>
      </c>
      <c r="X162">
        <v>2</v>
      </c>
      <c r="Y162">
        <v>4</v>
      </c>
      <c r="Z162">
        <f t="shared" si="24"/>
        <v>54.497789220196672</v>
      </c>
      <c r="AA162">
        <f t="shared" si="25"/>
        <v>-45.502210779803328</v>
      </c>
    </row>
    <row r="163" spans="1:27">
      <c r="A163">
        <v>31</v>
      </c>
      <c r="B163" t="s">
        <v>1354</v>
      </c>
      <c r="C163" t="s">
        <v>1350</v>
      </c>
      <c r="D163">
        <v>0.41248676699999998</v>
      </c>
      <c r="E163">
        <v>0.24796853499999999</v>
      </c>
      <c r="F163">
        <v>0.338926426</v>
      </c>
      <c r="G163">
        <v>0.23352916200000001</v>
      </c>
      <c r="H163">
        <v>0.31007631299999999</v>
      </c>
      <c r="I163" s="3">
        <v>0</v>
      </c>
      <c r="J163" s="3">
        <v>0</v>
      </c>
      <c r="K163" s="3">
        <v>1.7388675851444655E-3</v>
      </c>
      <c r="L163" s="3">
        <f t="shared" si="20"/>
        <v>1.7388675851444655E-3</v>
      </c>
      <c r="M163">
        <v>2.37</v>
      </c>
      <c r="N163">
        <v>3.25</v>
      </c>
      <c r="O163">
        <v>3.1</v>
      </c>
      <c r="P163" s="4">
        <f t="shared" si="21"/>
        <v>99.998261132414854</v>
      </c>
      <c r="Q163" s="4">
        <f t="shared" si="18"/>
        <v>99.998261132414854</v>
      </c>
      <c r="R163" s="4">
        <f t="shared" si="19"/>
        <v>100.00365162192881</v>
      </c>
      <c r="S163">
        <f t="shared" si="22"/>
        <v>1.9999924481283713</v>
      </c>
      <c r="T163">
        <f t="shared" si="22"/>
        <v>1.9999924481283713</v>
      </c>
      <c r="U163">
        <f t="shared" si="22"/>
        <v>2.0000158585029921</v>
      </c>
      <c r="V163" s="2">
        <f t="shared" si="23"/>
        <v>1.9987638431920836</v>
      </c>
      <c r="X163">
        <v>1</v>
      </c>
      <c r="Y163">
        <v>0</v>
      </c>
      <c r="Z163">
        <f t="shared" si="24"/>
        <v>99.998261132414854</v>
      </c>
      <c r="AA163">
        <f t="shared" si="25"/>
        <v>-1.7388675851464086E-3</v>
      </c>
    </row>
    <row r="164" spans="1:27">
      <c r="A164">
        <v>31</v>
      </c>
      <c r="B164" t="s">
        <v>1358</v>
      </c>
      <c r="C164" t="s">
        <v>1351</v>
      </c>
      <c r="D164">
        <v>0.40408459400000002</v>
      </c>
      <c r="E164">
        <v>0.20099440700000001</v>
      </c>
      <c r="F164">
        <v>0.39471906400000001</v>
      </c>
      <c r="G164">
        <v>0.13843857400000001</v>
      </c>
      <c r="H164">
        <v>0.209403493</v>
      </c>
      <c r="I164" s="3">
        <v>26.076711827704742</v>
      </c>
      <c r="J164" s="3">
        <v>0</v>
      </c>
      <c r="K164" s="3">
        <v>24.99182855599647</v>
      </c>
      <c r="L164" s="3">
        <f t="shared" si="20"/>
        <v>51.068540383701212</v>
      </c>
      <c r="M164">
        <v>3.39</v>
      </c>
      <c r="N164">
        <v>2.2000000000000002</v>
      </c>
      <c r="O164">
        <v>3.29</v>
      </c>
      <c r="P164" s="4">
        <f t="shared" si="21"/>
        <v>137.33151271221786</v>
      </c>
      <c r="Q164" s="4">
        <f t="shared" si="18"/>
        <v>48.931459616298788</v>
      </c>
      <c r="R164" s="4">
        <f t="shared" si="19"/>
        <v>131.15457556552718</v>
      </c>
      <c r="S164">
        <f t="shared" si="22"/>
        <v>2.1377702038551334</v>
      </c>
      <c r="T164">
        <f t="shared" si="22"/>
        <v>1.6895881708764222</v>
      </c>
      <c r="U164">
        <f t="shared" si="22"/>
        <v>2.117783446342286</v>
      </c>
      <c r="V164" s="2">
        <f t="shared" si="23"/>
        <v>2.0393672770645415</v>
      </c>
      <c r="X164">
        <v>1</v>
      </c>
      <c r="Y164">
        <v>0</v>
      </c>
      <c r="Z164">
        <f t="shared" si="24"/>
        <v>137.33151271221786</v>
      </c>
      <c r="AA164">
        <f t="shared" si="25"/>
        <v>37.331512712217858</v>
      </c>
    </row>
    <row r="165" spans="1:27">
      <c r="A165">
        <v>31</v>
      </c>
      <c r="B165" t="s">
        <v>1349</v>
      </c>
      <c r="C165" t="s">
        <v>1357</v>
      </c>
      <c r="D165">
        <v>0.58224945299999997</v>
      </c>
      <c r="E165">
        <v>0.155077043</v>
      </c>
      <c r="F165">
        <v>0.25787304700000002</v>
      </c>
      <c r="G165">
        <v>0.36108733199999998</v>
      </c>
      <c r="H165">
        <v>0.36600577099999998</v>
      </c>
      <c r="I165" s="3">
        <v>0</v>
      </c>
      <c r="J165" s="3">
        <v>1.6664861022092685E-2</v>
      </c>
      <c r="K165" s="3">
        <v>4.8535119885026425</v>
      </c>
      <c r="L165" s="3">
        <f t="shared" si="20"/>
        <v>4.8701768495247348</v>
      </c>
      <c r="M165">
        <v>1.44</v>
      </c>
      <c r="N165">
        <v>6.5</v>
      </c>
      <c r="O165">
        <v>4.5</v>
      </c>
      <c r="P165" s="4">
        <f t="shared" si="21"/>
        <v>95.129823150475261</v>
      </c>
      <c r="Q165" s="4">
        <f t="shared" si="18"/>
        <v>95.238144747118866</v>
      </c>
      <c r="R165" s="4">
        <f t="shared" si="19"/>
        <v>116.97062709873715</v>
      </c>
      <c r="S165">
        <f t="shared" si="22"/>
        <v>1.9783166893795261</v>
      </c>
      <c r="T165">
        <f t="shared" si="22"/>
        <v>1.9788109266957088</v>
      </c>
      <c r="U165">
        <f t="shared" si="22"/>
        <v>2.0680768182379135</v>
      </c>
      <c r="V165" s="2">
        <f t="shared" si="23"/>
        <v>1.9920432279691362</v>
      </c>
      <c r="X165">
        <v>1</v>
      </c>
      <c r="Y165">
        <v>1</v>
      </c>
      <c r="Z165">
        <f t="shared" si="24"/>
        <v>116.97062709873715</v>
      </c>
      <c r="AA165">
        <f t="shared" si="25"/>
        <v>16.970627098737154</v>
      </c>
    </row>
    <row r="166" spans="1:27">
      <c r="A166">
        <v>31</v>
      </c>
      <c r="B166" t="s">
        <v>1367</v>
      </c>
      <c r="C166" t="s">
        <v>1361</v>
      </c>
      <c r="D166">
        <v>0.68202728599999995</v>
      </c>
      <c r="E166">
        <v>0.106453004</v>
      </c>
      <c r="F166">
        <v>0.14414591800000001</v>
      </c>
      <c r="G166">
        <v>0.66791702399999997</v>
      </c>
      <c r="H166">
        <v>0.55384871700000005</v>
      </c>
      <c r="I166" s="3">
        <v>0</v>
      </c>
      <c r="J166" s="3">
        <v>6.4448152385456909</v>
      </c>
      <c r="K166" s="3">
        <v>5.2518034286247746</v>
      </c>
      <c r="L166" s="3">
        <f t="shared" si="20"/>
        <v>11.696618667170465</v>
      </c>
      <c r="M166">
        <v>1.1599999999999999</v>
      </c>
      <c r="N166">
        <v>17</v>
      </c>
      <c r="O166">
        <v>7.5</v>
      </c>
      <c r="P166" s="4">
        <f t="shared" si="21"/>
        <v>88.303381332829545</v>
      </c>
      <c r="Q166" s="4">
        <f t="shared" si="18"/>
        <v>197.86524038810626</v>
      </c>
      <c r="R166" s="4">
        <f t="shared" si="19"/>
        <v>127.69190704751534</v>
      </c>
      <c r="S166">
        <f t="shared" si="22"/>
        <v>1.9459773339974218</v>
      </c>
      <c r="T166">
        <f t="shared" si="22"/>
        <v>2.296369507023305</v>
      </c>
      <c r="U166">
        <f t="shared" si="22"/>
        <v>2.1061633730975307</v>
      </c>
      <c r="V166" s="2">
        <f t="shared" si="23"/>
        <v>1.8752599249135269</v>
      </c>
      <c r="X166">
        <v>2</v>
      </c>
      <c r="Y166">
        <v>1</v>
      </c>
      <c r="Z166">
        <f t="shared" si="24"/>
        <v>88.303381332829545</v>
      </c>
      <c r="AA166">
        <f t="shared" si="25"/>
        <v>-11.696618667170455</v>
      </c>
    </row>
    <row r="167" spans="1:27">
      <c r="A167">
        <v>31</v>
      </c>
      <c r="B167" t="s">
        <v>1366</v>
      </c>
      <c r="C167" t="s">
        <v>1356</v>
      </c>
      <c r="D167">
        <v>0.28943307299999999</v>
      </c>
      <c r="E167">
        <v>0.45635029500000002</v>
      </c>
      <c r="F167">
        <v>0.24652180200000001</v>
      </c>
      <c r="G167">
        <v>0.52814387200000001</v>
      </c>
      <c r="H167">
        <v>0.55726989100000002</v>
      </c>
      <c r="I167" s="3">
        <v>0</v>
      </c>
      <c r="J167" s="3">
        <v>33.327778284267552</v>
      </c>
      <c r="K167" s="3">
        <v>10.370776621906082</v>
      </c>
      <c r="L167" s="3">
        <f t="shared" si="20"/>
        <v>43.698554906173634</v>
      </c>
      <c r="M167">
        <v>1.75</v>
      </c>
      <c r="N167">
        <v>4.5</v>
      </c>
      <c r="O167">
        <v>3.79</v>
      </c>
      <c r="P167" s="4">
        <f t="shared" si="21"/>
        <v>56.301445093826366</v>
      </c>
      <c r="Q167" s="4">
        <f t="shared" si="18"/>
        <v>206.27644737303035</v>
      </c>
      <c r="R167" s="4">
        <f t="shared" si="19"/>
        <v>95.606688490850431</v>
      </c>
      <c r="S167">
        <f t="shared" si="22"/>
        <v>1.7505195420666264</v>
      </c>
      <c r="T167">
        <f t="shared" si="22"/>
        <v>2.3144496430974106</v>
      </c>
      <c r="U167">
        <f t="shared" si="22"/>
        <v>1.9804882758855096</v>
      </c>
      <c r="V167" s="2">
        <f t="shared" si="23"/>
        <v>2.0510915664082137</v>
      </c>
      <c r="X167">
        <v>0</v>
      </c>
      <c r="Y167">
        <v>2</v>
      </c>
      <c r="Z167">
        <f t="shared" si="24"/>
        <v>206.27644737303035</v>
      </c>
      <c r="AA167">
        <f t="shared" si="25"/>
        <v>106.27644737303035</v>
      </c>
    </row>
    <row r="168" spans="1:27">
      <c r="A168">
        <v>31</v>
      </c>
      <c r="B168" t="s">
        <v>1353</v>
      </c>
      <c r="C168" t="s">
        <v>1359</v>
      </c>
      <c r="D168">
        <v>0.38334484699999999</v>
      </c>
      <c r="E168">
        <v>0.27815610699999999</v>
      </c>
      <c r="F168">
        <v>0.33791693499999997</v>
      </c>
      <c r="G168">
        <v>0.242859304</v>
      </c>
      <c r="H168">
        <v>0.324327804</v>
      </c>
      <c r="I168" s="3">
        <v>1.5821317881478496E-2</v>
      </c>
      <c r="J168" s="3">
        <v>0</v>
      </c>
      <c r="K168" s="3">
        <v>2.6531644754141821</v>
      </c>
      <c r="L168" s="3">
        <f t="shared" si="20"/>
        <v>2.6689857932956604</v>
      </c>
      <c r="M168">
        <v>2.7</v>
      </c>
      <c r="N168">
        <v>2.7</v>
      </c>
      <c r="O168">
        <v>3.2</v>
      </c>
      <c r="P168" s="4">
        <f t="shared" si="21"/>
        <v>97.373731764984328</v>
      </c>
      <c r="Q168" s="4">
        <f t="shared" si="18"/>
        <v>97.331014206704339</v>
      </c>
      <c r="R168" s="4">
        <f t="shared" si="19"/>
        <v>105.82114052802973</v>
      </c>
      <c r="S168">
        <f t="shared" si="22"/>
        <v>1.988441814289803</v>
      </c>
      <c r="T168">
        <f t="shared" si="22"/>
        <v>1.9882512488257054</v>
      </c>
      <c r="U168">
        <f t="shared" si="22"/>
        <v>2.0245724379970254</v>
      </c>
      <c r="V168" s="2">
        <f t="shared" si="23"/>
        <v>1.9994404631120055</v>
      </c>
      <c r="X168">
        <v>0</v>
      </c>
      <c r="Y168">
        <v>0</v>
      </c>
      <c r="Z168">
        <f t="shared" si="24"/>
        <v>105.82114052802973</v>
      </c>
      <c r="AA168">
        <f t="shared" si="25"/>
        <v>5.8211405280297299</v>
      </c>
    </row>
    <row r="169" spans="1:27">
      <c r="A169">
        <v>31</v>
      </c>
      <c r="B169" t="s">
        <v>1368</v>
      </c>
      <c r="C169" t="s">
        <v>1365</v>
      </c>
      <c r="D169">
        <v>0.29689629699999998</v>
      </c>
      <c r="E169">
        <v>0.40345073799999998</v>
      </c>
      <c r="F169">
        <v>0.29800325</v>
      </c>
      <c r="G169">
        <v>0.34660890999999999</v>
      </c>
      <c r="H169">
        <v>0.41591606399999997</v>
      </c>
      <c r="I169" s="3">
        <v>11.280248052786089</v>
      </c>
      <c r="J169" s="3">
        <v>0</v>
      </c>
      <c r="K169" s="3">
        <v>4.9754272659832655</v>
      </c>
      <c r="L169" s="3">
        <f t="shared" si="20"/>
        <v>16.255675318769356</v>
      </c>
      <c r="M169">
        <v>4.5</v>
      </c>
      <c r="N169">
        <v>1.85</v>
      </c>
      <c r="O169">
        <v>3.5</v>
      </c>
      <c r="P169" s="4">
        <f t="shared" si="21"/>
        <v>134.50544091876807</v>
      </c>
      <c r="Q169" s="4">
        <f t="shared" si="18"/>
        <v>83.744324681230637</v>
      </c>
      <c r="R169" s="4">
        <f t="shared" si="19"/>
        <v>101.15832011217208</v>
      </c>
      <c r="S169">
        <f t="shared" si="22"/>
        <v>2.1287398524663406</v>
      </c>
      <c r="T169">
        <f t="shared" si="22"/>
        <v>1.9229553847460104</v>
      </c>
      <c r="U169">
        <f t="shared" si="22"/>
        <v>2.0050016086115563</v>
      </c>
      <c r="V169" s="2">
        <f t="shared" si="23"/>
        <v>2.005329744211906</v>
      </c>
      <c r="X169">
        <v>1</v>
      </c>
      <c r="Y169">
        <v>1</v>
      </c>
      <c r="Z169">
        <f t="shared" si="24"/>
        <v>101.15832011217208</v>
      </c>
      <c r="AA169">
        <f t="shared" si="25"/>
        <v>1.1583201121720776</v>
      </c>
    </row>
    <row r="170" spans="1:27">
      <c r="A170">
        <v>31</v>
      </c>
      <c r="B170" t="s">
        <v>1364</v>
      </c>
      <c r="C170" t="s">
        <v>1360</v>
      </c>
      <c r="D170">
        <v>0.186130816</v>
      </c>
      <c r="E170">
        <v>0.56115053999999998</v>
      </c>
      <c r="F170">
        <v>0.24584156200000001</v>
      </c>
      <c r="G170">
        <v>0.43688276300000001</v>
      </c>
      <c r="H170">
        <v>0.44556416599999998</v>
      </c>
      <c r="I170" s="3">
        <v>0</v>
      </c>
      <c r="J170" s="3">
        <v>6.447453022480385</v>
      </c>
      <c r="K170" s="3">
        <v>0</v>
      </c>
      <c r="L170" s="3">
        <f t="shared" si="20"/>
        <v>6.447453022480385</v>
      </c>
      <c r="M170">
        <v>3.6</v>
      </c>
      <c r="N170">
        <v>2.1</v>
      </c>
      <c r="O170">
        <v>3.39</v>
      </c>
      <c r="P170" s="4">
        <f t="shared" si="21"/>
        <v>93.552546977519611</v>
      </c>
      <c r="Q170" s="4">
        <f t="shared" si="18"/>
        <v>107.09219832472843</v>
      </c>
      <c r="R170" s="4">
        <f t="shared" si="19"/>
        <v>93.552546977519611</v>
      </c>
      <c r="S170">
        <f t="shared" si="22"/>
        <v>1.9710556157080201</v>
      </c>
      <c r="T170">
        <f t="shared" si="22"/>
        <v>2.0297578335962507</v>
      </c>
      <c r="U170">
        <f t="shared" si="22"/>
        <v>1.9710556157080201</v>
      </c>
      <c r="V170" s="2">
        <f t="shared" si="23"/>
        <v>1.9904412858794138</v>
      </c>
      <c r="X170">
        <v>1</v>
      </c>
      <c r="Y170">
        <v>0</v>
      </c>
      <c r="Z170">
        <f t="shared" si="24"/>
        <v>93.552546977519611</v>
      </c>
      <c r="AA170">
        <f t="shared" si="25"/>
        <v>-6.4474530224803885</v>
      </c>
    </row>
    <row r="171" spans="1:27">
      <c r="A171">
        <v>31</v>
      </c>
      <c r="B171" t="s">
        <v>1355</v>
      </c>
      <c r="C171" t="s">
        <v>1363</v>
      </c>
      <c r="D171">
        <v>0.232841142</v>
      </c>
      <c r="E171">
        <v>0.53641970999999999</v>
      </c>
      <c r="F171">
        <v>0.20052937500000001</v>
      </c>
      <c r="G171">
        <v>0.67617426300000005</v>
      </c>
      <c r="H171">
        <v>0.65224405100000005</v>
      </c>
      <c r="I171" s="3">
        <v>0</v>
      </c>
      <c r="J171" s="3">
        <v>0</v>
      </c>
      <c r="K171" s="3">
        <v>0</v>
      </c>
      <c r="L171" s="3">
        <f t="shared" si="20"/>
        <v>0</v>
      </c>
      <c r="M171">
        <v>4.2</v>
      </c>
      <c r="N171">
        <v>1.83</v>
      </c>
      <c r="O171">
        <v>3.75</v>
      </c>
      <c r="P171" s="4">
        <f t="shared" si="21"/>
        <v>100</v>
      </c>
      <c r="Q171" s="4">
        <f t="shared" si="18"/>
        <v>100</v>
      </c>
      <c r="R171" s="4">
        <f t="shared" si="19"/>
        <v>100</v>
      </c>
      <c r="S171">
        <f t="shared" si="22"/>
        <v>2</v>
      </c>
      <c r="T171">
        <f t="shared" si="22"/>
        <v>2</v>
      </c>
      <c r="U171">
        <f t="shared" si="22"/>
        <v>2</v>
      </c>
      <c r="V171" s="2">
        <f t="shared" si="23"/>
        <v>1.9395804539999999</v>
      </c>
      <c r="X171">
        <v>1</v>
      </c>
      <c r="Y171">
        <v>2</v>
      </c>
      <c r="Z171">
        <f t="shared" si="24"/>
        <v>100</v>
      </c>
      <c r="AA171">
        <f t="shared" si="25"/>
        <v>0</v>
      </c>
    </row>
    <row r="172" spans="1:27">
      <c r="A172">
        <v>32</v>
      </c>
      <c r="B172" t="s">
        <v>1365</v>
      </c>
      <c r="C172" t="s">
        <v>1360</v>
      </c>
      <c r="D172">
        <v>0.20627611500000001</v>
      </c>
      <c r="E172">
        <v>0.52503161200000004</v>
      </c>
      <c r="F172">
        <v>0.26431803599999998</v>
      </c>
      <c r="G172">
        <v>0.39778660799999999</v>
      </c>
      <c r="H172">
        <v>0.42750392999999998</v>
      </c>
      <c r="I172" s="3">
        <v>0</v>
      </c>
      <c r="J172" s="3">
        <v>25.976973666802763</v>
      </c>
      <c r="K172" s="3">
        <v>4.5996040802081541</v>
      </c>
      <c r="L172" s="3">
        <f t="shared" si="20"/>
        <v>30.576577747010916</v>
      </c>
      <c r="M172">
        <v>2.7</v>
      </c>
      <c r="N172">
        <v>2.62</v>
      </c>
      <c r="O172">
        <v>3.29</v>
      </c>
      <c r="P172" s="4">
        <f t="shared" si="21"/>
        <v>69.423422252989084</v>
      </c>
      <c r="Q172" s="4">
        <f t="shared" si="18"/>
        <v>137.48309326001231</v>
      </c>
      <c r="R172" s="4">
        <f t="shared" si="19"/>
        <v>84.556119676873905</v>
      </c>
      <c r="S172">
        <f t="shared" si="22"/>
        <v>1.8415060185683985</v>
      </c>
      <c r="T172">
        <f t="shared" si="22"/>
        <v>2.1382492948547847</v>
      </c>
      <c r="U172">
        <f t="shared" si="22"/>
        <v>1.9271450447630822</v>
      </c>
      <c r="V172" s="2">
        <f t="shared" si="23"/>
        <v>2.0118863747137881</v>
      </c>
      <c r="X172">
        <v>0</v>
      </c>
      <c r="Y172">
        <v>0</v>
      </c>
      <c r="Z172">
        <f t="shared" si="24"/>
        <v>84.556119676873905</v>
      </c>
      <c r="AA172">
        <f t="shared" si="25"/>
        <v>-15.443880323126095</v>
      </c>
    </row>
    <row r="173" spans="1:27">
      <c r="A173">
        <v>32</v>
      </c>
      <c r="B173" t="s">
        <v>1350</v>
      </c>
      <c r="C173" t="s">
        <v>1358</v>
      </c>
      <c r="D173">
        <v>0.63059014199999996</v>
      </c>
      <c r="E173">
        <v>0.144274502</v>
      </c>
      <c r="F173">
        <v>0.21041194399999999</v>
      </c>
      <c r="G173">
        <v>0.49914346700000001</v>
      </c>
      <c r="H173">
        <v>0.45928918000000002</v>
      </c>
      <c r="I173" s="3">
        <v>0</v>
      </c>
      <c r="J173" s="3">
        <v>0</v>
      </c>
      <c r="K173" s="3">
        <v>0</v>
      </c>
      <c r="L173" s="3">
        <f t="shared" si="20"/>
        <v>0</v>
      </c>
      <c r="M173">
        <v>1.61</v>
      </c>
      <c r="N173">
        <v>6</v>
      </c>
      <c r="O173">
        <v>3.75</v>
      </c>
      <c r="P173" s="4">
        <f t="shared" si="21"/>
        <v>100</v>
      </c>
      <c r="Q173" s="4">
        <f t="shared" si="18"/>
        <v>100</v>
      </c>
      <c r="R173" s="4">
        <f t="shared" si="19"/>
        <v>100</v>
      </c>
      <c r="S173">
        <f t="shared" si="22"/>
        <v>2</v>
      </c>
      <c r="T173">
        <f t="shared" si="22"/>
        <v>2</v>
      </c>
      <c r="U173">
        <f t="shared" si="22"/>
        <v>2</v>
      </c>
      <c r="V173" s="2">
        <f t="shared" si="23"/>
        <v>1.9705531759999999</v>
      </c>
      <c r="X173">
        <v>2</v>
      </c>
      <c r="Y173">
        <v>0</v>
      </c>
      <c r="Z173">
        <f t="shared" si="24"/>
        <v>100</v>
      </c>
      <c r="AA173">
        <f t="shared" si="25"/>
        <v>0</v>
      </c>
    </row>
    <row r="174" spans="1:27">
      <c r="A174">
        <v>32</v>
      </c>
      <c r="B174" t="s">
        <v>1351</v>
      </c>
      <c r="C174" t="s">
        <v>1355</v>
      </c>
      <c r="D174">
        <v>0.42879440600000002</v>
      </c>
      <c r="E174">
        <v>0.25728708500000003</v>
      </c>
      <c r="F174">
        <v>0.312739343</v>
      </c>
      <c r="G174">
        <v>0.29391282699999999</v>
      </c>
      <c r="H174">
        <v>0.36420825000000001</v>
      </c>
      <c r="I174" s="3">
        <v>0</v>
      </c>
      <c r="J174" s="3">
        <v>0</v>
      </c>
      <c r="K174" s="3">
        <v>0</v>
      </c>
      <c r="L174" s="3">
        <f t="shared" si="20"/>
        <v>0</v>
      </c>
      <c r="M174">
        <v>2.39</v>
      </c>
      <c r="N174">
        <v>3.1</v>
      </c>
      <c r="O174">
        <v>3.2</v>
      </c>
      <c r="P174" s="4">
        <f t="shared" si="21"/>
        <v>100</v>
      </c>
      <c r="Q174" s="4">
        <f t="shared" si="18"/>
        <v>100</v>
      </c>
      <c r="R174" s="4">
        <f t="shared" si="19"/>
        <v>100</v>
      </c>
      <c r="S174">
        <f t="shared" si="22"/>
        <v>2</v>
      </c>
      <c r="T174">
        <f t="shared" si="22"/>
        <v>2</v>
      </c>
      <c r="U174">
        <f t="shared" si="22"/>
        <v>2</v>
      </c>
      <c r="V174" s="2">
        <f t="shared" si="23"/>
        <v>1.997641668</v>
      </c>
      <c r="X174">
        <v>2</v>
      </c>
      <c r="Y174">
        <v>1</v>
      </c>
      <c r="Z174">
        <f t="shared" si="24"/>
        <v>100</v>
      </c>
      <c r="AA174">
        <f t="shared" si="25"/>
        <v>0</v>
      </c>
    </row>
    <row r="175" spans="1:27">
      <c r="A175">
        <v>32</v>
      </c>
      <c r="B175" t="s">
        <v>1361</v>
      </c>
      <c r="C175" t="s">
        <v>1364</v>
      </c>
      <c r="D175">
        <v>0.40019463500000002</v>
      </c>
      <c r="E175">
        <v>0.32036905100000002</v>
      </c>
      <c r="F175">
        <v>0.27639126800000002</v>
      </c>
      <c r="G175">
        <v>0.42350104100000002</v>
      </c>
      <c r="H175">
        <v>0.48111605699999999</v>
      </c>
      <c r="I175" s="3">
        <v>15.314148633952954</v>
      </c>
      <c r="J175" s="3">
        <v>0</v>
      </c>
      <c r="K175" s="3">
        <v>1.9654802514990843</v>
      </c>
      <c r="L175" s="3">
        <f t="shared" si="20"/>
        <v>17.279628885452038</v>
      </c>
      <c r="M175">
        <v>3.29</v>
      </c>
      <c r="N175">
        <v>2.25</v>
      </c>
      <c r="O175">
        <v>3.29</v>
      </c>
      <c r="P175" s="4">
        <f t="shared" si="21"/>
        <v>133.10392012025318</v>
      </c>
      <c r="Q175" s="4">
        <f t="shared" si="18"/>
        <v>82.720371114547959</v>
      </c>
      <c r="R175" s="4">
        <f t="shared" si="19"/>
        <v>89.186801141979956</v>
      </c>
      <c r="S175">
        <f t="shared" si="22"/>
        <v>2.124190846320082</v>
      </c>
      <c r="T175">
        <f t="shared" si="22"/>
        <v>1.917612474161845</v>
      </c>
      <c r="U175">
        <f t="shared" si="22"/>
        <v>1.9503005873879906</v>
      </c>
      <c r="V175" s="2">
        <f t="shared" si="23"/>
        <v>2.0034795212757102</v>
      </c>
      <c r="X175">
        <v>0</v>
      </c>
      <c r="Y175">
        <v>0</v>
      </c>
      <c r="Z175">
        <f t="shared" si="24"/>
        <v>89.186801141979956</v>
      </c>
      <c r="AA175">
        <f t="shared" si="25"/>
        <v>-10.813198858020044</v>
      </c>
    </row>
    <row r="176" spans="1:27">
      <c r="A176">
        <v>32</v>
      </c>
      <c r="B176" t="s">
        <v>1356</v>
      </c>
      <c r="C176" t="s">
        <v>1368</v>
      </c>
      <c r="D176">
        <v>0.569398446</v>
      </c>
      <c r="E176">
        <v>0.17870175199999999</v>
      </c>
      <c r="F176">
        <v>0.24498363000000001</v>
      </c>
      <c r="G176">
        <v>0.43048937999999998</v>
      </c>
      <c r="H176">
        <v>0.435813699</v>
      </c>
      <c r="I176" s="3">
        <v>0</v>
      </c>
      <c r="J176" s="3">
        <v>5.7499543062296823</v>
      </c>
      <c r="K176" s="3">
        <v>1.3125133127608819</v>
      </c>
      <c r="L176" s="3">
        <f t="shared" si="20"/>
        <v>7.0624676189905644</v>
      </c>
      <c r="M176">
        <v>1.5</v>
      </c>
      <c r="N176">
        <v>7.5</v>
      </c>
      <c r="O176">
        <v>4</v>
      </c>
      <c r="P176" s="4">
        <f t="shared" si="21"/>
        <v>92.937532381009433</v>
      </c>
      <c r="Q176" s="4">
        <f t="shared" si="18"/>
        <v>136.06218967773208</v>
      </c>
      <c r="R176" s="4">
        <f t="shared" si="19"/>
        <v>98.187585632052958</v>
      </c>
      <c r="S176">
        <f t="shared" si="22"/>
        <v>1.9681911371816045</v>
      </c>
      <c r="T176">
        <f t="shared" si="22"/>
        <v>2.1337374558741744</v>
      </c>
      <c r="U176">
        <f t="shared" si="22"/>
        <v>1.9920565811441948</v>
      </c>
      <c r="V176" s="2">
        <f t="shared" si="23"/>
        <v>1.9900088490290107</v>
      </c>
      <c r="X176">
        <v>0</v>
      </c>
      <c r="Y176">
        <v>0</v>
      </c>
      <c r="Z176">
        <f t="shared" si="24"/>
        <v>98.187585632052958</v>
      </c>
      <c r="AA176">
        <f t="shared" si="25"/>
        <v>-1.8124143679470421</v>
      </c>
    </row>
    <row r="177" spans="1:27">
      <c r="A177">
        <v>32</v>
      </c>
      <c r="B177" t="s">
        <v>1359</v>
      </c>
      <c r="C177" t="s">
        <v>1354</v>
      </c>
      <c r="D177">
        <v>0.62761740300000002</v>
      </c>
      <c r="E177">
        <v>0.13378490100000001</v>
      </c>
      <c r="F177">
        <v>0.22996487400000001</v>
      </c>
      <c r="G177">
        <v>0.41306294700000001</v>
      </c>
      <c r="H177">
        <v>0.38495164399999998</v>
      </c>
      <c r="I177" s="3">
        <v>6.0278867847291124</v>
      </c>
      <c r="J177" s="3">
        <v>0</v>
      </c>
      <c r="K177" s="3">
        <v>0</v>
      </c>
      <c r="L177" s="3">
        <f t="shared" si="20"/>
        <v>6.0278867847291124</v>
      </c>
      <c r="M177">
        <v>1.85</v>
      </c>
      <c r="N177">
        <v>4.75</v>
      </c>
      <c r="O177">
        <v>3.39</v>
      </c>
      <c r="P177" s="4">
        <f t="shared" si="21"/>
        <v>105.12370376701975</v>
      </c>
      <c r="Q177" s="4">
        <f t="shared" si="18"/>
        <v>93.972113215270895</v>
      </c>
      <c r="R177" s="4">
        <f t="shared" si="19"/>
        <v>93.972113215270895</v>
      </c>
      <c r="S177">
        <f t="shared" si="22"/>
        <v>2.021700653749595</v>
      </c>
      <c r="T177">
        <f t="shared" si="22"/>
        <v>1.9729989932426215</v>
      </c>
      <c r="U177">
        <f t="shared" si="22"/>
        <v>1.9729989932426215</v>
      </c>
      <c r="V177" s="2">
        <f t="shared" si="23"/>
        <v>1.9865324538169531</v>
      </c>
      <c r="X177">
        <v>1</v>
      </c>
      <c r="Y177">
        <v>0</v>
      </c>
      <c r="Z177">
        <f t="shared" si="24"/>
        <v>105.12370376701975</v>
      </c>
      <c r="AA177">
        <f t="shared" si="25"/>
        <v>5.1237037670197481</v>
      </c>
    </row>
    <row r="178" spans="1:27">
      <c r="A178">
        <v>32</v>
      </c>
      <c r="B178" t="s">
        <v>1362</v>
      </c>
      <c r="C178" t="s">
        <v>1353</v>
      </c>
      <c r="D178">
        <v>0.489098068</v>
      </c>
      <c r="E178">
        <v>0.216613688</v>
      </c>
      <c r="F178">
        <v>0.155679502</v>
      </c>
      <c r="G178">
        <v>0.77140212399999997</v>
      </c>
      <c r="H178">
        <v>0.72880194099999995</v>
      </c>
      <c r="I178" s="3">
        <v>0</v>
      </c>
      <c r="J178" s="3">
        <v>20.29183300059962</v>
      </c>
      <c r="K178" s="3">
        <v>10.077505162252884</v>
      </c>
      <c r="L178" s="3">
        <f t="shared" si="20"/>
        <v>30.369338162852504</v>
      </c>
      <c r="M178">
        <v>1.19</v>
      </c>
      <c r="N178">
        <v>15</v>
      </c>
      <c r="O178">
        <v>6.5</v>
      </c>
      <c r="P178" s="4">
        <f t="shared" si="21"/>
        <v>69.6306618371475</v>
      </c>
      <c r="Q178" s="4">
        <f t="shared" si="18"/>
        <v>374.00815684614179</v>
      </c>
      <c r="R178" s="4">
        <f t="shared" si="19"/>
        <v>135.13444539179125</v>
      </c>
      <c r="S178">
        <f t="shared" si="22"/>
        <v>1.8428005231499454</v>
      </c>
      <c r="T178">
        <f t="shared" si="22"/>
        <v>2.5728810739508532</v>
      </c>
      <c r="U178">
        <f t="shared" si="22"/>
        <v>2.1307660635805781</v>
      </c>
      <c r="V178" s="2">
        <f t="shared" si="23"/>
        <v>1.7903480334526471</v>
      </c>
      <c r="X178">
        <v>3</v>
      </c>
      <c r="Y178">
        <v>0</v>
      </c>
      <c r="Z178">
        <f t="shared" si="24"/>
        <v>69.6306618371475</v>
      </c>
      <c r="AA178">
        <f t="shared" si="25"/>
        <v>-30.3693381628525</v>
      </c>
    </row>
    <row r="179" spans="1:27">
      <c r="A179">
        <v>32</v>
      </c>
      <c r="B179" t="s">
        <v>1363</v>
      </c>
      <c r="C179" t="s">
        <v>1366</v>
      </c>
      <c r="D179">
        <v>0.105259613</v>
      </c>
      <c r="E179">
        <v>0.67804935499999996</v>
      </c>
      <c r="F179">
        <v>0.13912237099999999</v>
      </c>
      <c r="G179">
        <v>0.68172330699999995</v>
      </c>
      <c r="H179">
        <v>0.56590949199999996</v>
      </c>
      <c r="I179" s="3">
        <v>0</v>
      </c>
      <c r="J179" s="3">
        <v>58.689870450244307</v>
      </c>
      <c r="K179" s="3">
        <v>4.335221293784131</v>
      </c>
      <c r="L179" s="3">
        <f t="shared" si="20"/>
        <v>63.025091744028437</v>
      </c>
      <c r="M179">
        <v>2.79</v>
      </c>
      <c r="N179">
        <v>2.5</v>
      </c>
      <c r="O179">
        <v>3.39</v>
      </c>
      <c r="P179" s="4">
        <f t="shared" si="21"/>
        <v>36.974908255971563</v>
      </c>
      <c r="Q179" s="4">
        <f t="shared" si="18"/>
        <v>183.6995843815823</v>
      </c>
      <c r="R179" s="4">
        <f t="shared" si="19"/>
        <v>51.671308441899761</v>
      </c>
      <c r="S179">
        <f t="shared" si="22"/>
        <v>1.5679071050766453</v>
      </c>
      <c r="T179">
        <f t="shared" si="22"/>
        <v>2.2641081737201274</v>
      </c>
      <c r="U179">
        <f t="shared" si="22"/>
        <v>1.7132494590665091</v>
      </c>
      <c r="V179" s="2">
        <f t="shared" si="23"/>
        <v>1.9385657088012784</v>
      </c>
      <c r="X179">
        <v>0</v>
      </c>
      <c r="Y179">
        <v>0</v>
      </c>
      <c r="Z179">
        <f t="shared" si="24"/>
        <v>51.671308441899761</v>
      </c>
      <c r="AA179">
        <f t="shared" si="25"/>
        <v>-48.328691558100239</v>
      </c>
    </row>
    <row r="180" spans="1:27">
      <c r="A180">
        <v>32</v>
      </c>
      <c r="B180" t="s">
        <v>1349</v>
      </c>
      <c r="C180" t="s">
        <v>1367</v>
      </c>
      <c r="D180">
        <v>9.2621299000000004E-2</v>
      </c>
      <c r="E180">
        <v>0.65403265499999996</v>
      </c>
      <c r="F180">
        <v>0.24846570300000001</v>
      </c>
      <c r="G180">
        <v>0.29770420600000003</v>
      </c>
      <c r="H180">
        <v>0.253735877</v>
      </c>
      <c r="I180" s="3">
        <v>0</v>
      </c>
      <c r="J180" s="3">
        <v>7.5987445589755369</v>
      </c>
      <c r="K180" s="3">
        <v>0</v>
      </c>
      <c r="L180" s="3">
        <f t="shared" si="20"/>
        <v>7.5987445589755369</v>
      </c>
      <c r="M180">
        <v>4.5</v>
      </c>
      <c r="N180">
        <v>1.85</v>
      </c>
      <c r="O180">
        <v>3.5</v>
      </c>
      <c r="P180" s="4">
        <f t="shared" si="21"/>
        <v>92.40125544102446</v>
      </c>
      <c r="Q180" s="4">
        <f t="shared" si="18"/>
        <v>106.45893287512921</v>
      </c>
      <c r="R180" s="4">
        <f t="shared" si="19"/>
        <v>92.40125544102446</v>
      </c>
      <c r="S180">
        <f t="shared" si="22"/>
        <v>1.9656778719496011</v>
      </c>
      <c r="T180">
        <f t="shared" si="22"/>
        <v>2.0271821085701043</v>
      </c>
      <c r="U180">
        <f t="shared" si="22"/>
        <v>1.9656778719496011</v>
      </c>
      <c r="V180" s="2">
        <f t="shared" si="23"/>
        <v>1.9963104688776325</v>
      </c>
      <c r="X180">
        <v>0</v>
      </c>
      <c r="Y180">
        <v>0</v>
      </c>
      <c r="Z180">
        <f t="shared" si="24"/>
        <v>92.40125544102446</v>
      </c>
      <c r="AA180">
        <f t="shared" si="25"/>
        <v>-7.5987445589755396</v>
      </c>
    </row>
    <row r="181" spans="1:27">
      <c r="A181">
        <v>32</v>
      </c>
      <c r="B181" t="s">
        <v>1357</v>
      </c>
      <c r="C181" t="s">
        <v>1348</v>
      </c>
      <c r="D181">
        <v>0.516233626</v>
      </c>
      <c r="E181">
        <v>6.4250876999999998E-2</v>
      </c>
      <c r="F181">
        <v>0.419274437</v>
      </c>
      <c r="G181">
        <v>7.8684727999999995E-2</v>
      </c>
      <c r="H181">
        <v>7.9717092000000003E-2</v>
      </c>
      <c r="I181" s="3">
        <v>3.1491735642921213</v>
      </c>
      <c r="J181" s="3">
        <v>0</v>
      </c>
      <c r="K181" s="3">
        <v>22.639459160630349</v>
      </c>
      <c r="L181" s="3">
        <f t="shared" si="20"/>
        <v>25.788632724922468</v>
      </c>
      <c r="M181">
        <v>1.66</v>
      </c>
      <c r="N181">
        <v>5.25</v>
      </c>
      <c r="O181">
        <v>3.79</v>
      </c>
      <c r="P181" s="4">
        <f t="shared" si="21"/>
        <v>79.43899539180245</v>
      </c>
      <c r="Q181" s="4">
        <f t="shared" si="18"/>
        <v>74.211367275077521</v>
      </c>
      <c r="R181" s="4">
        <f t="shared" si="19"/>
        <v>160.01491749386656</v>
      </c>
      <c r="S181">
        <f t="shared" si="22"/>
        <v>1.9000337433101417</v>
      </c>
      <c r="T181">
        <f t="shared" si="22"/>
        <v>1.8704704331325297</v>
      </c>
      <c r="U181">
        <f t="shared" si="22"/>
        <v>2.204160471926397</v>
      </c>
      <c r="V181" s="2">
        <f t="shared" si="23"/>
        <v>2.0251888154872768</v>
      </c>
      <c r="X181">
        <v>2</v>
      </c>
      <c r="Y181">
        <v>2</v>
      </c>
      <c r="Z181">
        <f t="shared" si="24"/>
        <v>160.01491749386656</v>
      </c>
      <c r="AA181">
        <f t="shared" si="25"/>
        <v>60.014917493866562</v>
      </c>
    </row>
    <row r="182" spans="1:27">
      <c r="A182">
        <v>33</v>
      </c>
      <c r="B182" t="s">
        <v>1348</v>
      </c>
      <c r="C182" t="s">
        <v>1365</v>
      </c>
      <c r="D182">
        <v>0.301753836</v>
      </c>
      <c r="E182">
        <v>0.405621234</v>
      </c>
      <c r="F182">
        <v>0.29059811699999999</v>
      </c>
      <c r="G182">
        <v>0.37062058199999998</v>
      </c>
      <c r="H182">
        <v>0.43627295300000002</v>
      </c>
      <c r="I182" s="3">
        <v>17.966492997461188</v>
      </c>
      <c r="J182" s="3">
        <v>0</v>
      </c>
      <c r="K182" s="3">
        <v>11.485800205322787</v>
      </c>
      <c r="L182" s="3">
        <f t="shared" si="20"/>
        <v>29.452293202783977</v>
      </c>
      <c r="M182">
        <v>5.75</v>
      </c>
      <c r="N182">
        <v>1.61</v>
      </c>
      <c r="O182">
        <v>4</v>
      </c>
      <c r="P182" s="4">
        <f t="shared" si="21"/>
        <v>173.85504153261786</v>
      </c>
      <c r="Q182" s="4">
        <f t="shared" si="18"/>
        <v>70.547706797216023</v>
      </c>
      <c r="R182" s="4">
        <f t="shared" si="19"/>
        <v>116.49090761850718</v>
      </c>
      <c r="S182">
        <f t="shared" si="22"/>
        <v>2.2401872890834116</v>
      </c>
      <c r="T182">
        <f t="shared" si="22"/>
        <v>1.8484829012724868</v>
      </c>
      <c r="U182">
        <f t="shared" si="22"/>
        <v>2.0662920290082956</v>
      </c>
      <c r="V182" s="2">
        <f t="shared" si="23"/>
        <v>2.0262295960833265</v>
      </c>
      <c r="X182">
        <v>0</v>
      </c>
      <c r="Y182">
        <v>3</v>
      </c>
      <c r="Z182">
        <f t="shared" si="24"/>
        <v>70.547706797216023</v>
      </c>
      <c r="AA182">
        <f t="shared" si="25"/>
        <v>-29.452293202783977</v>
      </c>
    </row>
    <row r="183" spans="1:27">
      <c r="A183">
        <v>33</v>
      </c>
      <c r="B183" t="s">
        <v>1354</v>
      </c>
      <c r="C183" t="s">
        <v>1362</v>
      </c>
      <c r="D183">
        <v>0.12738472200000001</v>
      </c>
      <c r="E183">
        <v>0.624420694</v>
      </c>
      <c r="F183">
        <v>0.24177876300000001</v>
      </c>
      <c r="G183">
        <v>0.367700321</v>
      </c>
      <c r="H183">
        <v>0.34514789600000001</v>
      </c>
      <c r="I183" s="3">
        <v>3.8494722776591881</v>
      </c>
      <c r="J183" s="3">
        <v>0</v>
      </c>
      <c r="K183" s="3">
        <v>6.4316228743247112</v>
      </c>
      <c r="L183" s="3">
        <f t="shared" si="20"/>
        <v>10.2810951519839</v>
      </c>
      <c r="M183">
        <v>10</v>
      </c>
      <c r="N183">
        <v>1.33</v>
      </c>
      <c r="O183">
        <v>5</v>
      </c>
      <c r="P183" s="4">
        <f t="shared" si="21"/>
        <v>128.21362762460797</v>
      </c>
      <c r="Q183" s="4">
        <f t="shared" si="18"/>
        <v>89.718904848016095</v>
      </c>
      <c r="R183" s="4">
        <f t="shared" si="19"/>
        <v>121.87701921963965</v>
      </c>
      <c r="S183">
        <f t="shared" si="22"/>
        <v>2.1079341881128197</v>
      </c>
      <c r="T183">
        <f t="shared" si="22"/>
        <v>1.9528839637365403</v>
      </c>
      <c r="U183">
        <f t="shared" si="22"/>
        <v>2.0859218240188624</v>
      </c>
      <c r="V183" s="2">
        <f t="shared" si="23"/>
        <v>1.9922713688108726</v>
      </c>
      <c r="X183">
        <v>1</v>
      </c>
      <c r="Y183">
        <v>1</v>
      </c>
      <c r="Z183">
        <f t="shared" si="24"/>
        <v>121.87701921963965</v>
      </c>
      <c r="AA183">
        <f t="shared" si="25"/>
        <v>21.877019219639649</v>
      </c>
    </row>
    <row r="184" spans="1:27">
      <c r="A184">
        <v>33</v>
      </c>
      <c r="B184" t="s">
        <v>1356</v>
      </c>
      <c r="C184" t="s">
        <v>1363</v>
      </c>
      <c r="D184">
        <v>0.23151484899999999</v>
      </c>
      <c r="E184">
        <v>0.53708126700000003</v>
      </c>
      <c r="F184">
        <v>0.20752088199999999</v>
      </c>
      <c r="G184">
        <v>0.64524006099999998</v>
      </c>
      <c r="H184">
        <v>0.62777061599999995</v>
      </c>
      <c r="I184" s="3">
        <v>0</v>
      </c>
      <c r="J184" s="3">
        <v>25.033594208334353</v>
      </c>
      <c r="K184" s="3">
        <v>0</v>
      </c>
      <c r="L184" s="3">
        <f t="shared" si="20"/>
        <v>25.033594208334353</v>
      </c>
      <c r="M184">
        <v>2.79</v>
      </c>
      <c r="N184">
        <v>2.5</v>
      </c>
      <c r="O184">
        <v>3.5</v>
      </c>
      <c r="P184" s="4">
        <f t="shared" si="21"/>
        <v>74.96640579166565</v>
      </c>
      <c r="Q184" s="4">
        <f t="shared" si="18"/>
        <v>137.55039131250152</v>
      </c>
      <c r="R184" s="4">
        <f t="shared" si="19"/>
        <v>74.96640579166565</v>
      </c>
      <c r="S184">
        <f t="shared" si="22"/>
        <v>1.8748666894206758</v>
      </c>
      <c r="T184">
        <f t="shared" si="22"/>
        <v>2.1384618302372864</v>
      </c>
      <c r="U184">
        <f t="shared" si="22"/>
        <v>1.8748666894206758</v>
      </c>
      <c r="V184" s="2">
        <f t="shared" si="23"/>
        <v>1.9716612567323371</v>
      </c>
      <c r="X184">
        <v>3</v>
      </c>
      <c r="Y184">
        <v>4</v>
      </c>
      <c r="Z184">
        <f t="shared" si="24"/>
        <v>137.55039131250152</v>
      </c>
      <c r="AA184">
        <f t="shared" si="25"/>
        <v>37.550391312501517</v>
      </c>
    </row>
    <row r="185" spans="1:27">
      <c r="A185">
        <v>33</v>
      </c>
      <c r="B185" t="s">
        <v>1358</v>
      </c>
      <c r="C185" t="s">
        <v>1357</v>
      </c>
      <c r="D185">
        <v>0.51559949699999996</v>
      </c>
      <c r="E185">
        <v>0.16141454499999999</v>
      </c>
      <c r="F185">
        <v>0.32182348199999999</v>
      </c>
      <c r="G185">
        <v>0.22473617000000001</v>
      </c>
      <c r="H185">
        <v>0.26599759099999998</v>
      </c>
      <c r="I185" s="3">
        <v>43.746044158108859</v>
      </c>
      <c r="J185" s="3">
        <v>0</v>
      </c>
      <c r="K185" s="3">
        <v>22.172547217771594</v>
      </c>
      <c r="L185" s="3">
        <f t="shared" si="20"/>
        <v>65.918591375880453</v>
      </c>
      <c r="M185">
        <v>4.33</v>
      </c>
      <c r="N185">
        <v>1.9</v>
      </c>
      <c r="O185">
        <v>3.39</v>
      </c>
      <c r="P185" s="4">
        <f t="shared" si="21"/>
        <v>223.50177982873095</v>
      </c>
      <c r="Q185" s="4">
        <f t="shared" si="18"/>
        <v>34.081408624119547</v>
      </c>
      <c r="R185" s="4">
        <f t="shared" si="19"/>
        <v>109.24634369236527</v>
      </c>
      <c r="S185">
        <f t="shared" si="22"/>
        <v>2.3492809859320216</v>
      </c>
      <c r="T185">
        <f t="shared" si="22"/>
        <v>1.5325175363599117</v>
      </c>
      <c r="U185">
        <f t="shared" si="22"/>
        <v>2.0384069107152087</v>
      </c>
      <c r="V185" s="2">
        <f t="shared" si="23"/>
        <v>2.1146659252335018</v>
      </c>
      <c r="X185">
        <v>0</v>
      </c>
      <c r="Y185">
        <v>1</v>
      </c>
      <c r="Z185">
        <f t="shared" si="24"/>
        <v>34.081408624119547</v>
      </c>
      <c r="AA185">
        <f t="shared" si="25"/>
        <v>-65.918591375880453</v>
      </c>
    </row>
    <row r="186" spans="1:27">
      <c r="A186">
        <v>33</v>
      </c>
      <c r="B186" t="s">
        <v>1360</v>
      </c>
      <c r="C186" t="s">
        <v>1351</v>
      </c>
      <c r="D186">
        <v>0.55248332899999997</v>
      </c>
      <c r="E186">
        <v>0.21054683599999999</v>
      </c>
      <c r="F186">
        <v>0.22332112300000001</v>
      </c>
      <c r="G186">
        <v>0.55278763900000005</v>
      </c>
      <c r="H186">
        <v>0.54741298999999999</v>
      </c>
      <c r="I186" s="3">
        <v>0</v>
      </c>
      <c r="J186" s="3">
        <v>16.620003398199998</v>
      </c>
      <c r="K186" s="3">
        <v>12.517589263598111</v>
      </c>
      <c r="L186" s="3">
        <f t="shared" si="20"/>
        <v>29.137592661798109</v>
      </c>
      <c r="M186">
        <v>1.19</v>
      </c>
      <c r="N186">
        <v>15</v>
      </c>
      <c r="O186">
        <v>7</v>
      </c>
      <c r="P186" s="4">
        <f t="shared" si="21"/>
        <v>70.862407338201891</v>
      </c>
      <c r="Q186" s="4">
        <f t="shared" si="18"/>
        <v>320.16245831120187</v>
      </c>
      <c r="R186" s="4">
        <f t="shared" si="19"/>
        <v>158.48553218338867</v>
      </c>
      <c r="S186">
        <f t="shared" si="22"/>
        <v>1.8504159021029756</v>
      </c>
      <c r="T186">
        <f t="shared" si="22"/>
        <v>2.5053704059588369</v>
      </c>
      <c r="U186">
        <f t="shared" si="22"/>
        <v>2.1999896225177755</v>
      </c>
      <c r="V186" s="2">
        <f t="shared" si="23"/>
        <v>2.0411259027000743</v>
      </c>
      <c r="X186">
        <v>4</v>
      </c>
      <c r="Y186">
        <v>0</v>
      </c>
      <c r="Z186">
        <f t="shared" si="24"/>
        <v>70.862407338201891</v>
      </c>
      <c r="AA186">
        <f t="shared" si="25"/>
        <v>-29.137592661798109</v>
      </c>
    </row>
    <row r="187" spans="1:27">
      <c r="A187">
        <v>33</v>
      </c>
      <c r="B187" t="s">
        <v>1367</v>
      </c>
      <c r="C187" t="s">
        <v>1355</v>
      </c>
      <c r="D187">
        <v>0.50593155199999995</v>
      </c>
      <c r="E187">
        <v>0.25547456000000002</v>
      </c>
      <c r="F187">
        <v>0.189139047</v>
      </c>
      <c r="G187">
        <v>0.74192268100000003</v>
      </c>
      <c r="H187">
        <v>0.71195231000000003</v>
      </c>
      <c r="I187" s="3">
        <v>0</v>
      </c>
      <c r="J187" s="3">
        <v>89.21</v>
      </c>
      <c r="K187" s="3">
        <v>10.779750681048325</v>
      </c>
      <c r="L187" s="3">
        <f t="shared" si="20"/>
        <v>99.989750681048321</v>
      </c>
      <c r="M187">
        <v>1.18</v>
      </c>
      <c r="N187">
        <v>17</v>
      </c>
      <c r="O187">
        <v>7</v>
      </c>
      <c r="P187" s="4">
        <f t="shared" si="21"/>
        <v>1.0249318951681019E-2</v>
      </c>
      <c r="Q187" s="4">
        <f t="shared" si="18"/>
        <v>1516.5802493189515</v>
      </c>
      <c r="R187" s="4">
        <f t="shared" si="19"/>
        <v>75.46850408628994</v>
      </c>
      <c r="S187">
        <f t="shared" si="22"/>
        <v>-1.9893049917158849</v>
      </c>
      <c r="T187">
        <f t="shared" si="22"/>
        <v>3.1808653957968929</v>
      </c>
      <c r="U187">
        <f t="shared" si="22"/>
        <v>1.8777657416237237</v>
      </c>
      <c r="V187" s="2">
        <f t="shared" si="23"/>
        <v>0.16133684841023171</v>
      </c>
      <c r="X187">
        <v>4</v>
      </c>
      <c r="Y187">
        <v>2</v>
      </c>
      <c r="Z187">
        <f t="shared" si="24"/>
        <v>1.0249318951681019E-2</v>
      </c>
      <c r="AA187">
        <f t="shared" si="25"/>
        <v>-99.989750681048321</v>
      </c>
    </row>
    <row r="188" spans="1:27">
      <c r="A188">
        <v>33</v>
      </c>
      <c r="B188" t="s">
        <v>1366</v>
      </c>
      <c r="C188" t="s">
        <v>1359</v>
      </c>
      <c r="D188">
        <v>0.33695245299999999</v>
      </c>
      <c r="E188">
        <v>0.25100461800000001</v>
      </c>
      <c r="F188">
        <v>0.41194027500000002</v>
      </c>
      <c r="G188">
        <v>0.12716891599999999</v>
      </c>
      <c r="H188">
        <v>0.208649852</v>
      </c>
      <c r="I188" s="3">
        <v>0</v>
      </c>
      <c r="J188" s="3">
        <v>18.137707712932439</v>
      </c>
      <c r="K188" s="3">
        <v>29.579063511271894</v>
      </c>
      <c r="L188" s="3">
        <f t="shared" si="20"/>
        <v>47.716771224204336</v>
      </c>
      <c r="M188">
        <v>1.44</v>
      </c>
      <c r="N188">
        <v>7.5</v>
      </c>
      <c r="O188">
        <v>4.5</v>
      </c>
      <c r="P188" s="4">
        <f t="shared" si="21"/>
        <v>52.283228775795664</v>
      </c>
      <c r="Q188" s="4">
        <f t="shared" si="18"/>
        <v>188.31603662278897</v>
      </c>
      <c r="R188" s="4">
        <f t="shared" si="19"/>
        <v>185.38901457651917</v>
      </c>
      <c r="S188">
        <f t="shared" si="22"/>
        <v>1.7183623998000996</v>
      </c>
      <c r="T188">
        <f t="shared" si="22"/>
        <v>2.2748873052542149</v>
      </c>
      <c r="U188">
        <f t="shared" si="22"/>
        <v>2.2680839959889045</v>
      </c>
      <c r="V188" s="2">
        <f t="shared" si="23"/>
        <v>2.0843287898347622</v>
      </c>
      <c r="X188">
        <v>2</v>
      </c>
      <c r="Y188">
        <v>1</v>
      </c>
      <c r="Z188">
        <f t="shared" si="24"/>
        <v>52.283228775795664</v>
      </c>
      <c r="AA188">
        <f t="shared" si="25"/>
        <v>-47.716771224204336</v>
      </c>
    </row>
    <row r="189" spans="1:27">
      <c r="A189">
        <v>33</v>
      </c>
      <c r="B189" t="s">
        <v>1353</v>
      </c>
      <c r="C189" t="s">
        <v>1350</v>
      </c>
      <c r="D189">
        <v>0.50886631199999999</v>
      </c>
      <c r="E189">
        <v>0.25234845700000003</v>
      </c>
      <c r="F189">
        <v>0.22365292000000001</v>
      </c>
      <c r="G189">
        <v>0.597732559</v>
      </c>
      <c r="H189">
        <v>0.59951211599999998</v>
      </c>
      <c r="I189" s="3">
        <v>0</v>
      </c>
      <c r="J189" s="3">
        <v>3.2346595976894568</v>
      </c>
      <c r="K189" s="3">
        <v>0</v>
      </c>
      <c r="L189" s="3">
        <f t="shared" si="20"/>
        <v>3.2346595976894568</v>
      </c>
      <c r="M189">
        <v>1.85</v>
      </c>
      <c r="N189">
        <v>4.33</v>
      </c>
      <c r="O189">
        <v>3.6</v>
      </c>
      <c r="P189" s="4">
        <f t="shared" si="21"/>
        <v>96.765340402310542</v>
      </c>
      <c r="Q189" s="4">
        <f t="shared" si="18"/>
        <v>110.77141646030589</v>
      </c>
      <c r="R189" s="4">
        <f t="shared" si="19"/>
        <v>96.765340402310542</v>
      </c>
      <c r="S189">
        <f t="shared" si="22"/>
        <v>1.9857198287189148</v>
      </c>
      <c r="T189">
        <f t="shared" si="22"/>
        <v>2.0444277091736249</v>
      </c>
      <c r="U189">
        <f t="shared" si="22"/>
        <v>1.9857198287189148</v>
      </c>
      <c r="V189" s="2">
        <f t="shared" si="23"/>
        <v>1.9704861417583599</v>
      </c>
      <c r="X189">
        <v>1</v>
      </c>
      <c r="Y189">
        <v>0</v>
      </c>
      <c r="Z189">
        <f t="shared" si="24"/>
        <v>96.765340402310542</v>
      </c>
      <c r="AA189">
        <f t="shared" si="25"/>
        <v>-3.2346595976894577</v>
      </c>
    </row>
    <row r="190" spans="1:27">
      <c r="A190">
        <v>33</v>
      </c>
      <c r="B190" t="s">
        <v>1368</v>
      </c>
      <c r="C190" t="s">
        <v>1361</v>
      </c>
      <c r="D190">
        <v>0.60014118999999999</v>
      </c>
      <c r="E190">
        <v>0.134826584</v>
      </c>
      <c r="F190">
        <v>0.26072090199999998</v>
      </c>
      <c r="G190">
        <v>0.328092995</v>
      </c>
      <c r="H190">
        <v>0.32371566099999999</v>
      </c>
      <c r="I190" s="3">
        <v>32.459100323934962</v>
      </c>
      <c r="J190" s="3">
        <v>0</v>
      </c>
      <c r="K190" s="3">
        <v>6.3191206827520174</v>
      </c>
      <c r="L190" s="3">
        <f t="shared" si="20"/>
        <v>38.778221006686977</v>
      </c>
      <c r="M190">
        <v>2.2000000000000002</v>
      </c>
      <c r="N190">
        <v>3.7</v>
      </c>
      <c r="O190">
        <v>3.1</v>
      </c>
      <c r="P190" s="4">
        <f t="shared" si="21"/>
        <v>132.63179970596994</v>
      </c>
      <c r="Q190" s="4">
        <f t="shared" si="18"/>
        <v>61.221778993313023</v>
      </c>
      <c r="R190" s="4">
        <f t="shared" si="19"/>
        <v>80.811053109844266</v>
      </c>
      <c r="S190">
        <f t="shared" si="22"/>
        <v>2.1226476626894657</v>
      </c>
      <c r="T190">
        <f t="shared" si="22"/>
        <v>1.7869059452507605</v>
      </c>
      <c r="U190">
        <f t="shared" si="22"/>
        <v>1.9074707664220136</v>
      </c>
      <c r="V190" s="2">
        <f t="shared" si="23"/>
        <v>2.0121282175248041</v>
      </c>
      <c r="X190">
        <v>0</v>
      </c>
      <c r="Y190">
        <v>0</v>
      </c>
      <c r="Z190">
        <f t="shared" si="24"/>
        <v>80.811053109844266</v>
      </c>
      <c r="AA190">
        <f t="shared" si="25"/>
        <v>-19.188946890155734</v>
      </c>
    </row>
    <row r="191" spans="1:27">
      <c r="A191">
        <v>33</v>
      </c>
      <c r="B191" t="s">
        <v>1364</v>
      </c>
      <c r="C191" t="s">
        <v>1349</v>
      </c>
      <c r="D191">
        <v>0.32625201100000001</v>
      </c>
      <c r="E191">
        <v>0.43461256799999998</v>
      </c>
      <c r="F191">
        <v>0.21868368099999999</v>
      </c>
      <c r="G191">
        <v>0.66889825400000003</v>
      </c>
      <c r="H191">
        <v>0.67037644500000004</v>
      </c>
      <c r="I191" s="3">
        <v>3.7493530355521134</v>
      </c>
      <c r="J191" s="3">
        <v>6.020259751410844</v>
      </c>
      <c r="K191" s="3">
        <v>0</v>
      </c>
      <c r="L191" s="3">
        <f t="shared" si="20"/>
        <v>9.7696127869629574</v>
      </c>
      <c r="M191">
        <v>3.1</v>
      </c>
      <c r="N191">
        <v>2.37</v>
      </c>
      <c r="O191">
        <v>3.29</v>
      </c>
      <c r="P191" s="4">
        <f t="shared" si="21"/>
        <v>101.85338162324859</v>
      </c>
      <c r="Q191" s="4">
        <f t="shared" si="18"/>
        <v>104.49840282388074</v>
      </c>
      <c r="R191" s="4">
        <f t="shared" si="19"/>
        <v>90.230387213037034</v>
      </c>
      <c r="S191">
        <f t="shared" si="22"/>
        <v>2.0079754525402742</v>
      </c>
      <c r="T191">
        <f t="shared" si="22"/>
        <v>2.0191096526473014</v>
      </c>
      <c r="U191">
        <f t="shared" si="22"/>
        <v>1.9553528210950728</v>
      </c>
      <c r="V191" s="2">
        <f t="shared" si="23"/>
        <v>1.9602402132113361</v>
      </c>
      <c r="X191">
        <v>1</v>
      </c>
      <c r="Y191">
        <v>1</v>
      </c>
      <c r="Z191">
        <f t="shared" si="24"/>
        <v>90.230387213037034</v>
      </c>
      <c r="AA191">
        <f t="shared" si="25"/>
        <v>-9.7696127869629663</v>
      </c>
    </row>
    <row r="192" spans="1:27">
      <c r="A192">
        <v>34</v>
      </c>
      <c r="B192" t="s">
        <v>1365</v>
      </c>
      <c r="C192" t="s">
        <v>1364</v>
      </c>
      <c r="D192">
        <v>0.41443728000000002</v>
      </c>
      <c r="E192">
        <v>0.32797479499999999</v>
      </c>
      <c r="F192">
        <v>0.25078041200000001</v>
      </c>
      <c r="G192">
        <v>0.52671316300000004</v>
      </c>
      <c r="H192">
        <v>0.56249756900000003</v>
      </c>
      <c r="I192" s="3">
        <v>0</v>
      </c>
      <c r="J192" s="3">
        <v>20.236576472227171</v>
      </c>
      <c r="K192" s="3">
        <v>2.2774456279185369</v>
      </c>
      <c r="L192" s="3">
        <f t="shared" si="20"/>
        <v>22.514022100145709</v>
      </c>
      <c r="M192">
        <v>1.57</v>
      </c>
      <c r="N192">
        <v>6</v>
      </c>
      <c r="O192">
        <v>4</v>
      </c>
      <c r="P192" s="4">
        <f t="shared" si="21"/>
        <v>77.485977899854291</v>
      </c>
      <c r="Q192" s="4">
        <f t="shared" si="18"/>
        <v>198.90543673321733</v>
      </c>
      <c r="R192" s="4">
        <f t="shared" si="19"/>
        <v>86.595760411528445</v>
      </c>
      <c r="S192">
        <f t="shared" si="22"/>
        <v>1.8892231183554458</v>
      </c>
      <c r="T192">
        <f t="shared" si="22"/>
        <v>2.2986466539689139</v>
      </c>
      <c r="U192">
        <f t="shared" si="22"/>
        <v>1.9374966301818983</v>
      </c>
      <c r="V192" s="2">
        <f t="shared" si="23"/>
        <v>2.0227488587628675</v>
      </c>
      <c r="X192">
        <v>2</v>
      </c>
      <c r="Y192">
        <v>1</v>
      </c>
      <c r="Z192">
        <f t="shared" si="24"/>
        <v>77.485977899854291</v>
      </c>
      <c r="AA192">
        <f t="shared" si="25"/>
        <v>-22.514022100145709</v>
      </c>
    </row>
    <row r="193" spans="1:27">
      <c r="A193">
        <v>34</v>
      </c>
      <c r="B193" t="s">
        <v>1351</v>
      </c>
      <c r="C193" t="s">
        <v>1350</v>
      </c>
      <c r="D193">
        <v>0.43518421800000001</v>
      </c>
      <c r="E193">
        <v>0.22854602700000001</v>
      </c>
      <c r="F193">
        <v>0.33555474200000002</v>
      </c>
      <c r="G193">
        <v>0.23360726600000001</v>
      </c>
      <c r="H193">
        <v>0.30466666199999998</v>
      </c>
      <c r="I193" s="3">
        <v>0</v>
      </c>
      <c r="J193" s="3">
        <v>0</v>
      </c>
      <c r="K193" s="3">
        <v>6.3442051766533307</v>
      </c>
      <c r="L193" s="3">
        <f t="shared" si="20"/>
        <v>6.3442051766533307</v>
      </c>
      <c r="M193">
        <v>2</v>
      </c>
      <c r="N193">
        <v>3.89</v>
      </c>
      <c r="O193">
        <v>3.39</v>
      </c>
      <c r="P193" s="4">
        <f t="shared" si="21"/>
        <v>93.655794823346667</v>
      </c>
      <c r="Q193" s="4">
        <f t="shared" si="18"/>
        <v>93.655794823346667</v>
      </c>
      <c r="R193" s="4">
        <f t="shared" si="19"/>
        <v>115.16265037220145</v>
      </c>
      <c r="S193">
        <f t="shared" si="22"/>
        <v>1.9715346539156771</v>
      </c>
      <c r="T193">
        <f t="shared" si="22"/>
        <v>1.9715346539156771</v>
      </c>
      <c r="U193">
        <f t="shared" si="22"/>
        <v>2.0613116512457879</v>
      </c>
      <c r="V193" s="2">
        <f t="shared" si="23"/>
        <v>2.0002500781848171</v>
      </c>
      <c r="X193">
        <v>0</v>
      </c>
      <c r="Y193">
        <v>0</v>
      </c>
      <c r="Z193">
        <f t="shared" si="24"/>
        <v>115.16265037220145</v>
      </c>
      <c r="AA193">
        <f t="shared" si="25"/>
        <v>15.162650372201455</v>
      </c>
    </row>
    <row r="194" spans="1:27">
      <c r="A194">
        <v>34</v>
      </c>
      <c r="B194" t="s">
        <v>1361</v>
      </c>
      <c r="C194" t="s">
        <v>1360</v>
      </c>
      <c r="D194">
        <v>0.197308874</v>
      </c>
      <c r="E194">
        <v>0.451623461</v>
      </c>
      <c r="F194">
        <v>0.35050762699999999</v>
      </c>
      <c r="G194">
        <v>0.19580999900000001</v>
      </c>
      <c r="H194">
        <v>0.26044439699999999</v>
      </c>
      <c r="I194" s="3">
        <v>9.6381797678113141</v>
      </c>
      <c r="J194" s="3">
        <v>0</v>
      </c>
      <c r="K194" s="3">
        <v>15.300768336560441</v>
      </c>
      <c r="L194" s="3">
        <f t="shared" si="20"/>
        <v>24.938948104371754</v>
      </c>
      <c r="M194">
        <v>7.5</v>
      </c>
      <c r="N194">
        <v>1.53</v>
      </c>
      <c r="O194">
        <v>3.79</v>
      </c>
      <c r="P194" s="4">
        <f t="shared" si="21"/>
        <v>147.34740015421309</v>
      </c>
      <c r="Q194" s="4">
        <f t="shared" ref="Q194:Q251" si="26">100+(J194*N194-J194)-I194-K194</f>
        <v>75.061051895628253</v>
      </c>
      <c r="R194" s="4">
        <f t="shared" ref="R194:R251" si="27">100+(K194*O194-K194)-I194-J194</f>
        <v>133.05096389119231</v>
      </c>
      <c r="S194">
        <f t="shared" si="22"/>
        <v>2.1683424774194688</v>
      </c>
      <c r="T194">
        <f t="shared" si="22"/>
        <v>1.8754146462649917</v>
      </c>
      <c r="U194">
        <f t="shared" si="22"/>
        <v>2.1240180251565519</v>
      </c>
      <c r="V194" s="2">
        <f t="shared" si="23"/>
        <v>2.0192989837251414</v>
      </c>
      <c r="X194">
        <v>1</v>
      </c>
      <c r="Y194">
        <v>2</v>
      </c>
      <c r="Z194">
        <f t="shared" si="24"/>
        <v>75.061051895628253</v>
      </c>
      <c r="AA194">
        <f t="shared" si="25"/>
        <v>-24.938948104371747</v>
      </c>
    </row>
    <row r="195" spans="1:27">
      <c r="A195">
        <v>34</v>
      </c>
      <c r="B195" t="s">
        <v>1359</v>
      </c>
      <c r="C195" t="s">
        <v>1358</v>
      </c>
      <c r="D195">
        <v>0.60509295799999996</v>
      </c>
      <c r="E195">
        <v>0.14006078599999999</v>
      </c>
      <c r="F195">
        <v>0.249192316</v>
      </c>
      <c r="G195">
        <v>0.36559506800000002</v>
      </c>
      <c r="H195">
        <v>0.35623305100000002</v>
      </c>
      <c r="I195" s="3">
        <v>0</v>
      </c>
      <c r="J195" s="3">
        <v>2.9826073985189452</v>
      </c>
      <c r="K195" s="3">
        <v>2.6066763260305321</v>
      </c>
      <c r="L195" s="3">
        <f t="shared" ref="L195:L251" si="28">SUM(I195:K195)</f>
        <v>5.5892837245494773</v>
      </c>
      <c r="M195">
        <v>1.44</v>
      </c>
      <c r="N195">
        <v>8.5</v>
      </c>
      <c r="O195">
        <v>4.2</v>
      </c>
      <c r="P195" s="4">
        <f t="shared" ref="P195:P251" si="29">100+(I195*M195-I195)-J195-K195</f>
        <v>94.410716275450511</v>
      </c>
      <c r="Q195" s="4">
        <f t="shared" si="26"/>
        <v>119.76287916286155</v>
      </c>
      <c r="R195" s="4">
        <f t="shared" si="27"/>
        <v>105.35875684477875</v>
      </c>
      <c r="S195">
        <f t="shared" ref="S195:U251" si="30">LOG(P195)</f>
        <v>1.9750212925518071</v>
      </c>
      <c r="T195">
        <f t="shared" si="30"/>
        <v>2.0783222281291924</v>
      </c>
      <c r="U195">
        <f t="shared" si="30"/>
        <v>2.0226706376310442</v>
      </c>
      <c r="V195" s="2">
        <f t="shared" ref="V195:V251" si="31">(D195*S195)+(E195*T195)+(F195*U195)</f>
        <v>1.9901969015526788</v>
      </c>
      <c r="X195">
        <v>3</v>
      </c>
      <c r="Y195">
        <v>1</v>
      </c>
      <c r="Z195">
        <f t="shared" ref="Z195:Z241" si="32">IF(X195=Y195,R195,IF(X195&gt;Y195,P195,Q195))</f>
        <v>94.410716275450511</v>
      </c>
      <c r="AA195">
        <f t="shared" ref="AA195:AA241" si="33">Z195-100</f>
        <v>-5.5892837245494889</v>
      </c>
    </row>
    <row r="196" spans="1:27">
      <c r="A196">
        <v>34</v>
      </c>
      <c r="B196" t="s">
        <v>1362</v>
      </c>
      <c r="C196" t="s">
        <v>1367</v>
      </c>
      <c r="D196">
        <v>5.9014558000000002E-2</v>
      </c>
      <c r="E196">
        <v>0.71450716999999997</v>
      </c>
      <c r="F196">
        <v>9.9361786999999993E-2</v>
      </c>
      <c r="G196">
        <v>0.66935959599999995</v>
      </c>
      <c r="H196">
        <v>0.48803015599999999</v>
      </c>
      <c r="I196" s="3">
        <v>0</v>
      </c>
      <c r="J196" s="3">
        <v>77.592197786518327</v>
      </c>
      <c r="K196" s="3">
        <v>6.2121305531014785</v>
      </c>
      <c r="L196" s="3">
        <f t="shared" si="28"/>
        <v>83.804328339619801</v>
      </c>
      <c r="M196">
        <v>2.1</v>
      </c>
      <c r="N196">
        <v>3.75</v>
      </c>
      <c r="O196">
        <v>3.25</v>
      </c>
      <c r="P196" s="4">
        <f t="shared" si="29"/>
        <v>16.195671660380196</v>
      </c>
      <c r="Q196" s="4">
        <f t="shared" si="26"/>
        <v>307.16641335982393</v>
      </c>
      <c r="R196" s="4">
        <f t="shared" si="27"/>
        <v>36.385095957960004</v>
      </c>
      <c r="S196">
        <f t="shared" si="30"/>
        <v>1.2093989636057294</v>
      </c>
      <c r="T196">
        <f t="shared" si="30"/>
        <v>2.4873737266917209</v>
      </c>
      <c r="U196">
        <f t="shared" si="30"/>
        <v>1.5609235246184041</v>
      </c>
      <c r="V196" s="2">
        <f t="shared" si="31"/>
        <v>2.0037146582501282</v>
      </c>
      <c r="X196">
        <v>0</v>
      </c>
      <c r="Y196">
        <v>1</v>
      </c>
      <c r="Z196">
        <f t="shared" si="32"/>
        <v>307.16641335982393</v>
      </c>
      <c r="AA196">
        <f t="shared" si="33"/>
        <v>207.16641335982393</v>
      </c>
    </row>
    <row r="197" spans="1:27">
      <c r="A197">
        <v>34</v>
      </c>
      <c r="B197" t="s">
        <v>1363</v>
      </c>
      <c r="C197" t="s">
        <v>1353</v>
      </c>
      <c r="D197">
        <v>0.52376967600000002</v>
      </c>
      <c r="E197">
        <v>0.192270468</v>
      </c>
      <c r="F197">
        <v>0.151560213</v>
      </c>
      <c r="G197">
        <v>0.76474994699999999</v>
      </c>
      <c r="H197">
        <v>0.71369728200000004</v>
      </c>
      <c r="I197" s="3">
        <v>0</v>
      </c>
      <c r="J197" s="3">
        <v>13.088472059557722</v>
      </c>
      <c r="K197" s="3">
        <v>3.471789405469178</v>
      </c>
      <c r="L197" s="3">
        <f t="shared" si="28"/>
        <v>16.560261465026901</v>
      </c>
      <c r="M197">
        <v>1.3</v>
      </c>
      <c r="N197">
        <v>9</v>
      </c>
      <c r="O197">
        <v>6</v>
      </c>
      <c r="P197" s="4">
        <f t="shared" si="29"/>
        <v>83.439738534973102</v>
      </c>
      <c r="Q197" s="4">
        <f t="shared" si="26"/>
        <v>201.23598707099262</v>
      </c>
      <c r="R197" s="4">
        <f t="shared" si="27"/>
        <v>104.27047496778818</v>
      </c>
      <c r="S197">
        <f t="shared" si="30"/>
        <v>1.9213729345244632</v>
      </c>
      <c r="T197">
        <f t="shared" si="30"/>
        <v>2.3037056482964209</v>
      </c>
      <c r="U197">
        <f t="shared" si="30"/>
        <v>2.0181613518224837</v>
      </c>
      <c r="V197" s="2">
        <f t="shared" si="31"/>
        <v>1.755164406873827</v>
      </c>
      <c r="X197">
        <v>4</v>
      </c>
      <c r="Y197">
        <v>0</v>
      </c>
      <c r="Z197">
        <f t="shared" si="32"/>
        <v>83.439738534973102</v>
      </c>
      <c r="AA197">
        <f t="shared" si="33"/>
        <v>-16.560261465026898</v>
      </c>
    </row>
    <row r="198" spans="1:27">
      <c r="A198">
        <v>34</v>
      </c>
      <c r="B198" t="s">
        <v>1349</v>
      </c>
      <c r="C198" t="s">
        <v>1348</v>
      </c>
      <c r="D198">
        <v>0.70833129100000003</v>
      </c>
      <c r="E198">
        <v>7.425329E-2</v>
      </c>
      <c r="F198">
        <v>0.20734814500000001</v>
      </c>
      <c r="G198">
        <v>0.36191383999999999</v>
      </c>
      <c r="H198">
        <v>0.26701058900000002</v>
      </c>
      <c r="I198" s="3">
        <v>0</v>
      </c>
      <c r="J198" s="3">
        <v>1.3960552281953402</v>
      </c>
      <c r="K198" s="3">
        <v>6.7862277971484035</v>
      </c>
      <c r="L198" s="3">
        <f t="shared" si="28"/>
        <v>8.1822830253437431</v>
      </c>
      <c r="M198">
        <v>1.19</v>
      </c>
      <c r="N198">
        <v>15</v>
      </c>
      <c r="O198">
        <v>6.5</v>
      </c>
      <c r="P198" s="4">
        <f t="shared" si="29"/>
        <v>91.817716974656264</v>
      </c>
      <c r="Q198" s="4">
        <f t="shared" si="26"/>
        <v>112.75854539758636</v>
      </c>
      <c r="R198" s="4">
        <f t="shared" si="27"/>
        <v>135.92819765612089</v>
      </c>
      <c r="S198">
        <f t="shared" si="30"/>
        <v>1.9629264899369123</v>
      </c>
      <c r="T198">
        <f t="shared" si="30"/>
        <v>2.0521494647707224</v>
      </c>
      <c r="U198">
        <f t="shared" si="30"/>
        <v>2.1333095583967472</v>
      </c>
      <c r="V198" s="2">
        <f t="shared" si="31"/>
        <v>1.9851188837304115</v>
      </c>
      <c r="X198">
        <v>0</v>
      </c>
      <c r="Y198">
        <v>1</v>
      </c>
      <c r="Z198">
        <f t="shared" si="32"/>
        <v>112.75854539758636</v>
      </c>
      <c r="AA198">
        <f t="shared" si="33"/>
        <v>12.75854539758636</v>
      </c>
    </row>
    <row r="199" spans="1:27">
      <c r="A199">
        <v>34</v>
      </c>
      <c r="B199" t="s">
        <v>1357</v>
      </c>
      <c r="C199" t="s">
        <v>1356</v>
      </c>
      <c r="D199">
        <v>0.20444226099999999</v>
      </c>
      <c r="E199">
        <v>0.32143600900000002</v>
      </c>
      <c r="F199">
        <v>0.47409042800000001</v>
      </c>
      <c r="G199">
        <v>7.2458782999999999E-2</v>
      </c>
      <c r="H199">
        <v>0.13993770899999999</v>
      </c>
      <c r="I199" s="3">
        <v>0</v>
      </c>
      <c r="J199" s="3">
        <v>0</v>
      </c>
      <c r="K199" s="3">
        <v>24.615082880195729</v>
      </c>
      <c r="L199" s="3">
        <f t="shared" si="28"/>
        <v>24.615082880195729</v>
      </c>
      <c r="M199">
        <v>3.25</v>
      </c>
      <c r="N199">
        <v>2.29</v>
      </c>
      <c r="O199">
        <v>3.29</v>
      </c>
      <c r="P199" s="4">
        <f t="shared" si="29"/>
        <v>75.384917119804271</v>
      </c>
      <c r="Q199" s="4">
        <f t="shared" si="26"/>
        <v>75.384917119804271</v>
      </c>
      <c r="R199" s="4">
        <f t="shared" si="27"/>
        <v>156.36853979564822</v>
      </c>
      <c r="S199">
        <f t="shared" si="30"/>
        <v>1.8772844616934627</v>
      </c>
      <c r="T199">
        <f t="shared" si="30"/>
        <v>1.8772844616934627</v>
      </c>
      <c r="U199">
        <f t="shared" si="30"/>
        <v>2.1941493806451566</v>
      </c>
      <c r="V199" s="2">
        <f t="shared" si="31"/>
        <v>2.0274483239792369</v>
      </c>
      <c r="X199">
        <v>1</v>
      </c>
      <c r="Y199">
        <v>0</v>
      </c>
      <c r="Z199">
        <f t="shared" si="32"/>
        <v>75.384917119804271</v>
      </c>
      <c r="AA199">
        <f t="shared" si="33"/>
        <v>-24.615082880195729</v>
      </c>
    </row>
    <row r="200" spans="1:27">
      <c r="A200">
        <v>34</v>
      </c>
      <c r="B200" t="s">
        <v>1368</v>
      </c>
      <c r="C200" t="s">
        <v>1366</v>
      </c>
      <c r="D200">
        <v>0.13307548499999999</v>
      </c>
      <c r="E200">
        <v>0.54601162800000003</v>
      </c>
      <c r="F200">
        <v>0.31965157199999999</v>
      </c>
      <c r="G200">
        <v>0.20899616100000001</v>
      </c>
      <c r="H200">
        <v>0.23345385399999999</v>
      </c>
      <c r="I200" s="3">
        <v>0</v>
      </c>
      <c r="J200" s="3">
        <v>1.5754377206574977</v>
      </c>
      <c r="K200" s="3">
        <v>5.0907792945725872</v>
      </c>
      <c r="L200" s="3">
        <f t="shared" si="28"/>
        <v>6.6662170152300853</v>
      </c>
      <c r="M200">
        <v>4.75</v>
      </c>
      <c r="N200">
        <v>1.8</v>
      </c>
      <c r="O200">
        <v>3.5</v>
      </c>
      <c r="P200" s="4">
        <f t="shared" si="29"/>
        <v>93.333782984769911</v>
      </c>
      <c r="Q200" s="4">
        <f t="shared" si="26"/>
        <v>96.169570881953419</v>
      </c>
      <c r="R200" s="4">
        <f t="shared" si="27"/>
        <v>111.15151051577396</v>
      </c>
      <c r="S200">
        <f t="shared" si="30"/>
        <v>1.9700388689154205</v>
      </c>
      <c r="T200">
        <f t="shared" si="30"/>
        <v>1.9830376781859014</v>
      </c>
      <c r="U200">
        <f t="shared" si="30"/>
        <v>2.045915369007191</v>
      </c>
      <c r="V200" s="2">
        <f t="shared" si="31"/>
        <v>1.9989055728835039</v>
      </c>
      <c r="X200">
        <v>0</v>
      </c>
      <c r="Y200">
        <v>3</v>
      </c>
      <c r="Z200">
        <f t="shared" si="32"/>
        <v>96.169570881953419</v>
      </c>
      <c r="AA200">
        <f t="shared" si="33"/>
        <v>-3.830429118046581</v>
      </c>
    </row>
    <row r="201" spans="1:27">
      <c r="A201">
        <v>34</v>
      </c>
      <c r="B201" t="s">
        <v>1355</v>
      </c>
      <c r="C201" t="s">
        <v>1354</v>
      </c>
      <c r="D201">
        <v>0.66754419700000001</v>
      </c>
      <c r="E201">
        <v>0.121927414</v>
      </c>
      <c r="F201">
        <v>0.18738806299999999</v>
      </c>
      <c r="G201">
        <v>0.53960526399999997</v>
      </c>
      <c r="H201">
        <v>0.46622656000000001</v>
      </c>
      <c r="I201" s="3">
        <v>33.182834586967239</v>
      </c>
      <c r="J201" s="3">
        <v>0</v>
      </c>
      <c r="K201" s="3">
        <v>0</v>
      </c>
      <c r="L201" s="3">
        <f t="shared" si="28"/>
        <v>33.182834586967239</v>
      </c>
      <c r="M201">
        <v>1.9</v>
      </c>
      <c r="N201">
        <v>4.33</v>
      </c>
      <c r="O201">
        <v>3.39</v>
      </c>
      <c r="P201" s="4">
        <f t="shared" si="29"/>
        <v>129.86455112827051</v>
      </c>
      <c r="Q201" s="4">
        <f t="shared" si="26"/>
        <v>66.817165413032768</v>
      </c>
      <c r="R201" s="4">
        <f t="shared" si="27"/>
        <v>66.817165413032768</v>
      </c>
      <c r="S201">
        <f t="shared" si="30"/>
        <v>2.1134906187374147</v>
      </c>
      <c r="T201">
        <f t="shared" si="30"/>
        <v>1.8248880476027662</v>
      </c>
      <c r="U201">
        <f t="shared" si="30"/>
        <v>1.8248880476027662</v>
      </c>
      <c r="V201" s="2">
        <f t="shared" si="31"/>
        <v>1.9753145148679492</v>
      </c>
      <c r="X201">
        <v>1</v>
      </c>
      <c r="Y201">
        <v>2</v>
      </c>
      <c r="Z201">
        <f t="shared" si="32"/>
        <v>66.817165413032768</v>
      </c>
      <c r="AA201">
        <f t="shared" si="33"/>
        <v>-33.182834586967232</v>
      </c>
    </row>
    <row r="202" spans="1:27">
      <c r="A202">
        <v>35</v>
      </c>
      <c r="B202" t="s">
        <v>1365</v>
      </c>
      <c r="C202" t="s">
        <v>1359</v>
      </c>
      <c r="D202">
        <v>0.36126035499999998</v>
      </c>
      <c r="E202">
        <v>0.245501252</v>
      </c>
      <c r="F202">
        <v>0.39307271700000002</v>
      </c>
      <c r="G202">
        <v>0.14838641899999999</v>
      </c>
      <c r="H202">
        <v>0.22984782000000001</v>
      </c>
      <c r="I202" s="3">
        <v>0</v>
      </c>
      <c r="J202" s="3">
        <v>19.39358373647897</v>
      </c>
      <c r="K202" s="3">
        <v>28.989927461314736</v>
      </c>
      <c r="L202" s="3">
        <f t="shared" si="28"/>
        <v>48.383511197793709</v>
      </c>
      <c r="M202">
        <v>1.33</v>
      </c>
      <c r="N202">
        <v>10</v>
      </c>
      <c r="O202">
        <v>5</v>
      </c>
      <c r="P202" s="4">
        <f t="shared" si="29"/>
        <v>51.616488802206291</v>
      </c>
      <c r="Q202" s="4">
        <f t="shared" si="26"/>
        <v>245.55232616699601</v>
      </c>
      <c r="R202" s="4">
        <f t="shared" si="27"/>
        <v>196.56612610877997</v>
      </c>
      <c r="S202">
        <f t="shared" si="30"/>
        <v>1.7127884584470838</v>
      </c>
      <c r="T202">
        <f t="shared" si="30"/>
        <v>2.3901440526468334</v>
      </c>
      <c r="U202">
        <f t="shared" si="30"/>
        <v>2.2935086787476635</v>
      </c>
      <c r="V202" s="2">
        <f t="shared" si="31"/>
        <v>2.107061611742072</v>
      </c>
      <c r="X202">
        <v>3</v>
      </c>
      <c r="Y202">
        <v>1</v>
      </c>
      <c r="Z202">
        <f t="shared" si="32"/>
        <v>51.616488802206291</v>
      </c>
      <c r="AA202">
        <f t="shared" si="33"/>
        <v>-48.383511197793709</v>
      </c>
    </row>
    <row r="203" spans="1:27">
      <c r="A203">
        <v>35</v>
      </c>
      <c r="B203" t="s">
        <v>1348</v>
      </c>
      <c r="C203" t="s">
        <v>1355</v>
      </c>
      <c r="D203">
        <v>0.47274881400000002</v>
      </c>
      <c r="E203">
        <v>0.25006472099999999</v>
      </c>
      <c r="F203">
        <v>0.27378468</v>
      </c>
      <c r="G203">
        <v>0.40173300099999998</v>
      </c>
      <c r="H203">
        <v>0.448985574</v>
      </c>
      <c r="I203" s="3">
        <v>31.528351483314626</v>
      </c>
      <c r="J203" s="3">
        <v>0</v>
      </c>
      <c r="K203" s="3">
        <v>11.337965379356351</v>
      </c>
      <c r="L203" s="3">
        <f t="shared" si="28"/>
        <v>42.866316862670978</v>
      </c>
      <c r="M203">
        <v>3.6</v>
      </c>
      <c r="N203">
        <v>2.04</v>
      </c>
      <c r="O203">
        <v>3.5</v>
      </c>
      <c r="P203" s="4">
        <f t="shared" si="29"/>
        <v>170.63574847726167</v>
      </c>
      <c r="Q203" s="4">
        <f t="shared" si="26"/>
        <v>57.133683137329029</v>
      </c>
      <c r="R203" s="4">
        <f t="shared" si="27"/>
        <v>96.816561965076261</v>
      </c>
      <c r="S203">
        <f t="shared" si="30"/>
        <v>2.2320700217904865</v>
      </c>
      <c r="T203">
        <f t="shared" si="30"/>
        <v>1.7568922218665837</v>
      </c>
      <c r="U203">
        <f t="shared" si="30"/>
        <v>1.9859496564281243</v>
      </c>
      <c r="V203" s="2">
        <f t="shared" si="31"/>
        <v>2.038267810035828</v>
      </c>
      <c r="X203">
        <v>3</v>
      </c>
      <c r="Y203">
        <v>3</v>
      </c>
      <c r="Z203">
        <f t="shared" si="32"/>
        <v>96.816561965076261</v>
      </c>
      <c r="AA203">
        <f t="shared" si="33"/>
        <v>-3.1834380349237392</v>
      </c>
    </row>
    <row r="204" spans="1:27">
      <c r="A204">
        <v>35</v>
      </c>
      <c r="B204" t="s">
        <v>1350</v>
      </c>
      <c r="C204" t="s">
        <v>1349</v>
      </c>
      <c r="D204">
        <v>0.32471708700000002</v>
      </c>
      <c r="E204">
        <v>0.42133146399999999</v>
      </c>
      <c r="F204">
        <v>0.24598814699999999</v>
      </c>
      <c r="G204">
        <v>0.54634004300000005</v>
      </c>
      <c r="H204">
        <v>0.57716000599999995</v>
      </c>
      <c r="I204" s="3">
        <v>16.794986941038516</v>
      </c>
      <c r="J204" s="3">
        <v>0</v>
      </c>
      <c r="K204" s="3">
        <v>3.7740692107812044</v>
      </c>
      <c r="L204" s="3">
        <f t="shared" si="28"/>
        <v>20.569056151819719</v>
      </c>
      <c r="M204">
        <v>5</v>
      </c>
      <c r="N204">
        <v>1.72</v>
      </c>
      <c r="O204">
        <v>3.75</v>
      </c>
      <c r="P204" s="4">
        <f t="shared" si="29"/>
        <v>163.40587855337287</v>
      </c>
      <c r="Q204" s="4">
        <f t="shared" si="26"/>
        <v>79.430943848180277</v>
      </c>
      <c r="R204" s="4">
        <f t="shared" si="27"/>
        <v>93.583703388609791</v>
      </c>
      <c r="S204">
        <f t="shared" si="30"/>
        <v>2.2132676762928969</v>
      </c>
      <c r="T204">
        <f t="shared" si="30"/>
        <v>1.8999897231388541</v>
      </c>
      <c r="U204">
        <f t="shared" si="30"/>
        <v>1.9712002275350813</v>
      </c>
      <c r="V204" s="2">
        <f t="shared" si="31"/>
        <v>2.0041031755694698</v>
      </c>
      <c r="X204">
        <v>1</v>
      </c>
      <c r="Y204">
        <v>2</v>
      </c>
      <c r="Z204">
        <f t="shared" si="32"/>
        <v>79.430943848180277</v>
      </c>
      <c r="AA204">
        <f t="shared" si="33"/>
        <v>-20.569056151819723</v>
      </c>
    </row>
    <row r="205" spans="1:27">
      <c r="A205">
        <v>35</v>
      </c>
      <c r="B205" t="s">
        <v>1354</v>
      </c>
      <c r="C205" t="s">
        <v>1357</v>
      </c>
      <c r="D205">
        <v>0.53520045900000002</v>
      </c>
      <c r="E205">
        <v>0.17459823399999999</v>
      </c>
      <c r="F205">
        <v>0.287755064</v>
      </c>
      <c r="G205">
        <v>0.30414025099999997</v>
      </c>
      <c r="H205">
        <v>0.33686316100000002</v>
      </c>
      <c r="I205" s="3">
        <v>19.596915514073839</v>
      </c>
      <c r="J205" s="3">
        <v>0</v>
      </c>
      <c r="K205" s="3">
        <v>5.7480225661415272</v>
      </c>
      <c r="L205" s="3">
        <f t="shared" si="28"/>
        <v>25.344938080215364</v>
      </c>
      <c r="M205">
        <v>2.2000000000000002</v>
      </c>
      <c r="N205">
        <v>3.5</v>
      </c>
      <c r="O205">
        <v>3.25</v>
      </c>
      <c r="P205" s="4">
        <f t="shared" si="29"/>
        <v>117.76827605074708</v>
      </c>
      <c r="Q205" s="4">
        <f t="shared" si="26"/>
        <v>74.655061919784629</v>
      </c>
      <c r="R205" s="4">
        <f t="shared" si="27"/>
        <v>93.336135259744594</v>
      </c>
      <c r="S205">
        <f t="shared" si="30"/>
        <v>2.0710283176870163</v>
      </c>
      <c r="T205">
        <f t="shared" si="30"/>
        <v>1.8730592600087945</v>
      </c>
      <c r="U205">
        <f t="shared" si="30"/>
        <v>1.9700498142252068</v>
      </c>
      <c r="V205" s="2">
        <f t="shared" si="31"/>
        <v>2.0023399555785337</v>
      </c>
      <c r="X205">
        <v>4</v>
      </c>
      <c r="Y205">
        <v>1</v>
      </c>
      <c r="Z205">
        <f t="shared" si="32"/>
        <v>117.76827605074708</v>
      </c>
      <c r="AA205">
        <f t="shared" si="33"/>
        <v>17.768276050747076</v>
      </c>
    </row>
    <row r="206" spans="1:27">
      <c r="A206">
        <v>35</v>
      </c>
      <c r="B206" t="s">
        <v>1356</v>
      </c>
      <c r="C206" t="s">
        <v>1367</v>
      </c>
      <c r="D206">
        <v>8.4360833999999996E-2</v>
      </c>
      <c r="E206">
        <v>0.70136479299999999</v>
      </c>
      <c r="F206">
        <v>0.20215508700000001</v>
      </c>
      <c r="G206">
        <v>0.399433855</v>
      </c>
      <c r="H206">
        <v>0.31002013499999997</v>
      </c>
      <c r="I206" s="3">
        <v>0</v>
      </c>
      <c r="J206" s="3">
        <v>12.093163899361258</v>
      </c>
      <c r="K206" s="3">
        <v>1.0344688945795322E-3</v>
      </c>
      <c r="L206" s="3">
        <f t="shared" si="28"/>
        <v>12.094198368255837</v>
      </c>
      <c r="M206">
        <v>6.5</v>
      </c>
      <c r="N206">
        <v>1.5</v>
      </c>
      <c r="O206">
        <v>4.33</v>
      </c>
      <c r="P206" s="4">
        <f t="shared" si="29"/>
        <v>87.905801631744168</v>
      </c>
      <c r="Q206" s="4">
        <f t="shared" si="26"/>
        <v>106.04554748078606</v>
      </c>
      <c r="R206" s="4">
        <f t="shared" si="27"/>
        <v>87.910280882057691</v>
      </c>
      <c r="S206">
        <f t="shared" si="30"/>
        <v>1.9440175387086469</v>
      </c>
      <c r="T206">
        <f t="shared" si="30"/>
        <v>2.0254924385751671</v>
      </c>
      <c r="U206">
        <f t="shared" si="30"/>
        <v>1.9440396676705352</v>
      </c>
      <c r="V206" s="2">
        <f t="shared" si="31"/>
        <v>1.9776055339298142</v>
      </c>
      <c r="X206">
        <v>3</v>
      </c>
      <c r="Y206">
        <v>0</v>
      </c>
      <c r="Z206">
        <f t="shared" si="32"/>
        <v>87.905801631744168</v>
      </c>
      <c r="AA206">
        <f t="shared" si="33"/>
        <v>-12.094198368255832</v>
      </c>
    </row>
    <row r="207" spans="1:27">
      <c r="A207">
        <v>35</v>
      </c>
      <c r="B207" t="s">
        <v>1358</v>
      </c>
      <c r="C207" t="s">
        <v>1368</v>
      </c>
      <c r="D207">
        <v>0.44040537000000002</v>
      </c>
      <c r="E207">
        <v>0.16822817700000001</v>
      </c>
      <c r="F207">
        <v>0.391105288</v>
      </c>
      <c r="G207">
        <v>0.133824887</v>
      </c>
      <c r="H207">
        <v>0.192683878</v>
      </c>
      <c r="I207" s="3">
        <v>30.687553025612974</v>
      </c>
      <c r="J207" s="3">
        <v>0</v>
      </c>
      <c r="K207" s="3">
        <v>25.571992603502476</v>
      </c>
      <c r="L207" s="3">
        <f t="shared" si="28"/>
        <v>56.259545629115451</v>
      </c>
      <c r="M207">
        <v>3.29</v>
      </c>
      <c r="N207">
        <v>2.29</v>
      </c>
      <c r="O207">
        <v>3.2</v>
      </c>
      <c r="P207" s="4">
        <f t="shared" si="29"/>
        <v>144.70250382515124</v>
      </c>
      <c r="Q207" s="4">
        <f t="shared" si="26"/>
        <v>43.740454370884549</v>
      </c>
      <c r="R207" s="4">
        <f t="shared" si="27"/>
        <v>125.57083070209248</v>
      </c>
      <c r="S207">
        <f t="shared" si="30"/>
        <v>2.1604760458947045</v>
      </c>
      <c r="T207">
        <f t="shared" si="30"/>
        <v>1.6408832901269261</v>
      </c>
      <c r="U207">
        <f t="shared" si="30"/>
        <v>2.0988887672963732</v>
      </c>
      <c r="V207" s="2">
        <f t="shared" si="31"/>
        <v>2.0484145527496223</v>
      </c>
      <c r="X207">
        <v>1</v>
      </c>
      <c r="Y207">
        <v>3</v>
      </c>
      <c r="Z207">
        <f t="shared" si="32"/>
        <v>43.740454370884549</v>
      </c>
      <c r="AA207">
        <f t="shared" si="33"/>
        <v>-56.259545629115451</v>
      </c>
    </row>
    <row r="208" spans="1:27">
      <c r="A208">
        <v>35</v>
      </c>
      <c r="B208" t="s">
        <v>1360</v>
      </c>
      <c r="C208" t="s">
        <v>1362</v>
      </c>
      <c r="D208">
        <v>0.10418658</v>
      </c>
      <c r="E208">
        <v>0.66562056599999997</v>
      </c>
      <c r="F208">
        <v>0.13104916799999999</v>
      </c>
      <c r="G208">
        <v>0.70207477299999999</v>
      </c>
      <c r="H208">
        <v>0.58681554199999997</v>
      </c>
      <c r="I208" s="3">
        <v>0</v>
      </c>
      <c r="J208" s="3">
        <v>54.35247025380972</v>
      </c>
      <c r="K208" s="3">
        <v>0.94635449678169303</v>
      </c>
      <c r="L208" s="3">
        <f t="shared" si="28"/>
        <v>55.298824750591415</v>
      </c>
      <c r="M208">
        <v>3.25</v>
      </c>
      <c r="N208">
        <v>2.29</v>
      </c>
      <c r="O208">
        <v>3.25</v>
      </c>
      <c r="P208" s="4">
        <f t="shared" si="29"/>
        <v>44.701175249408585</v>
      </c>
      <c r="Q208" s="4">
        <f t="shared" si="26"/>
        <v>169.16833213063285</v>
      </c>
      <c r="R208" s="4">
        <f t="shared" si="27"/>
        <v>47.776827363949089</v>
      </c>
      <c r="S208">
        <f t="shared" si="30"/>
        <v>1.6503189414232871</v>
      </c>
      <c r="T208">
        <f t="shared" si="30"/>
        <v>2.2283190675202671</v>
      </c>
      <c r="U208">
        <f t="shared" si="30"/>
        <v>1.6792173069023992</v>
      </c>
      <c r="V208" s="2">
        <f t="shared" si="31"/>
        <v>1.875216116328305</v>
      </c>
      <c r="X208">
        <v>2</v>
      </c>
      <c r="Y208">
        <v>3</v>
      </c>
      <c r="Z208">
        <f t="shared" si="32"/>
        <v>169.16833213063285</v>
      </c>
      <c r="AA208">
        <f t="shared" si="33"/>
        <v>69.168332130632848</v>
      </c>
    </row>
    <row r="209" spans="1:27">
      <c r="A209">
        <v>35</v>
      </c>
      <c r="B209" t="s">
        <v>1366</v>
      </c>
      <c r="C209" t="s">
        <v>1361</v>
      </c>
      <c r="D209">
        <v>0.65189814199999996</v>
      </c>
      <c r="E209">
        <v>0.12788256200000001</v>
      </c>
      <c r="F209">
        <v>0.20478828499999999</v>
      </c>
      <c r="G209">
        <v>0.48732778799999998</v>
      </c>
      <c r="H209">
        <v>0.433524466</v>
      </c>
      <c r="I209" s="3">
        <v>0</v>
      </c>
      <c r="J209" s="3">
        <v>3.3528413264401662</v>
      </c>
      <c r="K209" s="3">
        <v>0.16796174243266415</v>
      </c>
      <c r="L209" s="3">
        <f t="shared" si="28"/>
        <v>3.5208030688728305</v>
      </c>
      <c r="M209">
        <v>1.36</v>
      </c>
      <c r="N209">
        <v>10</v>
      </c>
      <c r="O209">
        <v>4.75</v>
      </c>
      <c r="P209" s="4">
        <f t="shared" si="29"/>
        <v>96.479196931127163</v>
      </c>
      <c r="Q209" s="4">
        <f t="shared" si="26"/>
        <v>130.00761019552886</v>
      </c>
      <c r="R209" s="4">
        <f t="shared" si="27"/>
        <v>97.277015207682325</v>
      </c>
      <c r="S209">
        <f t="shared" si="30"/>
        <v>1.9844336798517188</v>
      </c>
      <c r="T209">
        <f t="shared" si="30"/>
        <v>2.1139687751467515</v>
      </c>
      <c r="U209">
        <f t="shared" si="30"/>
        <v>1.9880102364895136</v>
      </c>
      <c r="V209" s="2">
        <f t="shared" si="31"/>
        <v>1.9711095786644586</v>
      </c>
      <c r="X209">
        <v>4</v>
      </c>
      <c r="Y209">
        <v>1</v>
      </c>
      <c r="Z209">
        <f t="shared" si="32"/>
        <v>96.479196931127163</v>
      </c>
      <c r="AA209">
        <f t="shared" si="33"/>
        <v>-3.5208030688728371</v>
      </c>
    </row>
    <row r="210" spans="1:27">
      <c r="A210">
        <v>35</v>
      </c>
      <c r="B210" t="s">
        <v>1353</v>
      </c>
      <c r="C210" t="s">
        <v>1351</v>
      </c>
      <c r="D210">
        <v>0.60315978400000003</v>
      </c>
      <c r="E210">
        <v>0.17272586200000001</v>
      </c>
      <c r="F210">
        <v>0.203229202</v>
      </c>
      <c r="G210">
        <v>0.57901404700000003</v>
      </c>
      <c r="H210">
        <v>0.54389302100000003</v>
      </c>
      <c r="I210" s="3">
        <v>18.263497632496858</v>
      </c>
      <c r="J210" s="3">
        <v>0</v>
      </c>
      <c r="K210" s="3">
        <v>0</v>
      </c>
      <c r="L210" s="3">
        <f t="shared" si="28"/>
        <v>18.263497632496858</v>
      </c>
      <c r="M210">
        <v>1.85</v>
      </c>
      <c r="N210">
        <v>4.2</v>
      </c>
      <c r="O210">
        <v>3.6</v>
      </c>
      <c r="P210" s="4">
        <f t="shared" si="29"/>
        <v>115.52397298762233</v>
      </c>
      <c r="Q210" s="4">
        <f t="shared" si="26"/>
        <v>81.736502367503135</v>
      </c>
      <c r="R210" s="4">
        <f t="shared" si="27"/>
        <v>81.736502367503135</v>
      </c>
      <c r="S210">
        <f t="shared" si="30"/>
        <v>2.0626721163139536</v>
      </c>
      <c r="T210">
        <f t="shared" si="30"/>
        <v>1.9124160496345313</v>
      </c>
      <c r="U210">
        <f t="shared" si="30"/>
        <v>1.9124160496345313</v>
      </c>
      <c r="V210" s="2">
        <f t="shared" si="31"/>
        <v>1.9631033664737247</v>
      </c>
      <c r="X210">
        <v>4</v>
      </c>
      <c r="Y210">
        <v>1</v>
      </c>
      <c r="Z210">
        <f t="shared" si="32"/>
        <v>115.52397298762233</v>
      </c>
      <c r="AA210">
        <f t="shared" si="33"/>
        <v>15.523972987622329</v>
      </c>
    </row>
    <row r="211" spans="1:27">
      <c r="A211">
        <v>35</v>
      </c>
      <c r="B211" t="s">
        <v>1364</v>
      </c>
      <c r="C211" t="s">
        <v>1363</v>
      </c>
      <c r="D211">
        <v>0.22666594600000001</v>
      </c>
      <c r="E211">
        <v>0.53183802899999999</v>
      </c>
      <c r="F211">
        <v>0.178327763</v>
      </c>
      <c r="G211">
        <v>0.75027228099999999</v>
      </c>
      <c r="H211">
        <v>0.70955897700000004</v>
      </c>
      <c r="I211" s="3">
        <v>6.3432478294641008</v>
      </c>
      <c r="J211" s="3">
        <v>0</v>
      </c>
      <c r="K211" s="3">
        <v>0</v>
      </c>
      <c r="L211" s="3">
        <f t="shared" si="28"/>
        <v>6.3432478294641008</v>
      </c>
      <c r="M211">
        <v>5.25</v>
      </c>
      <c r="N211">
        <v>1.64</v>
      </c>
      <c r="O211">
        <v>4</v>
      </c>
      <c r="P211" s="4">
        <f t="shared" si="29"/>
        <v>126.95880327522242</v>
      </c>
      <c r="Q211" s="4">
        <f t="shared" si="26"/>
        <v>93.656752170535896</v>
      </c>
      <c r="R211" s="4">
        <f t="shared" si="27"/>
        <v>93.656752170535896</v>
      </c>
      <c r="S211">
        <f t="shared" si="30"/>
        <v>2.1036628200683358</v>
      </c>
      <c r="T211">
        <f t="shared" si="30"/>
        <v>1.9715390932403056</v>
      </c>
      <c r="U211">
        <f t="shared" si="30"/>
        <v>1.9715390932403056</v>
      </c>
      <c r="V211" s="2">
        <f t="shared" si="31"/>
        <v>1.8769483447857804</v>
      </c>
      <c r="X211">
        <v>0</v>
      </c>
      <c r="Y211">
        <v>1</v>
      </c>
      <c r="Z211">
        <f t="shared" si="32"/>
        <v>93.656752170535896</v>
      </c>
      <c r="AA211">
        <f t="shared" si="33"/>
        <v>-6.3432478294641044</v>
      </c>
    </row>
    <row r="212" spans="1:27">
      <c r="A212">
        <v>36</v>
      </c>
      <c r="B212" t="s">
        <v>1351</v>
      </c>
      <c r="C212" t="s">
        <v>1366</v>
      </c>
      <c r="D212">
        <v>0.118654312</v>
      </c>
      <c r="E212">
        <v>0.55355409600000005</v>
      </c>
      <c r="F212">
        <v>0.326678413</v>
      </c>
      <c r="G212">
        <v>0.188449274</v>
      </c>
      <c r="H212">
        <v>0.20592229200000001</v>
      </c>
      <c r="I212" s="3">
        <v>2.9463413011329309</v>
      </c>
      <c r="J212" s="3">
        <v>0</v>
      </c>
      <c r="K212" s="3">
        <v>14.37098385523549</v>
      </c>
      <c r="L212" s="3">
        <f t="shared" si="28"/>
        <v>17.317325156368423</v>
      </c>
      <c r="M212">
        <v>9</v>
      </c>
      <c r="N212">
        <v>1.39</v>
      </c>
      <c r="O212">
        <v>4.5</v>
      </c>
      <c r="P212" s="4">
        <f t="shared" si="29"/>
        <v>109.19974655382795</v>
      </c>
      <c r="Q212" s="4">
        <f t="shared" si="26"/>
        <v>82.682674843631574</v>
      </c>
      <c r="R212" s="4">
        <f t="shared" si="27"/>
        <v>147.3521021921913</v>
      </c>
      <c r="S212">
        <f t="shared" si="30"/>
        <v>2.0382216303980067</v>
      </c>
      <c r="T212">
        <f t="shared" si="30"/>
        <v>1.917414517919432</v>
      </c>
      <c r="U212">
        <f t="shared" si="30"/>
        <v>2.1683563360729892</v>
      </c>
      <c r="V212" s="2">
        <f t="shared" si="31"/>
        <v>2.0115916520693795</v>
      </c>
      <c r="X212">
        <v>0</v>
      </c>
      <c r="Y212">
        <v>1</v>
      </c>
      <c r="Z212">
        <f t="shared" si="32"/>
        <v>82.682674843631574</v>
      </c>
      <c r="AA212">
        <f t="shared" si="33"/>
        <v>-17.317325156368426</v>
      </c>
    </row>
    <row r="213" spans="1:27">
      <c r="A213">
        <v>36</v>
      </c>
      <c r="B213" t="s">
        <v>1361</v>
      </c>
      <c r="C213" t="s">
        <v>1354</v>
      </c>
      <c r="D213">
        <v>0.60595453799999999</v>
      </c>
      <c r="E213">
        <v>0.14804629899999999</v>
      </c>
      <c r="F213">
        <v>0.238567688</v>
      </c>
      <c r="G213">
        <v>0.40873129200000002</v>
      </c>
      <c r="H213">
        <v>0.39544158800000001</v>
      </c>
      <c r="I213" s="3">
        <v>34.87227667401222</v>
      </c>
      <c r="J213" s="3">
        <v>0</v>
      </c>
      <c r="K213" s="3">
        <v>5.3728040179159908</v>
      </c>
      <c r="L213" s="3">
        <f t="shared" si="28"/>
        <v>40.245080691928209</v>
      </c>
      <c r="M213">
        <v>2.29</v>
      </c>
      <c r="N213">
        <v>3.25</v>
      </c>
      <c r="O213">
        <v>3.2</v>
      </c>
      <c r="P213" s="4">
        <f t="shared" si="29"/>
        <v>139.61243289155976</v>
      </c>
      <c r="Q213" s="4">
        <f t="shared" si="26"/>
        <v>59.754919308071784</v>
      </c>
      <c r="R213" s="4">
        <f t="shared" si="27"/>
        <v>76.947892165402948</v>
      </c>
      <c r="S213">
        <f t="shared" si="30"/>
        <v>2.144924095190933</v>
      </c>
      <c r="T213">
        <f t="shared" si="30"/>
        <v>1.7763736642713468</v>
      </c>
      <c r="U213">
        <f t="shared" si="30"/>
        <v>1.8861967276961236</v>
      </c>
      <c r="V213" s="2">
        <f t="shared" si="31"/>
        <v>2.0126976282225608</v>
      </c>
      <c r="X213">
        <v>2</v>
      </c>
      <c r="Y213">
        <v>1</v>
      </c>
      <c r="Z213">
        <f t="shared" si="32"/>
        <v>139.61243289155976</v>
      </c>
      <c r="AA213">
        <f t="shared" si="33"/>
        <v>39.612432891559763</v>
      </c>
    </row>
    <row r="214" spans="1:27">
      <c r="A214">
        <v>36</v>
      </c>
      <c r="B214" t="s">
        <v>1359</v>
      </c>
      <c r="C214" t="s">
        <v>1356</v>
      </c>
      <c r="D214">
        <v>0.267075801</v>
      </c>
      <c r="E214">
        <v>0.41813431699999998</v>
      </c>
      <c r="F214">
        <v>0.31366238499999999</v>
      </c>
      <c r="G214">
        <v>0.29507705200000001</v>
      </c>
      <c r="H214">
        <v>0.36750931799999997</v>
      </c>
      <c r="I214" s="3">
        <v>4.7568205848927834</v>
      </c>
      <c r="J214" s="3">
        <v>0</v>
      </c>
      <c r="K214" s="3">
        <v>3.8009677157984423</v>
      </c>
      <c r="L214" s="3">
        <f t="shared" si="28"/>
        <v>8.5577883006912252</v>
      </c>
      <c r="M214">
        <v>4</v>
      </c>
      <c r="N214">
        <v>2</v>
      </c>
      <c r="O214">
        <v>3.39</v>
      </c>
      <c r="P214" s="4">
        <f t="shared" si="29"/>
        <v>110.46949403887992</v>
      </c>
      <c r="Q214" s="4">
        <f t="shared" si="26"/>
        <v>91.442211699308785</v>
      </c>
      <c r="R214" s="4">
        <f t="shared" si="27"/>
        <v>104.32749225586549</v>
      </c>
      <c r="S214">
        <f t="shared" si="30"/>
        <v>2.0432423649017064</v>
      </c>
      <c r="T214">
        <f t="shared" si="30"/>
        <v>1.96114672173094</v>
      </c>
      <c r="U214">
        <f t="shared" si="30"/>
        <v>2.0183987682703171</v>
      </c>
      <c r="V214" s="2">
        <f t="shared" si="31"/>
        <v>1.9988191078077433</v>
      </c>
      <c r="X214">
        <v>2</v>
      </c>
      <c r="Y214">
        <v>3</v>
      </c>
      <c r="Z214">
        <f t="shared" si="32"/>
        <v>91.442211699308785</v>
      </c>
      <c r="AA214">
        <f t="shared" si="33"/>
        <v>-8.5577883006912145</v>
      </c>
    </row>
    <row r="215" spans="1:27">
      <c r="A215">
        <v>36</v>
      </c>
      <c r="B215" t="s">
        <v>1362</v>
      </c>
      <c r="C215" t="s">
        <v>1350</v>
      </c>
      <c r="D215">
        <v>0.52924192699999995</v>
      </c>
      <c r="E215">
        <v>0.23815519099999999</v>
      </c>
      <c r="F215">
        <v>0.210137399</v>
      </c>
      <c r="G215">
        <v>0.641540891</v>
      </c>
      <c r="H215">
        <v>0.62761455700000002</v>
      </c>
      <c r="I215" s="3">
        <v>0</v>
      </c>
      <c r="J215" s="3">
        <v>76.650000000000006</v>
      </c>
      <c r="K215" s="3">
        <v>23.342023822153728</v>
      </c>
      <c r="L215" s="3">
        <f t="shared" si="28"/>
        <v>99.992023822153726</v>
      </c>
      <c r="M215">
        <v>1.1399999999999999</v>
      </c>
      <c r="N215">
        <v>19</v>
      </c>
      <c r="O215">
        <v>8.5</v>
      </c>
      <c r="P215" s="4">
        <f t="shared" si="29"/>
        <v>7.9761778462668076E-3</v>
      </c>
      <c r="Q215" s="4">
        <f t="shared" si="26"/>
        <v>1456.3579761778462</v>
      </c>
      <c r="R215" s="4">
        <f t="shared" si="27"/>
        <v>198.41517866615297</v>
      </c>
      <c r="S215">
        <f t="shared" si="30"/>
        <v>-2.0982051710465508</v>
      </c>
      <c r="T215">
        <f t="shared" si="30"/>
        <v>3.1632681386927057</v>
      </c>
      <c r="U215">
        <f t="shared" si="30"/>
        <v>2.2975748924089037</v>
      </c>
      <c r="V215" s="2">
        <f t="shared" si="31"/>
        <v>0.12569699168704657</v>
      </c>
      <c r="X215">
        <v>3</v>
      </c>
      <c r="Y215">
        <v>1</v>
      </c>
      <c r="Z215">
        <f t="shared" si="32"/>
        <v>7.9761778462668076E-3</v>
      </c>
      <c r="AA215">
        <f t="shared" si="33"/>
        <v>-99.992023822153726</v>
      </c>
    </row>
    <row r="216" spans="1:27">
      <c r="A216">
        <v>36</v>
      </c>
      <c r="B216" t="s">
        <v>1363</v>
      </c>
      <c r="C216" t="s">
        <v>1365</v>
      </c>
      <c r="D216">
        <v>0.26895899499999998</v>
      </c>
      <c r="E216">
        <v>0.48506055799999998</v>
      </c>
      <c r="F216">
        <v>0.185017029</v>
      </c>
      <c r="G216">
        <v>0.76411477100000003</v>
      </c>
      <c r="H216">
        <v>0.733442492</v>
      </c>
      <c r="I216" s="3">
        <v>0</v>
      </c>
      <c r="J216" s="3">
        <v>32.732099798977394</v>
      </c>
      <c r="K216" s="3">
        <v>0.99129977879620923</v>
      </c>
      <c r="L216" s="3">
        <f t="shared" si="28"/>
        <v>33.723399577773606</v>
      </c>
      <c r="M216">
        <v>2.04</v>
      </c>
      <c r="N216">
        <v>3.5</v>
      </c>
      <c r="O216">
        <v>3.6</v>
      </c>
      <c r="P216" s="4">
        <f t="shared" si="29"/>
        <v>66.276600422226394</v>
      </c>
      <c r="Q216" s="4">
        <f t="shared" si="26"/>
        <v>180.83894971864726</v>
      </c>
      <c r="R216" s="4">
        <f t="shared" si="27"/>
        <v>69.845279625892744</v>
      </c>
      <c r="S216">
        <f t="shared" si="30"/>
        <v>1.821360223710293</v>
      </c>
      <c r="T216">
        <f t="shared" si="30"/>
        <v>2.2572919760623202</v>
      </c>
      <c r="U216">
        <f t="shared" si="30"/>
        <v>1.844137060390076</v>
      </c>
      <c r="V216" s="2">
        <f t="shared" si="31"/>
        <v>1.9259912807619728</v>
      </c>
      <c r="X216">
        <v>1</v>
      </c>
      <c r="Y216">
        <v>1</v>
      </c>
      <c r="Z216">
        <f t="shared" si="32"/>
        <v>69.845279625892744</v>
      </c>
      <c r="AA216">
        <f t="shared" si="33"/>
        <v>-30.154720374107256</v>
      </c>
    </row>
    <row r="217" spans="1:27">
      <c r="A217">
        <v>36</v>
      </c>
      <c r="B217" t="s">
        <v>1349</v>
      </c>
      <c r="C217" t="s">
        <v>1358</v>
      </c>
      <c r="D217">
        <v>0.58313467699999999</v>
      </c>
      <c r="E217">
        <v>0.139955735</v>
      </c>
      <c r="F217">
        <v>0.27362400199999998</v>
      </c>
      <c r="G217">
        <v>0.30318515800000001</v>
      </c>
      <c r="H217">
        <v>0.31002334999999998</v>
      </c>
      <c r="I217" s="3">
        <v>0</v>
      </c>
      <c r="J217" s="3">
        <v>9.7781878388628982</v>
      </c>
      <c r="K217" s="3">
        <v>17.79912431487648</v>
      </c>
      <c r="L217" s="3">
        <f t="shared" si="28"/>
        <v>27.577312153739378</v>
      </c>
      <c r="M217">
        <v>1.1599999999999999</v>
      </c>
      <c r="N217">
        <v>17</v>
      </c>
      <c r="O217">
        <v>7.5</v>
      </c>
      <c r="P217" s="4">
        <f t="shared" si="29"/>
        <v>72.422687846260629</v>
      </c>
      <c r="Q217" s="4">
        <f t="shared" si="26"/>
        <v>238.65188110692989</v>
      </c>
      <c r="R217" s="4">
        <f t="shared" si="27"/>
        <v>205.91612020783421</v>
      </c>
      <c r="S217">
        <f t="shared" si="30"/>
        <v>1.8598746388894081</v>
      </c>
      <c r="T217">
        <f t="shared" si="30"/>
        <v>2.3777648619209506</v>
      </c>
      <c r="U217">
        <f t="shared" si="30"/>
        <v>2.3136903468281718</v>
      </c>
      <c r="V217" s="2">
        <f t="shared" si="31"/>
        <v>2.0504204378044788</v>
      </c>
      <c r="X217">
        <v>4</v>
      </c>
      <c r="Y217">
        <v>1</v>
      </c>
      <c r="Z217">
        <f t="shared" si="32"/>
        <v>72.422687846260629</v>
      </c>
      <c r="AA217">
        <f t="shared" si="33"/>
        <v>-27.577312153739371</v>
      </c>
    </row>
    <row r="218" spans="1:27">
      <c r="A218">
        <v>36</v>
      </c>
      <c r="B218" t="s">
        <v>1367</v>
      </c>
      <c r="C218" t="s">
        <v>1364</v>
      </c>
      <c r="D218">
        <v>0.44001555199999998</v>
      </c>
      <c r="E218">
        <v>0.31799298999999998</v>
      </c>
      <c r="F218">
        <v>0.19698354100000001</v>
      </c>
      <c r="G218">
        <v>0.75258199599999998</v>
      </c>
      <c r="H218">
        <v>0.73321695799999997</v>
      </c>
      <c r="I218" s="3">
        <v>0</v>
      </c>
      <c r="J218" s="3">
        <v>90.6</v>
      </c>
      <c r="K218" s="3">
        <v>9.3932677757274696</v>
      </c>
      <c r="L218" s="3">
        <f t="shared" si="28"/>
        <v>99.99326777572746</v>
      </c>
      <c r="M218">
        <v>1.22</v>
      </c>
      <c r="N218">
        <v>13</v>
      </c>
      <c r="O218">
        <v>6.5</v>
      </c>
      <c r="P218" s="4">
        <f t="shared" si="29"/>
        <v>6.7322242725360582E-3</v>
      </c>
      <c r="Q218" s="4">
        <f t="shared" si="26"/>
        <v>1177.8067322242725</v>
      </c>
      <c r="R218" s="4">
        <f t="shared" si="27"/>
        <v>61.062972766501076</v>
      </c>
      <c r="S218">
        <f t="shared" si="30"/>
        <v>-2.1718414246774271</v>
      </c>
      <c r="T218">
        <f t="shared" si="30"/>
        <v>3.0710740323741206</v>
      </c>
      <c r="U218">
        <f t="shared" si="30"/>
        <v>1.7857779435044094</v>
      </c>
      <c r="V218" s="2">
        <f t="shared" si="31"/>
        <v>0.37270487348129544</v>
      </c>
      <c r="X218">
        <v>2</v>
      </c>
      <c r="Y218">
        <v>2</v>
      </c>
      <c r="Z218">
        <f t="shared" si="32"/>
        <v>61.062972766501076</v>
      </c>
      <c r="AA218">
        <f t="shared" si="33"/>
        <v>-38.937027233498924</v>
      </c>
    </row>
    <row r="219" spans="1:27">
      <c r="A219">
        <v>36</v>
      </c>
      <c r="B219" t="s">
        <v>1357</v>
      </c>
      <c r="C219" t="s">
        <v>1353</v>
      </c>
      <c r="D219">
        <v>0.43009094199999998</v>
      </c>
      <c r="E219">
        <v>0.18375413500000001</v>
      </c>
      <c r="F219">
        <v>0.385884897</v>
      </c>
      <c r="G219">
        <v>0.14401501999999999</v>
      </c>
      <c r="H219">
        <v>0.20857572399999999</v>
      </c>
      <c r="I219" s="3">
        <v>10.647123245769068</v>
      </c>
      <c r="J219" s="3">
        <v>0</v>
      </c>
      <c r="K219" s="3">
        <v>16.126143535434878</v>
      </c>
      <c r="L219" s="3">
        <f t="shared" si="28"/>
        <v>26.773266781203944</v>
      </c>
      <c r="M219">
        <v>2.29</v>
      </c>
      <c r="N219">
        <v>3.25</v>
      </c>
      <c r="O219">
        <v>3.25</v>
      </c>
      <c r="P219" s="4">
        <f t="shared" si="29"/>
        <v>97.608645451607217</v>
      </c>
      <c r="Q219" s="4">
        <f t="shared" si="26"/>
        <v>73.226733218796056</v>
      </c>
      <c r="R219" s="4">
        <f t="shared" si="27"/>
        <v>125.6366997089594</v>
      </c>
      <c r="S219">
        <f t="shared" si="30"/>
        <v>1.9894882859621952</v>
      </c>
      <c r="T219">
        <f t="shared" si="30"/>
        <v>1.8646696598818133</v>
      </c>
      <c r="U219">
        <f t="shared" si="30"/>
        <v>2.0991165195999728</v>
      </c>
      <c r="V219" s="2">
        <f t="shared" si="31"/>
        <v>2.0083190133766067</v>
      </c>
      <c r="X219">
        <v>1</v>
      </c>
      <c r="Y219">
        <v>0</v>
      </c>
      <c r="Z219">
        <f t="shared" si="32"/>
        <v>97.608645451607217</v>
      </c>
      <c r="AA219">
        <f t="shared" si="33"/>
        <v>-2.3913545483927834</v>
      </c>
    </row>
    <row r="220" spans="1:27">
      <c r="A220">
        <v>36</v>
      </c>
      <c r="B220" t="s">
        <v>1368</v>
      </c>
      <c r="C220" t="s">
        <v>1348</v>
      </c>
      <c r="D220">
        <v>0.67923193900000001</v>
      </c>
      <c r="E220">
        <v>8.5483958999999998E-2</v>
      </c>
      <c r="F220">
        <v>0.22820869799999999</v>
      </c>
      <c r="G220">
        <v>0.33216545400000003</v>
      </c>
      <c r="H220">
        <v>0.26633466099999997</v>
      </c>
      <c r="I220" s="3">
        <v>2.5363591573510713</v>
      </c>
      <c r="J220" s="3">
        <v>0</v>
      </c>
      <c r="K220" s="3">
        <v>9.7472735623999066E-2</v>
      </c>
      <c r="L220" s="3">
        <f t="shared" si="28"/>
        <v>2.6338318929750706</v>
      </c>
      <c r="M220">
        <v>1.5</v>
      </c>
      <c r="N220">
        <v>6.5</v>
      </c>
      <c r="O220">
        <v>4.33</v>
      </c>
      <c r="P220" s="4">
        <f t="shared" si="29"/>
        <v>101.17070684305153</v>
      </c>
      <c r="Q220" s="4">
        <f t="shared" si="26"/>
        <v>97.366168107024933</v>
      </c>
      <c r="R220" s="4">
        <f t="shared" si="27"/>
        <v>97.788225052276843</v>
      </c>
      <c r="S220">
        <f t="shared" si="30"/>
        <v>2.0050547842626969</v>
      </c>
      <c r="T220">
        <f t="shared" si="30"/>
        <v>1.9884080784717342</v>
      </c>
      <c r="U220">
        <f t="shared" si="30"/>
        <v>1.9902865633490379</v>
      </c>
      <c r="V220" s="2">
        <f t="shared" si="31"/>
        <v>1.9860749488401033</v>
      </c>
      <c r="X220">
        <v>2</v>
      </c>
      <c r="Y220">
        <v>0</v>
      </c>
      <c r="Z220">
        <f t="shared" si="32"/>
        <v>101.17070684305153</v>
      </c>
      <c r="AA220">
        <f t="shared" si="33"/>
        <v>1.1707068430515335</v>
      </c>
    </row>
    <row r="221" spans="1:27">
      <c r="A221">
        <v>36</v>
      </c>
      <c r="B221" t="s">
        <v>1355</v>
      </c>
      <c r="C221" t="s">
        <v>1360</v>
      </c>
      <c r="D221">
        <v>0.20196429799999999</v>
      </c>
      <c r="E221">
        <v>0.49091785599999999</v>
      </c>
      <c r="F221">
        <v>0.30554487800000002</v>
      </c>
      <c r="G221">
        <v>0.28310713700000001</v>
      </c>
      <c r="H221">
        <v>0.33542110200000003</v>
      </c>
      <c r="I221" s="3">
        <v>6.2042320234867674</v>
      </c>
      <c r="J221" s="3">
        <v>0</v>
      </c>
      <c r="K221" s="3">
        <v>9.6976758112990531</v>
      </c>
      <c r="L221" s="3">
        <f t="shared" si="28"/>
        <v>15.90190783478582</v>
      </c>
      <c r="M221">
        <v>6</v>
      </c>
      <c r="N221">
        <v>1.55</v>
      </c>
      <c r="O221">
        <v>4</v>
      </c>
      <c r="P221" s="4">
        <f t="shared" si="29"/>
        <v>121.3234843061348</v>
      </c>
      <c r="Q221" s="4">
        <f t="shared" si="26"/>
        <v>84.098092165214183</v>
      </c>
      <c r="R221" s="4">
        <f t="shared" si="27"/>
        <v>122.8887954104104</v>
      </c>
      <c r="S221">
        <f t="shared" si="30"/>
        <v>2.0839448743817703</v>
      </c>
      <c r="T221">
        <f t="shared" si="30"/>
        <v>1.9247861435800988</v>
      </c>
      <c r="U221">
        <f t="shared" si="30"/>
        <v>2.0895122871723695</v>
      </c>
      <c r="V221" s="2">
        <f t="shared" si="31"/>
        <v>2.0042341273536453</v>
      </c>
      <c r="X221">
        <v>0</v>
      </c>
      <c r="Y221">
        <v>4</v>
      </c>
      <c r="Z221">
        <f t="shared" si="32"/>
        <v>84.098092165214183</v>
      </c>
      <c r="AA221">
        <f t="shared" si="33"/>
        <v>-15.901907834785817</v>
      </c>
    </row>
    <row r="222" spans="1:27">
      <c r="A222">
        <v>37</v>
      </c>
      <c r="B222" t="s">
        <v>1365</v>
      </c>
      <c r="C222" t="s">
        <v>1349</v>
      </c>
      <c r="D222">
        <v>0.31893396699999998</v>
      </c>
      <c r="E222">
        <v>0.439786228</v>
      </c>
      <c r="F222">
        <v>0.22516404700000001</v>
      </c>
      <c r="G222">
        <v>0.636923511</v>
      </c>
      <c r="H222">
        <v>0.64517486000000002</v>
      </c>
      <c r="I222" s="3">
        <v>0</v>
      </c>
      <c r="J222" s="3">
        <v>26.919743445654674</v>
      </c>
      <c r="K222" s="3">
        <v>3.4047503995322179</v>
      </c>
      <c r="L222" s="3">
        <f t="shared" si="28"/>
        <v>30.324493845186893</v>
      </c>
      <c r="M222">
        <v>1.9</v>
      </c>
      <c r="N222">
        <v>4</v>
      </c>
      <c r="O222">
        <v>3.6</v>
      </c>
      <c r="P222" s="4">
        <f t="shared" si="29"/>
        <v>69.675506154813107</v>
      </c>
      <c r="Q222" s="4">
        <f t="shared" si="26"/>
        <v>177.35447993743182</v>
      </c>
      <c r="R222" s="4">
        <f t="shared" si="27"/>
        <v>81.932607593129092</v>
      </c>
      <c r="S222">
        <f t="shared" si="30"/>
        <v>1.8430801323109807</v>
      </c>
      <c r="T222">
        <f t="shared" si="30"/>
        <v>2.2488421631351834</v>
      </c>
      <c r="U222">
        <f t="shared" si="30"/>
        <v>1.9134567769671205</v>
      </c>
      <c r="V222" s="2">
        <f t="shared" si="31"/>
        <v>2.0076723420509022</v>
      </c>
      <c r="X222">
        <v>1</v>
      </c>
      <c r="Y222">
        <v>1</v>
      </c>
      <c r="Z222">
        <f t="shared" si="32"/>
        <v>81.932607593129092</v>
      </c>
      <c r="AA222">
        <f t="shared" si="33"/>
        <v>-18.067392406870908</v>
      </c>
    </row>
    <row r="223" spans="1:27">
      <c r="A223">
        <v>37</v>
      </c>
      <c r="B223" t="s">
        <v>1348</v>
      </c>
      <c r="C223" t="s">
        <v>1359</v>
      </c>
      <c r="D223">
        <v>0.36251835799999998</v>
      </c>
      <c r="E223">
        <v>0.21410088899999999</v>
      </c>
      <c r="F223">
        <v>0.42328432599999999</v>
      </c>
      <c r="G223">
        <v>0.11177633200000001</v>
      </c>
      <c r="H223">
        <v>0.18601600200000001</v>
      </c>
      <c r="I223" s="3">
        <v>11.779070904311615</v>
      </c>
      <c r="J223" s="3">
        <v>0</v>
      </c>
      <c r="K223" s="3">
        <v>23.935577264549956</v>
      </c>
      <c r="L223" s="3">
        <f t="shared" si="28"/>
        <v>35.714648168861572</v>
      </c>
      <c r="M223">
        <v>2.62</v>
      </c>
      <c r="N223">
        <v>2.62</v>
      </c>
      <c r="O223">
        <v>3.5</v>
      </c>
      <c r="P223" s="4">
        <f t="shared" si="29"/>
        <v>95.146517600434862</v>
      </c>
      <c r="Q223" s="4">
        <f t="shared" si="26"/>
        <v>64.285351831138428</v>
      </c>
      <c r="R223" s="4">
        <f t="shared" si="27"/>
        <v>148.05987225706326</v>
      </c>
      <c r="S223">
        <f t="shared" si="30"/>
        <v>1.978392897566901</v>
      </c>
      <c r="T223">
        <f t="shared" si="30"/>
        <v>1.808112025122727</v>
      </c>
      <c r="U223">
        <f t="shared" si="30"/>
        <v>2.1704373703462205</v>
      </c>
      <c r="V223" s="2">
        <f t="shared" si="31"/>
        <v>2.0230342561273935</v>
      </c>
      <c r="X223">
        <v>1</v>
      </c>
      <c r="Y223">
        <v>0</v>
      </c>
      <c r="Z223">
        <f t="shared" si="32"/>
        <v>95.146517600434862</v>
      </c>
      <c r="AA223">
        <f t="shared" si="33"/>
        <v>-4.8534823995651379</v>
      </c>
    </row>
    <row r="224" spans="1:27">
      <c r="A224">
        <v>37</v>
      </c>
      <c r="B224" t="s">
        <v>1350</v>
      </c>
      <c r="C224" t="s">
        <v>1361</v>
      </c>
      <c r="D224">
        <v>0.63562852800000003</v>
      </c>
      <c r="E224">
        <v>0.126567018</v>
      </c>
      <c r="F224">
        <v>0.229313459</v>
      </c>
      <c r="G224">
        <v>0.40278652999999998</v>
      </c>
      <c r="H224">
        <v>0.36978831699999998</v>
      </c>
      <c r="I224" s="3">
        <v>52.029329795429796</v>
      </c>
      <c r="J224" s="3">
        <v>0</v>
      </c>
      <c r="K224" s="3">
        <v>10.504861805999372</v>
      </c>
      <c r="L224" s="3">
        <f t="shared" si="28"/>
        <v>62.534191601429171</v>
      </c>
      <c r="M224">
        <v>3.1</v>
      </c>
      <c r="N224">
        <v>2.54</v>
      </c>
      <c r="O224">
        <v>3</v>
      </c>
      <c r="P224" s="4">
        <f t="shared" si="29"/>
        <v>198.75673076440319</v>
      </c>
      <c r="Q224" s="4">
        <f t="shared" si="26"/>
        <v>37.465808398570829</v>
      </c>
      <c r="R224" s="4">
        <f t="shared" si="27"/>
        <v>68.980393816568949</v>
      </c>
      <c r="S224">
        <f t="shared" si="30"/>
        <v>2.298321844671118</v>
      </c>
      <c r="T224">
        <f t="shared" si="30"/>
        <v>1.5736351077936104</v>
      </c>
      <c r="U224">
        <f t="shared" si="30"/>
        <v>1.8387256694728702</v>
      </c>
      <c r="V224" s="2">
        <f t="shared" si="31"/>
        <v>2.081693777431008</v>
      </c>
      <c r="X224">
        <v>1</v>
      </c>
      <c r="Y224">
        <v>2</v>
      </c>
      <c r="Z224">
        <f t="shared" si="32"/>
        <v>37.465808398570829</v>
      </c>
      <c r="AA224">
        <f t="shared" si="33"/>
        <v>-62.534191601429171</v>
      </c>
    </row>
    <row r="225" spans="1:27">
      <c r="A225">
        <v>37</v>
      </c>
      <c r="B225" t="s">
        <v>1354</v>
      </c>
      <c r="C225" t="s">
        <v>1363</v>
      </c>
      <c r="D225">
        <v>0.23300000900000001</v>
      </c>
      <c r="E225">
        <v>0.52729086400000003</v>
      </c>
      <c r="F225">
        <v>0.226493216</v>
      </c>
      <c r="G225">
        <v>0.56599873700000003</v>
      </c>
      <c r="H225">
        <v>0.56802342100000003</v>
      </c>
      <c r="I225" s="3">
        <v>0</v>
      </c>
      <c r="J225" s="3">
        <v>4.363287630225523</v>
      </c>
      <c r="K225" s="3">
        <v>0</v>
      </c>
      <c r="L225" s="3">
        <f t="shared" si="28"/>
        <v>4.363287630225523</v>
      </c>
      <c r="M225">
        <v>4</v>
      </c>
      <c r="N225">
        <v>1.95</v>
      </c>
      <c r="O225">
        <v>3.5</v>
      </c>
      <c r="P225" s="4">
        <f t="shared" si="29"/>
        <v>95.636712369774472</v>
      </c>
      <c r="Q225" s="4">
        <f t="shared" si="26"/>
        <v>104.14512324871424</v>
      </c>
      <c r="R225" s="4">
        <f t="shared" si="27"/>
        <v>95.636712369774472</v>
      </c>
      <c r="S225">
        <f t="shared" si="30"/>
        <v>1.9806246382905963</v>
      </c>
      <c r="T225">
        <f t="shared" si="30"/>
        <v>2.0176389382707041</v>
      </c>
      <c r="U225">
        <f t="shared" si="30"/>
        <v>1.9806246382905963</v>
      </c>
      <c r="V225" s="2">
        <f t="shared" si="31"/>
        <v>1.9739661815634069</v>
      </c>
      <c r="X225">
        <v>2</v>
      </c>
      <c r="Y225">
        <v>2</v>
      </c>
      <c r="Z225">
        <f t="shared" si="32"/>
        <v>95.636712369774472</v>
      </c>
      <c r="AA225">
        <f t="shared" si="33"/>
        <v>-4.3632876302255283</v>
      </c>
    </row>
    <row r="226" spans="1:27">
      <c r="A226">
        <v>37</v>
      </c>
      <c r="B226" t="s">
        <v>1356</v>
      </c>
      <c r="C226" t="s">
        <v>1351</v>
      </c>
      <c r="D226">
        <v>0.59456926499999996</v>
      </c>
      <c r="E226">
        <v>0.165367243</v>
      </c>
      <c r="F226">
        <v>0.230396669</v>
      </c>
      <c r="G226">
        <v>0.46223903799999999</v>
      </c>
      <c r="H226">
        <v>0.44988365299999999</v>
      </c>
      <c r="I226" s="3">
        <v>0</v>
      </c>
      <c r="J226" s="3">
        <v>1.5461431759386015</v>
      </c>
      <c r="K226" s="3">
        <v>7.3326349010702221E-3</v>
      </c>
      <c r="L226" s="3">
        <f t="shared" si="28"/>
        <v>1.5534758108396718</v>
      </c>
      <c r="M226">
        <v>1.5</v>
      </c>
      <c r="N226">
        <v>6.5</v>
      </c>
      <c r="O226">
        <v>4.33</v>
      </c>
      <c r="P226" s="4">
        <f t="shared" si="29"/>
        <v>98.446524189160328</v>
      </c>
      <c r="Q226" s="4">
        <f t="shared" si="26"/>
        <v>108.49645483276123</v>
      </c>
      <c r="R226" s="4">
        <f t="shared" si="27"/>
        <v>98.478274498281962</v>
      </c>
      <c r="S226">
        <f t="shared" si="30"/>
        <v>1.9932003872886053</v>
      </c>
      <c r="T226">
        <f t="shared" si="30"/>
        <v>2.0354155476617533</v>
      </c>
      <c r="U226">
        <f t="shared" si="30"/>
        <v>1.9933404304346352</v>
      </c>
      <c r="V226" s="2">
        <f t="shared" si="31"/>
        <v>1.9809457420992267</v>
      </c>
      <c r="X226">
        <v>0</v>
      </c>
      <c r="Y226">
        <v>1</v>
      </c>
      <c r="Z226">
        <f t="shared" si="32"/>
        <v>108.49645483276123</v>
      </c>
      <c r="AA226">
        <f t="shared" si="33"/>
        <v>8.4964548327612306</v>
      </c>
    </row>
    <row r="227" spans="1:27">
      <c r="A227">
        <v>37</v>
      </c>
      <c r="B227" t="s">
        <v>1358</v>
      </c>
      <c r="C227" t="s">
        <v>1355</v>
      </c>
      <c r="D227">
        <v>0.41218705999999999</v>
      </c>
      <c r="E227">
        <v>0.24657388299999999</v>
      </c>
      <c r="F227">
        <v>0.34064411700000002</v>
      </c>
      <c r="G227">
        <v>0.229819525</v>
      </c>
      <c r="H227">
        <v>0.30645735600000001</v>
      </c>
      <c r="I227" s="3">
        <v>34.997888378809421</v>
      </c>
      <c r="J227" s="3">
        <v>0</v>
      </c>
      <c r="K227" s="3">
        <v>24.869174430154604</v>
      </c>
      <c r="L227" s="3">
        <f t="shared" si="28"/>
        <v>59.867062808964022</v>
      </c>
      <c r="M227">
        <v>6.5</v>
      </c>
      <c r="N227">
        <v>1.5</v>
      </c>
      <c r="O227">
        <v>4.33</v>
      </c>
      <c r="P227" s="4">
        <f t="shared" si="29"/>
        <v>267.61921165329721</v>
      </c>
      <c r="Q227" s="4">
        <f t="shared" si="26"/>
        <v>40.132937191035978</v>
      </c>
      <c r="R227" s="4">
        <f t="shared" si="27"/>
        <v>147.81646247360541</v>
      </c>
      <c r="S227">
        <f t="shared" si="30"/>
        <v>2.4275172870312449</v>
      </c>
      <c r="T227">
        <f t="shared" si="30"/>
        <v>1.6035009454098788</v>
      </c>
      <c r="U227">
        <f t="shared" si="30"/>
        <v>2.1697228045818346</v>
      </c>
      <c r="V227" s="2">
        <f t="shared" si="31"/>
        <v>2.1350759770460126</v>
      </c>
      <c r="X227">
        <v>0</v>
      </c>
      <c r="Y227">
        <v>1</v>
      </c>
      <c r="Z227">
        <f t="shared" si="32"/>
        <v>40.132937191035978</v>
      </c>
      <c r="AA227">
        <f t="shared" si="33"/>
        <v>-59.867062808964022</v>
      </c>
    </row>
    <row r="228" spans="1:27">
      <c r="A228">
        <v>37</v>
      </c>
      <c r="B228" t="s">
        <v>1360</v>
      </c>
      <c r="C228" t="s">
        <v>1357</v>
      </c>
      <c r="D228">
        <v>0.63404534899999998</v>
      </c>
      <c r="E228">
        <v>0.144290736</v>
      </c>
      <c r="F228">
        <v>0.16079085000000001</v>
      </c>
      <c r="G228">
        <v>0.69313475599999996</v>
      </c>
      <c r="H228">
        <v>0.614231419</v>
      </c>
      <c r="I228" s="3">
        <v>0</v>
      </c>
      <c r="J228" s="3">
        <v>9.7066504395971211</v>
      </c>
      <c r="K228" s="3">
        <v>6.6385040666740496</v>
      </c>
      <c r="L228" s="3">
        <f t="shared" si="28"/>
        <v>16.345154506271172</v>
      </c>
      <c r="M228">
        <v>1.1599999999999999</v>
      </c>
      <c r="N228">
        <v>15</v>
      </c>
      <c r="O228">
        <v>8</v>
      </c>
      <c r="P228" s="4">
        <f t="shared" si="29"/>
        <v>83.654845493728828</v>
      </c>
      <c r="Q228" s="4">
        <f t="shared" si="26"/>
        <v>229.25460208768564</v>
      </c>
      <c r="R228" s="4">
        <f t="shared" si="27"/>
        <v>136.76287802712122</v>
      </c>
      <c r="S228">
        <f t="shared" si="30"/>
        <v>1.922491101428027</v>
      </c>
      <c r="T228">
        <f t="shared" si="30"/>
        <v>2.3603180625153466</v>
      </c>
      <c r="U228">
        <f t="shared" si="30"/>
        <v>2.1359682314792359</v>
      </c>
      <c r="V228" s="2">
        <f t="shared" si="31"/>
        <v>1.9029627193013041</v>
      </c>
      <c r="X228">
        <v>1</v>
      </c>
      <c r="Y228">
        <v>2</v>
      </c>
      <c r="Z228">
        <f t="shared" si="32"/>
        <v>229.25460208768564</v>
      </c>
      <c r="AA228">
        <f t="shared" si="33"/>
        <v>129.25460208768564</v>
      </c>
    </row>
    <row r="229" spans="1:27">
      <c r="A229">
        <v>37</v>
      </c>
      <c r="B229" t="s">
        <v>1366</v>
      </c>
      <c r="C229" t="s">
        <v>1362</v>
      </c>
      <c r="D229">
        <v>0.122850685</v>
      </c>
      <c r="E229">
        <v>0.66476331899999996</v>
      </c>
      <c r="F229">
        <v>0.15656189500000001</v>
      </c>
      <c r="G229">
        <v>0.66303132799999998</v>
      </c>
      <c r="H229">
        <v>0.56768962000000001</v>
      </c>
      <c r="I229" s="3">
        <v>0</v>
      </c>
      <c r="J229" s="3">
        <v>60.196809398176903</v>
      </c>
      <c r="K229" s="3">
        <v>4.752792920774124</v>
      </c>
      <c r="L229" s="3">
        <f t="shared" si="28"/>
        <v>64.949602318951023</v>
      </c>
      <c r="M229">
        <v>2.37</v>
      </c>
      <c r="N229">
        <v>3.39</v>
      </c>
      <c r="O229">
        <v>3</v>
      </c>
      <c r="P229" s="4">
        <f t="shared" si="29"/>
        <v>35.05039768104897</v>
      </c>
      <c r="Q229" s="4">
        <f t="shared" si="26"/>
        <v>239.11758154086871</v>
      </c>
      <c r="R229" s="4">
        <f t="shared" si="27"/>
        <v>49.30877644337135</v>
      </c>
      <c r="S229">
        <f t="shared" si="30"/>
        <v>1.5446929498263675</v>
      </c>
      <c r="T229">
        <f t="shared" si="30"/>
        <v>2.378611509555618</v>
      </c>
      <c r="U229">
        <f t="shared" si="30"/>
        <v>1.6929242260053825</v>
      </c>
      <c r="V229" s="2">
        <f t="shared" si="31"/>
        <v>2.0360276936194435</v>
      </c>
      <c r="X229">
        <v>0</v>
      </c>
      <c r="Y229">
        <v>0</v>
      </c>
      <c r="Z229">
        <f t="shared" si="32"/>
        <v>49.30877644337135</v>
      </c>
      <c r="AA229">
        <f t="shared" si="33"/>
        <v>-50.69122355662865</v>
      </c>
    </row>
    <row r="230" spans="1:27">
      <c r="A230">
        <v>37</v>
      </c>
      <c r="B230" t="s">
        <v>1353</v>
      </c>
      <c r="C230" t="s">
        <v>1367</v>
      </c>
      <c r="D230">
        <v>0.10940818300000001</v>
      </c>
      <c r="E230">
        <v>0.68774287199999995</v>
      </c>
      <c r="F230">
        <v>0.16519040700000001</v>
      </c>
      <c r="G230">
        <v>0.59558446799999998</v>
      </c>
      <c r="H230">
        <v>0.49479983500000002</v>
      </c>
      <c r="I230" s="3">
        <v>0</v>
      </c>
      <c r="J230" s="3">
        <v>25.309103544750194</v>
      </c>
      <c r="K230" s="3">
        <v>0</v>
      </c>
      <c r="L230" s="3">
        <f t="shared" si="28"/>
        <v>25.309103544750194</v>
      </c>
      <c r="M230">
        <v>5.25</v>
      </c>
      <c r="N230">
        <v>1.61</v>
      </c>
      <c r="O230">
        <v>4.2</v>
      </c>
      <c r="P230" s="4">
        <f t="shared" si="29"/>
        <v>74.690896455249799</v>
      </c>
      <c r="Q230" s="4">
        <f t="shared" si="26"/>
        <v>115.43855316229762</v>
      </c>
      <c r="R230" s="4">
        <f t="shared" si="27"/>
        <v>74.690896455249799</v>
      </c>
      <c r="S230">
        <f t="shared" si="30"/>
        <v>1.8732676719602406</v>
      </c>
      <c r="T230">
        <f t="shared" si="30"/>
        <v>2.0623508749325614</v>
      </c>
      <c r="U230">
        <f t="shared" si="30"/>
        <v>1.8732676719602406</v>
      </c>
      <c r="V230" s="2">
        <f t="shared" si="31"/>
        <v>1.932763775210697</v>
      </c>
      <c r="X230">
        <v>0</v>
      </c>
      <c r="Y230">
        <v>2</v>
      </c>
      <c r="Z230">
        <f t="shared" si="32"/>
        <v>115.43855316229762</v>
      </c>
      <c r="AA230">
        <f t="shared" si="33"/>
        <v>15.438553162297623</v>
      </c>
    </row>
    <row r="231" spans="1:27">
      <c r="A231">
        <v>37</v>
      </c>
      <c r="B231" t="s">
        <v>1364</v>
      </c>
      <c r="C231" t="s">
        <v>1368</v>
      </c>
      <c r="D231">
        <v>0.52799036200000005</v>
      </c>
      <c r="E231">
        <v>0.21475339199999999</v>
      </c>
      <c r="F231">
        <v>0.25095888700000002</v>
      </c>
      <c r="G231">
        <v>0.45110581300000002</v>
      </c>
      <c r="H231">
        <v>0.47253790699999998</v>
      </c>
      <c r="I231" s="3">
        <v>17.447903071851215</v>
      </c>
      <c r="J231" s="3">
        <v>0</v>
      </c>
      <c r="K231" s="3">
        <v>0</v>
      </c>
      <c r="L231" s="3">
        <f t="shared" si="28"/>
        <v>17.447903071851215</v>
      </c>
      <c r="M231">
        <v>2.29</v>
      </c>
      <c r="N231">
        <v>3.2</v>
      </c>
      <c r="O231">
        <v>3.29</v>
      </c>
      <c r="P231" s="4">
        <f t="shared" si="29"/>
        <v>122.50779496268807</v>
      </c>
      <c r="Q231" s="4">
        <f t="shared" si="26"/>
        <v>82.552096928148785</v>
      </c>
      <c r="R231" s="4">
        <f t="shared" si="27"/>
        <v>82.552096928148785</v>
      </c>
      <c r="S231">
        <f t="shared" si="30"/>
        <v>2.0881637229991559</v>
      </c>
      <c r="T231">
        <f t="shared" si="30"/>
        <v>1.9167281093705579</v>
      </c>
      <c r="U231">
        <f t="shared" si="30"/>
        <v>1.9167281093705579</v>
      </c>
      <c r="V231" s="2">
        <f t="shared" si="31"/>
        <v>1.995174136059916</v>
      </c>
      <c r="X231">
        <v>2</v>
      </c>
      <c r="Y231">
        <v>1</v>
      </c>
      <c r="Z231">
        <f t="shared" si="32"/>
        <v>122.50779496268807</v>
      </c>
      <c r="AA231">
        <f t="shared" si="33"/>
        <v>22.507794962688067</v>
      </c>
    </row>
    <row r="232" spans="1:27">
      <c r="A232">
        <v>38</v>
      </c>
      <c r="B232" t="s">
        <v>1351</v>
      </c>
      <c r="C232" t="s">
        <v>1365</v>
      </c>
      <c r="D232">
        <v>0.26135269900000002</v>
      </c>
      <c r="E232">
        <v>0.40227426900000002</v>
      </c>
      <c r="F232">
        <v>0.33572911500000002</v>
      </c>
      <c r="G232">
        <v>0.243583364</v>
      </c>
      <c r="H232">
        <v>0.32196851700000001</v>
      </c>
      <c r="I232" s="3">
        <v>0</v>
      </c>
      <c r="J232" s="3">
        <v>0</v>
      </c>
      <c r="K232" s="3">
        <v>7.8979900674427341</v>
      </c>
      <c r="L232" s="3">
        <f t="shared" si="28"/>
        <v>7.8979900674427341</v>
      </c>
      <c r="M232">
        <v>3.1</v>
      </c>
      <c r="N232">
        <v>2.25</v>
      </c>
      <c r="O232">
        <v>3.6</v>
      </c>
      <c r="P232" s="4">
        <f t="shared" si="29"/>
        <v>92.102009932557266</v>
      </c>
      <c r="Q232" s="4">
        <f t="shared" si="26"/>
        <v>92.102009932557266</v>
      </c>
      <c r="R232" s="4">
        <f t="shared" si="27"/>
        <v>120.53477417535112</v>
      </c>
      <c r="S232">
        <f t="shared" si="30"/>
        <v>1.9642691078634495</v>
      </c>
      <c r="T232">
        <f t="shared" si="30"/>
        <v>1.9642691078634495</v>
      </c>
      <c r="U232">
        <f t="shared" si="30"/>
        <v>2.081112358560413</v>
      </c>
      <c r="V232" s="2">
        <f t="shared" si="31"/>
        <v>2.0022319627425365</v>
      </c>
      <c r="X232">
        <v>1</v>
      </c>
      <c r="Y232">
        <v>0</v>
      </c>
      <c r="Z232">
        <f t="shared" si="32"/>
        <v>92.102009932557266</v>
      </c>
      <c r="AA232">
        <f t="shared" si="33"/>
        <v>-7.8979900674427341</v>
      </c>
    </row>
    <row r="233" spans="1:27">
      <c r="A233">
        <v>38</v>
      </c>
      <c r="B233" t="s">
        <v>1361</v>
      </c>
      <c r="C233" t="s">
        <v>1348</v>
      </c>
      <c r="D233">
        <v>0.71684784599999996</v>
      </c>
      <c r="E233">
        <v>7.6702533000000003E-2</v>
      </c>
      <c r="F233">
        <v>0.19235551000000001</v>
      </c>
      <c r="G233">
        <v>0.40984500699999998</v>
      </c>
      <c r="H233">
        <v>0.30359316800000002</v>
      </c>
      <c r="I233" s="3">
        <v>12.709972955553736</v>
      </c>
      <c r="J233" s="3">
        <v>0</v>
      </c>
      <c r="K233" s="3">
        <v>0</v>
      </c>
      <c r="L233" s="3">
        <f t="shared" si="28"/>
        <v>12.709972955553736</v>
      </c>
      <c r="M233">
        <v>1.53</v>
      </c>
      <c r="N233">
        <v>5.75</v>
      </c>
      <c r="O233">
        <v>4.5</v>
      </c>
      <c r="P233" s="4">
        <f t="shared" si="29"/>
        <v>106.73628566644348</v>
      </c>
      <c r="Q233" s="4">
        <f t="shared" si="26"/>
        <v>87.290027044446262</v>
      </c>
      <c r="R233" s="4">
        <f t="shared" si="27"/>
        <v>87.290027044446262</v>
      </c>
      <c r="S233">
        <f t="shared" si="30"/>
        <v>2.0283120856454331</v>
      </c>
      <c r="T233">
        <f t="shared" si="30"/>
        <v>1.9409646280471808</v>
      </c>
      <c r="U233">
        <f t="shared" si="30"/>
        <v>1.9409646280471808</v>
      </c>
      <c r="V233" s="2">
        <f t="shared" si="31"/>
        <v>1.9762232939652935</v>
      </c>
      <c r="X233">
        <v>1</v>
      </c>
      <c r="Y233">
        <v>0</v>
      </c>
      <c r="Z233">
        <f t="shared" si="32"/>
        <v>106.73628566644348</v>
      </c>
      <c r="AA233">
        <f t="shared" si="33"/>
        <v>6.7362856664434787</v>
      </c>
    </row>
    <row r="234" spans="1:27">
      <c r="A234">
        <v>38</v>
      </c>
      <c r="B234" t="s">
        <v>1359</v>
      </c>
      <c r="C234" t="s">
        <v>1364</v>
      </c>
      <c r="D234">
        <v>0.40461489299999998</v>
      </c>
      <c r="E234">
        <v>0.31387010300000001</v>
      </c>
      <c r="F234">
        <v>0.27866266000000001</v>
      </c>
      <c r="G234">
        <v>0.41379258299999999</v>
      </c>
      <c r="H234">
        <v>0.472638059</v>
      </c>
      <c r="I234" s="3">
        <v>0.21407969260291657</v>
      </c>
      <c r="J234" s="3">
        <v>0</v>
      </c>
      <c r="K234" s="3">
        <v>0</v>
      </c>
      <c r="L234" s="3">
        <f t="shared" si="28"/>
        <v>0.21407969260291657</v>
      </c>
      <c r="M234">
        <v>2.62</v>
      </c>
      <c r="N234">
        <v>2.62</v>
      </c>
      <c r="O234">
        <v>3.5</v>
      </c>
      <c r="P234" s="4">
        <f t="shared" si="29"/>
        <v>100.34680910201672</v>
      </c>
      <c r="Q234" s="4">
        <f t="shared" si="26"/>
        <v>99.785920307397078</v>
      </c>
      <c r="R234" s="4">
        <f t="shared" si="27"/>
        <v>99.785920307397078</v>
      </c>
      <c r="S234">
        <f t="shared" si="30"/>
        <v>2.0015035670435406</v>
      </c>
      <c r="T234">
        <f t="shared" si="30"/>
        <v>1.9990692670972372</v>
      </c>
      <c r="U234">
        <f t="shared" si="30"/>
        <v>1.9990692670972372</v>
      </c>
      <c r="V234" s="2">
        <f t="shared" si="31"/>
        <v>1.9943521878799513</v>
      </c>
      <c r="X234">
        <v>1</v>
      </c>
      <c r="Y234">
        <v>2</v>
      </c>
      <c r="Z234">
        <f t="shared" si="32"/>
        <v>99.785920307397078</v>
      </c>
      <c r="AA234">
        <f t="shared" si="33"/>
        <v>-0.21407969260292248</v>
      </c>
    </row>
    <row r="235" spans="1:27">
      <c r="A235">
        <v>38</v>
      </c>
      <c r="B235" t="s">
        <v>1362</v>
      </c>
      <c r="C235" t="s">
        <v>1358</v>
      </c>
      <c r="D235">
        <v>0.62165616999999995</v>
      </c>
      <c r="E235">
        <v>8.9885733999999995E-2</v>
      </c>
      <c r="F235">
        <v>0.106997391</v>
      </c>
      <c r="G235">
        <v>0.70519077699999999</v>
      </c>
      <c r="H235">
        <v>0.59405198999999997</v>
      </c>
      <c r="I235" s="3">
        <v>0</v>
      </c>
      <c r="J235" s="3">
        <v>7.229568930368151</v>
      </c>
      <c r="K235" s="3">
        <v>4.6314961480319381</v>
      </c>
      <c r="L235" s="3">
        <f t="shared" si="28"/>
        <v>11.861065078400088</v>
      </c>
      <c r="M235">
        <v>1.1000000000000001</v>
      </c>
      <c r="N235">
        <v>21</v>
      </c>
      <c r="O235">
        <v>11</v>
      </c>
      <c r="P235" s="4">
        <f t="shared" si="29"/>
        <v>88.138934921599912</v>
      </c>
      <c r="Q235" s="4">
        <f t="shared" si="26"/>
        <v>239.95988245933108</v>
      </c>
      <c r="R235" s="4">
        <f t="shared" si="27"/>
        <v>139.08539254995122</v>
      </c>
      <c r="S235">
        <f t="shared" si="30"/>
        <v>1.9451677981540825</v>
      </c>
      <c r="T235">
        <f t="shared" si="30"/>
        <v>2.380138640532977</v>
      </c>
      <c r="U235">
        <f t="shared" si="30"/>
        <v>2.1432815205881988</v>
      </c>
      <c r="V235" s="2">
        <f t="shared" si="31"/>
        <v>1.6524916030153189</v>
      </c>
      <c r="X235">
        <v>2</v>
      </c>
      <c r="Y235">
        <v>1</v>
      </c>
      <c r="Z235">
        <f t="shared" si="32"/>
        <v>88.138934921599912</v>
      </c>
      <c r="AA235">
        <f t="shared" si="33"/>
        <v>-11.861065078400088</v>
      </c>
    </row>
    <row r="236" spans="1:27">
      <c r="A236">
        <v>38</v>
      </c>
      <c r="B236" t="s">
        <v>1363</v>
      </c>
      <c r="C236" t="s">
        <v>1360</v>
      </c>
      <c r="D236">
        <v>0.15888639299999999</v>
      </c>
      <c r="E236">
        <v>0.62338926100000003</v>
      </c>
      <c r="F236">
        <v>0.181923739</v>
      </c>
      <c r="G236">
        <v>0.64109488699999995</v>
      </c>
      <c r="H236">
        <v>0.58208533299999998</v>
      </c>
      <c r="I236" s="3">
        <v>0</v>
      </c>
      <c r="J236" s="3">
        <v>50.362314632771501</v>
      </c>
      <c r="K236" s="3">
        <v>7.1822828900079383</v>
      </c>
      <c r="L236" s="3">
        <f t="shared" si="28"/>
        <v>57.544597522779441</v>
      </c>
      <c r="M236">
        <v>2.4</v>
      </c>
      <c r="N236">
        <v>2.9</v>
      </c>
      <c r="O236">
        <v>3.5</v>
      </c>
      <c r="P236" s="4">
        <f t="shared" si="29"/>
        <v>42.455402477220559</v>
      </c>
      <c r="Q236" s="4">
        <f t="shared" si="26"/>
        <v>188.50611491225791</v>
      </c>
      <c r="R236" s="4">
        <f t="shared" si="27"/>
        <v>67.593392592248335</v>
      </c>
      <c r="S236">
        <f t="shared" si="30"/>
        <v>1.6279329623481043</v>
      </c>
      <c r="T236">
        <f t="shared" si="30"/>
        <v>2.2753254427623797</v>
      </c>
      <c r="U236">
        <f t="shared" si="30"/>
        <v>1.8299042447437852</v>
      </c>
      <c r="V236" s="2">
        <f t="shared" si="31"/>
        <v>2.0099728649471933</v>
      </c>
      <c r="X236">
        <v>2</v>
      </c>
      <c r="Y236">
        <v>3</v>
      </c>
      <c r="Z236">
        <f t="shared" si="32"/>
        <v>188.50611491225791</v>
      </c>
      <c r="AA236">
        <f t="shared" si="33"/>
        <v>88.506114912257914</v>
      </c>
    </row>
    <row r="237" spans="1:27">
      <c r="A237">
        <v>38</v>
      </c>
      <c r="B237" t="s">
        <v>1349</v>
      </c>
      <c r="C237" t="s">
        <v>1356</v>
      </c>
      <c r="D237">
        <v>0.26503853799999999</v>
      </c>
      <c r="E237">
        <v>0.42263382399999999</v>
      </c>
      <c r="F237">
        <v>0.31111631200000001</v>
      </c>
      <c r="G237">
        <v>0.30076223099999999</v>
      </c>
      <c r="H237">
        <v>0.37182101499999998</v>
      </c>
      <c r="I237" s="3">
        <v>0</v>
      </c>
      <c r="J237" s="3">
        <v>29.460005165581205</v>
      </c>
      <c r="K237" s="3">
        <v>17.053260724138632</v>
      </c>
      <c r="L237" s="3">
        <f t="shared" si="28"/>
        <v>46.513265889719833</v>
      </c>
      <c r="M237">
        <v>1.83</v>
      </c>
      <c r="N237">
        <v>4.2</v>
      </c>
      <c r="O237">
        <v>3.8</v>
      </c>
      <c r="P237" s="4">
        <f t="shared" si="29"/>
        <v>53.48673411028016</v>
      </c>
      <c r="Q237" s="4">
        <f t="shared" si="26"/>
        <v>177.21875580572123</v>
      </c>
      <c r="R237" s="4">
        <f t="shared" si="27"/>
        <v>118.28912486200696</v>
      </c>
      <c r="S237">
        <f t="shared" si="30"/>
        <v>1.7282460807668569</v>
      </c>
      <c r="T237">
        <f t="shared" si="30"/>
        <v>2.2485096831936655</v>
      </c>
      <c r="U237">
        <f t="shared" si="30"/>
        <v>2.0729448187655191</v>
      </c>
      <c r="V237" s="2">
        <f t="shared" si="31"/>
        <v>2.0532750072536818</v>
      </c>
      <c r="X237">
        <v>5</v>
      </c>
      <c r="Y237">
        <v>1</v>
      </c>
      <c r="Z237">
        <f t="shared" si="32"/>
        <v>53.48673411028016</v>
      </c>
      <c r="AA237">
        <f t="shared" si="33"/>
        <v>-46.51326588971984</v>
      </c>
    </row>
    <row r="238" spans="1:27">
      <c r="A238">
        <v>38</v>
      </c>
      <c r="B238" t="s">
        <v>1367</v>
      </c>
      <c r="C238" t="s">
        <v>1354</v>
      </c>
      <c r="D238">
        <v>0.62472716299999997</v>
      </c>
      <c r="E238">
        <v>0.11468418499999999</v>
      </c>
      <c r="F238">
        <v>0.12668437199999999</v>
      </c>
      <c r="G238">
        <v>0.72481937399999996</v>
      </c>
      <c r="H238">
        <v>0.62717468200000004</v>
      </c>
      <c r="I238" s="3">
        <v>0.48214978701370076</v>
      </c>
      <c r="J238" s="3">
        <v>0</v>
      </c>
      <c r="K238" s="3">
        <v>0</v>
      </c>
      <c r="L238" s="3">
        <f t="shared" si="28"/>
        <v>0.48214978701370076</v>
      </c>
      <c r="M238">
        <v>1.5</v>
      </c>
      <c r="N238">
        <v>5.75</v>
      </c>
      <c r="O238">
        <v>4.75</v>
      </c>
      <c r="P238" s="4">
        <f t="shared" si="29"/>
        <v>100.24107489350685</v>
      </c>
      <c r="Q238" s="4">
        <f t="shared" si="26"/>
        <v>99.517850212986303</v>
      </c>
      <c r="R238" s="4">
        <f t="shared" si="27"/>
        <v>99.517850212986303</v>
      </c>
      <c r="S238">
        <f t="shared" si="30"/>
        <v>2.0010457149874479</v>
      </c>
      <c r="T238">
        <f t="shared" si="30"/>
        <v>1.9979009858081431</v>
      </c>
      <c r="U238">
        <f t="shared" si="30"/>
        <v>1.9979009858081431</v>
      </c>
      <c r="V238" s="2">
        <f t="shared" si="31"/>
        <v>1.7323380905308039</v>
      </c>
      <c r="X238">
        <v>2</v>
      </c>
      <c r="Y238">
        <v>1</v>
      </c>
      <c r="Z238">
        <f t="shared" si="32"/>
        <v>100.24107489350685</v>
      </c>
      <c r="AA238">
        <f t="shared" si="33"/>
        <v>0.2410748935068483</v>
      </c>
    </row>
    <row r="239" spans="1:27">
      <c r="A239">
        <v>38</v>
      </c>
      <c r="B239" t="s">
        <v>1357</v>
      </c>
      <c r="C239" t="s">
        <v>1366</v>
      </c>
      <c r="D239">
        <v>0.10326590400000001</v>
      </c>
      <c r="E239">
        <v>0.425804919</v>
      </c>
      <c r="F239">
        <v>0.47085156299999997</v>
      </c>
      <c r="G239">
        <v>6.1506797000000002E-2</v>
      </c>
      <c r="H239">
        <v>9.4055142999999994E-2</v>
      </c>
      <c r="I239" s="3">
        <v>0</v>
      </c>
      <c r="J239" s="3">
        <v>8.170359815618534</v>
      </c>
      <c r="K239" s="3">
        <v>30.101136999947158</v>
      </c>
      <c r="L239" s="3">
        <f t="shared" si="28"/>
        <v>38.27149681556569</v>
      </c>
      <c r="M239">
        <v>4</v>
      </c>
      <c r="N239">
        <v>1.85</v>
      </c>
      <c r="O239">
        <v>3.8</v>
      </c>
      <c r="P239" s="4">
        <f t="shared" si="29"/>
        <v>61.728503184434302</v>
      </c>
      <c r="Q239" s="4">
        <f t="shared" si="26"/>
        <v>76.843668843328601</v>
      </c>
      <c r="R239" s="4">
        <f t="shared" si="27"/>
        <v>176.11282378423351</v>
      </c>
      <c r="S239">
        <f t="shared" si="30"/>
        <v>1.7904857461616344</v>
      </c>
      <c r="T239">
        <f t="shared" si="30"/>
        <v>1.8856080917489366</v>
      </c>
      <c r="U239">
        <f t="shared" si="30"/>
        <v>2.245790980589415</v>
      </c>
      <c r="V239" s="2">
        <f t="shared" si="31"/>
        <v>2.0452315233312248</v>
      </c>
      <c r="X239">
        <v>0</v>
      </c>
      <c r="Y239">
        <v>1</v>
      </c>
      <c r="Z239">
        <f t="shared" si="32"/>
        <v>76.843668843328601</v>
      </c>
      <c r="AA239">
        <f t="shared" si="33"/>
        <v>-23.156331156671399</v>
      </c>
    </row>
    <row r="240" spans="1:27">
      <c r="A240">
        <v>38</v>
      </c>
      <c r="B240" t="s">
        <v>1368</v>
      </c>
      <c r="C240" t="s">
        <v>1353</v>
      </c>
      <c r="D240">
        <v>0.541564304</v>
      </c>
      <c r="E240">
        <v>0.192044723</v>
      </c>
      <c r="F240">
        <v>0.26177659800000003</v>
      </c>
      <c r="G240">
        <v>0.39168046200000001</v>
      </c>
      <c r="H240">
        <v>0.41492686699999998</v>
      </c>
      <c r="I240" s="3">
        <v>0</v>
      </c>
      <c r="J240" s="3">
        <v>0.45097933341627972</v>
      </c>
      <c r="K240" s="3">
        <v>0.27175423211454691</v>
      </c>
      <c r="L240" s="3">
        <f t="shared" si="28"/>
        <v>0.72273356553082668</v>
      </c>
      <c r="M240">
        <v>1.61</v>
      </c>
      <c r="N240">
        <v>5.5</v>
      </c>
      <c r="O240">
        <v>4</v>
      </c>
      <c r="P240" s="4">
        <f t="shared" si="29"/>
        <v>99.277266434469169</v>
      </c>
      <c r="Q240" s="4">
        <f t="shared" si="26"/>
        <v>101.75765276825871</v>
      </c>
      <c r="R240" s="4">
        <f t="shared" si="27"/>
        <v>100.36428336292735</v>
      </c>
      <c r="S240">
        <f t="shared" si="30"/>
        <v>1.9968498105054799</v>
      </c>
      <c r="T240">
        <f t="shared" si="30"/>
        <v>2.0075670806004275</v>
      </c>
      <c r="U240">
        <f t="shared" si="30"/>
        <v>2.0015791879274167</v>
      </c>
      <c r="V240" s="2">
        <f t="shared" si="31"/>
        <v>1.990931832160002</v>
      </c>
      <c r="X240">
        <v>3</v>
      </c>
      <c r="Y240">
        <v>1</v>
      </c>
      <c r="Z240">
        <f t="shared" si="32"/>
        <v>99.277266434469169</v>
      </c>
      <c r="AA240">
        <f t="shared" si="33"/>
        <v>-0.7227335655308309</v>
      </c>
    </row>
    <row r="241" spans="1:27">
      <c r="A241">
        <v>38</v>
      </c>
      <c r="B241" t="s">
        <v>1355</v>
      </c>
      <c r="C241" t="s">
        <v>1350</v>
      </c>
      <c r="D241">
        <v>0.47689105799999998</v>
      </c>
      <c r="E241">
        <v>0.22244286599999999</v>
      </c>
      <c r="F241">
        <v>0.29886930699999997</v>
      </c>
      <c r="G241">
        <v>0.31172167200000001</v>
      </c>
      <c r="H241">
        <v>0.36747582400000001</v>
      </c>
      <c r="I241" s="3">
        <v>0</v>
      </c>
      <c r="J241" s="3">
        <v>8.3818079333803208</v>
      </c>
      <c r="K241" s="3">
        <v>11.575427602023238</v>
      </c>
      <c r="L241" s="3">
        <f t="shared" si="28"/>
        <v>19.957235535403559</v>
      </c>
      <c r="M241">
        <v>1.53</v>
      </c>
      <c r="N241">
        <v>6</v>
      </c>
      <c r="O241">
        <v>4.33</v>
      </c>
      <c r="P241" s="4">
        <f t="shared" si="29"/>
        <v>80.042764464596445</v>
      </c>
      <c r="Q241" s="4">
        <f t="shared" si="26"/>
        <v>130.33361206487837</v>
      </c>
      <c r="R241" s="4">
        <f t="shared" si="27"/>
        <v>130.16436598135707</v>
      </c>
      <c r="S241">
        <f t="shared" si="30"/>
        <v>1.9033220796016899</v>
      </c>
      <c r="T241">
        <f t="shared" si="30"/>
        <v>2.1150564314596507</v>
      </c>
      <c r="U241">
        <f t="shared" si="30"/>
        <v>2.1144921073059626</v>
      </c>
      <c r="V241" s="2">
        <f t="shared" si="31"/>
        <v>2.0101132853891301</v>
      </c>
      <c r="X241">
        <v>1</v>
      </c>
      <c r="Y241">
        <v>0</v>
      </c>
      <c r="Z241">
        <f t="shared" si="32"/>
        <v>80.042764464596445</v>
      </c>
      <c r="AA241">
        <f t="shared" si="33"/>
        <v>-19.957235535403555</v>
      </c>
    </row>
    <row r="242" spans="1:27">
      <c r="I242" s="3"/>
      <c r="J242" s="3"/>
      <c r="K242" s="3"/>
      <c r="L242" s="3">
        <f t="shared" si="28"/>
        <v>0</v>
      </c>
      <c r="P242" s="4">
        <f t="shared" si="29"/>
        <v>100</v>
      </c>
      <c r="Q242" s="4">
        <f t="shared" si="26"/>
        <v>100</v>
      </c>
      <c r="R242" s="4">
        <f t="shared" si="27"/>
        <v>100</v>
      </c>
      <c r="S242">
        <f t="shared" si="30"/>
        <v>2</v>
      </c>
      <c r="T242">
        <f t="shared" si="30"/>
        <v>2</v>
      </c>
      <c r="U242">
        <f t="shared" si="30"/>
        <v>2</v>
      </c>
      <c r="V242" s="2">
        <f t="shared" si="31"/>
        <v>0</v>
      </c>
      <c r="AA242">
        <f>SUM(AA2:AA241)</f>
        <v>-88.076144841299794</v>
      </c>
    </row>
    <row r="243" spans="1:27">
      <c r="I243" s="3"/>
      <c r="J243" s="3"/>
      <c r="K243" s="3"/>
      <c r="L243" s="3">
        <f t="shared" si="28"/>
        <v>0</v>
      </c>
      <c r="P243" s="4">
        <f t="shared" si="29"/>
        <v>100</v>
      </c>
      <c r="Q243" s="4">
        <f t="shared" si="26"/>
        <v>100</v>
      </c>
      <c r="R243" s="4">
        <f t="shared" si="27"/>
        <v>100</v>
      </c>
      <c r="S243">
        <f t="shared" si="30"/>
        <v>2</v>
      </c>
      <c r="T243">
        <f t="shared" si="30"/>
        <v>2</v>
      </c>
      <c r="U243">
        <f t="shared" si="30"/>
        <v>2</v>
      </c>
      <c r="V243" s="2">
        <f t="shared" si="31"/>
        <v>0</v>
      </c>
    </row>
    <row r="244" spans="1:27">
      <c r="I244" s="3"/>
      <c r="J244" s="3"/>
      <c r="K244" s="3"/>
      <c r="L244" s="3">
        <f t="shared" si="28"/>
        <v>0</v>
      </c>
      <c r="P244" s="4">
        <f t="shared" si="29"/>
        <v>100</v>
      </c>
      <c r="Q244" s="4">
        <f t="shared" si="26"/>
        <v>100</v>
      </c>
      <c r="R244" s="4">
        <f t="shared" si="27"/>
        <v>100</v>
      </c>
      <c r="S244">
        <f t="shared" si="30"/>
        <v>2</v>
      </c>
      <c r="T244">
        <f t="shared" si="30"/>
        <v>2</v>
      </c>
      <c r="U244">
        <f t="shared" si="30"/>
        <v>2</v>
      </c>
      <c r="V244" s="2">
        <f t="shared" si="31"/>
        <v>0</v>
      </c>
    </row>
    <row r="245" spans="1:27">
      <c r="I245" s="3"/>
      <c r="J245" s="3"/>
      <c r="K245" s="3"/>
      <c r="L245" s="3">
        <f t="shared" si="28"/>
        <v>0</v>
      </c>
      <c r="P245" s="4">
        <f t="shared" si="29"/>
        <v>100</v>
      </c>
      <c r="Q245" s="4">
        <f t="shared" si="26"/>
        <v>100</v>
      </c>
      <c r="R245" s="4">
        <f t="shared" si="27"/>
        <v>100</v>
      </c>
      <c r="S245">
        <f t="shared" si="30"/>
        <v>2</v>
      </c>
      <c r="T245">
        <f t="shared" si="30"/>
        <v>2</v>
      </c>
      <c r="U245">
        <f t="shared" si="30"/>
        <v>2</v>
      </c>
      <c r="V245" s="2">
        <f t="shared" si="31"/>
        <v>0</v>
      </c>
    </row>
    <row r="246" spans="1:27">
      <c r="I246" s="3"/>
      <c r="J246" s="3"/>
      <c r="K246" s="3"/>
      <c r="L246" s="3">
        <f t="shared" si="28"/>
        <v>0</v>
      </c>
      <c r="P246" s="4">
        <f t="shared" si="29"/>
        <v>100</v>
      </c>
      <c r="Q246" s="4">
        <f t="shared" si="26"/>
        <v>100</v>
      </c>
      <c r="R246" s="4">
        <f t="shared" si="27"/>
        <v>100</v>
      </c>
      <c r="S246">
        <f t="shared" si="30"/>
        <v>2</v>
      </c>
      <c r="T246">
        <f t="shared" si="30"/>
        <v>2</v>
      </c>
      <c r="U246">
        <f t="shared" si="30"/>
        <v>2</v>
      </c>
      <c r="V246" s="2">
        <f t="shared" si="31"/>
        <v>0</v>
      </c>
    </row>
    <row r="247" spans="1:27">
      <c r="I247" s="3"/>
      <c r="J247" s="3"/>
      <c r="K247" s="3"/>
      <c r="L247" s="3">
        <f t="shared" si="28"/>
        <v>0</v>
      </c>
      <c r="P247" s="4">
        <f t="shared" si="29"/>
        <v>100</v>
      </c>
      <c r="Q247" s="4">
        <f t="shared" si="26"/>
        <v>100</v>
      </c>
      <c r="R247" s="4">
        <f t="shared" si="27"/>
        <v>100</v>
      </c>
      <c r="S247">
        <f t="shared" si="30"/>
        <v>2</v>
      </c>
      <c r="T247">
        <f t="shared" si="30"/>
        <v>2</v>
      </c>
      <c r="U247">
        <f t="shared" si="30"/>
        <v>2</v>
      </c>
      <c r="V247" s="2">
        <f t="shared" si="31"/>
        <v>0</v>
      </c>
    </row>
    <row r="248" spans="1:27">
      <c r="I248" s="3"/>
      <c r="J248" s="3"/>
      <c r="K248" s="3"/>
      <c r="L248" s="3">
        <f t="shared" si="28"/>
        <v>0</v>
      </c>
      <c r="P248" s="4">
        <f t="shared" si="29"/>
        <v>100</v>
      </c>
      <c r="Q248" s="4">
        <f t="shared" si="26"/>
        <v>100</v>
      </c>
      <c r="R248" s="4">
        <f t="shared" si="27"/>
        <v>100</v>
      </c>
      <c r="S248">
        <f t="shared" si="30"/>
        <v>2</v>
      </c>
      <c r="T248">
        <f t="shared" si="30"/>
        <v>2</v>
      </c>
      <c r="U248">
        <f t="shared" si="30"/>
        <v>2</v>
      </c>
      <c r="V248" s="2">
        <f t="shared" si="31"/>
        <v>0</v>
      </c>
    </row>
    <row r="249" spans="1:27">
      <c r="I249" s="3"/>
      <c r="J249" s="3"/>
      <c r="K249" s="3"/>
      <c r="L249" s="3">
        <f t="shared" si="28"/>
        <v>0</v>
      </c>
      <c r="P249" s="4">
        <f t="shared" si="29"/>
        <v>100</v>
      </c>
      <c r="Q249" s="4">
        <f t="shared" si="26"/>
        <v>100</v>
      </c>
      <c r="R249" s="4">
        <f t="shared" si="27"/>
        <v>100</v>
      </c>
      <c r="S249">
        <f t="shared" si="30"/>
        <v>2</v>
      </c>
      <c r="T249">
        <f t="shared" si="30"/>
        <v>2</v>
      </c>
      <c r="U249">
        <f t="shared" si="30"/>
        <v>2</v>
      </c>
      <c r="V249" s="2">
        <f t="shared" si="31"/>
        <v>0</v>
      </c>
    </row>
    <row r="250" spans="1:27">
      <c r="I250" s="3"/>
      <c r="J250" s="3"/>
      <c r="K250" s="3"/>
      <c r="L250" s="3">
        <f t="shared" si="28"/>
        <v>0</v>
      </c>
      <c r="P250" s="4">
        <f t="shared" si="29"/>
        <v>100</v>
      </c>
      <c r="Q250" s="4">
        <f t="shared" si="26"/>
        <v>100</v>
      </c>
      <c r="R250" s="4">
        <f t="shared" si="27"/>
        <v>100</v>
      </c>
      <c r="S250">
        <f t="shared" si="30"/>
        <v>2</v>
      </c>
      <c r="T250">
        <f t="shared" si="30"/>
        <v>2</v>
      </c>
      <c r="U250">
        <f t="shared" si="30"/>
        <v>2</v>
      </c>
      <c r="V250" s="2">
        <f t="shared" si="31"/>
        <v>0</v>
      </c>
    </row>
    <row r="251" spans="1:27">
      <c r="I251" s="3"/>
      <c r="J251" s="3"/>
      <c r="K251" s="3"/>
      <c r="L251" s="3">
        <f t="shared" si="28"/>
        <v>0</v>
      </c>
      <c r="P251" s="4">
        <f t="shared" si="29"/>
        <v>100</v>
      </c>
      <c r="Q251" s="4">
        <f t="shared" si="26"/>
        <v>100</v>
      </c>
      <c r="R251" s="4">
        <f t="shared" si="27"/>
        <v>100</v>
      </c>
      <c r="S251">
        <f t="shared" si="30"/>
        <v>2</v>
      </c>
      <c r="T251">
        <f t="shared" si="30"/>
        <v>2</v>
      </c>
      <c r="U251">
        <f t="shared" si="30"/>
        <v>2</v>
      </c>
      <c r="V251" s="2">
        <f t="shared" si="31"/>
        <v>0</v>
      </c>
    </row>
  </sheetData>
  <conditionalFormatting sqref="D2:H11">
    <cfRule type="cellIs" dxfId="11" priority="5" operator="lessThanOrEqual">
      <formula>0.5</formula>
    </cfRule>
    <cfRule type="cellIs" dxfId="10" priority="6" operator="greaterThan">
      <formula>0.5</formula>
    </cfRule>
  </conditionalFormatting>
  <conditionalFormatting sqref="D32:H41">
    <cfRule type="cellIs" dxfId="9" priority="3" operator="lessThanOrEqual">
      <formula>0.5</formula>
    </cfRule>
    <cfRule type="cellIs" dxfId="8" priority="4" operator="greaterThan">
      <formula>0.5</formula>
    </cfRule>
  </conditionalFormatting>
  <conditionalFormatting sqref="D82:H91">
    <cfRule type="cellIs" dxfId="7" priority="1" operator="lessThanOrEqual">
      <formula>0.5</formula>
    </cfRule>
    <cfRule type="cellIs" dxfId="6" priority="2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LaLiga2018</vt:lpstr>
      <vt:lpstr>LaLiga2019</vt:lpstr>
      <vt:lpstr>Bunda2018</vt:lpstr>
      <vt:lpstr>Bunda2019</vt:lpstr>
      <vt:lpstr>Ligue12018</vt:lpstr>
      <vt:lpstr>Ligue12019</vt:lpstr>
      <vt:lpstr>PL2018</vt:lpstr>
      <vt:lpstr>PL2019</vt:lpstr>
      <vt:lpstr>SerieA2018</vt:lpstr>
      <vt:lpstr>SerieA2019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Kushal Shah</cp:lastModifiedBy>
  <dcterms:created xsi:type="dcterms:W3CDTF">2020-06-05T04:24:34Z</dcterms:created>
  <dcterms:modified xsi:type="dcterms:W3CDTF">2020-09-28T17:32:06Z</dcterms:modified>
</cp:coreProperties>
</file>