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doc\"/>
    </mc:Choice>
  </mc:AlternateContent>
  <xr:revisionPtr revIDLastSave="0" documentId="13_ncr:1_{8248F74C-5C46-4BE5-AEAC-1E42BF5FEACC}" xr6:coauthVersionLast="47" xr6:coauthVersionMax="47" xr10:uidLastSave="{00000000-0000-0000-0000-000000000000}"/>
  <bookViews>
    <workbookView xWindow="1416" yWindow="192" windowWidth="20508" windowHeight="11688" xr2:uid="{EEFBBBD4-DAC4-4F35-8600-CC9D3F6E2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N11" i="1" s="1"/>
  <c r="O11" i="1" s="1"/>
  <c r="P11" i="1" s="1"/>
  <c r="Q11" i="1" s="1"/>
  <c r="R11" i="1" s="1"/>
  <c r="L11" i="1"/>
  <c r="K11" i="1"/>
  <c r="I20" i="1"/>
  <c r="I19" i="1"/>
  <c r="I18" i="1"/>
  <c r="I17" i="1"/>
  <c r="I16" i="1"/>
  <c r="I15" i="1"/>
  <c r="I14" i="1"/>
  <c r="I13" i="1"/>
  <c r="AG24" i="1"/>
  <c r="AG25" i="1" s="1"/>
  <c r="Z27" i="1"/>
  <c r="Z29" i="1" s="1"/>
  <c r="Z26" i="1"/>
  <c r="Z28" i="1" s="1"/>
  <c r="AC24" i="1" s="1"/>
  <c r="AG8" i="1"/>
  <c r="AF8" i="1"/>
  <c r="AF9" i="1"/>
  <c r="AH7" i="1"/>
  <c r="AH9" i="1" s="1"/>
  <c r="AG7" i="1"/>
  <c r="AG9" i="1" s="1"/>
  <c r="AF7" i="1"/>
  <c r="AE7" i="1"/>
  <c r="AE8" i="1" s="1"/>
  <c r="AD7" i="1"/>
  <c r="AD9" i="1" s="1"/>
  <c r="AC7" i="1"/>
  <c r="AC8" i="1" s="1"/>
  <c r="AB7" i="1"/>
  <c r="AB8" i="1" s="1"/>
  <c r="B10" i="1"/>
  <c r="AA13" i="1" s="1"/>
  <c r="X6" i="1"/>
  <c r="V7" i="1" s="1"/>
  <c r="AB9" i="1" l="1"/>
  <c r="AC9" i="1"/>
  <c r="AE9" i="1"/>
  <c r="Z13" i="1"/>
  <c r="AD8" i="1"/>
  <c r="AD13" i="1" s="1"/>
  <c r="E16" i="1"/>
  <c r="Z12" i="1"/>
  <c r="E18" i="1"/>
  <c r="E11" i="1"/>
  <c r="AA11" i="1"/>
  <c r="Z11" i="1"/>
  <c r="E13" i="1"/>
  <c r="E21" i="1"/>
  <c r="AH8" i="1"/>
  <c r="AH13" i="1" s="1"/>
  <c r="AA15" i="1"/>
  <c r="AA14" i="1"/>
  <c r="E17" i="1"/>
  <c r="AA12" i="1"/>
  <c r="E10" i="1"/>
  <c r="E19" i="1"/>
  <c r="AA16" i="1"/>
  <c r="E12" i="1"/>
  <c r="E20" i="1"/>
  <c r="E14" i="1"/>
  <c r="E22" i="1"/>
  <c r="Z15" i="1"/>
  <c r="Z14" i="1"/>
  <c r="E24" i="1"/>
  <c r="AF13" i="1"/>
  <c r="E9" i="1"/>
  <c r="E15" i="1"/>
  <c r="E23" i="1"/>
  <c r="AC25" i="1"/>
  <c r="AC23" i="1"/>
  <c r="AC22" i="1"/>
  <c r="AG18" i="1" s="1"/>
  <c r="J7" i="1"/>
  <c r="N7" i="1"/>
  <c r="G7" i="1"/>
  <c r="O7" i="1"/>
  <c r="P7" i="1"/>
  <c r="H7" i="1"/>
  <c r="I7" i="1"/>
  <c r="Q7" i="1"/>
  <c r="R7" i="1"/>
  <c r="K7" i="1"/>
  <c r="S7" i="1"/>
  <c r="L7" i="1"/>
  <c r="T7" i="1"/>
  <c r="M7" i="1"/>
  <c r="U7" i="1"/>
  <c r="AE13" i="1" l="1"/>
  <c r="AG13" i="1"/>
  <c r="AC13" i="1"/>
  <c r="AB13" i="1"/>
  <c r="AD12" i="1"/>
  <c r="AE12" i="1"/>
  <c r="AC12" i="1"/>
  <c r="AH12" i="1"/>
  <c r="AG12" i="1"/>
  <c r="AB12" i="1"/>
  <c r="AF12" i="1"/>
  <c r="AG15" i="1"/>
  <c r="AH15" i="1"/>
  <c r="AF15" i="1"/>
  <c r="AE15" i="1"/>
  <c r="AD15" i="1"/>
  <c r="AC15" i="1"/>
  <c r="AB15" i="1"/>
  <c r="AC11" i="1"/>
  <c r="AH11" i="1"/>
  <c r="AG11" i="1"/>
  <c r="AB11" i="1"/>
  <c r="AE11" i="1"/>
  <c r="AF11" i="1"/>
  <c r="AD11" i="1"/>
  <c r="AF14" i="1"/>
  <c r="AG14" i="1"/>
  <c r="AE14" i="1"/>
  <c r="AC14" i="1"/>
  <c r="AB14" i="1"/>
  <c r="AD14" i="1"/>
  <c r="AH14" i="1"/>
  <c r="AG19" i="1"/>
  <c r="AG26" i="1"/>
  <c r="X16" i="1" l="1"/>
  <c r="Z16" i="1" s="1"/>
  <c r="AH16" i="1" l="1"/>
  <c r="AG16" i="1"/>
  <c r="AE16" i="1"/>
  <c r="AD16" i="1"/>
  <c r="AC16" i="1"/>
  <c r="AB16" i="1"/>
  <c r="AF16" i="1"/>
  <c r="AG21" i="1" l="1"/>
  <c r="AG27" i="1" s="1"/>
  <c r="AG22" i="1"/>
  <c r="AM16" i="1" l="1"/>
  <c r="AK16" i="1"/>
  <c r="AM13" i="1"/>
  <c r="AQ13" i="1"/>
  <c r="AO11" i="1"/>
  <c r="AM11" i="1"/>
  <c r="AQ15" i="1"/>
  <c r="AL13" i="1"/>
  <c r="AM15" i="1"/>
  <c r="AM14" i="1"/>
  <c r="AQ14" i="1"/>
  <c r="AL12" i="1"/>
  <c r="AK13" i="1"/>
  <c r="AN14" i="1"/>
  <c r="AO14" i="1"/>
  <c r="AL15" i="1"/>
  <c r="AN12" i="1"/>
  <c r="AQ12" i="1"/>
  <c r="AM12" i="1"/>
  <c r="AQ11" i="1"/>
  <c r="AL11" i="1"/>
  <c r="AO15" i="1"/>
  <c r="AP13" i="1"/>
  <c r="AK11" i="1"/>
  <c r="AG20" i="1"/>
  <c r="AP11" i="1" s="1"/>
  <c r="AN16" i="1" l="1"/>
  <c r="AP12" i="1"/>
  <c r="AI24" i="1"/>
  <c r="AI23" i="1"/>
  <c r="AI22" i="1"/>
  <c r="AI19" i="1"/>
  <c r="AI26" i="1"/>
  <c r="AI18" i="1"/>
  <c r="AI25" i="1"/>
  <c r="AI21" i="1"/>
  <c r="AI20" i="1"/>
  <c r="AI27" i="1"/>
  <c r="AK14" i="1"/>
  <c r="AN11" i="1"/>
  <c r="AP15" i="1"/>
  <c r="AP16" i="1"/>
  <c r="AL16" i="1"/>
  <c r="AN13" i="1"/>
  <c r="AP14" i="1"/>
  <c r="AK12" i="1"/>
  <c r="AQ16" i="1"/>
  <c r="AL14" i="1"/>
  <c r="AN15" i="1"/>
  <c r="AK15" i="1"/>
  <c r="AO12" i="1"/>
  <c r="AO13" i="1"/>
  <c r="AO16" i="1"/>
</calcChain>
</file>

<file path=xl/sharedStrings.xml><?xml version="1.0" encoding="utf-8"?>
<sst xmlns="http://schemas.openxmlformats.org/spreadsheetml/2006/main" count="46" uniqueCount="36">
  <si>
    <t>ncols</t>
  </si>
  <si>
    <t>col_offset</t>
  </si>
  <si>
    <t>nrows</t>
  </si>
  <si>
    <t>row_offset</t>
  </si>
  <si>
    <t>col</t>
  </si>
  <si>
    <t>row</t>
  </si>
  <si>
    <t>x</t>
  </si>
  <si>
    <t>y</t>
  </si>
  <si>
    <t>q</t>
  </si>
  <si>
    <t>cos</t>
  </si>
  <si>
    <t>sin</t>
  </si>
  <si>
    <t>rad</t>
  </si>
  <si>
    <t>rho</t>
  </si>
  <si>
    <t>min_theta</t>
  </si>
  <si>
    <t>max_theta</t>
  </si>
  <si>
    <t>theta_inc</t>
  </si>
  <si>
    <t>rho_inc</t>
  </si>
  <si>
    <t>min_col</t>
  </si>
  <si>
    <t>min_row</t>
  </si>
  <si>
    <t>max_col</t>
  </si>
  <si>
    <t>max_row</t>
  </si>
  <si>
    <t>min_x</t>
  </si>
  <si>
    <t>min_y</t>
  </si>
  <si>
    <t>max_x</t>
  </si>
  <si>
    <t>max_y</t>
  </si>
  <si>
    <t>x_range</t>
  </si>
  <si>
    <t>y_range</t>
  </si>
  <si>
    <t>rho_range</t>
  </si>
  <si>
    <t>max_rho</t>
  </si>
  <si>
    <t>min_rho</t>
  </si>
  <si>
    <t>nrhos</t>
  </si>
  <si>
    <t>theta_range</t>
  </si>
  <si>
    <t>nthetas</t>
  </si>
  <si>
    <t>nbins</t>
  </si>
  <si>
    <t>rho_index</t>
  </si>
  <si>
    <t>theta_index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</si>
</sst>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9" xfId="0" applyFill="1" applyBorder="1"/>
    <xf numFmtId="0" fontId="0" fillId="2" borderId="1" xfId="0" applyFill="1" applyBorder="1"/>
    <xf numFmtId="0" fontId="1" fillId="0" borderId="0" xfId="0" applyFont="1"/>
    <xf numFmtId="0" fontId="0" fillId="0" borderId="15" xfId="0" applyBorder="1"/>
    <xf numFmtId="2" fontId="0" fillId="0" borderId="0" xfId="0" applyNumberFormat="1"/>
    <xf numFmtId="164" fontId="0" fillId="0" borderId="0" xfId="0" applyNumberFormat="1"/>
    <xf numFmtId="164" fontId="0" fillId="0" borderId="14" xfId="0" applyNumberFormat="1" applyBorder="1"/>
    <xf numFmtId="2" fontId="0" fillId="0" borderId="15" xfId="0" applyNumberFormat="1" applyBorder="1"/>
    <xf numFmtId="0" fontId="0" fillId="0" borderId="16" xfId="0" applyBorder="1"/>
    <xf numFmtId="0" fontId="0" fillId="2" borderId="12" xfId="0" applyFill="1" applyBorder="1"/>
    <xf numFmtId="164" fontId="0" fillId="3" borderId="14" xfId="0" applyNumberFormat="1" applyFill="1" applyBorder="1"/>
    <xf numFmtId="164" fontId="0" fillId="3" borderId="0" xfId="0" applyNumberFormat="1" applyFill="1"/>
    <xf numFmtId="0" fontId="0" fillId="3" borderId="0" xfId="0" applyFill="1"/>
    <xf numFmtId="0" fontId="0" fillId="3" borderId="15" xfId="0" applyFill="1" applyBorder="1"/>
    <xf numFmtId="2" fontId="0" fillId="3" borderId="14" xfId="0" applyNumberFormat="1" applyFill="1" applyBorder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5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9A4-ED4E-4E71-8792-EA1E8F7DCD63}">
  <dimension ref="A5:AQ39"/>
  <sheetViews>
    <sheetView tabSelected="1" topLeftCell="A8" zoomScale="130" zoomScaleNormal="130" workbookViewId="0">
      <selection activeCell="W13" sqref="W13"/>
    </sheetView>
  </sheetViews>
  <sheetFormatPr defaultRowHeight="14.4" x14ac:dyDescent="0.3"/>
  <cols>
    <col min="1" max="1" width="9.109375" bestFit="1" customWidth="1"/>
    <col min="2" max="22" width="4.77734375" customWidth="1"/>
    <col min="23" max="23" width="9.109375" bestFit="1" customWidth="1"/>
    <col min="24" max="27" width="4.77734375" customWidth="1"/>
    <col min="28" max="34" width="5.21875" bestFit="1" customWidth="1"/>
    <col min="35" max="35" width="5.21875" customWidth="1"/>
    <col min="36" max="36" width="10.21875" customWidth="1"/>
    <col min="37" max="37" width="5.5546875" bestFit="1" customWidth="1"/>
    <col min="38" max="42" width="4.5546875" bestFit="1" customWidth="1"/>
    <col min="43" max="43" width="5.5546875" bestFit="1" customWidth="1"/>
    <col min="44" max="46" width="3.77734375" customWidth="1"/>
  </cols>
  <sheetData>
    <row r="5" spans="1:43" x14ac:dyDescent="0.3">
      <c r="W5" t="s">
        <v>0</v>
      </c>
      <c r="X5">
        <v>8</v>
      </c>
      <c r="Z5" t="s">
        <v>35</v>
      </c>
      <c r="AB5">
        <v>0</v>
      </c>
      <c r="AC5">
        <v>1</v>
      </c>
      <c r="AD5">
        <v>2</v>
      </c>
      <c r="AE5">
        <v>3</v>
      </c>
      <c r="AF5">
        <v>4</v>
      </c>
      <c r="AG5">
        <v>5</v>
      </c>
      <c r="AH5">
        <v>6</v>
      </c>
    </row>
    <row r="6" spans="1:43" x14ac:dyDescent="0.3">
      <c r="K6" s="34"/>
      <c r="L6" s="34"/>
      <c r="M6" s="34"/>
      <c r="N6" s="34"/>
      <c r="O6" s="34"/>
      <c r="P6" s="34"/>
      <c r="Q6" s="34"/>
      <c r="R6" s="34"/>
      <c r="W6" t="s">
        <v>1</v>
      </c>
      <c r="X6">
        <f>X5/2</f>
        <v>4</v>
      </c>
      <c r="Z6" s="16" t="s">
        <v>8</v>
      </c>
      <c r="AB6">
        <v>30</v>
      </c>
      <c r="AC6">
        <v>35</v>
      </c>
      <c r="AD6">
        <v>40</v>
      </c>
      <c r="AE6">
        <v>45</v>
      </c>
      <c r="AF6">
        <v>50</v>
      </c>
      <c r="AG6">
        <v>55</v>
      </c>
      <c r="AH6">
        <v>60</v>
      </c>
    </row>
    <row r="7" spans="1:43" x14ac:dyDescent="0.3">
      <c r="G7">
        <f>G8-$X$6+0.5</f>
        <v>-3.5</v>
      </c>
      <c r="H7">
        <f t="shared" ref="H5:V7" si="0">H8-$X$6+0.5</f>
        <v>-2.5</v>
      </c>
      <c r="I7">
        <f t="shared" si="0"/>
        <v>-1.5</v>
      </c>
      <c r="J7">
        <f t="shared" si="0"/>
        <v>-0.5</v>
      </c>
      <c r="K7">
        <f t="shared" si="0"/>
        <v>0.5</v>
      </c>
      <c r="L7">
        <f t="shared" si="0"/>
        <v>1.5</v>
      </c>
      <c r="M7">
        <f t="shared" si="0"/>
        <v>2.5</v>
      </c>
      <c r="N7">
        <f t="shared" si="0"/>
        <v>3.5</v>
      </c>
      <c r="O7">
        <f t="shared" si="0"/>
        <v>4.5</v>
      </c>
      <c r="P7">
        <f t="shared" si="0"/>
        <v>5.5</v>
      </c>
      <c r="Q7">
        <f t="shared" si="0"/>
        <v>6.5</v>
      </c>
      <c r="R7">
        <f t="shared" si="0"/>
        <v>7.5</v>
      </c>
      <c r="S7">
        <f t="shared" si="0"/>
        <v>8.5</v>
      </c>
      <c r="T7">
        <f t="shared" si="0"/>
        <v>9.5</v>
      </c>
      <c r="U7">
        <f t="shared" si="0"/>
        <v>10.5</v>
      </c>
      <c r="V7">
        <f t="shared" si="0"/>
        <v>11.5</v>
      </c>
      <c r="Z7" t="s">
        <v>11</v>
      </c>
      <c r="AB7" s="17">
        <f>AB6*3.14159/180</f>
        <v>0.52359833333333328</v>
      </c>
      <c r="AC7" s="17">
        <f t="shared" ref="AC7:AH7" si="1">AC6*3.14159/180</f>
        <v>0.61086472222222221</v>
      </c>
      <c r="AD7" s="17">
        <f t="shared" si="1"/>
        <v>0.69813111111111115</v>
      </c>
      <c r="AE7" s="17">
        <f t="shared" si="1"/>
        <v>0.78539749999999997</v>
      </c>
      <c r="AF7" s="17">
        <f t="shared" si="1"/>
        <v>0.87266388888888891</v>
      </c>
      <c r="AG7" s="21">
        <f t="shared" si="1"/>
        <v>0.95993027777777784</v>
      </c>
      <c r="AH7" s="21">
        <f t="shared" si="1"/>
        <v>1.0471966666666666</v>
      </c>
    </row>
    <row r="8" spans="1:43" x14ac:dyDescent="0.3">
      <c r="G8">
        <v>0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14</v>
      </c>
      <c r="V8">
        <v>15</v>
      </c>
      <c r="Z8" t="s">
        <v>9</v>
      </c>
      <c r="AB8" s="26">
        <f>COS(AB7)</f>
        <v>0.86602562491683677</v>
      </c>
      <c r="AC8">
        <f t="shared" ref="AC8:AH8" si="2">COS(AC7)</f>
        <v>0.81915234024043937</v>
      </c>
      <c r="AD8">
        <f t="shared" si="2"/>
        <v>0.76604482216209824</v>
      </c>
      <c r="AE8">
        <f t="shared" si="2"/>
        <v>0.70710725027922627</v>
      </c>
      <c r="AF8">
        <f t="shared" si="2"/>
        <v>0.64278817434406343</v>
      </c>
      <c r="AG8" s="18">
        <f t="shared" si="2"/>
        <v>0.57357710053498367</v>
      </c>
      <c r="AH8" s="18">
        <f t="shared" si="2"/>
        <v>0.50000076602519528</v>
      </c>
      <c r="AJ8" t="s">
        <v>35</v>
      </c>
      <c r="AK8">
        <v>0</v>
      </c>
      <c r="AL8">
        <v>1</v>
      </c>
      <c r="AM8">
        <v>2</v>
      </c>
      <c r="AN8" s="33">
        <v>3</v>
      </c>
      <c r="AO8">
        <v>4</v>
      </c>
      <c r="AP8">
        <v>5</v>
      </c>
      <c r="AQ8">
        <v>6</v>
      </c>
    </row>
    <row r="9" spans="1:43" x14ac:dyDescent="0.3">
      <c r="A9" t="s">
        <v>2</v>
      </c>
      <c r="B9">
        <v>8</v>
      </c>
      <c r="E9">
        <f>$B$10-F9-0.5</f>
        <v>3.5</v>
      </c>
      <c r="F9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Z9" t="s">
        <v>10</v>
      </c>
      <c r="AB9" s="27">
        <f>SIN(AB7)</f>
        <v>0.4999996169872557</v>
      </c>
      <c r="AC9" s="17">
        <f t="shared" ref="AC9:AH9" si="3">SIN(AC7)</f>
        <v>0.57357601368834399</v>
      </c>
      <c r="AD9" s="17">
        <f t="shared" si="3"/>
        <v>0.64278715796026864</v>
      </c>
      <c r="AE9" s="17">
        <f t="shared" si="3"/>
        <v>0.70710631209355757</v>
      </c>
      <c r="AF9" s="17">
        <f t="shared" si="3"/>
        <v>0.7660439693147032</v>
      </c>
      <c r="AG9" s="21">
        <f t="shared" si="3"/>
        <v>0.81915157922199067</v>
      </c>
      <c r="AH9" s="21">
        <f t="shared" si="3"/>
        <v>0.86602496151913422</v>
      </c>
      <c r="AJ9" s="16" t="s">
        <v>8</v>
      </c>
      <c r="AK9">
        <v>30</v>
      </c>
      <c r="AL9">
        <v>35</v>
      </c>
      <c r="AM9">
        <v>40</v>
      </c>
      <c r="AN9" s="33">
        <v>45</v>
      </c>
      <c r="AO9">
        <v>50</v>
      </c>
      <c r="AP9">
        <v>55</v>
      </c>
      <c r="AQ9">
        <v>60</v>
      </c>
    </row>
    <row r="10" spans="1:43" x14ac:dyDescent="0.3">
      <c r="A10" t="s">
        <v>3</v>
      </c>
      <c r="B10">
        <f>B9/2</f>
        <v>4</v>
      </c>
      <c r="E10">
        <f t="shared" ref="E10:E24" si="4">$B$10-F10-0.5</f>
        <v>2.5</v>
      </c>
      <c r="F10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 s="17" t="s">
        <v>4</v>
      </c>
      <c r="Y10" s="17" t="s">
        <v>5</v>
      </c>
      <c r="Z10" s="22" t="s">
        <v>6</v>
      </c>
      <c r="AA10" s="17" t="s">
        <v>7</v>
      </c>
      <c r="AB10" s="22" t="s">
        <v>12</v>
      </c>
      <c r="AC10" s="17"/>
      <c r="AD10" s="17"/>
      <c r="AE10" s="17"/>
      <c r="AF10" s="17"/>
      <c r="AG10" s="17"/>
      <c r="AH10" s="17"/>
      <c r="AJ10" t="s">
        <v>34</v>
      </c>
      <c r="AN10" s="33"/>
    </row>
    <row r="11" spans="1:43" x14ac:dyDescent="0.3">
      <c r="E11">
        <f t="shared" si="4"/>
        <v>1.5</v>
      </c>
      <c r="F11">
        <v>2</v>
      </c>
      <c r="G11" s="1"/>
      <c r="H11" s="1"/>
      <c r="I11" s="1"/>
      <c r="J11" s="1"/>
      <c r="K11" s="1">
        <f>-($B$10-K12-0.5)</f>
        <v>-3.5</v>
      </c>
      <c r="L11" s="1">
        <f>K11+1</f>
        <v>-2.5</v>
      </c>
      <c r="M11" s="1">
        <f t="shared" ref="M11:R11" si="5">L11+1</f>
        <v>-1.5</v>
      </c>
      <c r="N11" s="1">
        <f t="shared" si="5"/>
        <v>-0.5</v>
      </c>
      <c r="O11" s="1">
        <f t="shared" si="5"/>
        <v>0.5</v>
      </c>
      <c r="P11" s="1">
        <f t="shared" si="5"/>
        <v>1.5</v>
      </c>
      <c r="Q11" s="1">
        <f t="shared" si="5"/>
        <v>2.5</v>
      </c>
      <c r="R11" s="1">
        <f t="shared" si="5"/>
        <v>3.5</v>
      </c>
      <c r="S11" s="1"/>
      <c r="T11" s="1"/>
      <c r="U11" s="1"/>
      <c r="V11" s="1"/>
      <c r="X11">
        <v>0</v>
      </c>
      <c r="Y11">
        <v>2</v>
      </c>
      <c r="Z11" s="24">
        <f>X11-$X$6+0.5</f>
        <v>-3.5</v>
      </c>
      <c r="AA11" s="25">
        <f>$B$10-Y11-0.5</f>
        <v>1.5</v>
      </c>
      <c r="AB11" s="28">
        <f>$Z11*AB$8+$AA11*AB$9</f>
        <v>-2.2810902617280453</v>
      </c>
      <c r="AC11" s="28">
        <f t="shared" ref="AC11:AH16" si="6">$Z11*AC$8+$AA11*AC$9</f>
        <v>-2.0066691703090216</v>
      </c>
      <c r="AD11" s="28">
        <f t="shared" si="6"/>
        <v>-1.7169761406269408</v>
      </c>
      <c r="AE11" s="28">
        <f t="shared" si="6"/>
        <v>-1.4142159078369556</v>
      </c>
      <c r="AF11" s="28">
        <f t="shared" si="6"/>
        <v>-1.1006926562321673</v>
      </c>
      <c r="AG11" s="28">
        <f t="shared" si="6"/>
        <v>-0.77879248303945703</v>
      </c>
      <c r="AH11" s="28">
        <f t="shared" si="6"/>
        <v>-0.45096523880948203</v>
      </c>
      <c r="AK11" s="18">
        <f>($AG$23-1)*(AB11-$AG$22)/$AG$20</f>
        <v>-1.9894280465094287E-5</v>
      </c>
      <c r="AL11" s="18">
        <f t="shared" ref="AL11:AL16" si="7">($AG$23-1)*(AC11-$AG$22)/$AG$20</f>
        <v>1.349499117306564</v>
      </c>
      <c r="AM11" s="18">
        <f t="shared" ref="AM11:AM16" si="8">($AG$23-1)*(AD11-$AG$22)/$AG$20</f>
        <v>2.7741208512215536</v>
      </c>
      <c r="AN11" s="32">
        <f t="shared" ref="AN11:AN16" si="9">($AG$23-1)*(AE11-$AG$22)/$AG$20</f>
        <v>4.2630030941637438</v>
      </c>
      <c r="AO11" s="18">
        <f t="shared" ref="AO11:AO16" si="10">($AG$23-1)*(AF11-$AG$22)/$AG$20</f>
        <v>5.8048145723827771</v>
      </c>
      <c r="AP11" s="18">
        <f t="shared" ref="AP11:AP16" si="11">($AG$23-1)*(AG11-$AG$22)/$AG$20</f>
        <v>7.3878211893683581</v>
      </c>
      <c r="AQ11" s="18">
        <f t="shared" ref="AQ11:AQ16" si="12">($AG$23-1)*(AH11-$AG$22)/$AG$20</f>
        <v>8.9999753292591738</v>
      </c>
    </row>
    <row r="12" spans="1:43" ht="15" thickBot="1" x14ac:dyDescent="0.35">
      <c r="E12">
        <f t="shared" si="4"/>
        <v>0.5</v>
      </c>
      <c r="F12">
        <v>3</v>
      </c>
      <c r="G12" s="1"/>
      <c r="H12" s="1"/>
      <c r="I12" s="1"/>
      <c r="J12" s="1"/>
      <c r="K12" s="4">
        <v>0</v>
      </c>
      <c r="L12" s="4">
        <v>1</v>
      </c>
      <c r="M12" s="4">
        <v>2</v>
      </c>
      <c r="N12" s="4">
        <v>3</v>
      </c>
      <c r="O12" s="4">
        <v>4</v>
      </c>
      <c r="P12" s="4">
        <v>5</v>
      </c>
      <c r="Q12" s="4">
        <v>6</v>
      </c>
      <c r="R12" s="4">
        <v>7</v>
      </c>
      <c r="S12" s="1"/>
      <c r="T12" s="1"/>
      <c r="U12" s="1"/>
      <c r="V12" s="1"/>
      <c r="X12">
        <v>1</v>
      </c>
      <c r="Y12">
        <v>3</v>
      </c>
      <c r="Z12" s="20">
        <f t="shared" ref="Z12:Z16" si="13">X12-$X$6+0.5</f>
        <v>-2.5</v>
      </c>
      <c r="AA12" s="19">
        <f t="shared" ref="AA12:AA16" si="14">$B$10-Y12-0.5</f>
        <v>0.5</v>
      </c>
      <c r="AB12" s="28">
        <f t="shared" ref="AB12:AB16" si="15">$Z12*AB$8+$AA12*AB$9</f>
        <v>-1.9150642537984641</v>
      </c>
      <c r="AC12" s="28">
        <f t="shared" si="6"/>
        <v>-1.7610928437569267</v>
      </c>
      <c r="AD12" s="28">
        <f t="shared" si="6"/>
        <v>-1.5937184764251113</v>
      </c>
      <c r="AE12" s="28">
        <f t="shared" si="6"/>
        <v>-1.4142149696512869</v>
      </c>
      <c r="AF12" s="28">
        <f t="shared" si="6"/>
        <v>-1.2239484512028072</v>
      </c>
      <c r="AG12" s="28">
        <f t="shared" si="6"/>
        <v>-1.0243669617264639</v>
      </c>
      <c r="AH12" s="28">
        <f t="shared" si="6"/>
        <v>-0.81698943430342108</v>
      </c>
      <c r="AK12" s="18">
        <f t="shared" ref="AK12:AK16" si="16">($AG$23-1)*(AB12-$AG$22)/$AG$20</f>
        <v>1.7999840845756283</v>
      </c>
      <c r="AL12" s="18">
        <f t="shared" si="7"/>
        <v>2.5571683958013232</v>
      </c>
      <c r="AM12" s="18">
        <f t="shared" si="8"/>
        <v>3.3802643524518965</v>
      </c>
      <c r="AN12" s="32">
        <f t="shared" si="9"/>
        <v>4.2630077078739719</v>
      </c>
      <c r="AO12" s="18">
        <f t="shared" si="10"/>
        <v>5.1986802634598268</v>
      </c>
      <c r="AP12" s="18">
        <f t="shared" si="11"/>
        <v>6.1801609981090389</v>
      </c>
      <c r="AQ12" s="18">
        <f t="shared" si="12"/>
        <v>7.1999802634073387</v>
      </c>
    </row>
    <row r="13" spans="1:43" x14ac:dyDescent="0.3">
      <c r="A13" t="s">
        <v>22</v>
      </c>
      <c r="E13">
        <f t="shared" si="4"/>
        <v>-0.5</v>
      </c>
      <c r="F13">
        <v>4</v>
      </c>
      <c r="G13" s="1"/>
      <c r="H13" s="1"/>
      <c r="I13" s="1">
        <f>$B$10-J13-0.5</f>
        <v>3.5</v>
      </c>
      <c r="J13" s="2">
        <v>0</v>
      </c>
      <c r="K13" s="6"/>
      <c r="L13" s="7"/>
      <c r="M13" s="7"/>
      <c r="N13" s="7"/>
      <c r="O13" s="7"/>
      <c r="P13" s="7"/>
      <c r="Q13" s="7"/>
      <c r="R13" s="8"/>
      <c r="S13" s="3"/>
      <c r="T13" s="1"/>
      <c r="U13" s="1"/>
      <c r="V13" s="1"/>
      <c r="X13">
        <v>2</v>
      </c>
      <c r="Y13">
        <v>4</v>
      </c>
      <c r="Z13" s="20">
        <f t="shared" si="13"/>
        <v>-1.5</v>
      </c>
      <c r="AA13" s="19">
        <f t="shared" si="14"/>
        <v>-0.5</v>
      </c>
      <c r="AB13" s="28">
        <f t="shared" si="15"/>
        <v>-1.5490382458688829</v>
      </c>
      <c r="AC13" s="28">
        <f t="shared" si="6"/>
        <v>-1.515516517204831</v>
      </c>
      <c r="AD13" s="28">
        <f t="shared" si="6"/>
        <v>-1.4704608122232816</v>
      </c>
      <c r="AE13" s="28">
        <f t="shared" si="6"/>
        <v>-1.4142140314656182</v>
      </c>
      <c r="AF13" s="28">
        <f t="shared" si="6"/>
        <v>-1.3472042461734466</v>
      </c>
      <c r="AG13" s="28">
        <f t="shared" si="6"/>
        <v>-1.2699414404134708</v>
      </c>
      <c r="AH13" s="28">
        <f t="shared" si="6"/>
        <v>-1.1830136297973599</v>
      </c>
      <c r="AK13" s="18">
        <f t="shared" si="16"/>
        <v>3.5999880634317218</v>
      </c>
      <c r="AL13" s="18">
        <f t="shared" si="7"/>
        <v>3.7648376742960852</v>
      </c>
      <c r="AM13" s="18">
        <f t="shared" si="8"/>
        <v>3.9864078536822394</v>
      </c>
      <c r="AN13" s="32">
        <f t="shared" si="9"/>
        <v>4.2630123215842</v>
      </c>
      <c r="AO13" s="18">
        <f t="shared" si="10"/>
        <v>4.5925459545368801</v>
      </c>
      <c r="AP13" s="18">
        <f t="shared" si="11"/>
        <v>4.9725008068497187</v>
      </c>
      <c r="AQ13" s="18">
        <f t="shared" si="12"/>
        <v>5.3999851975555053</v>
      </c>
    </row>
    <row r="14" spans="1:43" x14ac:dyDescent="0.3">
      <c r="E14">
        <f t="shared" si="4"/>
        <v>-1.5</v>
      </c>
      <c r="F14">
        <v>5</v>
      </c>
      <c r="G14" s="1"/>
      <c r="H14" s="1"/>
      <c r="I14" s="1">
        <f t="shared" ref="I14:I20" si="17">$B$10-J14-0.5</f>
        <v>2.5</v>
      </c>
      <c r="J14" s="2">
        <v>1</v>
      </c>
      <c r="K14" s="9"/>
      <c r="L14" s="1"/>
      <c r="M14" s="1"/>
      <c r="N14" s="1"/>
      <c r="O14" s="1"/>
      <c r="P14" s="1"/>
      <c r="Q14" s="1"/>
      <c r="R14" s="10"/>
      <c r="S14" s="3"/>
      <c r="T14" s="1"/>
      <c r="U14" s="1"/>
      <c r="V14" s="1"/>
      <c r="X14">
        <v>3</v>
      </c>
      <c r="Y14">
        <v>5</v>
      </c>
      <c r="Z14" s="20">
        <f t="shared" si="13"/>
        <v>-0.5</v>
      </c>
      <c r="AA14" s="19">
        <f t="shared" si="14"/>
        <v>-1.5</v>
      </c>
      <c r="AB14" s="28">
        <f t="shared" si="15"/>
        <v>-1.1830122379393018</v>
      </c>
      <c r="AC14" s="28">
        <f t="shared" si="6"/>
        <v>-1.2699401906527357</v>
      </c>
      <c r="AD14" s="28">
        <f t="shared" si="6"/>
        <v>-1.3472031480214521</v>
      </c>
      <c r="AE14" s="28">
        <f t="shared" si="6"/>
        <v>-1.4142130932799495</v>
      </c>
      <c r="AF14" s="28">
        <f t="shared" si="6"/>
        <v>-1.4704600411440867</v>
      </c>
      <c r="AG14" s="28">
        <f t="shared" si="6"/>
        <v>-1.5155159191004779</v>
      </c>
      <c r="AH14" s="28">
        <f t="shared" si="6"/>
        <v>-1.5490378252912991</v>
      </c>
      <c r="AK14" s="18">
        <f t="shared" si="16"/>
        <v>5.399992042287816</v>
      </c>
      <c r="AL14" s="18">
        <f t="shared" si="7"/>
        <v>4.9725069527908463</v>
      </c>
      <c r="AM14" s="18">
        <f t="shared" si="8"/>
        <v>4.5925513549125814</v>
      </c>
      <c r="AN14" s="32">
        <f t="shared" si="9"/>
        <v>4.263016935294428</v>
      </c>
      <c r="AO14" s="18">
        <f t="shared" si="10"/>
        <v>3.9864116456139298</v>
      </c>
      <c r="AP14" s="18">
        <f t="shared" si="11"/>
        <v>3.7648406155903977</v>
      </c>
      <c r="AQ14" s="18">
        <f t="shared" si="12"/>
        <v>3.5999901317036693</v>
      </c>
    </row>
    <row r="15" spans="1:43" x14ac:dyDescent="0.3">
      <c r="E15">
        <f t="shared" si="4"/>
        <v>-2.5</v>
      </c>
      <c r="F15">
        <v>6</v>
      </c>
      <c r="G15" s="1"/>
      <c r="H15" s="1"/>
      <c r="I15" s="1">
        <f t="shared" si="17"/>
        <v>1.5</v>
      </c>
      <c r="J15" s="2">
        <v>2</v>
      </c>
      <c r="K15" s="14"/>
      <c r="L15" s="1"/>
      <c r="M15" s="1"/>
      <c r="N15" s="1"/>
      <c r="O15" s="1"/>
      <c r="P15" s="1"/>
      <c r="Q15" s="1"/>
      <c r="R15" s="10"/>
      <c r="S15" s="3"/>
      <c r="T15" s="1"/>
      <c r="U15" s="1"/>
      <c r="V15" s="1"/>
      <c r="X15">
        <v>4</v>
      </c>
      <c r="Y15">
        <v>6</v>
      </c>
      <c r="Z15" s="20">
        <f t="shared" si="13"/>
        <v>0.5</v>
      </c>
      <c r="AA15" s="19">
        <f t="shared" si="14"/>
        <v>-2.5</v>
      </c>
      <c r="AB15" s="28">
        <f t="shared" si="15"/>
        <v>-0.81698623000972093</v>
      </c>
      <c r="AC15" s="28">
        <f t="shared" si="6"/>
        <v>-1.0243638641006403</v>
      </c>
      <c r="AD15" s="28">
        <f t="shared" si="6"/>
        <v>-1.2239454838196224</v>
      </c>
      <c r="AE15" s="28">
        <f t="shared" si="6"/>
        <v>-1.4142121550942808</v>
      </c>
      <c r="AF15" s="28">
        <f t="shared" si="6"/>
        <v>-1.5937158361147261</v>
      </c>
      <c r="AG15" s="28">
        <f t="shared" si="6"/>
        <v>-1.7610903977874848</v>
      </c>
      <c r="AH15" s="28">
        <f t="shared" si="6"/>
        <v>-1.9150620207852378</v>
      </c>
      <c r="AK15" s="18">
        <f t="shared" si="16"/>
        <v>7.1999960211439067</v>
      </c>
      <c r="AL15" s="18">
        <f t="shared" si="7"/>
        <v>6.180176231285607</v>
      </c>
      <c r="AM15" s="18">
        <f t="shared" si="8"/>
        <v>5.1986948561429251</v>
      </c>
      <c r="AN15" s="32">
        <f t="shared" si="9"/>
        <v>4.2630215490046561</v>
      </c>
      <c r="AO15" s="18">
        <f t="shared" si="10"/>
        <v>3.3802773366909822</v>
      </c>
      <c r="AP15" s="18">
        <f t="shared" si="11"/>
        <v>2.5571804243310781</v>
      </c>
      <c r="AQ15" s="18">
        <f t="shared" si="12"/>
        <v>1.799995065851836</v>
      </c>
    </row>
    <row r="16" spans="1:43" x14ac:dyDescent="0.3">
      <c r="E16">
        <f t="shared" si="4"/>
        <v>-3.5</v>
      </c>
      <c r="F16">
        <v>7</v>
      </c>
      <c r="G16" s="1"/>
      <c r="H16" s="1"/>
      <c r="I16" s="1">
        <f t="shared" si="17"/>
        <v>0.5</v>
      </c>
      <c r="J16" s="2">
        <v>3</v>
      </c>
      <c r="K16" s="9"/>
      <c r="L16" s="15"/>
      <c r="M16" s="1"/>
      <c r="N16" s="1"/>
      <c r="O16" s="1"/>
      <c r="P16" s="1"/>
      <c r="Q16" s="1"/>
      <c r="R16" s="10"/>
      <c r="S16" s="3"/>
      <c r="T16" s="1"/>
      <c r="U16" s="1"/>
      <c r="V16" s="1"/>
      <c r="X16">
        <f>X15+1</f>
        <v>5</v>
      </c>
      <c r="Y16">
        <v>7</v>
      </c>
      <c r="Z16" s="20">
        <f t="shared" si="13"/>
        <v>1.5</v>
      </c>
      <c r="AA16" s="19">
        <f t="shared" si="14"/>
        <v>-3.5</v>
      </c>
      <c r="AB16" s="28">
        <f t="shared" si="15"/>
        <v>-0.45096022208013986</v>
      </c>
      <c r="AC16" s="28">
        <f t="shared" si="6"/>
        <v>-0.77878753754854491</v>
      </c>
      <c r="AD16" s="28">
        <f t="shared" si="6"/>
        <v>-1.1006878196177927</v>
      </c>
      <c r="AE16" s="28">
        <f t="shared" si="6"/>
        <v>-1.4142112169086121</v>
      </c>
      <c r="AF16" s="28">
        <f t="shared" si="6"/>
        <v>-1.7169716310853662</v>
      </c>
      <c r="AG16" s="28">
        <f t="shared" si="6"/>
        <v>-2.0066648764744919</v>
      </c>
      <c r="AH16" s="28">
        <f t="shared" si="6"/>
        <v>-2.281086216279177</v>
      </c>
      <c r="AK16" s="18">
        <f t="shared" si="16"/>
        <v>9</v>
      </c>
      <c r="AL16" s="18">
        <f t="shared" si="7"/>
        <v>7.3878455097803686</v>
      </c>
      <c r="AM16" s="18">
        <f t="shared" si="8"/>
        <v>5.8048383573732689</v>
      </c>
      <c r="AN16" s="32">
        <f t="shared" si="9"/>
        <v>4.2630261627148842</v>
      </c>
      <c r="AO16" s="18">
        <f t="shared" si="10"/>
        <v>2.7741430277680319</v>
      </c>
      <c r="AP16" s="18">
        <f t="shared" si="11"/>
        <v>1.3495202330717571</v>
      </c>
      <c r="AQ16" s="18">
        <f t="shared" si="12"/>
        <v>0</v>
      </c>
    </row>
    <row r="17" spans="1:43" x14ac:dyDescent="0.3">
      <c r="E17">
        <f t="shared" si="4"/>
        <v>-4.5</v>
      </c>
      <c r="F17">
        <v>8</v>
      </c>
      <c r="G17" s="1"/>
      <c r="H17" s="1"/>
      <c r="I17" s="1">
        <f t="shared" si="17"/>
        <v>-0.5</v>
      </c>
      <c r="J17" s="2">
        <v>4</v>
      </c>
      <c r="K17" s="9"/>
      <c r="L17" s="1"/>
      <c r="M17" s="15"/>
      <c r="N17" s="1"/>
      <c r="O17" s="1"/>
      <c r="P17" s="1"/>
      <c r="Q17" s="1"/>
      <c r="R17" s="10"/>
      <c r="S17" s="3"/>
      <c r="T17" s="1"/>
      <c r="U17" s="1"/>
      <c r="V17" s="1"/>
      <c r="AN17" s="33"/>
    </row>
    <row r="18" spans="1:43" x14ac:dyDescent="0.3">
      <c r="E18">
        <f t="shared" si="4"/>
        <v>-5.5</v>
      </c>
      <c r="F18">
        <v>9</v>
      </c>
      <c r="G18" s="1"/>
      <c r="H18" s="1"/>
      <c r="I18" s="1">
        <f t="shared" si="17"/>
        <v>-1.5</v>
      </c>
      <c r="J18" s="2">
        <v>5</v>
      </c>
      <c r="K18" s="9"/>
      <c r="L18" s="1"/>
      <c r="M18" s="1"/>
      <c r="N18" s="15"/>
      <c r="O18" s="1"/>
      <c r="P18" s="1"/>
      <c r="Q18" s="1"/>
      <c r="R18" s="10"/>
      <c r="S18" s="3"/>
      <c r="T18" s="1"/>
      <c r="U18" s="1"/>
      <c r="V18" s="1"/>
      <c r="X18" s="29" t="s">
        <v>13</v>
      </c>
      <c r="Y18" s="29"/>
      <c r="Z18" s="29">
        <v>30</v>
      </c>
      <c r="AE18" t="s">
        <v>25</v>
      </c>
      <c r="AG18" s="18">
        <f>AC24-AC22</f>
        <v>7</v>
      </c>
      <c r="AI18" s="18">
        <f>(AJ18*$AG$20) / ($AG$23 - 1) + $AG$22</f>
        <v>-2.281086216279177</v>
      </c>
      <c r="AJ18">
        <v>0</v>
      </c>
      <c r="AK18">
        <v>1</v>
      </c>
      <c r="AN18" s="33"/>
      <c r="AQ18">
        <v>1</v>
      </c>
    </row>
    <row r="19" spans="1:43" x14ac:dyDescent="0.3">
      <c r="E19">
        <f t="shared" si="4"/>
        <v>-6.5</v>
      </c>
      <c r="F19">
        <v>10</v>
      </c>
      <c r="G19" s="1"/>
      <c r="H19" s="1"/>
      <c r="I19" s="1">
        <f t="shared" si="17"/>
        <v>-2.5</v>
      </c>
      <c r="J19" s="2">
        <v>6</v>
      </c>
      <c r="K19" s="9"/>
      <c r="L19" s="1"/>
      <c r="M19" s="1"/>
      <c r="N19" s="1"/>
      <c r="O19" s="15"/>
      <c r="P19" s="1"/>
      <c r="Q19" s="1"/>
      <c r="R19" s="10"/>
      <c r="S19" s="3"/>
      <c r="T19" s="1"/>
      <c r="U19" s="1"/>
      <c r="V19" s="1"/>
      <c r="X19" s="29" t="s">
        <v>14</v>
      </c>
      <c r="Y19" s="29"/>
      <c r="Z19" s="29">
        <v>60</v>
      </c>
      <c r="AE19" t="s">
        <v>26</v>
      </c>
      <c r="AG19" s="18">
        <f>AC25-AC23</f>
        <v>-7</v>
      </c>
      <c r="AI19" s="18">
        <f t="shared" ref="AI19:AI27" si="18">(AJ19*$AG$20) / ($AG$23 - 1) + $AG$22</f>
        <v>-2.0777388835903952</v>
      </c>
      <c r="AJ19">
        <v>1</v>
      </c>
      <c r="AL19">
        <v>1</v>
      </c>
      <c r="AN19" s="33"/>
      <c r="AP19">
        <v>1</v>
      </c>
    </row>
    <row r="20" spans="1:43" ht="15" thickBot="1" x14ac:dyDescent="0.35">
      <c r="A20" t="s">
        <v>24</v>
      </c>
      <c r="E20">
        <f t="shared" si="4"/>
        <v>-7.5</v>
      </c>
      <c r="F20">
        <v>11</v>
      </c>
      <c r="G20" s="1"/>
      <c r="H20" s="1"/>
      <c r="I20" s="1">
        <f t="shared" si="17"/>
        <v>-3.5</v>
      </c>
      <c r="J20" s="2">
        <v>7</v>
      </c>
      <c r="K20" s="11"/>
      <c r="L20" s="12"/>
      <c r="M20" s="12"/>
      <c r="N20" s="12"/>
      <c r="O20" s="12"/>
      <c r="P20" s="23"/>
      <c r="Q20" s="12"/>
      <c r="R20" s="13"/>
      <c r="S20" s="3"/>
      <c r="T20" s="1"/>
      <c r="U20" s="1"/>
      <c r="V20" s="1"/>
      <c r="X20" s="29" t="s">
        <v>15</v>
      </c>
      <c r="Y20" s="29"/>
      <c r="Z20" s="29">
        <v>5</v>
      </c>
      <c r="AE20" s="29" t="s">
        <v>27</v>
      </c>
      <c r="AF20" s="29"/>
      <c r="AG20" s="31">
        <f>AG21-AG22</f>
        <v>1.8301259941990371</v>
      </c>
      <c r="AI20" s="18">
        <f t="shared" si="18"/>
        <v>-1.8743915509016131</v>
      </c>
      <c r="AJ20">
        <v>2</v>
      </c>
      <c r="AK20">
        <v>1</v>
      </c>
      <c r="AN20" s="33"/>
      <c r="AQ20">
        <v>1</v>
      </c>
    </row>
    <row r="21" spans="1:43" x14ac:dyDescent="0.3">
      <c r="E21">
        <f t="shared" si="4"/>
        <v>-8.5</v>
      </c>
      <c r="F21">
        <v>12</v>
      </c>
      <c r="G21" s="1"/>
      <c r="H21" s="1"/>
      <c r="I21" s="1"/>
      <c r="J21" s="1"/>
      <c r="K21" s="5"/>
      <c r="L21" s="5"/>
      <c r="M21" s="5"/>
      <c r="N21" s="5"/>
      <c r="O21" s="5"/>
      <c r="P21" s="5"/>
      <c r="Q21" s="5"/>
      <c r="R21" s="5"/>
      <c r="S21" s="1"/>
      <c r="T21" s="1"/>
      <c r="U21" s="1"/>
      <c r="V21" s="1"/>
      <c r="X21" s="29" t="s">
        <v>16</v>
      </c>
      <c r="Y21" s="29"/>
      <c r="Z21" s="29">
        <v>0.20300000000000001</v>
      </c>
      <c r="AE21" s="29" t="s">
        <v>28</v>
      </c>
      <c r="AF21" s="29"/>
      <c r="AG21" s="31">
        <f>MAX(AB11:AH16)</f>
        <v>-0.45096022208013986</v>
      </c>
      <c r="AI21" s="18">
        <f t="shared" si="18"/>
        <v>-1.6710442182128311</v>
      </c>
      <c r="AJ21">
        <v>3</v>
      </c>
      <c r="AL21">
        <v>1</v>
      </c>
      <c r="AM21">
        <v>2</v>
      </c>
      <c r="AN21" s="33"/>
      <c r="AP21">
        <v>1</v>
      </c>
    </row>
    <row r="22" spans="1:43" x14ac:dyDescent="0.3">
      <c r="E22">
        <f t="shared" si="4"/>
        <v>-9.5</v>
      </c>
      <c r="F22">
        <v>13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X22" t="s">
        <v>17</v>
      </c>
      <c r="Z22">
        <v>0</v>
      </c>
      <c r="AA22" s="29" t="s">
        <v>21</v>
      </c>
      <c r="AB22" s="29"/>
      <c r="AC22" s="30">
        <f>0-$Z$28+0.5</f>
        <v>-3.5</v>
      </c>
      <c r="AE22" s="29" t="s">
        <v>29</v>
      </c>
      <c r="AF22" s="29"/>
      <c r="AG22" s="31">
        <f>MIN(AB12:AH17)</f>
        <v>-2.281086216279177</v>
      </c>
      <c r="AI22" s="18">
        <f t="shared" si="18"/>
        <v>-1.4676968855240493</v>
      </c>
      <c r="AJ22">
        <v>4</v>
      </c>
      <c r="AK22">
        <v>1</v>
      </c>
      <c r="AL22">
        <v>1</v>
      </c>
      <c r="AM22">
        <v>1</v>
      </c>
      <c r="AN22" s="33"/>
      <c r="AO22">
        <v>2</v>
      </c>
      <c r="AP22">
        <v>1</v>
      </c>
      <c r="AQ22">
        <v>1</v>
      </c>
    </row>
    <row r="23" spans="1:43" x14ac:dyDescent="0.3">
      <c r="E23">
        <f t="shared" si="4"/>
        <v>-10.5</v>
      </c>
      <c r="F23">
        <v>14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X23" t="s">
        <v>18</v>
      </c>
      <c r="Z23">
        <v>0</v>
      </c>
      <c r="AA23" s="29" t="s">
        <v>22</v>
      </c>
      <c r="AB23" s="29"/>
      <c r="AC23" s="30">
        <f>$Z$29-0-0.5</f>
        <v>3.5</v>
      </c>
      <c r="AE23" s="29" t="s">
        <v>30</v>
      </c>
      <c r="AF23" s="29"/>
      <c r="AG23" s="29">
        <v>10</v>
      </c>
      <c r="AI23" s="32">
        <f t="shared" si="18"/>
        <v>-1.2643495528352675</v>
      </c>
      <c r="AJ23" s="33">
        <v>5</v>
      </c>
      <c r="AK23" s="33">
        <v>1</v>
      </c>
      <c r="AL23" s="33">
        <v>1</v>
      </c>
      <c r="AM23" s="33">
        <v>2</v>
      </c>
      <c r="AN23" s="33">
        <v>6</v>
      </c>
      <c r="AO23" s="33">
        <v>1</v>
      </c>
      <c r="AP23" s="33">
        <v>1</v>
      </c>
      <c r="AQ23" s="33">
        <v>1</v>
      </c>
    </row>
    <row r="24" spans="1:43" x14ac:dyDescent="0.3">
      <c r="E24">
        <f t="shared" si="4"/>
        <v>-11.5</v>
      </c>
      <c r="F24">
        <v>15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X24" t="s">
        <v>19</v>
      </c>
      <c r="Z24">
        <v>7</v>
      </c>
      <c r="AA24" s="29" t="s">
        <v>23</v>
      </c>
      <c r="AB24" s="29"/>
      <c r="AC24" s="30">
        <f>$Z$26-1-$Z$28+0.5</f>
        <v>3.5</v>
      </c>
      <c r="AE24" t="s">
        <v>31</v>
      </c>
      <c r="AG24">
        <f>Z19-Z18</f>
        <v>30</v>
      </c>
      <c r="AI24" s="18">
        <f t="shared" si="18"/>
        <v>-1.0610022201464855</v>
      </c>
      <c r="AJ24">
        <v>6</v>
      </c>
      <c r="AL24">
        <v>1</v>
      </c>
      <c r="AM24">
        <v>1</v>
      </c>
      <c r="AO24">
        <v>2</v>
      </c>
      <c r="AP24">
        <v>1</v>
      </c>
    </row>
    <row r="25" spans="1:43" x14ac:dyDescent="0.3">
      <c r="X25" t="s">
        <v>20</v>
      </c>
      <c r="Z25">
        <v>7</v>
      </c>
      <c r="AA25" s="29" t="s">
        <v>24</v>
      </c>
      <c r="AB25" s="29"/>
      <c r="AC25" s="30">
        <f>$Z$29-(Z27-1)-0.5</f>
        <v>-3.5</v>
      </c>
      <c r="AE25" s="29" t="s">
        <v>32</v>
      </c>
      <c r="AF25" s="29"/>
      <c r="AG25" s="29">
        <f>AG24/Z20+1</f>
        <v>7</v>
      </c>
      <c r="AI25" s="18">
        <f t="shared" si="18"/>
        <v>-0.85765488745770369</v>
      </c>
      <c r="AJ25">
        <v>7</v>
      </c>
      <c r="AK25">
        <v>1</v>
      </c>
      <c r="AL25">
        <v>1</v>
      </c>
      <c r="AO25">
        <v>1</v>
      </c>
      <c r="AP25">
        <v>1</v>
      </c>
      <c r="AQ25">
        <v>1</v>
      </c>
    </row>
    <row r="26" spans="1:43" x14ac:dyDescent="0.3">
      <c r="X26" t="s">
        <v>0</v>
      </c>
      <c r="Z26">
        <f>Z24-Z22+1</f>
        <v>8</v>
      </c>
      <c r="AE26" t="s">
        <v>33</v>
      </c>
      <c r="AG26">
        <f>AG23*AG25</f>
        <v>70</v>
      </c>
      <c r="AI26" s="18">
        <f t="shared" si="18"/>
        <v>-0.65430755476892166</v>
      </c>
      <c r="AJ26">
        <v>8</v>
      </c>
    </row>
    <row r="27" spans="1:43" x14ac:dyDescent="0.3">
      <c r="X27" t="s">
        <v>2</v>
      </c>
      <c r="Z27">
        <f>Z25-Z23+1</f>
        <v>8</v>
      </c>
      <c r="AE27" s="29" t="s">
        <v>16</v>
      </c>
      <c r="AF27" s="29"/>
      <c r="AG27" s="31">
        <f>(AG21-AG22)/(AG23-1)</f>
        <v>0.20334733268878191</v>
      </c>
      <c r="AI27" s="18">
        <f t="shared" si="18"/>
        <v>-0.45096022208013986</v>
      </c>
      <c r="AJ27">
        <v>9</v>
      </c>
      <c r="AK27">
        <v>1</v>
      </c>
      <c r="AQ27">
        <v>1</v>
      </c>
    </row>
    <row r="28" spans="1:43" x14ac:dyDescent="0.3">
      <c r="X28" t="s">
        <v>1</v>
      </c>
      <c r="Z28" s="19">
        <f>Z26/2</f>
        <v>4</v>
      </c>
    </row>
    <row r="29" spans="1:43" x14ac:dyDescent="0.3">
      <c r="X29" t="s">
        <v>3</v>
      </c>
      <c r="Z29" s="19">
        <f>Z27/2</f>
        <v>4</v>
      </c>
    </row>
    <row r="30" spans="1:43" x14ac:dyDescent="0.3">
      <c r="J30">
        <v>3.5</v>
      </c>
      <c r="K30">
        <v>2.5</v>
      </c>
      <c r="L30">
        <v>1.5</v>
      </c>
      <c r="M30">
        <v>0.5</v>
      </c>
      <c r="N30">
        <v>-0.5</v>
      </c>
      <c r="O30">
        <v>-1.5</v>
      </c>
      <c r="P30">
        <v>-2.5</v>
      </c>
      <c r="Q30">
        <v>-3.5</v>
      </c>
      <c r="X30" t="s">
        <v>33</v>
      </c>
      <c r="Z30">
        <v>70</v>
      </c>
    </row>
    <row r="32" spans="1:43" x14ac:dyDescent="0.3">
      <c r="J32">
        <v>3.5</v>
      </c>
    </row>
    <row r="33" spans="10:19" x14ac:dyDescent="0.3">
      <c r="J33">
        <v>2.5</v>
      </c>
      <c r="L33">
        <v>3.5</v>
      </c>
      <c r="M33">
        <v>2.5</v>
      </c>
      <c r="N33">
        <v>1.5</v>
      </c>
      <c r="O33">
        <v>0.5</v>
      </c>
      <c r="P33">
        <v>-0.5</v>
      </c>
      <c r="Q33">
        <v>-1.5</v>
      </c>
      <c r="R33">
        <v>-2.5</v>
      </c>
      <c r="S33">
        <v>-3.5</v>
      </c>
    </row>
    <row r="34" spans="10:19" x14ac:dyDescent="0.3">
      <c r="J34">
        <v>1.5</v>
      </c>
    </row>
    <row r="35" spans="10:19" x14ac:dyDescent="0.3">
      <c r="J35">
        <v>0.5</v>
      </c>
    </row>
    <row r="36" spans="10:19" x14ac:dyDescent="0.3">
      <c r="J36">
        <v>-0.5</v>
      </c>
    </row>
    <row r="37" spans="10:19" x14ac:dyDescent="0.3">
      <c r="J37">
        <v>-1.5</v>
      </c>
    </row>
    <row r="38" spans="10:19" x14ac:dyDescent="0.3">
      <c r="J38">
        <v>-2.5</v>
      </c>
    </row>
    <row r="39" spans="10:19" x14ac:dyDescent="0.3">
      <c r="J39">
        <v>-3.5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2025-06-20T14:30:20Z</dcterms:created>
  <dcterms:modified xsi:type="dcterms:W3CDTF">2025-07-10T19:49:08Z</dcterms:modified>
</cp:coreProperties>
</file>