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qochu\Desktop\Занятие №1\"/>
    </mc:Choice>
  </mc:AlternateContent>
  <xr:revisionPtr revIDLastSave="0" documentId="13_ncr:1_{4BD7066E-BC1E-4E6F-9F62-76362426B145}" xr6:coauthVersionLast="47" xr6:coauthVersionMax="47" xr10:uidLastSave="{00000000-0000-0000-0000-000000000000}"/>
  <bookViews>
    <workbookView xWindow="-110" yWindow="-110" windowWidth="19420" windowHeight="11020" tabRatio="669" activeTab="7" xr2:uid="{00000000-000D-0000-FFFF-FFFF00000000}"/>
  </bookViews>
  <sheets>
    <sheet name="Квартал 1" sheetId="1" r:id="rId1"/>
    <sheet name="Квартал 2" sheetId="2" r:id="rId2"/>
    <sheet name="Полугодие 1" sheetId="3" r:id="rId3"/>
    <sheet name="Автомобили" sheetId="4" r:id="rId4"/>
    <sheet name="Кв 1 (отдел)" sheetId="5" r:id="rId5"/>
    <sheet name="Кв 2 (отдел)" sheetId="6" r:id="rId6"/>
    <sheet name="Консолидация" sheetId="7" r:id="rId7"/>
    <sheet name="Отчет" sheetId="8" r:id="rId8"/>
  </sheets>
  <externalReferences>
    <externalReference r:id="rId9"/>
    <externalReference r:id="rId10"/>
    <externalReference r:id="rId11"/>
    <externalReference r:id="rId1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8" l="1"/>
  <c r="I6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7" i="8"/>
  <c r="D4" i="8"/>
  <c r="E4" i="8"/>
  <c r="F4" i="8"/>
  <c r="G4" i="8"/>
  <c r="H4" i="8"/>
  <c r="D5" i="8"/>
  <c r="E5" i="8"/>
  <c r="F5" i="8"/>
  <c r="G5" i="8"/>
  <c r="H5" i="8"/>
  <c r="D6" i="8"/>
  <c r="D7" i="8" s="1"/>
  <c r="E6" i="8"/>
  <c r="E7" i="8" s="1"/>
  <c r="F6" i="8"/>
  <c r="G6" i="8"/>
  <c r="H6" i="8"/>
  <c r="F7" i="8"/>
  <c r="G7" i="8"/>
  <c r="H7" i="8"/>
  <c r="D8" i="8"/>
  <c r="D12" i="8" s="1"/>
  <c r="E8" i="8"/>
  <c r="E12" i="8" s="1"/>
  <c r="F8" i="8"/>
  <c r="F12" i="8" s="1"/>
  <c r="G8" i="8"/>
  <c r="G12" i="8" s="1"/>
  <c r="H8" i="8"/>
  <c r="D9" i="8"/>
  <c r="E9" i="8"/>
  <c r="F9" i="8"/>
  <c r="G9" i="8"/>
  <c r="H9" i="8"/>
  <c r="D10" i="8"/>
  <c r="D11" i="8"/>
  <c r="E10" i="8"/>
  <c r="E11" i="8"/>
  <c r="F10" i="8"/>
  <c r="F11" i="8"/>
  <c r="G10" i="8"/>
  <c r="G11" i="8"/>
  <c r="H10" i="8"/>
  <c r="H11" i="8"/>
  <c r="H12" i="8"/>
  <c r="D13" i="8"/>
  <c r="D15" i="8" s="1"/>
  <c r="E13" i="8"/>
  <c r="E15" i="8" s="1"/>
  <c r="F13" i="8"/>
  <c r="F15" i="8" s="1"/>
  <c r="G13" i="8"/>
  <c r="H13" i="8"/>
  <c r="D14" i="8"/>
  <c r="E14" i="8"/>
  <c r="F14" i="8"/>
  <c r="G14" i="8"/>
  <c r="H14" i="8"/>
  <c r="G15" i="8"/>
  <c r="H15" i="8"/>
  <c r="D16" i="8"/>
  <c r="E16" i="8"/>
  <c r="F16" i="8"/>
  <c r="G16" i="8"/>
  <c r="H16" i="8"/>
  <c r="D17" i="8"/>
  <c r="E17" i="8"/>
  <c r="F17" i="8"/>
  <c r="G17" i="8"/>
  <c r="H17" i="8"/>
  <c r="D18" i="8"/>
  <c r="D20" i="8" s="1"/>
  <c r="E18" i="8"/>
  <c r="E20" i="8" s="1"/>
  <c r="F18" i="8"/>
  <c r="G18" i="8"/>
  <c r="H18" i="8"/>
  <c r="D19" i="8"/>
  <c r="E19" i="8"/>
  <c r="F19" i="8"/>
  <c r="G19" i="8"/>
  <c r="H19" i="8"/>
  <c r="H20" i="8" s="1"/>
  <c r="F20" i="8"/>
  <c r="G20" i="8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6" i="4"/>
  <c r="C11" i="1"/>
  <c r="K19" i="7"/>
  <c r="L19" i="7"/>
  <c r="M19" i="7"/>
  <c r="O19" i="7"/>
  <c r="L20" i="7"/>
  <c r="N20" i="7"/>
  <c r="O20" i="7"/>
  <c r="K21" i="7"/>
  <c r="L21" i="7"/>
  <c r="M21" i="7"/>
  <c r="N21" i="7"/>
  <c r="O21" i="7"/>
  <c r="K22" i="7"/>
  <c r="L22" i="7"/>
  <c r="M22" i="7"/>
  <c r="O22" i="7"/>
  <c r="L23" i="7"/>
  <c r="N23" i="7"/>
  <c r="O23" i="7"/>
  <c r="K24" i="7"/>
  <c r="L24" i="7"/>
  <c r="M24" i="7"/>
  <c r="N24" i="7"/>
  <c r="O24" i="7"/>
  <c r="K25" i="7"/>
  <c r="L25" i="7"/>
  <c r="M25" i="7"/>
  <c r="O25" i="7"/>
  <c r="L26" i="7"/>
  <c r="N26" i="7"/>
  <c r="O26" i="7"/>
  <c r="K27" i="7"/>
  <c r="L27" i="7"/>
  <c r="M27" i="7"/>
  <c r="N27" i="7"/>
  <c r="O27" i="7"/>
  <c r="K28" i="7"/>
  <c r="L28" i="7"/>
  <c r="M28" i="7"/>
  <c r="O28" i="7"/>
  <c r="L29" i="7"/>
  <c r="N29" i="7"/>
  <c r="O29" i="7"/>
  <c r="K30" i="7"/>
  <c r="L30" i="7"/>
  <c r="M30" i="7"/>
  <c r="N30" i="7"/>
  <c r="O30" i="7"/>
  <c r="K31" i="7"/>
  <c r="L31" i="7"/>
  <c r="M31" i="7"/>
  <c r="O31" i="7"/>
  <c r="K32" i="7"/>
  <c r="L32" i="7"/>
  <c r="M32" i="7"/>
  <c r="O32" i="7"/>
  <c r="C8" i="3"/>
  <c r="C5" i="3"/>
  <c r="C6" i="3"/>
  <c r="C4" i="3"/>
  <c r="D11" i="2"/>
  <c r="E11" i="2"/>
  <c r="F11" i="2"/>
  <c r="D11" i="1"/>
  <c r="E11" i="1"/>
  <c r="F11" i="1"/>
  <c r="C11" i="2"/>
  <c r="F8" i="2"/>
  <c r="F9" i="2"/>
  <c r="F8" i="1"/>
  <c r="F9" i="1"/>
  <c r="F7" i="2"/>
  <c r="F7" i="1"/>
  <c r="D9" i="2"/>
  <c r="E9" i="2"/>
  <c r="D9" i="1"/>
  <c r="E9" i="1"/>
  <c r="C9" i="2"/>
  <c r="C9" i="1"/>
</calcChain>
</file>

<file path=xl/sharedStrings.xml><?xml version="1.0" encoding="utf-8"?>
<sst xmlns="http://schemas.openxmlformats.org/spreadsheetml/2006/main" count="137" uniqueCount="83">
  <si>
    <t>Обменный курс</t>
  </si>
  <si>
    <t>Январь</t>
  </si>
  <si>
    <t>Февраль</t>
  </si>
  <si>
    <t>Март</t>
  </si>
  <si>
    <t>Апрель</t>
  </si>
  <si>
    <t>Май</t>
  </si>
  <si>
    <t>Июнь</t>
  </si>
  <si>
    <t>Всего за квартал</t>
  </si>
  <si>
    <t>Отчет о продажах за квартал № 1, 2018</t>
  </si>
  <si>
    <t>Отчет о продажах за квартал № 2, 2018</t>
  </si>
  <si>
    <t>Отчет о продажах за полугодие №1, 2018</t>
  </si>
  <si>
    <t>USD</t>
  </si>
  <si>
    <t>EUR</t>
  </si>
  <si>
    <t>GBP</t>
  </si>
  <si>
    <t>Автомобиль</t>
  </si>
  <si>
    <t>117 000 км</t>
  </si>
  <si>
    <t>Kia Ceed II</t>
  </si>
  <si>
    <t>78 000 км</t>
  </si>
  <si>
    <t>Ford Explorer V</t>
  </si>
  <si>
    <t>83 000 км</t>
  </si>
  <si>
    <t>Daewoo Espero</t>
  </si>
  <si>
    <t>92 000 км</t>
  </si>
  <si>
    <t>Mitsubishi Lancer X</t>
  </si>
  <si>
    <t>140 000 км</t>
  </si>
  <si>
    <t>Chevrolet Lacetti</t>
  </si>
  <si>
    <t>143 600 км</t>
  </si>
  <si>
    <t>Nissan Maxima V (A33)</t>
  </si>
  <si>
    <t>271 000 км</t>
  </si>
  <si>
    <t>Kia Soul I</t>
  </si>
  <si>
    <t>102 917 км</t>
  </si>
  <si>
    <t>170 299 км</t>
  </si>
  <si>
    <t>Kia Magentis II</t>
  </si>
  <si>
    <t>242 500 км</t>
  </si>
  <si>
    <t>Volkswagen Jetta VI</t>
  </si>
  <si>
    <t>112 000 км</t>
  </si>
  <si>
    <t>Hyundai Solaris I</t>
  </si>
  <si>
    <t>162 000 км</t>
  </si>
  <si>
    <t>Opel Astra H Рестайлинг</t>
  </si>
  <si>
    <t>194 342 км</t>
  </si>
  <si>
    <t>Skoda Fabia II Рестайлинг</t>
  </si>
  <si>
    <t>96 901 км</t>
  </si>
  <si>
    <t>Год</t>
  </si>
  <si>
    <t>Пробег</t>
  </si>
  <si>
    <t>Цена (руб.)</t>
  </si>
  <si>
    <t>Цена (USD)</t>
  </si>
  <si>
    <t>Цена (EUR)</t>
  </si>
  <si>
    <t>Цена (GBP)</t>
  </si>
  <si>
    <t>Mercedes-Benz S-klasse Long VI</t>
  </si>
  <si>
    <t>Доходы</t>
  </si>
  <si>
    <t>Прибыль</t>
  </si>
  <si>
    <t>Расходы</t>
  </si>
  <si>
    <t>Прибыль (тыс.руб)</t>
  </si>
  <si>
    <t>Прибыль (тыс.руб.)</t>
  </si>
  <si>
    <t>Отдел 1</t>
  </si>
  <si>
    <t>Отдел 3</t>
  </si>
  <si>
    <t>Отдел 4</t>
  </si>
  <si>
    <t>Доходы (тыс. $)</t>
  </si>
  <si>
    <t>Прибыль (тыс. $)</t>
  </si>
  <si>
    <t>Расходы (тыс. $)</t>
  </si>
  <si>
    <t>Зарплата (тыс. $)</t>
  </si>
  <si>
    <t>Премия (тыс. $)</t>
  </si>
  <si>
    <t>Отчет о продажах за квартал № 1 по отделам, 2018</t>
  </si>
  <si>
    <t>Отдел 2</t>
  </si>
  <si>
    <t>Отчет о продажах за квартал № 2 по отделам, 2018</t>
  </si>
  <si>
    <t>Отчет о продажах за полугодие №1, 2018 (простые итоги)</t>
  </si>
  <si>
    <r>
      <t xml:space="preserve">Отчет о продажах за полугодие №1, 2018 </t>
    </r>
    <r>
      <rPr>
        <b/>
        <i/>
        <u/>
        <sz val="10"/>
        <color indexed="17"/>
        <rFont val="Arial Cyr"/>
        <family val="2"/>
        <charset val="204"/>
      </rPr>
      <t xml:space="preserve">по отделам </t>
    </r>
    <r>
      <rPr>
        <sz val="10"/>
        <rFont val="Arial Cyr"/>
        <family val="2"/>
        <charset val="204"/>
      </rPr>
      <t>(без формул)</t>
    </r>
  </si>
  <si>
    <r>
      <t xml:space="preserve">Отчет о продажах за полугодие №1, 2018 </t>
    </r>
    <r>
      <rPr>
        <b/>
        <i/>
        <u/>
        <sz val="10"/>
        <color indexed="17"/>
        <rFont val="Arial Cyr"/>
        <family val="2"/>
        <charset val="204"/>
      </rPr>
      <t xml:space="preserve">по отделам </t>
    </r>
    <r>
      <rPr>
        <sz val="10"/>
        <rFont val="Arial Cyr"/>
        <family val="2"/>
        <charset val="204"/>
      </rPr>
      <t>(с формулами)</t>
    </r>
  </si>
  <si>
    <t>Занятие №1 (Вычисления)</t>
  </si>
  <si>
    <t>Отчет о продажах</t>
  </si>
  <si>
    <t>Кол-во</t>
  </si>
  <si>
    <t>Цена</t>
  </si>
  <si>
    <t>Стоимость</t>
  </si>
  <si>
    <t>НДС</t>
  </si>
  <si>
    <t>Полная стоимость</t>
  </si>
  <si>
    <t>Полки</t>
  </si>
  <si>
    <t>Стойки</t>
  </si>
  <si>
    <t>Стулья</t>
  </si>
  <si>
    <t>Столы</t>
  </si>
  <si>
    <t>Лампы</t>
  </si>
  <si>
    <t>Шкафы</t>
  </si>
  <si>
    <t>Счет2</t>
  </si>
  <si>
    <t>Счет1</t>
  </si>
  <si>
    <t>Счет3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</si>
</sst>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[$р.-419]_-;\-* #,##0.00[$р.-419]_-;_-* &quot;-&quot;??[$р.-419]_-;_-@_-"/>
    <numFmt numFmtId="167" formatCode="#,##0.00[$р.-419]"/>
    <numFmt numFmtId="168" formatCode="#,##0.00&quot;р.&quot;"/>
    <numFmt numFmtId="169" formatCode="_-[$$-409]* #,##0.00_ ;_-[$$-409]* \-#,##0.00\ ;_-[$$-409]* &quot;-&quot;??_ ;_-@_ "/>
    <numFmt numFmtId="170" formatCode="_-* #,##0.00\ _₽_-;\-* #,##0.00\ _₽_-;_-* &quot;-&quot;??\ _₽_-;_-@_-"/>
    <numFmt numFmtId="171" formatCode="_ &quot;$&quot;* #,##0.00_ ;_ &quot;$&quot;* \-#,##0.00_ ;_ &quot;$&quot;* &quot;-&quot;??_ ;_ @_ "/>
  </numFmts>
  <fonts count="8">
    <font>
      <sz val="10"/>
      <name val="Arial Cyr"/>
      <family val="2"/>
      <charset val="204"/>
    </font>
    <font>
      <sz val="10"/>
      <name val="Antiqua"/>
    </font>
    <font>
      <b/>
      <sz val="10"/>
      <name val="Arial Cyr"/>
      <family val="2"/>
      <charset val="204"/>
    </font>
    <font>
      <b/>
      <sz val="10"/>
      <color indexed="10"/>
      <name val="Arial Cyr"/>
      <family val="2"/>
      <charset val="204"/>
    </font>
    <font>
      <b/>
      <i/>
      <sz val="10"/>
      <color indexed="17"/>
      <name val="Arial Cyr"/>
      <family val="2"/>
      <charset val="204"/>
    </font>
    <font>
      <sz val="10"/>
      <name val="Arial Cyr"/>
      <family val="2"/>
      <charset val="204"/>
    </font>
    <font>
      <sz val="8"/>
      <name val="Arial Cyr"/>
      <family val="2"/>
      <charset val="204"/>
    </font>
    <font>
      <b/>
      <i/>
      <u/>
      <sz val="10"/>
      <color indexed="17"/>
      <name val="Arial Cyr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9">
    <xf numFmtId="0" fontId="0" fillId="0" borderId="0" xfId="0"/>
    <xf numFmtId="164" fontId="0" fillId="0" borderId="0" xfId="1" applyFont="1"/>
    <xf numFmtId="0" fontId="0" fillId="0" borderId="0" xfId="0" applyAlignment="1">
      <alignment horizontal="right"/>
    </xf>
    <xf numFmtId="165" fontId="0" fillId="0" borderId="0" xfId="2" applyNumberFormat="1" applyFont="1"/>
    <xf numFmtId="165" fontId="0" fillId="0" borderId="0" xfId="2" applyFont="1"/>
    <xf numFmtId="39" fontId="0" fillId="0" borderId="0" xfId="2" applyNumberFormat="1" applyFont="1"/>
    <xf numFmtId="165" fontId="0" fillId="0" borderId="0" xfId="0" applyNumberFormat="1"/>
    <xf numFmtId="0" fontId="2" fillId="0" borderId="0" xfId="0" applyFont="1"/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0" fontId="2" fillId="0" borderId="3" xfId="0" applyFont="1" applyBorder="1"/>
    <xf numFmtId="0" fontId="3" fillId="0" borderId="3" xfId="0" applyFont="1" applyBorder="1"/>
    <xf numFmtId="167" fontId="3" fillId="0" borderId="0" xfId="0" applyNumberFormat="1" applyFont="1"/>
    <xf numFmtId="164" fontId="2" fillId="0" borderId="0" xfId="0" applyNumberFormat="1" applyFont="1"/>
    <xf numFmtId="166" fontId="2" fillId="0" borderId="0" xfId="0" applyNumberFormat="1" applyFont="1"/>
    <xf numFmtId="165" fontId="3" fillId="2" borderId="4" xfId="2" applyNumberFormat="1" applyFont="1" applyFill="1" applyBorder="1"/>
    <xf numFmtId="166" fontId="3" fillId="2" borderId="0" xfId="0" applyNumberFormat="1" applyFont="1" applyFill="1"/>
    <xf numFmtId="166" fontId="3" fillId="2" borderId="0" xfId="2" applyNumberFormat="1" applyFont="1" applyFill="1"/>
    <xf numFmtId="0" fontId="0" fillId="0" borderId="5" xfId="0" applyFill="1" applyBorder="1" applyAlignment="1">
      <alignment horizontal="center"/>
    </xf>
    <xf numFmtId="0" fontId="2" fillId="3" borderId="3" xfId="0" applyFont="1" applyFill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6" xfId="0" applyFill="1" applyBorder="1" applyAlignment="1"/>
    <xf numFmtId="169" fontId="0" fillId="3" borderId="0" xfId="1" applyNumberFormat="1" applyFont="1" applyFill="1"/>
    <xf numFmtId="0" fontId="6" fillId="3" borderId="0" xfId="0" applyFont="1" applyFill="1"/>
    <xf numFmtId="168" fontId="6" fillId="3" borderId="0" xfId="0" applyNumberFormat="1" applyFont="1" applyFill="1"/>
    <xf numFmtId="168" fontId="6" fillId="3" borderId="0" xfId="0" applyNumberFormat="1" applyFont="1" applyFill="1" applyAlignment="1">
      <alignment vertical="center"/>
    </xf>
    <xf numFmtId="2" fontId="0" fillId="2" borderId="0" xfId="0" applyNumberFormat="1" applyFill="1"/>
    <xf numFmtId="0" fontId="2" fillId="0" borderId="3" xfId="0" applyFont="1" applyFill="1" applyBorder="1"/>
    <xf numFmtId="169" fontId="0" fillId="0" borderId="0" xfId="1" applyNumberFormat="1" applyFont="1" applyFill="1"/>
    <xf numFmtId="0" fontId="2" fillId="0" borderId="7" xfId="0" applyFont="1" applyFill="1" applyBorder="1"/>
    <xf numFmtId="169" fontId="0" fillId="0" borderId="0" xfId="1" applyNumberFormat="1" applyFont="1" applyFill="1" applyBorder="1"/>
    <xf numFmtId="169" fontId="0" fillId="0" borderId="8" xfId="1" applyNumberFormat="1" applyFont="1" applyFill="1" applyBorder="1"/>
    <xf numFmtId="169" fontId="5" fillId="4" borderId="0" xfId="1" applyNumberFormat="1" applyFont="1" applyFill="1"/>
    <xf numFmtId="169" fontId="5" fillId="4" borderId="8" xfId="1" applyNumberFormat="1" applyFont="1" applyFill="1" applyBorder="1"/>
    <xf numFmtId="169" fontId="5" fillId="4" borderId="0" xfId="1" applyNumberFormat="1" applyFont="1" applyFill="1" applyBorder="1"/>
    <xf numFmtId="169" fontId="5" fillId="5" borderId="0" xfId="1" applyNumberFormat="1" applyFont="1" applyFill="1"/>
    <xf numFmtId="169" fontId="5" fillId="5" borderId="8" xfId="1" applyNumberFormat="1" applyFont="1" applyFill="1" applyBorder="1"/>
    <xf numFmtId="169" fontId="5" fillId="5" borderId="0" xfId="1" applyNumberFormat="1" applyFont="1" applyFill="1" applyBorder="1"/>
    <xf numFmtId="169" fontId="5" fillId="6" borderId="0" xfId="1" applyNumberFormat="1" applyFont="1" applyFill="1"/>
    <xf numFmtId="169" fontId="5" fillId="6" borderId="8" xfId="1" applyNumberFormat="1" applyFont="1" applyFill="1" applyBorder="1"/>
    <xf numFmtId="169" fontId="5" fillId="6" borderId="0" xfId="1" applyNumberFormat="1" applyFont="1" applyFill="1" applyBorder="1"/>
    <xf numFmtId="169" fontId="5" fillId="7" borderId="0" xfId="1" applyNumberFormat="1" applyFont="1" applyFill="1"/>
    <xf numFmtId="169" fontId="5" fillId="7" borderId="8" xfId="1" applyNumberFormat="1" applyFont="1" applyFill="1" applyBorder="1"/>
    <xf numFmtId="0" fontId="4" fillId="2" borderId="0" xfId="0" applyFont="1" applyFill="1"/>
    <xf numFmtId="0" fontId="0" fillId="2" borderId="0" xfId="0" applyFill="1"/>
    <xf numFmtId="164" fontId="0" fillId="0" borderId="0" xfId="0" applyNumberFormat="1"/>
    <xf numFmtId="169" fontId="0" fillId="0" borderId="0" xfId="0" applyNumberFormat="1"/>
    <xf numFmtId="0" fontId="2" fillId="0" borderId="0" xfId="0" applyFont="1" applyBorder="1"/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169" fontId="0" fillId="2" borderId="0" xfId="0" applyNumberFormat="1" applyFill="1"/>
    <xf numFmtId="171" fontId="0" fillId="0" borderId="0" xfId="0" applyNumberFormat="1"/>
    <xf numFmtId="170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91;&#1088;&#1089;$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95;&#1077;&#1090;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95;&#1077;&#1090;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95;&#1077;&#1090;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менный курс"/>
    </sheetNames>
    <sheetDataSet>
      <sheetData sheetId="0">
        <row r="4">
          <cell r="E4">
            <v>65.650000000000006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чет-фактура"/>
    </sheetNames>
    <sheetDataSet>
      <sheetData sheetId="0">
        <row r="11">
          <cell r="D11">
            <v>5</v>
          </cell>
          <cell r="E11">
            <v>30</v>
          </cell>
          <cell r="F11">
            <v>150</v>
          </cell>
          <cell r="G11">
            <v>30</v>
          </cell>
          <cell r="H11">
            <v>180</v>
          </cell>
        </row>
        <row r="12">
          <cell r="D12">
            <v>2</v>
          </cell>
          <cell r="E12">
            <v>60</v>
          </cell>
          <cell r="F12">
            <v>120</v>
          </cell>
          <cell r="G12">
            <v>24</v>
          </cell>
          <cell r="H12">
            <v>144</v>
          </cell>
        </row>
        <row r="13">
          <cell r="D13">
            <v>3</v>
          </cell>
          <cell r="E13">
            <v>20</v>
          </cell>
          <cell r="F13">
            <v>60</v>
          </cell>
          <cell r="G13">
            <v>12</v>
          </cell>
          <cell r="H13">
            <v>72</v>
          </cell>
        </row>
        <row r="14">
          <cell r="D14">
            <v>1</v>
          </cell>
          <cell r="E14">
            <v>200</v>
          </cell>
          <cell r="F14">
            <v>200</v>
          </cell>
          <cell r="G14">
            <v>40</v>
          </cell>
          <cell r="H14">
            <v>240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чет-фактура"/>
    </sheetNames>
    <sheetDataSet>
      <sheetData sheetId="0">
        <row r="11">
          <cell r="D11">
            <v>5</v>
          </cell>
          <cell r="E11">
            <v>120</v>
          </cell>
          <cell r="F11">
            <v>600</v>
          </cell>
          <cell r="G11">
            <v>120</v>
          </cell>
          <cell r="H11">
            <v>720</v>
          </cell>
        </row>
        <row r="12">
          <cell r="D12">
            <v>2</v>
          </cell>
          <cell r="E12">
            <v>50</v>
          </cell>
          <cell r="F12">
            <v>100</v>
          </cell>
          <cell r="G12">
            <v>20</v>
          </cell>
          <cell r="H12">
            <v>120</v>
          </cell>
        </row>
        <row r="13">
          <cell r="D13">
            <v>3</v>
          </cell>
          <cell r="E13">
            <v>70</v>
          </cell>
          <cell r="F13">
            <v>210</v>
          </cell>
          <cell r="G13">
            <v>42</v>
          </cell>
          <cell r="H13">
            <v>252</v>
          </cell>
        </row>
        <row r="14">
          <cell r="D14">
            <v>6</v>
          </cell>
          <cell r="E14">
            <v>40</v>
          </cell>
          <cell r="F14">
            <v>240</v>
          </cell>
          <cell r="G14">
            <v>48</v>
          </cell>
          <cell r="H14">
            <v>288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чет-фактура"/>
    </sheetNames>
    <sheetDataSet>
      <sheetData sheetId="0">
        <row r="11">
          <cell r="D11">
            <v>5</v>
          </cell>
          <cell r="E11">
            <v>30</v>
          </cell>
          <cell r="F11">
            <v>150</v>
          </cell>
          <cell r="G11">
            <v>30</v>
          </cell>
          <cell r="H11">
            <v>180</v>
          </cell>
        </row>
        <row r="12">
          <cell r="D12">
            <v>3</v>
          </cell>
          <cell r="E12">
            <v>40</v>
          </cell>
          <cell r="F12">
            <v>120</v>
          </cell>
          <cell r="G12">
            <v>24</v>
          </cell>
          <cell r="H12">
            <v>144</v>
          </cell>
        </row>
        <row r="13">
          <cell r="D13">
            <v>2</v>
          </cell>
          <cell r="E13">
            <v>60</v>
          </cell>
          <cell r="F13">
            <v>120</v>
          </cell>
          <cell r="G13">
            <v>24</v>
          </cell>
          <cell r="H13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externalLinkPath" Target="&#1057;&#1095;&#1077;&#1090;3.xls" TargetMode="External"/><Relationship Id="rId2" Type="http://schemas.openxmlformats.org/officeDocument/2006/relationships/externalLinkPath" Target="&#1057;&#1095;&#1077;&#1090;2.xls" TargetMode="External"/><Relationship Id="rId1" Type="http://schemas.openxmlformats.org/officeDocument/2006/relationships/externalLinkPath" Target="&#1057;&#1095;&#1077;&#1090;1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1"/>
  <sheetViews>
    <sheetView zoomScaleNormal="100" workbookViewId="0">
      <selection activeCell="E4" sqref="E4"/>
    </sheetView>
  </sheetViews>
  <sheetFormatPr defaultColWidth="10.26953125" defaultRowHeight="12.5"/>
  <cols>
    <col min="1" max="1" width="2.54296875" customWidth="1"/>
    <col min="2" max="2" width="19.453125" customWidth="1"/>
    <col min="3" max="5" width="14.7265625" customWidth="1"/>
    <col min="6" max="6" width="15.453125" bestFit="1" customWidth="1"/>
    <col min="7" max="8" width="9.81640625" customWidth="1"/>
  </cols>
  <sheetData>
    <row r="2" spans="2:6" ht="13">
      <c r="B2" s="8" t="s">
        <v>8</v>
      </c>
    </row>
    <row r="3" spans="2:6" ht="13" thickBot="1"/>
    <row r="4" spans="2:6" ht="14" thickTop="1" thickBot="1">
      <c r="C4" s="52" t="s">
        <v>0</v>
      </c>
      <c r="D4" s="53"/>
      <c r="E4" s="17">
        <v>63.5</v>
      </c>
    </row>
    <row r="5" spans="2:6" ht="13" thickTop="1"/>
    <row r="6" spans="2:6" ht="26.5" thickBot="1">
      <c r="B6" s="11"/>
      <c r="C6" s="9" t="s">
        <v>1</v>
      </c>
      <c r="D6" s="9" t="s">
        <v>2</v>
      </c>
      <c r="E6" s="9" t="s">
        <v>3</v>
      </c>
      <c r="F6" s="10" t="s">
        <v>7</v>
      </c>
    </row>
    <row r="7" spans="2:6" ht="13.5" thickTop="1">
      <c r="B7" s="21" t="s">
        <v>48</v>
      </c>
      <c r="C7" s="26">
        <v>15700</v>
      </c>
      <c r="D7" s="26">
        <v>20470</v>
      </c>
      <c r="E7" s="26">
        <v>18900</v>
      </c>
      <c r="F7" s="26">
        <f>SUM(C7:E7)</f>
        <v>55070</v>
      </c>
    </row>
    <row r="8" spans="2:6" ht="13">
      <c r="B8" s="21" t="s">
        <v>50</v>
      </c>
      <c r="C8" s="26">
        <v>9450</v>
      </c>
      <c r="D8" s="26">
        <v>11000</v>
      </c>
      <c r="E8" s="26">
        <v>11000</v>
      </c>
      <c r="F8" s="26">
        <f t="shared" ref="F8:F9" si="0">SUM(C8:E8)</f>
        <v>31450</v>
      </c>
    </row>
    <row r="9" spans="2:6" ht="13">
      <c r="B9" s="21" t="s">
        <v>49</v>
      </c>
      <c r="C9" s="26">
        <f>C7-C8</f>
        <v>6250</v>
      </c>
      <c r="D9" s="26">
        <f>D7-D8</f>
        <v>9470</v>
      </c>
      <c r="E9" s="26">
        <f>E7-E8</f>
        <v>7900</v>
      </c>
      <c r="F9" s="26">
        <f t="shared" si="0"/>
        <v>23620</v>
      </c>
    </row>
    <row r="10" spans="2:6" ht="13">
      <c r="B10" s="12"/>
      <c r="C10" s="5"/>
      <c r="D10" s="5"/>
      <c r="E10" s="5"/>
    </row>
    <row r="11" spans="2:6" ht="13">
      <c r="B11" s="13" t="s">
        <v>51</v>
      </c>
      <c r="C11" s="18">
        <f>C9*$E$4</f>
        <v>396875</v>
      </c>
      <c r="D11" s="18">
        <f t="shared" ref="D11:F11" si="1">D9*$E$4</f>
        <v>601345</v>
      </c>
      <c r="E11" s="18">
        <f t="shared" si="1"/>
        <v>501650</v>
      </c>
      <c r="F11" s="18">
        <f t="shared" si="1"/>
        <v>1499870</v>
      </c>
    </row>
  </sheetData>
  <dataConsolidate/>
  <mergeCells count="1">
    <mergeCell ref="C4:D4"/>
  </mergeCells>
  <phoneticPr fontId="0" type="noConversion"/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1"/>
  <sheetViews>
    <sheetView zoomScaleNormal="100" workbookViewId="0">
      <selection activeCell="C11" sqref="C11"/>
    </sheetView>
  </sheetViews>
  <sheetFormatPr defaultColWidth="10.26953125" defaultRowHeight="12.5"/>
  <cols>
    <col min="1" max="1" width="2.54296875" customWidth="1"/>
    <col min="2" max="2" width="19.453125" customWidth="1"/>
    <col min="3" max="5" width="14.7265625" customWidth="1"/>
    <col min="6" max="6" width="15.453125" bestFit="1" customWidth="1"/>
    <col min="7" max="8" width="9.81640625" customWidth="1"/>
  </cols>
  <sheetData>
    <row r="2" spans="2:6" ht="13">
      <c r="B2" s="8" t="s">
        <v>9</v>
      </c>
    </row>
    <row r="3" spans="2:6" ht="13" thickBot="1"/>
    <row r="4" spans="2:6" ht="14" thickTop="1" thickBot="1">
      <c r="C4" s="54" t="s">
        <v>0</v>
      </c>
      <c r="D4" s="55"/>
      <c r="E4" s="17">
        <v>68.17</v>
      </c>
    </row>
    <row r="5" spans="2:6" ht="13" thickTop="1"/>
    <row r="6" spans="2:6" ht="26.5" thickBot="1">
      <c r="B6" s="11"/>
      <c r="C6" s="9" t="s">
        <v>4</v>
      </c>
      <c r="D6" s="9" t="s">
        <v>5</v>
      </c>
      <c r="E6" s="9" t="s">
        <v>6</v>
      </c>
      <c r="F6" s="10" t="s">
        <v>7</v>
      </c>
    </row>
    <row r="7" spans="2:6" ht="13.5" thickTop="1">
      <c r="B7" s="21" t="s">
        <v>48</v>
      </c>
      <c r="C7" s="26">
        <v>17600</v>
      </c>
      <c r="D7" s="26">
        <v>14700</v>
      </c>
      <c r="E7" s="26">
        <v>16100</v>
      </c>
      <c r="F7" s="26">
        <f>SUM(C7:E7)</f>
        <v>48400</v>
      </c>
    </row>
    <row r="8" spans="2:6" ht="13">
      <c r="B8" s="21" t="s">
        <v>50</v>
      </c>
      <c r="C8" s="26">
        <v>13200</v>
      </c>
      <c r="D8" s="26">
        <v>8800</v>
      </c>
      <c r="E8" s="26">
        <v>8500</v>
      </c>
      <c r="F8" s="26">
        <f t="shared" ref="F8:F9" si="0">SUM(C8:E8)</f>
        <v>30500</v>
      </c>
    </row>
    <row r="9" spans="2:6" ht="13">
      <c r="B9" s="21" t="s">
        <v>49</v>
      </c>
      <c r="C9" s="26">
        <f>C7-C8</f>
        <v>4400</v>
      </c>
      <c r="D9" s="26">
        <f>D7-D8</f>
        <v>5900</v>
      </c>
      <c r="E9" s="26">
        <f>E7-E8</f>
        <v>7600</v>
      </c>
      <c r="F9" s="26">
        <f t="shared" si="0"/>
        <v>17900</v>
      </c>
    </row>
    <row r="10" spans="2:6" ht="13">
      <c r="B10" s="12"/>
      <c r="F10" s="6"/>
    </row>
    <row r="11" spans="2:6" ht="13">
      <c r="B11" s="13" t="s">
        <v>51</v>
      </c>
      <c r="C11" s="19">
        <f>C9*$E$4</f>
        <v>299948</v>
      </c>
      <c r="D11" s="19">
        <f t="shared" ref="D11:F11" si="1">D9*$E$4</f>
        <v>402203</v>
      </c>
      <c r="E11" s="19">
        <f t="shared" si="1"/>
        <v>518092</v>
      </c>
      <c r="F11" s="19">
        <f t="shared" si="1"/>
        <v>1220243</v>
      </c>
    </row>
  </sheetData>
  <mergeCells count="1">
    <mergeCell ref="C4:D4"/>
  </mergeCells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25"/>
  <sheetViews>
    <sheetView zoomScaleNormal="100" workbookViewId="0">
      <selection activeCell="C8" sqref="C8"/>
    </sheetView>
  </sheetViews>
  <sheetFormatPr defaultRowHeight="12.5"/>
  <cols>
    <col min="1" max="1" width="2.54296875" customWidth="1"/>
    <col min="2" max="2" width="19.7265625" customWidth="1"/>
    <col min="3" max="3" width="15.453125" bestFit="1" customWidth="1"/>
    <col min="4" max="8" width="9.81640625" customWidth="1"/>
  </cols>
  <sheetData>
    <row r="1" spans="2:5" ht="13">
      <c r="B1" s="16"/>
    </row>
    <row r="2" spans="2:5" ht="13">
      <c r="B2" s="8" t="s">
        <v>10</v>
      </c>
    </row>
    <row r="4" spans="2:5" ht="13">
      <c r="B4" s="21" t="s">
        <v>48</v>
      </c>
      <c r="C4" s="26">
        <f>'Квартал 1'!F7+'Квартал 2'!F7</f>
        <v>103470</v>
      </c>
      <c r="D4" s="2"/>
      <c r="E4" s="3"/>
    </row>
    <row r="5" spans="2:5" ht="13">
      <c r="B5" s="21" t="s">
        <v>50</v>
      </c>
      <c r="C5" s="26">
        <f>'Квартал 1'!F8+'Квартал 2'!F8</f>
        <v>61950</v>
      </c>
    </row>
    <row r="6" spans="2:5" ht="13">
      <c r="B6" s="21" t="s">
        <v>49</v>
      </c>
      <c r="C6" s="26">
        <f>'Квартал 1'!F9+'Квартал 2'!F9</f>
        <v>41520</v>
      </c>
    </row>
    <row r="7" spans="2:5" ht="13">
      <c r="B7" s="7"/>
      <c r="C7" s="1"/>
      <c r="D7" s="1"/>
      <c r="E7" s="1"/>
    </row>
    <row r="8" spans="2:5" ht="13">
      <c r="B8" s="13" t="s">
        <v>52</v>
      </c>
      <c r="C8" s="19">
        <f>C6*'[1]Обменный курс'!$E$4</f>
        <v>2725788.0000000005</v>
      </c>
      <c r="D8" s="1"/>
      <c r="E8" s="1"/>
    </row>
    <row r="9" spans="2:5">
      <c r="C9" s="1"/>
      <c r="D9" s="1"/>
      <c r="E9" s="1"/>
    </row>
    <row r="10" spans="2:5">
      <c r="C10" s="4"/>
      <c r="D10" s="4"/>
      <c r="E10" s="4"/>
    </row>
    <row r="11" spans="2:5" ht="13">
      <c r="C11" s="14"/>
    </row>
    <row r="25" spans="2:2" ht="13">
      <c r="B25" s="1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9"/>
  <sheetViews>
    <sheetView zoomScaleNormal="100" workbookViewId="0">
      <selection activeCell="H8" sqref="H8"/>
    </sheetView>
  </sheetViews>
  <sheetFormatPr defaultRowHeight="12.5"/>
  <cols>
    <col min="1" max="1" width="2.7265625" customWidth="1"/>
    <col min="2" max="2" width="22.54296875" customWidth="1"/>
    <col min="3" max="3" width="4.453125" bestFit="1" customWidth="1"/>
    <col min="4" max="4" width="8.81640625" bestFit="1" customWidth="1"/>
    <col min="5" max="5" width="11.26953125" bestFit="1" customWidth="1"/>
    <col min="6" max="6" width="12.36328125" bestFit="1" customWidth="1"/>
    <col min="7" max="7" width="11.54296875" bestFit="1" customWidth="1"/>
    <col min="8" max="8" width="11.7265625" bestFit="1" customWidth="1"/>
  </cols>
  <sheetData>
    <row r="1" spans="2:8" ht="13" thickBot="1">
      <c r="F1" s="22" t="s">
        <v>11</v>
      </c>
      <c r="G1" s="22" t="s">
        <v>12</v>
      </c>
      <c r="H1" s="22" t="s">
        <v>13</v>
      </c>
    </row>
    <row r="2" spans="2:8" ht="14" thickTop="1" thickBot="1">
      <c r="B2" s="25" t="s">
        <v>0</v>
      </c>
      <c r="C2" s="20"/>
      <c r="D2" s="20"/>
      <c r="E2" s="20"/>
      <c r="F2" s="17">
        <v>65.599999999999994</v>
      </c>
      <c r="G2" s="17">
        <v>74.3</v>
      </c>
      <c r="H2" s="17">
        <v>85.2</v>
      </c>
    </row>
    <row r="3" spans="2:8" ht="13" thickTop="1"/>
    <row r="4" spans="2:8" ht="13.5" thickBot="1">
      <c r="B4" s="9" t="s">
        <v>14</v>
      </c>
      <c r="C4" s="9" t="s">
        <v>41</v>
      </c>
      <c r="D4" s="9" t="s">
        <v>42</v>
      </c>
      <c r="E4" s="9" t="s">
        <v>43</v>
      </c>
      <c r="F4" s="9" t="s">
        <v>44</v>
      </c>
      <c r="G4" s="9" t="s">
        <v>45</v>
      </c>
      <c r="H4" s="9" t="s">
        <v>46</v>
      </c>
    </row>
    <row r="5" spans="2:8" ht="13" thickTop="1"/>
    <row r="6" spans="2:8">
      <c r="B6" s="27" t="s">
        <v>47</v>
      </c>
      <c r="C6" s="23">
        <v>2015</v>
      </c>
      <c r="D6" s="24" t="s">
        <v>15</v>
      </c>
      <c r="E6" s="28">
        <v>3790000</v>
      </c>
      <c r="F6" s="30">
        <f>$E6/F$2</f>
        <v>57774.390243902446</v>
      </c>
      <c r="G6" s="30">
        <f>$E6/G$2</f>
        <v>51009.421265141318</v>
      </c>
      <c r="H6" s="30">
        <f>$E6/H$2</f>
        <v>44483.568075117371</v>
      </c>
    </row>
    <row r="7" spans="2:8">
      <c r="B7" s="27" t="s">
        <v>16</v>
      </c>
      <c r="C7" s="23">
        <v>2014</v>
      </c>
      <c r="D7" s="24" t="s">
        <v>17</v>
      </c>
      <c r="E7" s="29">
        <v>617000</v>
      </c>
      <c r="F7" s="30">
        <f t="shared" ref="F7:H19" si="0">$E7/F$2</f>
        <v>9405.4878048780502</v>
      </c>
      <c r="G7" s="30">
        <f t="shared" si="0"/>
        <v>8304.1722745625848</v>
      </c>
      <c r="H7" s="30">
        <f t="shared" si="0"/>
        <v>7241.7840375586848</v>
      </c>
    </row>
    <row r="8" spans="2:8">
      <c r="B8" s="27" t="s">
        <v>18</v>
      </c>
      <c r="C8" s="23">
        <v>2014</v>
      </c>
      <c r="D8" s="24" t="s">
        <v>19</v>
      </c>
      <c r="E8" s="29">
        <v>1340000</v>
      </c>
      <c r="F8" s="30">
        <f t="shared" si="0"/>
        <v>20426.829268292684</v>
      </c>
      <c r="G8" s="30">
        <f t="shared" si="0"/>
        <v>18034.993270524901</v>
      </c>
      <c r="H8" s="30">
        <f t="shared" si="0"/>
        <v>15727.699530516431</v>
      </c>
    </row>
    <row r="9" spans="2:8">
      <c r="B9" s="27" t="s">
        <v>20</v>
      </c>
      <c r="C9" s="23">
        <v>1998</v>
      </c>
      <c r="D9" s="24" t="s">
        <v>21</v>
      </c>
      <c r="E9" s="29">
        <v>60000</v>
      </c>
      <c r="F9" s="30">
        <f t="shared" si="0"/>
        <v>914.63414634146352</v>
      </c>
      <c r="G9" s="30">
        <f t="shared" si="0"/>
        <v>807.5370121130552</v>
      </c>
      <c r="H9" s="30">
        <f t="shared" si="0"/>
        <v>704.22535211267598</v>
      </c>
    </row>
    <row r="10" spans="2:8">
      <c r="B10" s="27" t="s">
        <v>22</v>
      </c>
      <c r="C10" s="23">
        <v>2007</v>
      </c>
      <c r="D10" s="24" t="s">
        <v>23</v>
      </c>
      <c r="E10" s="29">
        <v>385000</v>
      </c>
      <c r="F10" s="30">
        <f t="shared" si="0"/>
        <v>5868.9024390243903</v>
      </c>
      <c r="G10" s="30">
        <f t="shared" si="0"/>
        <v>5181.695827725438</v>
      </c>
      <c r="H10" s="30">
        <f t="shared" si="0"/>
        <v>4518.7793427230044</v>
      </c>
    </row>
    <row r="11" spans="2:8">
      <c r="B11" s="27" t="s">
        <v>24</v>
      </c>
      <c r="C11" s="23">
        <v>2007</v>
      </c>
      <c r="D11" s="24" t="s">
        <v>25</v>
      </c>
      <c r="E11" s="29">
        <v>195000</v>
      </c>
      <c r="F11" s="30">
        <f t="shared" si="0"/>
        <v>2972.5609756097565</v>
      </c>
      <c r="G11" s="30">
        <f t="shared" si="0"/>
        <v>2624.4952893674295</v>
      </c>
      <c r="H11" s="30">
        <f t="shared" si="0"/>
        <v>2288.7323943661972</v>
      </c>
    </row>
    <row r="12" spans="2:8">
      <c r="B12" s="27" t="s">
        <v>26</v>
      </c>
      <c r="C12" s="23">
        <v>2000</v>
      </c>
      <c r="D12" s="24" t="s">
        <v>27</v>
      </c>
      <c r="E12" s="29">
        <v>165000</v>
      </c>
      <c r="F12" s="30">
        <f t="shared" si="0"/>
        <v>2515.2439024390246</v>
      </c>
      <c r="G12" s="30">
        <f t="shared" si="0"/>
        <v>2220.7267833109017</v>
      </c>
      <c r="H12" s="30">
        <f t="shared" si="0"/>
        <v>1936.6197183098591</v>
      </c>
    </row>
    <row r="13" spans="2:8">
      <c r="B13" s="27" t="s">
        <v>28</v>
      </c>
      <c r="C13" s="23">
        <v>2009</v>
      </c>
      <c r="D13" s="24" t="s">
        <v>29</v>
      </c>
      <c r="E13" s="29">
        <v>445000</v>
      </c>
      <c r="F13" s="30">
        <f t="shared" si="0"/>
        <v>6783.5365853658541</v>
      </c>
      <c r="G13" s="30">
        <f t="shared" si="0"/>
        <v>5989.2328398384925</v>
      </c>
      <c r="H13" s="30">
        <f t="shared" si="0"/>
        <v>5223.0046948356803</v>
      </c>
    </row>
    <row r="14" spans="2:8">
      <c r="B14" s="27" t="s">
        <v>24</v>
      </c>
      <c r="C14" s="23">
        <v>2008</v>
      </c>
      <c r="D14" s="24" t="s">
        <v>30</v>
      </c>
      <c r="E14" s="29">
        <v>290000</v>
      </c>
      <c r="F14" s="30">
        <f t="shared" si="0"/>
        <v>4420.7317073170734</v>
      </c>
      <c r="G14" s="30">
        <f t="shared" si="0"/>
        <v>3903.0955585464335</v>
      </c>
      <c r="H14" s="30">
        <f t="shared" si="0"/>
        <v>3403.7558685446006</v>
      </c>
    </row>
    <row r="15" spans="2:8">
      <c r="B15" s="27" t="s">
        <v>31</v>
      </c>
      <c r="C15" s="23">
        <v>2007</v>
      </c>
      <c r="D15" s="24" t="s">
        <v>32</v>
      </c>
      <c r="E15" s="29">
        <v>315000</v>
      </c>
      <c r="F15" s="30">
        <f t="shared" si="0"/>
        <v>4801.8292682926831</v>
      </c>
      <c r="G15" s="30">
        <f t="shared" si="0"/>
        <v>4239.5693135935398</v>
      </c>
      <c r="H15" s="30">
        <f t="shared" si="0"/>
        <v>3697.183098591549</v>
      </c>
    </row>
    <row r="16" spans="2:8">
      <c r="B16" s="27" t="s">
        <v>33</v>
      </c>
      <c r="C16" s="23">
        <v>2012</v>
      </c>
      <c r="D16" s="24" t="s">
        <v>34</v>
      </c>
      <c r="E16" s="29">
        <v>498000</v>
      </c>
      <c r="F16" s="30">
        <f t="shared" si="0"/>
        <v>7591.4634146341468</v>
      </c>
      <c r="G16" s="30">
        <f t="shared" si="0"/>
        <v>6702.5572005383583</v>
      </c>
      <c r="H16" s="30">
        <f t="shared" si="0"/>
        <v>5845.070422535211</v>
      </c>
    </row>
    <row r="17" spans="2:8">
      <c r="B17" s="27" t="s">
        <v>35</v>
      </c>
      <c r="C17" s="23">
        <v>2011</v>
      </c>
      <c r="D17" s="24" t="s">
        <v>36</v>
      </c>
      <c r="E17" s="29">
        <v>395000</v>
      </c>
      <c r="F17" s="30">
        <f t="shared" si="0"/>
        <v>6021.3414634146347</v>
      </c>
      <c r="G17" s="30">
        <f t="shared" si="0"/>
        <v>5316.2853297442798</v>
      </c>
      <c r="H17" s="30">
        <f t="shared" si="0"/>
        <v>4636.1502347417836</v>
      </c>
    </row>
    <row r="18" spans="2:8">
      <c r="B18" s="27" t="s">
        <v>37</v>
      </c>
      <c r="C18" s="23">
        <v>2011</v>
      </c>
      <c r="D18" s="24" t="s">
        <v>38</v>
      </c>
      <c r="E18" s="29">
        <v>320000</v>
      </c>
      <c r="F18" s="30">
        <f t="shared" si="0"/>
        <v>4878.0487804878057</v>
      </c>
      <c r="G18" s="30">
        <f t="shared" si="0"/>
        <v>4306.8640646029608</v>
      </c>
      <c r="H18" s="30">
        <f t="shared" si="0"/>
        <v>3755.868544600939</v>
      </c>
    </row>
    <row r="19" spans="2:8">
      <c r="B19" s="27" t="s">
        <v>39</v>
      </c>
      <c r="C19" s="23">
        <v>2014</v>
      </c>
      <c r="D19" s="24" t="s">
        <v>40</v>
      </c>
      <c r="E19" s="29">
        <v>415000</v>
      </c>
      <c r="F19" s="30">
        <f t="shared" si="0"/>
        <v>6326.2195121951227</v>
      </c>
      <c r="G19" s="30">
        <f t="shared" si="0"/>
        <v>5585.4643337819653</v>
      </c>
      <c r="H19" s="30">
        <f t="shared" si="0"/>
        <v>4870.8920187793428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0"/>
  <sheetViews>
    <sheetView zoomScaleNormal="100" workbookViewId="0">
      <selection activeCell="E15" sqref="E15"/>
    </sheetView>
  </sheetViews>
  <sheetFormatPr defaultColWidth="10.26953125" defaultRowHeight="12.5"/>
  <cols>
    <col min="1" max="1" width="2.54296875" customWidth="1"/>
    <col min="2" max="2" width="19.453125" customWidth="1"/>
    <col min="3" max="6" width="14.7265625" customWidth="1"/>
    <col min="7" max="8" width="9.81640625" customWidth="1"/>
  </cols>
  <sheetData>
    <row r="2" spans="2:6" ht="13">
      <c r="B2" s="8" t="s">
        <v>61</v>
      </c>
    </row>
    <row r="5" spans="2:6" ht="26.5" thickBot="1">
      <c r="B5" s="11"/>
      <c r="C5" s="9" t="s">
        <v>53</v>
      </c>
      <c r="D5" s="9" t="s">
        <v>62</v>
      </c>
      <c r="E5" s="9" t="s">
        <v>55</v>
      </c>
      <c r="F5" s="10" t="s">
        <v>7</v>
      </c>
    </row>
    <row r="6" spans="2:6" ht="13.5" thickTop="1">
      <c r="B6" s="31" t="s">
        <v>56</v>
      </c>
      <c r="C6" s="36">
        <v>120</v>
      </c>
      <c r="D6" s="39">
        <v>100</v>
      </c>
      <c r="E6" s="42">
        <v>130</v>
      </c>
      <c r="F6" s="32">
        <v>350</v>
      </c>
    </row>
    <row r="7" spans="2:6" ht="13">
      <c r="B7" s="31" t="s">
        <v>58</v>
      </c>
      <c r="C7" s="36">
        <v>50</v>
      </c>
      <c r="D7" s="39">
        <v>70</v>
      </c>
      <c r="E7" s="42">
        <v>80</v>
      </c>
      <c r="F7" s="32">
        <v>200</v>
      </c>
    </row>
    <row r="8" spans="2:6" ht="13">
      <c r="B8" s="31" t="s">
        <v>57</v>
      </c>
      <c r="C8" s="36">
        <v>70</v>
      </c>
      <c r="D8" s="39">
        <v>30</v>
      </c>
      <c r="E8" s="42">
        <v>50</v>
      </c>
      <c r="F8" s="32">
        <v>150</v>
      </c>
    </row>
    <row r="9" spans="2:6" ht="13">
      <c r="B9" s="33" t="s">
        <v>59</v>
      </c>
      <c r="C9" s="37">
        <v>43</v>
      </c>
      <c r="D9" s="40">
        <v>17</v>
      </c>
      <c r="E9" s="43">
        <v>41</v>
      </c>
      <c r="F9" s="35">
        <v>101</v>
      </c>
    </row>
    <row r="10" spans="2:6" ht="13">
      <c r="B10" s="31" t="s">
        <v>60</v>
      </c>
      <c r="C10" s="38">
        <v>7</v>
      </c>
      <c r="D10" s="41">
        <v>3</v>
      </c>
      <c r="E10" s="44">
        <v>1</v>
      </c>
      <c r="F10" s="34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9"/>
  <sheetViews>
    <sheetView zoomScaleNormal="100" workbookViewId="0"/>
  </sheetViews>
  <sheetFormatPr defaultColWidth="10.26953125" defaultRowHeight="12.5"/>
  <cols>
    <col min="1" max="1" width="2.54296875" customWidth="1"/>
    <col min="2" max="2" width="19.453125" customWidth="1"/>
    <col min="3" max="5" width="14.7265625" customWidth="1"/>
    <col min="6" max="7" width="9.81640625" customWidth="1"/>
  </cols>
  <sheetData>
    <row r="2" spans="2:5" ht="13">
      <c r="B2" s="8" t="s">
        <v>63</v>
      </c>
    </row>
    <row r="5" spans="2:5" ht="26.5" thickBot="1">
      <c r="B5" s="11"/>
      <c r="C5" s="9" t="s">
        <v>62</v>
      </c>
      <c r="D5" s="9" t="s">
        <v>54</v>
      </c>
      <c r="E5" s="10" t="s">
        <v>7</v>
      </c>
    </row>
    <row r="6" spans="2:5" ht="13.5" thickTop="1">
      <c r="B6" s="31" t="s">
        <v>56</v>
      </c>
      <c r="C6" s="39">
        <v>180</v>
      </c>
      <c r="D6" s="45">
        <v>150</v>
      </c>
      <c r="E6" s="32">
        <v>330</v>
      </c>
    </row>
    <row r="7" spans="2:5" ht="13">
      <c r="B7" s="31" t="s">
        <v>58</v>
      </c>
      <c r="C7" s="39">
        <v>100</v>
      </c>
      <c r="D7" s="45">
        <v>110</v>
      </c>
      <c r="E7" s="32">
        <v>210</v>
      </c>
    </row>
    <row r="8" spans="2:5" ht="13">
      <c r="B8" s="31" t="s">
        <v>57</v>
      </c>
      <c r="C8" s="39">
        <v>80</v>
      </c>
      <c r="D8" s="45">
        <v>40</v>
      </c>
      <c r="E8" s="32">
        <v>120</v>
      </c>
    </row>
    <row r="9" spans="2:5" ht="13">
      <c r="B9" s="33" t="s">
        <v>59</v>
      </c>
      <c r="C9" s="40">
        <v>43</v>
      </c>
      <c r="D9" s="46">
        <v>32</v>
      </c>
      <c r="E9" s="35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P32"/>
  <sheetViews>
    <sheetView topLeftCell="A11" zoomScaleNormal="100" workbookViewId="0">
      <selection activeCell="J18" sqref="J18"/>
    </sheetView>
  </sheetViews>
  <sheetFormatPr defaultRowHeight="12.5" outlineLevelRow="1"/>
  <cols>
    <col min="1" max="1" width="3.1796875" customWidth="1"/>
    <col min="2" max="5" width="2.81640625" customWidth="1"/>
    <col min="6" max="9" width="1.81640625" customWidth="1"/>
    <col min="10" max="10" width="9.1796875" customWidth="1"/>
  </cols>
  <sheetData>
    <row r="2" spans="2:16" ht="13">
      <c r="B2" s="47" t="s">
        <v>64</v>
      </c>
      <c r="C2" s="47"/>
      <c r="D2" s="47"/>
      <c r="E2" s="47"/>
      <c r="F2" s="47"/>
      <c r="G2" s="47"/>
      <c r="H2" s="47"/>
      <c r="I2" s="47"/>
      <c r="J2" s="47"/>
      <c r="K2" s="48"/>
      <c r="L2" s="48"/>
      <c r="M2" s="48"/>
      <c r="N2" s="48"/>
      <c r="O2" s="48"/>
      <c r="P2" s="48"/>
    </row>
    <row r="4" spans="2:16" ht="13">
      <c r="B4" s="12" t="s">
        <v>56</v>
      </c>
      <c r="C4" s="51"/>
      <c r="D4" s="51"/>
      <c r="E4" s="51"/>
      <c r="F4" s="51"/>
      <c r="G4" s="51"/>
      <c r="H4" s="51"/>
      <c r="I4" s="51"/>
      <c r="J4" s="51"/>
      <c r="K4" s="50">
        <v>680</v>
      </c>
    </row>
    <row r="5" spans="2:16" ht="13">
      <c r="B5" s="12" t="s">
        <v>58</v>
      </c>
      <c r="C5" s="51"/>
      <c r="D5" s="51"/>
      <c r="E5" s="51"/>
      <c r="F5" s="51"/>
      <c r="G5" s="51"/>
      <c r="H5" s="51"/>
      <c r="I5" s="51"/>
      <c r="J5" s="51"/>
      <c r="K5" s="50">
        <v>410</v>
      </c>
      <c r="L5" s="49"/>
      <c r="M5" s="49"/>
      <c r="N5" s="49"/>
    </row>
    <row r="6" spans="2:16" ht="13">
      <c r="B6" s="12" t="s">
        <v>57</v>
      </c>
      <c r="C6" s="51"/>
      <c r="D6" s="51"/>
      <c r="E6" s="51"/>
      <c r="F6" s="51"/>
      <c r="G6" s="51"/>
      <c r="H6" s="51"/>
      <c r="I6" s="51"/>
      <c r="J6" s="51"/>
      <c r="K6" s="50">
        <v>270</v>
      </c>
      <c r="L6" s="49"/>
      <c r="M6" s="49"/>
      <c r="N6" s="49"/>
    </row>
    <row r="7" spans="2:16" ht="13">
      <c r="B7" s="7"/>
      <c r="C7" s="7"/>
      <c r="D7" s="7"/>
      <c r="E7" s="7"/>
      <c r="F7" s="7"/>
      <c r="G7" s="7"/>
      <c r="H7" s="7"/>
      <c r="I7" s="7"/>
      <c r="J7" s="7"/>
      <c r="K7" s="49"/>
      <c r="L7" s="49"/>
      <c r="M7" s="49"/>
      <c r="N7" s="49"/>
    </row>
    <row r="10" spans="2:16" ht="13">
      <c r="B10" s="47" t="s">
        <v>65</v>
      </c>
      <c r="C10" s="47"/>
      <c r="D10" s="47"/>
      <c r="E10" s="47"/>
      <c r="F10" s="47"/>
      <c r="G10" s="47"/>
      <c r="H10" s="47"/>
      <c r="I10" s="47"/>
      <c r="J10" s="47"/>
      <c r="K10" s="48"/>
      <c r="L10" s="48"/>
      <c r="M10" s="48"/>
      <c r="N10" s="48"/>
      <c r="O10" s="48"/>
      <c r="P10" s="48"/>
    </row>
    <row r="11" spans="2:16">
      <c r="K11" t="s">
        <v>53</v>
      </c>
      <c r="L11" t="s">
        <v>62</v>
      </c>
      <c r="M11" t="s">
        <v>54</v>
      </c>
      <c r="N11" t="s">
        <v>55</v>
      </c>
      <c r="O11" t="s">
        <v>7</v>
      </c>
    </row>
    <row r="12" spans="2:16" ht="13">
      <c r="B12" s="12" t="s">
        <v>56</v>
      </c>
      <c r="C12" s="51"/>
      <c r="D12" s="51"/>
      <c r="E12" s="51"/>
      <c r="F12" s="51"/>
      <c r="G12" s="51"/>
      <c r="H12" s="51"/>
      <c r="I12" s="51"/>
      <c r="J12" s="51"/>
      <c r="K12" s="50">
        <v>120</v>
      </c>
      <c r="L12" s="50">
        <v>280</v>
      </c>
      <c r="M12" s="50">
        <v>150</v>
      </c>
      <c r="N12" s="50">
        <v>130</v>
      </c>
      <c r="O12" s="50">
        <v>680</v>
      </c>
    </row>
    <row r="13" spans="2:16" ht="13">
      <c r="B13" s="12" t="s">
        <v>58</v>
      </c>
      <c r="C13" s="51"/>
      <c r="D13" s="51"/>
      <c r="E13" s="51"/>
      <c r="F13" s="51"/>
      <c r="G13" s="51"/>
      <c r="H13" s="51"/>
      <c r="I13" s="51"/>
      <c r="J13" s="51"/>
      <c r="K13" s="50">
        <v>50</v>
      </c>
      <c r="L13" s="50">
        <v>170</v>
      </c>
      <c r="M13" s="50">
        <v>110</v>
      </c>
      <c r="N13" s="50">
        <v>80</v>
      </c>
      <c r="O13" s="50">
        <v>410</v>
      </c>
    </row>
    <row r="14" spans="2:16" ht="13">
      <c r="B14" s="12" t="s">
        <v>57</v>
      </c>
      <c r="C14" s="51"/>
      <c r="D14" s="51"/>
      <c r="E14" s="51"/>
      <c r="F14" s="51"/>
      <c r="G14" s="51"/>
      <c r="H14" s="51"/>
      <c r="I14" s="51"/>
      <c r="J14" s="51"/>
      <c r="K14" s="50">
        <v>70</v>
      </c>
      <c r="L14" s="50">
        <v>110</v>
      </c>
      <c r="M14" s="50">
        <v>40</v>
      </c>
      <c r="N14" s="50">
        <v>50</v>
      </c>
      <c r="O14" s="50">
        <v>270</v>
      </c>
    </row>
    <row r="15" spans="2:16">
      <c r="K15" s="50"/>
      <c r="L15" s="50"/>
      <c r="M15" s="50"/>
      <c r="N15" s="50"/>
      <c r="O15" s="50"/>
    </row>
    <row r="16" spans="2:16" ht="13">
      <c r="B16" s="47" t="s">
        <v>66</v>
      </c>
      <c r="C16" s="47"/>
      <c r="D16" s="47"/>
      <c r="E16" s="47"/>
      <c r="F16" s="47"/>
      <c r="G16" s="47"/>
      <c r="H16" s="47"/>
      <c r="I16" s="47"/>
      <c r="J16" s="47"/>
      <c r="K16" s="56"/>
      <c r="L16" s="56"/>
      <c r="M16" s="56"/>
      <c r="N16" s="56"/>
      <c r="O16" s="56"/>
      <c r="P16" s="48"/>
    </row>
    <row r="18" spans="9:15">
      <c r="K18" t="s">
        <v>53</v>
      </c>
      <c r="L18" t="s">
        <v>62</v>
      </c>
      <c r="M18" t="s">
        <v>55</v>
      </c>
      <c r="N18" t="s">
        <v>54</v>
      </c>
      <c r="O18" t="s">
        <v>7</v>
      </c>
    </row>
    <row r="19" spans="9:15" hidden="1" outlineLevel="1">
      <c r="J19" t="s">
        <v>67</v>
      </c>
      <c r="K19" s="50">
        <f>'Кв 1 (отдел)'!$C$6</f>
        <v>120</v>
      </c>
      <c r="L19" s="50">
        <f>'Кв 1 (отдел)'!$D$6</f>
        <v>100</v>
      </c>
      <c r="M19" s="50">
        <f>'Кв 1 (отдел)'!$E$6</f>
        <v>130</v>
      </c>
      <c r="O19" s="50">
        <f>'Кв 1 (отдел)'!$F$6</f>
        <v>350</v>
      </c>
    </row>
    <row r="20" spans="9:15" hidden="1" outlineLevel="1" collapsed="1">
      <c r="J20" t="s">
        <v>67</v>
      </c>
      <c r="L20" s="50">
        <f>'Кв 2 (отдел)'!$C$6</f>
        <v>180</v>
      </c>
      <c r="N20" s="50">
        <f>'Кв 2 (отдел)'!$D$6</f>
        <v>150</v>
      </c>
      <c r="O20" s="50">
        <f>'Кв 2 (отдел)'!$E$6</f>
        <v>330</v>
      </c>
    </row>
    <row r="21" spans="9:15" collapsed="1">
      <c r="I21" t="s">
        <v>56</v>
      </c>
      <c r="K21" s="50">
        <f>SUM(K19:K20)</f>
        <v>120</v>
      </c>
      <c r="L21" s="50">
        <f>SUM(L19:L20)</f>
        <v>280</v>
      </c>
      <c r="M21" s="50">
        <f>SUM(M19:M20)</f>
        <v>130</v>
      </c>
      <c r="N21" s="50">
        <f>SUM(N19:N20)</f>
        <v>150</v>
      </c>
      <c r="O21" s="50">
        <f>SUM(O19:O20)</f>
        <v>680</v>
      </c>
    </row>
    <row r="22" spans="9:15" hidden="1" outlineLevel="1">
      <c r="J22" t="s">
        <v>67</v>
      </c>
      <c r="K22" s="50">
        <f>'Кв 1 (отдел)'!$C$7</f>
        <v>50</v>
      </c>
      <c r="L22" s="50">
        <f>'Кв 1 (отдел)'!$D$7</f>
        <v>70</v>
      </c>
      <c r="M22" s="50">
        <f>'Кв 1 (отдел)'!$E$7</f>
        <v>80</v>
      </c>
      <c r="O22" s="50">
        <f>'Кв 1 (отдел)'!$F$7</f>
        <v>200</v>
      </c>
    </row>
    <row r="23" spans="9:15" hidden="1" outlineLevel="1" collapsed="1">
      <c r="J23" t="s">
        <v>67</v>
      </c>
      <c r="L23" s="50">
        <f>'Кв 2 (отдел)'!$C$7</f>
        <v>100</v>
      </c>
      <c r="N23" s="50">
        <f>'Кв 2 (отдел)'!$D$7</f>
        <v>110</v>
      </c>
      <c r="O23" s="50">
        <f>'Кв 2 (отдел)'!$E$7</f>
        <v>210</v>
      </c>
    </row>
    <row r="24" spans="9:15" collapsed="1">
      <c r="I24" t="s">
        <v>58</v>
      </c>
      <c r="K24" s="50">
        <f>SUM(K22:K23)</f>
        <v>50</v>
      </c>
      <c r="L24" s="50">
        <f>SUM(L22:L23)</f>
        <v>170</v>
      </c>
      <c r="M24" s="50">
        <f>SUM(M22:M23)</f>
        <v>80</v>
      </c>
      <c r="N24" s="50">
        <f>SUM(N22:N23)</f>
        <v>110</v>
      </c>
      <c r="O24" s="50">
        <f>SUM(O22:O23)</f>
        <v>410</v>
      </c>
    </row>
    <row r="25" spans="9:15" hidden="1" outlineLevel="1">
      <c r="J25" t="s">
        <v>67</v>
      </c>
      <c r="K25" s="50">
        <f>'Кв 1 (отдел)'!$C$8</f>
        <v>70</v>
      </c>
      <c r="L25" s="50">
        <f>'Кв 1 (отдел)'!$D$8</f>
        <v>30</v>
      </c>
      <c r="M25" s="50">
        <f>'Кв 1 (отдел)'!$E$8</f>
        <v>50</v>
      </c>
      <c r="O25" s="50">
        <f>'Кв 1 (отдел)'!$F$8</f>
        <v>150</v>
      </c>
    </row>
    <row r="26" spans="9:15" hidden="1" outlineLevel="1" collapsed="1">
      <c r="J26" t="s">
        <v>67</v>
      </c>
      <c r="L26" s="50">
        <f>'Кв 2 (отдел)'!$C$8</f>
        <v>80</v>
      </c>
      <c r="N26" s="50">
        <f>'Кв 2 (отдел)'!$D$8</f>
        <v>40</v>
      </c>
      <c r="O26" s="50">
        <f>'Кв 2 (отдел)'!$E$8</f>
        <v>120</v>
      </c>
    </row>
    <row r="27" spans="9:15" collapsed="1">
      <c r="I27" t="s">
        <v>57</v>
      </c>
      <c r="K27" s="50">
        <f>SUM(K25:K26)</f>
        <v>70</v>
      </c>
      <c r="L27" s="50">
        <f>SUM(L25:L26)</f>
        <v>110</v>
      </c>
      <c r="M27" s="50">
        <f>SUM(M25:M26)</f>
        <v>50</v>
      </c>
      <c r="N27" s="50">
        <f>SUM(N25:N26)</f>
        <v>40</v>
      </c>
      <c r="O27" s="50">
        <f>SUM(O25:O26)</f>
        <v>270</v>
      </c>
    </row>
    <row r="28" spans="9:15" hidden="1" outlineLevel="1">
      <c r="J28" t="s">
        <v>67</v>
      </c>
      <c r="K28" s="50">
        <f>'Кв 1 (отдел)'!$C$9</f>
        <v>43</v>
      </c>
      <c r="L28" s="50">
        <f>'Кв 1 (отдел)'!$D$9</f>
        <v>17</v>
      </c>
      <c r="M28" s="50">
        <f>'Кв 1 (отдел)'!$E$9</f>
        <v>41</v>
      </c>
      <c r="O28" s="50">
        <f>'Кв 1 (отдел)'!$F$9</f>
        <v>101</v>
      </c>
    </row>
    <row r="29" spans="9:15" hidden="1" outlineLevel="1" collapsed="1">
      <c r="J29" t="s">
        <v>67</v>
      </c>
      <c r="L29" s="50">
        <f>'Кв 2 (отдел)'!$C$9</f>
        <v>43</v>
      </c>
      <c r="N29" s="50">
        <f>'Кв 2 (отдел)'!$D$9</f>
        <v>32</v>
      </c>
      <c r="O29" s="50">
        <f>'Кв 2 (отдел)'!$E$9</f>
        <v>75</v>
      </c>
    </row>
    <row r="30" spans="9:15" collapsed="1">
      <c r="I30" t="s">
        <v>59</v>
      </c>
      <c r="K30" s="50">
        <f>SUM(K28:K29)</f>
        <v>43</v>
      </c>
      <c r="L30" s="50">
        <f>SUM(L28:L29)</f>
        <v>60</v>
      </c>
      <c r="M30" s="50">
        <f>SUM(M28:M29)</f>
        <v>41</v>
      </c>
      <c r="N30" s="50">
        <f>SUM(N28:N29)</f>
        <v>32</v>
      </c>
      <c r="O30" s="50">
        <f>SUM(O28:O29)</f>
        <v>176</v>
      </c>
    </row>
    <row r="31" spans="9:15" hidden="1" outlineLevel="1">
      <c r="J31" t="s">
        <v>67</v>
      </c>
      <c r="K31" s="50">
        <f>'Кв 1 (отдел)'!$C$10</f>
        <v>7</v>
      </c>
      <c r="L31" s="50">
        <f>'Кв 1 (отдел)'!$D$10</f>
        <v>3</v>
      </c>
      <c r="M31" s="50">
        <f>'Кв 1 (отдел)'!$E$10</f>
        <v>1</v>
      </c>
      <c r="O31" s="50">
        <f>'Кв 1 (отдел)'!$F$10</f>
        <v>11</v>
      </c>
    </row>
    <row r="32" spans="9:15" collapsed="1">
      <c r="I32" t="s">
        <v>60</v>
      </c>
      <c r="K32" s="50">
        <f>SUM(K31)</f>
        <v>7</v>
      </c>
      <c r="L32" s="50">
        <f>SUM(L31)</f>
        <v>3</v>
      </c>
      <c r="M32" s="50">
        <f>SUM(M31)</f>
        <v>1</v>
      </c>
      <c r="O32" s="50">
        <f>SUM(O31)</f>
        <v>11</v>
      </c>
    </row>
  </sheetData>
  <dataConsolidate leftLabels="1" topLabels="1" link="1">
    <dataRefs count="2">
      <dataRef ref="B5:F10" sheet="Кв 1 (отдел)"/>
      <dataRef ref="B5:E9" sheet="Кв 2 (отдел)"/>
    </dataRefs>
  </dataConsolid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0"/>
  <sheetViews>
    <sheetView tabSelected="1" zoomScaleNormal="100" workbookViewId="0">
      <selection activeCell="J21" sqref="J21"/>
    </sheetView>
  </sheetViews>
  <sheetFormatPr defaultRowHeight="12.5" outlineLevelRow="1"/>
  <cols>
    <col min="2" max="2" width="1.81640625" customWidth="1"/>
    <col min="3" max="3" width="6.90625" customWidth="1"/>
    <col min="6" max="7" width="11.08984375" customWidth="1"/>
    <col min="8" max="8" width="9.7265625" customWidth="1"/>
    <col min="9" max="9" width="11.7265625" bestFit="1" customWidth="1"/>
  </cols>
  <sheetData>
    <row r="1" spans="1:9">
      <c r="A1" t="s">
        <v>68</v>
      </c>
    </row>
    <row r="3" spans="1:9">
      <c r="D3" t="s">
        <v>69</v>
      </c>
      <c r="E3" t="s">
        <v>70</v>
      </c>
      <c r="F3" t="s">
        <v>71</v>
      </c>
      <c r="G3" t="s">
        <v>72</v>
      </c>
      <c r="H3" t="s">
        <v>73</v>
      </c>
    </row>
    <row r="4" spans="1:9" hidden="1" outlineLevel="1">
      <c r="C4" t="s">
        <v>80</v>
      </c>
      <c r="D4">
        <f>'[3]Счет-фактура'!$D$12</f>
        <v>2</v>
      </c>
      <c r="E4" s="57">
        <f>'[3]Счет-фактура'!$E$12</f>
        <v>50</v>
      </c>
      <c r="F4" s="57">
        <f>'[3]Счет-фактура'!$F$12</f>
        <v>100</v>
      </c>
      <c r="G4" s="57">
        <f>'[3]Счет-фактура'!$G$12</f>
        <v>20</v>
      </c>
      <c r="H4" s="57">
        <f>'[3]Счет-фактура'!$H$12</f>
        <v>120</v>
      </c>
    </row>
    <row r="5" spans="1:9" collapsed="1">
      <c r="B5" t="s">
        <v>74</v>
      </c>
      <c r="D5">
        <f>SUM(D4)</f>
        <v>2</v>
      </c>
      <c r="E5" s="57">
        <f>SUM(E4)</f>
        <v>50</v>
      </c>
      <c r="F5" s="57">
        <f>SUM(F4)</f>
        <v>100</v>
      </c>
      <c r="G5" s="57">
        <f>SUM(G4)</f>
        <v>20</v>
      </c>
      <c r="H5" s="57">
        <f>SUM(H4)</f>
        <v>120</v>
      </c>
      <c r="I5" s="58">
        <f>H5*'[1]Обменный курс'!E$4</f>
        <v>7878.0000000000009</v>
      </c>
    </row>
    <row r="6" spans="1:9" hidden="1" outlineLevel="1">
      <c r="C6" t="s">
        <v>80</v>
      </c>
      <c r="D6">
        <f>'[3]Счет-фактура'!$D$13</f>
        <v>3</v>
      </c>
      <c r="E6" s="57">
        <f>'[3]Счет-фактура'!$E$13</f>
        <v>70</v>
      </c>
      <c r="F6" s="57">
        <f>'[3]Счет-фактура'!$F$13</f>
        <v>210</v>
      </c>
      <c r="G6" s="57">
        <f>'[3]Счет-фактура'!$G$13</f>
        <v>42</v>
      </c>
      <c r="H6" s="57">
        <f>'[3]Счет-фактура'!$H$13</f>
        <v>252</v>
      </c>
      <c r="I6" s="58">
        <f>H6*'[1]Обменный курс'!E$4</f>
        <v>16543.800000000003</v>
      </c>
    </row>
    <row r="7" spans="1:9" collapsed="1">
      <c r="B7" t="s">
        <v>75</v>
      </c>
      <c r="D7">
        <f>SUM(D6)</f>
        <v>3</v>
      </c>
      <c r="E7" s="57">
        <f>SUM(E6)</f>
        <v>70</v>
      </c>
      <c r="F7" s="57">
        <f>SUM(F6)</f>
        <v>210</v>
      </c>
      <c r="G7" s="57">
        <f>SUM(G6)</f>
        <v>42</v>
      </c>
      <c r="H7" s="57">
        <f>SUM(H6)</f>
        <v>252</v>
      </c>
      <c r="I7" s="58">
        <f>H7*'[1]Обменный курс'!E$4</f>
        <v>16543.800000000003</v>
      </c>
    </row>
    <row r="8" spans="1:9" hidden="1" outlineLevel="1">
      <c r="C8" t="s">
        <v>81</v>
      </c>
      <c r="D8">
        <f>'[2]Счет-фактура'!$D$11</f>
        <v>5</v>
      </c>
      <c r="E8" s="57">
        <f>'[2]Счет-фактура'!$E$11</f>
        <v>30</v>
      </c>
      <c r="F8" s="57">
        <f>'[2]Счет-фактура'!$F$11</f>
        <v>150</v>
      </c>
      <c r="G8" s="57">
        <f>'[2]Счет-фактура'!$G$11</f>
        <v>30</v>
      </c>
      <c r="H8" s="57">
        <f>'[2]Счет-фактура'!$H$11</f>
        <v>180</v>
      </c>
      <c r="I8" s="58">
        <f>H8*'[1]Обменный курс'!E$4</f>
        <v>11817.000000000002</v>
      </c>
    </row>
    <row r="9" spans="1:9" hidden="1" outlineLevel="1" collapsed="1">
      <c r="C9" t="s">
        <v>80</v>
      </c>
      <c r="D9">
        <f>'[3]Счет-фактура'!$D$14</f>
        <v>6</v>
      </c>
      <c r="E9" s="57">
        <f>'[3]Счет-фактура'!$E$14</f>
        <v>40</v>
      </c>
      <c r="F9" s="57">
        <f>'[3]Счет-фактура'!$F$14</f>
        <v>240</v>
      </c>
      <c r="G9" s="57">
        <f>'[3]Счет-фактура'!$G$14</f>
        <v>48</v>
      </c>
      <c r="H9" s="57">
        <f>'[3]Счет-фактура'!$H$14</f>
        <v>288</v>
      </c>
      <c r="I9" s="58">
        <f>H9*'[1]Обменный курс'!E$4</f>
        <v>18907.2</v>
      </c>
    </row>
    <row r="10" spans="1:9" hidden="1" outlineLevel="1" collapsed="1">
      <c r="C10" t="s">
        <v>82</v>
      </c>
      <c r="D10">
        <f>'[4]Счет-фактура'!$D$11</f>
        <v>5</v>
      </c>
      <c r="E10" s="57">
        <f>'[4]Счет-фактура'!$E$11</f>
        <v>30</v>
      </c>
      <c r="F10" s="57">
        <f>'[4]Счет-фактура'!$F$11</f>
        <v>150</v>
      </c>
      <c r="G10" s="57">
        <f>'[4]Счет-фактура'!$G$11</f>
        <v>30</v>
      </c>
      <c r="H10" s="57">
        <f>'[4]Счет-фактура'!$H$11</f>
        <v>180</v>
      </c>
      <c r="I10" s="58">
        <f>H10*'[1]Обменный курс'!E$4</f>
        <v>11817.000000000002</v>
      </c>
    </row>
    <row r="11" spans="1:9" hidden="1" outlineLevel="1" collapsed="1">
      <c r="D11">
        <f>'[4]Счет-фактура'!$D$12</f>
        <v>3</v>
      </c>
      <c r="E11" s="57">
        <f>'[4]Счет-фактура'!$E$12</f>
        <v>40</v>
      </c>
      <c r="F11" s="57">
        <f>'[4]Счет-фактура'!$F$12</f>
        <v>120</v>
      </c>
      <c r="G11" s="57">
        <f>'[4]Счет-фактура'!$G$12</f>
        <v>24</v>
      </c>
      <c r="H11" s="57">
        <f>'[4]Счет-фактура'!$H$12</f>
        <v>144</v>
      </c>
      <c r="I11" s="58">
        <f>H11*'[1]Обменный курс'!E$4</f>
        <v>9453.6</v>
      </c>
    </row>
    <row r="12" spans="1:9" collapsed="1">
      <c r="B12" t="s">
        <v>76</v>
      </c>
      <c r="D12">
        <f>SUM(D8:D11)</f>
        <v>19</v>
      </c>
      <c r="E12" s="57">
        <f>SUM(E8:E11)</f>
        <v>140</v>
      </c>
      <c r="F12" s="57">
        <f>SUM(F8:F11)</f>
        <v>660</v>
      </c>
      <c r="G12" s="57">
        <f>SUM(G8:G11)</f>
        <v>132</v>
      </c>
      <c r="H12" s="57">
        <f>SUM(H8:H11)</f>
        <v>792</v>
      </c>
      <c r="I12" s="58">
        <f>H12*'[1]Обменный курс'!E$4</f>
        <v>51994.8</v>
      </c>
    </row>
    <row r="13" spans="1:9" hidden="1" outlineLevel="1">
      <c r="C13" t="s">
        <v>81</v>
      </c>
      <c r="D13">
        <f>'[2]Счет-фактура'!$D$12</f>
        <v>2</v>
      </c>
      <c r="E13" s="57">
        <f>'[2]Счет-фактура'!$E$12</f>
        <v>60</v>
      </c>
      <c r="F13" s="57">
        <f>'[2]Счет-фактура'!$F$12</f>
        <v>120</v>
      </c>
      <c r="G13" s="57">
        <f>'[2]Счет-фактура'!$G$12</f>
        <v>24</v>
      </c>
      <c r="H13" s="57">
        <f>'[2]Счет-фактура'!$H$12</f>
        <v>144</v>
      </c>
      <c r="I13" s="58">
        <f>H13*'[1]Обменный курс'!E$4</f>
        <v>9453.6</v>
      </c>
    </row>
    <row r="14" spans="1:9" hidden="1" outlineLevel="1" collapsed="1">
      <c r="C14" t="s">
        <v>82</v>
      </c>
      <c r="D14">
        <f>'[4]Счет-фактура'!$D$13</f>
        <v>2</v>
      </c>
      <c r="E14" s="57">
        <f>'[4]Счет-фактура'!$E$13</f>
        <v>60</v>
      </c>
      <c r="F14" s="57">
        <f>'[4]Счет-фактура'!$F$13</f>
        <v>120</v>
      </c>
      <c r="G14" s="57">
        <f>'[4]Счет-фактура'!$G$13</f>
        <v>24</v>
      </c>
      <c r="H14" s="57">
        <f>'[4]Счет-фактура'!$H$13</f>
        <v>144</v>
      </c>
      <c r="I14" s="58">
        <f>H14*'[1]Обменный курс'!E$4</f>
        <v>9453.6</v>
      </c>
    </row>
    <row r="15" spans="1:9" collapsed="1">
      <c r="B15" t="s">
        <v>77</v>
      </c>
      <c r="D15">
        <f>SUM(D13:D14)</f>
        <v>4</v>
      </c>
      <c r="E15" s="57">
        <f>SUM(E13:E14)</f>
        <v>120</v>
      </c>
      <c r="F15" s="57">
        <f>SUM(F13:F14)</f>
        <v>240</v>
      </c>
      <c r="G15" s="57">
        <f>SUM(G13:G14)</f>
        <v>48</v>
      </c>
      <c r="H15" s="57">
        <f>SUM(H13:H14)</f>
        <v>288</v>
      </c>
      <c r="I15" s="58">
        <f>H15*'[1]Обменный курс'!E$4</f>
        <v>18907.2</v>
      </c>
    </row>
    <row r="16" spans="1:9" hidden="1" outlineLevel="1">
      <c r="C16" t="s">
        <v>81</v>
      </c>
      <c r="D16">
        <f>'[2]Счет-фактура'!$D$13</f>
        <v>3</v>
      </c>
      <c r="E16" s="57">
        <f>'[2]Счет-фактура'!$E$13</f>
        <v>20</v>
      </c>
      <c r="F16" s="57">
        <f>'[2]Счет-фактура'!$F$13</f>
        <v>60</v>
      </c>
      <c r="G16" s="57">
        <f>'[2]Счет-фактура'!$G$13</f>
        <v>12</v>
      </c>
      <c r="H16" s="57">
        <f>'[2]Счет-фактура'!$H$13</f>
        <v>72</v>
      </c>
      <c r="I16" s="58">
        <f>H16*'[1]Обменный курс'!E$4</f>
        <v>4726.8</v>
      </c>
    </row>
    <row r="17" spans="2:9" collapsed="1">
      <c r="B17" t="s">
        <v>78</v>
      </c>
      <c r="D17">
        <f>SUM(D16)</f>
        <v>3</v>
      </c>
      <c r="E17" s="57">
        <f>SUM(E16)</f>
        <v>20</v>
      </c>
      <c r="F17" s="57">
        <f>SUM(F16)</f>
        <v>60</v>
      </c>
      <c r="G17" s="57">
        <f>SUM(G16)</f>
        <v>12</v>
      </c>
      <c r="H17" s="57">
        <f>SUM(H16)</f>
        <v>72</v>
      </c>
      <c r="I17" s="58">
        <f>H17*'[1]Обменный курс'!E$4</f>
        <v>4726.8</v>
      </c>
    </row>
    <row r="18" spans="2:9" hidden="1" outlineLevel="1">
      <c r="C18" t="s">
        <v>81</v>
      </c>
      <c r="D18">
        <f>'[2]Счет-фактура'!$D$14</f>
        <v>1</v>
      </c>
      <c r="E18" s="57">
        <f>'[2]Счет-фактура'!$E$14</f>
        <v>200</v>
      </c>
      <c r="F18" s="57">
        <f>'[2]Счет-фактура'!$F$14</f>
        <v>200</v>
      </c>
      <c r="G18" s="57">
        <f>'[2]Счет-фактура'!$G$14</f>
        <v>40</v>
      </c>
      <c r="H18" s="57">
        <f>'[2]Счет-фактура'!$H$14</f>
        <v>240</v>
      </c>
      <c r="I18" s="58">
        <f>H18*'[1]Обменный курс'!E$4</f>
        <v>15756.000000000002</v>
      </c>
    </row>
    <row r="19" spans="2:9" hidden="1" outlineLevel="1" collapsed="1">
      <c r="C19" t="s">
        <v>80</v>
      </c>
      <c r="D19">
        <f>'[3]Счет-фактура'!$D$11</f>
        <v>5</v>
      </c>
      <c r="E19" s="57">
        <f>'[3]Счет-фактура'!$E$11</f>
        <v>120</v>
      </c>
      <c r="F19" s="57">
        <f>'[3]Счет-фактура'!$F$11</f>
        <v>600</v>
      </c>
      <c r="G19" s="57">
        <f>'[3]Счет-фактура'!$G$11</f>
        <v>120</v>
      </c>
      <c r="H19" s="57">
        <f>'[3]Счет-фактура'!$H$11</f>
        <v>720</v>
      </c>
      <c r="I19" s="58">
        <f>H19*'[1]Обменный курс'!E$4</f>
        <v>47268.000000000007</v>
      </c>
    </row>
    <row r="20" spans="2:9" collapsed="1">
      <c r="B20" t="s">
        <v>79</v>
      </c>
      <c r="D20">
        <f>SUM(D18:D19)</f>
        <v>6</v>
      </c>
      <c r="E20" s="57">
        <f>SUM(E18:E19)</f>
        <v>320</v>
      </c>
      <c r="F20" s="57">
        <f>SUM(F18:F19)</f>
        <v>800</v>
      </c>
      <c r="G20" s="57">
        <f>SUM(G18:G19)</f>
        <v>160</v>
      </c>
      <c r="H20" s="57">
        <f>SUM(H18:H19)</f>
        <v>960</v>
      </c>
      <c r="I20" s="58">
        <f>H20*'[1]Обменный курс'!E$4</f>
        <v>63024.000000000007</v>
      </c>
    </row>
  </sheetData>
  <dataConsolidate leftLabels="1" topLabels="1" link="1">
    <dataRefs count="3">
      <dataRef ref="C10:H14" sheet="Счет-фактура" r:id="rId1"/>
      <dataRef ref="C10:H14" sheet="Счет-фактура" r:id="rId2"/>
      <dataRef ref="C10:H13" sheet="Счет-фактура" r:id="rId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Квартал 1</vt:lpstr>
      <vt:lpstr>Квартал 2</vt:lpstr>
      <vt:lpstr>Полугодие 1</vt:lpstr>
      <vt:lpstr>Автомобили</vt:lpstr>
      <vt:lpstr>Кв 1 (отдел)</vt:lpstr>
      <vt:lpstr>Кв 2 (отдел)</vt:lpstr>
      <vt:lpstr>Консолидация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Лунева Светлана Юрьевна</dc:creator>
  <cp:lastModifiedBy>Орхан Махмудов</cp:lastModifiedBy>
  <dcterms:created xsi:type="dcterms:W3CDTF">1998-03-18T09:58:40Z</dcterms:created>
  <dcterms:modified xsi:type="dcterms:W3CDTF">2022-02-11T10:59:38Z</dcterms:modified>
</cp:coreProperties>
</file>