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Занятие №4\"/>
    </mc:Choice>
  </mc:AlternateContent>
  <bookViews>
    <workbookView xWindow="-12" yWindow="3396" windowWidth="11868" windowHeight="3456" activeTab="3"/>
  </bookViews>
  <sheets>
    <sheet name="Обратная задача" sheetId="11" r:id="rId1"/>
    <sheet name="Структура сценария" sheetId="13" r:id="rId2"/>
    <sheet name="Сценарий" sheetId="12" r:id="rId3"/>
    <sheet name="Задачи оптимизации" sheetId="9" r:id="rId4"/>
    <sheet name="Лист1" sheetId="10" state="hidden" r:id="rId5"/>
  </sheets>
  <definedNames>
    <definedName name="anscount" hidden="1">1</definedName>
    <definedName name="solver_adj" localSheetId="3" hidden="1">'Задачи оптимизации'!$F$15:$F$16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'Задачи оптимизации'!$F$17</definedName>
    <definedName name="solver_lhs2" localSheetId="3" hidden="1">'Задачи оптимизации'!$F$18</definedName>
    <definedName name="solver_lhs3" localSheetId="3" hidden="1">'Задачи оптимизации'!#REF!</definedName>
    <definedName name="solver_lhs4" localSheetId="3" hidden="1">'Задачи оптимизации'!#REF!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'Задачи оптимизации'!$F$19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3" hidden="1">'Задачи оптимизации'!$G$8</definedName>
    <definedName name="solver_rhs2" localSheetId="3" hidden="1">'Задачи оптимизации'!$G$9</definedName>
    <definedName name="solver_rhs3" localSheetId="3" hidden="1">'Задачи оптимизации'!#REF!</definedName>
    <definedName name="solver_rhs4" localSheetId="3" hidden="1">'Задачи оптимизации'!#REF!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F19" i="9" l="1"/>
  <c r="F18" i="9"/>
  <c r="F17" i="9"/>
  <c r="B19" i="9"/>
  <c r="B18" i="9"/>
  <c r="B17" i="9"/>
  <c r="B21" i="11"/>
  <c r="B7" i="11"/>
  <c r="B9" i="11" s="1"/>
  <c r="B10" i="11" s="1"/>
  <c r="B8" i="11" l="1"/>
  <c r="B7" i="12"/>
  <c r="B9" i="12" s="1"/>
  <c r="B10" i="12" s="1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" i="10"/>
  <c r="B8" i="12" l="1"/>
  <c r="E46" i="10"/>
  <c r="D46" i="10"/>
  <c r="B46" i="10"/>
  <c r="E45" i="10"/>
  <c r="D45" i="10"/>
  <c r="B45" i="10"/>
  <c r="E44" i="10"/>
  <c r="D44" i="10"/>
  <c r="B44" i="10"/>
  <c r="E43" i="10"/>
  <c r="D43" i="10"/>
  <c r="B43" i="10"/>
  <c r="E42" i="10"/>
  <c r="D42" i="10"/>
  <c r="B42" i="10"/>
  <c r="E41" i="10"/>
  <c r="D41" i="10"/>
  <c r="B41" i="10"/>
  <c r="E40" i="10"/>
  <c r="D40" i="10"/>
  <c r="B40" i="10"/>
  <c r="E39" i="10"/>
  <c r="D39" i="10"/>
  <c r="B39" i="10"/>
  <c r="E38" i="10"/>
  <c r="D38" i="10"/>
  <c r="B38" i="10"/>
  <c r="E37" i="10"/>
  <c r="D37" i="10"/>
  <c r="B37" i="10"/>
  <c r="E36" i="10"/>
  <c r="D36" i="10"/>
  <c r="B36" i="10"/>
  <c r="E35" i="10"/>
  <c r="D35" i="10"/>
  <c r="B35" i="10"/>
  <c r="E34" i="10"/>
  <c r="D34" i="10"/>
  <c r="B34" i="10"/>
  <c r="E33" i="10"/>
  <c r="D33" i="10"/>
  <c r="B33" i="10"/>
  <c r="E32" i="10"/>
  <c r="D32" i="10"/>
  <c r="B32" i="10"/>
  <c r="E31" i="10"/>
  <c r="D31" i="10"/>
  <c r="B31" i="10"/>
  <c r="E30" i="10"/>
  <c r="D30" i="10"/>
  <c r="B30" i="10"/>
  <c r="E29" i="10"/>
  <c r="D29" i="10"/>
  <c r="B29" i="10"/>
  <c r="E28" i="10"/>
  <c r="D28" i="10"/>
  <c r="B28" i="10"/>
  <c r="E27" i="10"/>
  <c r="D27" i="10"/>
  <c r="B27" i="10"/>
  <c r="E26" i="10"/>
  <c r="D26" i="10"/>
  <c r="B26" i="10"/>
  <c r="E25" i="10"/>
  <c r="D25" i="10"/>
  <c r="B25" i="10"/>
  <c r="E24" i="10"/>
  <c r="D24" i="10"/>
  <c r="B24" i="10"/>
  <c r="E23" i="10"/>
  <c r="D23" i="10"/>
  <c r="B23" i="10"/>
  <c r="E22" i="10"/>
  <c r="D22" i="10"/>
  <c r="B22" i="10"/>
  <c r="E21" i="10"/>
  <c r="D21" i="10"/>
  <c r="B21" i="10"/>
  <c r="E20" i="10"/>
  <c r="D20" i="10"/>
  <c r="B20" i="10"/>
  <c r="E19" i="10"/>
  <c r="D19" i="10"/>
  <c r="B19" i="10"/>
  <c r="E18" i="10"/>
  <c r="D18" i="10"/>
  <c r="B18" i="10"/>
  <c r="E17" i="10"/>
  <c r="D17" i="10"/>
  <c r="B17" i="10"/>
  <c r="E16" i="10"/>
  <c r="D16" i="10"/>
  <c r="B16" i="10"/>
  <c r="E15" i="10"/>
  <c r="D15" i="10"/>
  <c r="B15" i="10"/>
  <c r="E14" i="10"/>
  <c r="D14" i="10"/>
  <c r="B14" i="10"/>
  <c r="E13" i="10"/>
  <c r="D13" i="10"/>
  <c r="B13" i="10"/>
  <c r="E12" i="10"/>
  <c r="D12" i="10"/>
  <c r="B12" i="10"/>
  <c r="E11" i="10"/>
  <c r="D11" i="10"/>
  <c r="B11" i="10"/>
  <c r="E10" i="10"/>
  <c r="D10" i="10"/>
  <c r="B10" i="10"/>
  <c r="E9" i="10"/>
  <c r="D9" i="10"/>
  <c r="B9" i="10"/>
  <c r="E8" i="10"/>
  <c r="D8" i="10"/>
  <c r="B8" i="10"/>
  <c r="E7" i="10"/>
  <c r="D7" i="10"/>
  <c r="B7" i="10"/>
  <c r="E6" i="10"/>
  <c r="D6" i="10"/>
  <c r="B6" i="10"/>
  <c r="E5" i="10"/>
  <c r="D5" i="10"/>
  <c r="B5" i="10"/>
  <c r="E4" i="10"/>
  <c r="D4" i="10"/>
  <c r="B4" i="10"/>
  <c r="E3" i="10"/>
  <c r="D3" i="10"/>
  <c r="B3" i="10"/>
  <c r="E2" i="10"/>
  <c r="D2" i="10"/>
  <c r="B2" i="10"/>
  <c r="E1" i="10"/>
  <c r="D1" i="10"/>
  <c r="B1" i="10"/>
</calcChain>
</file>

<file path=xl/comments1.xml><?xml version="1.0" encoding="utf-8"?>
<comments xmlns="http://schemas.openxmlformats.org/spreadsheetml/2006/main">
  <authors>
    <author>XYLOS</author>
  </authors>
  <commentList>
    <comment ref="B7" authorId="0" shapeId="0">
      <text>
        <r>
          <rPr>
            <sz val="7"/>
            <color indexed="81"/>
            <rFont val="Tahoma"/>
            <family val="2"/>
            <charset val="204"/>
          </rPr>
          <t>PMT(Процент; Срок; -Кредит)
ПЛТ(Процент; Срок; -Кредит)</t>
        </r>
      </text>
    </comment>
  </commentList>
</comments>
</file>

<file path=xl/comments2.xml><?xml version="1.0" encoding="utf-8"?>
<comments xmlns="http://schemas.openxmlformats.org/spreadsheetml/2006/main">
  <authors>
    <author>XYLOS</author>
  </authors>
  <commentList>
    <comment ref="B7" authorId="0" shapeId="0">
      <text>
        <r>
          <rPr>
            <sz val="7"/>
            <color indexed="81"/>
            <rFont val="Tahoma"/>
            <family val="2"/>
            <charset val="204"/>
          </rPr>
          <t>PMT(Процент; Срок; -Кредит)
ПЛТ(Процент; Срок; -Кредит)</t>
        </r>
      </text>
    </comment>
  </commentList>
</comments>
</file>

<file path=xl/sharedStrings.xml><?xml version="1.0" encoding="utf-8"?>
<sst xmlns="http://schemas.openxmlformats.org/spreadsheetml/2006/main" count="74" uniqueCount="56">
  <si>
    <t>Дано:</t>
  </si>
  <si>
    <t>x*=</t>
  </si>
  <si>
    <r>
      <t>x</t>
    </r>
    <r>
      <rPr>
        <sz val="10"/>
        <rFont val="Arial"/>
        <family val="2"/>
        <charset val="204"/>
      </rPr>
      <t xml:space="preserve">  +</t>
    </r>
  </si>
  <si>
    <t>y   =</t>
  </si>
  <si>
    <t>Найти решение задачи</t>
  </si>
  <si>
    <t>y*=</t>
  </si>
  <si>
    <t>f(X*)=</t>
  </si>
  <si>
    <t>Задача нелинейного программирования при смешанных ограничениях</t>
  </si>
  <si>
    <t>y   &lt;=</t>
  </si>
  <si>
    <t>Решение задачи поиска минимума</t>
  </si>
  <si>
    <t>Решение задачи поиска максимума</t>
  </si>
  <si>
    <t>g1(X*)=</t>
  </si>
  <si>
    <t>g2(X*)=</t>
  </si>
  <si>
    <t>Ограничения</t>
  </si>
  <si>
    <t xml:space="preserve">f(X) = </t>
  </si>
  <si>
    <t xml:space="preserve">g1(X )= </t>
  </si>
  <si>
    <t xml:space="preserve">g2(X )= </t>
  </si>
  <si>
    <t>y  +</t>
  </si>
  <si>
    <r>
      <t>x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 +</t>
    </r>
  </si>
  <si>
    <t xml:space="preserve">Расчет срока выплаты по кредиту (ежегодные выплаты  лимитированы) </t>
  </si>
  <si>
    <t>Кредит</t>
  </si>
  <si>
    <t>Процент</t>
  </si>
  <si>
    <t>Срок (годы)</t>
  </si>
  <si>
    <t>Ежегодные выплаты</t>
  </si>
  <si>
    <t>Выплаты за весь срок</t>
  </si>
  <si>
    <t>Решение задачи оптимизации</t>
  </si>
  <si>
    <t>Решение алгебраического уравнения</t>
  </si>
  <si>
    <t>Алгебраическое уравнение:</t>
  </si>
  <si>
    <r>
      <t>x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  +</t>
    </r>
  </si>
  <si>
    <t>x  +</t>
  </si>
  <si>
    <t xml:space="preserve">  =  0</t>
  </si>
  <si>
    <t>Решение</t>
  </si>
  <si>
    <t>х=</t>
  </si>
  <si>
    <t>f(x)=</t>
  </si>
  <si>
    <t>Ежемесячные выплаты</t>
  </si>
  <si>
    <t>Переплата</t>
  </si>
  <si>
    <t>extr</t>
  </si>
  <si>
    <t xml:space="preserve">x   ----&gt; </t>
  </si>
  <si>
    <t>$B$3</t>
  </si>
  <si>
    <t>$B$4</t>
  </si>
  <si>
    <t>$B$5</t>
  </si>
  <si>
    <t>$B$7</t>
  </si>
  <si>
    <t>$B$8</t>
  </si>
  <si>
    <t>$B$9</t>
  </si>
  <si>
    <t>$B$10</t>
  </si>
  <si>
    <t>Банк 1</t>
  </si>
  <si>
    <t>Автор: Windows User , 08.04.2022</t>
  </si>
  <si>
    <t>Банк 2</t>
  </si>
  <si>
    <t>Банк 3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</si>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</sst>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#,##0\ [$₽-419]"/>
    <numFmt numFmtId="166" formatCode="#,##0.00\ &quot;₽&quot;;[Red]#,##0.00\ &quot;₽&quot;"/>
    <numFmt numFmtId="167" formatCode="#,##0.00\ &quot;₽&quot;"/>
    <numFmt numFmtId="168" formatCode="0.0%"/>
  </numFmts>
  <fonts count="19" x14ac:knownFonts="1">
    <font>
      <sz val="10"/>
      <name val="Arial"/>
      <charset val="204"/>
    </font>
    <font>
      <sz val="10"/>
      <name val="Arial"/>
      <family val="2"/>
      <charset val="204"/>
    </font>
    <font>
      <b/>
      <i/>
      <sz val="10"/>
      <color indexed="30"/>
      <name val="Arial"/>
      <family val="2"/>
      <charset val="204"/>
    </font>
    <font>
      <b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i/>
      <sz val="10"/>
      <name val="Arial"/>
      <family val="2"/>
      <charset val="204"/>
    </font>
    <font>
      <b/>
      <i/>
      <sz val="11"/>
      <color indexed="12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9"/>
      <name val="Arial"/>
      <family val="2"/>
      <charset val="204"/>
    </font>
    <font>
      <sz val="7"/>
      <color indexed="81"/>
      <name val="Tahoma"/>
      <family val="2"/>
      <charset val="204"/>
    </font>
    <font>
      <b/>
      <i/>
      <sz val="11"/>
      <color theme="9" tint="-0.249977111117893"/>
      <name val="Arial"/>
      <family val="2"/>
      <charset val="204"/>
    </font>
    <font>
      <b/>
      <i/>
      <sz val="11"/>
      <color indexed="10"/>
      <name val="Arial"/>
      <family val="2"/>
      <charset val="204"/>
    </font>
    <font>
      <b/>
      <sz val="11"/>
      <color indexed="9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8"/>
      <name val="Arial"/>
      <family val="2"/>
      <charset val="204"/>
    </font>
    <font>
      <sz val="9"/>
      <color indexed="9"/>
      <name val="Arial"/>
      <family val="2"/>
      <charset val="204"/>
    </font>
    <font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Fill="1" applyBorder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Border="1"/>
    <xf numFmtId="0" fontId="1" fillId="0" borderId="0" xfId="0" quotePrefix="1" applyFont="1" applyFill="1" applyBorder="1"/>
    <xf numFmtId="0" fontId="2" fillId="0" borderId="0" xfId="0" applyFont="1" applyBorder="1"/>
    <xf numFmtId="0" fontId="6" fillId="0" borderId="0" xfId="0" applyFont="1" applyBorder="1"/>
    <xf numFmtId="0" fontId="12" fillId="0" borderId="0" xfId="0" applyFont="1" applyBorder="1"/>
    <xf numFmtId="0" fontId="13" fillId="0" borderId="0" xfId="0" applyFont="1" applyBorder="1"/>
    <xf numFmtId="0" fontId="0" fillId="3" borderId="1" xfId="0" applyFill="1" applyBorder="1"/>
    <xf numFmtId="164" fontId="1" fillId="4" borderId="1" xfId="0" applyNumberFormat="1" applyFont="1" applyFill="1" applyBorder="1"/>
    <xf numFmtId="0" fontId="0" fillId="0" borderId="0" xfId="0" applyFill="1" applyBorder="1"/>
    <xf numFmtId="0" fontId="3" fillId="3" borderId="1" xfId="0" applyFont="1" applyFill="1" applyBorder="1"/>
    <xf numFmtId="0" fontId="3" fillId="4" borderId="1" xfId="0" applyFont="1" applyFill="1" applyBorder="1"/>
    <xf numFmtId="165" fontId="0" fillId="3" borderId="1" xfId="0" applyNumberFormat="1" applyFill="1" applyBorder="1"/>
    <xf numFmtId="166" fontId="0" fillId="4" borderId="1" xfId="0" applyNumberFormat="1" applyFill="1" applyBorder="1"/>
    <xf numFmtId="167" fontId="0" fillId="4" borderId="1" xfId="0" applyNumberFormat="1" applyFill="1" applyBorder="1"/>
    <xf numFmtId="0" fontId="10" fillId="0" borderId="0" xfId="0" applyFont="1" applyFill="1" applyBorder="1"/>
    <xf numFmtId="168" fontId="1" fillId="3" borderId="1" xfId="0" applyNumberFormat="1" applyFont="1" applyFill="1" applyBorder="1"/>
    <xf numFmtId="164" fontId="8" fillId="5" borderId="1" xfId="0" applyNumberFormat="1" applyFont="1" applyFill="1" applyBorder="1"/>
    <xf numFmtId="164" fontId="5" fillId="5" borderId="1" xfId="0" applyNumberFormat="1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7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68" fontId="0" fillId="0" borderId="0" xfId="0" applyNumberFormat="1" applyFill="1" applyBorder="1" applyAlignment="1"/>
    <xf numFmtId="166" fontId="0" fillId="0" borderId="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3" xfId="0" applyNumberFormat="1" applyFill="1" applyBorder="1" applyAlignment="1"/>
    <xf numFmtId="0" fontId="14" fillId="7" borderId="4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15" fillId="8" borderId="0" xfId="0" applyFont="1" applyFill="1" applyBorder="1" applyAlignment="1">
      <alignment horizontal="left"/>
    </xf>
    <xf numFmtId="0" fontId="16" fillId="8" borderId="5" xfId="0" applyFont="1" applyFill="1" applyBorder="1" applyAlignment="1">
      <alignment horizontal="left"/>
    </xf>
    <xf numFmtId="0" fontId="15" fillId="8" borderId="3" xfId="0" applyFont="1" applyFill="1" applyBorder="1" applyAlignment="1">
      <alignment horizontal="left"/>
    </xf>
    <xf numFmtId="0" fontId="17" fillId="7" borderId="2" xfId="0" applyFont="1" applyFill="1" applyBorder="1" applyAlignment="1">
      <alignment horizontal="right"/>
    </xf>
    <xf numFmtId="0" fontId="17" fillId="7" borderId="4" xfId="0" applyFont="1" applyFill="1" applyBorder="1" applyAlignment="1">
      <alignment horizontal="right"/>
    </xf>
    <xf numFmtId="165" fontId="0" fillId="9" borderId="0" xfId="0" applyNumberFormat="1" applyFill="1" applyBorder="1" applyAlignment="1"/>
    <xf numFmtId="168" fontId="0" fillId="9" borderId="0" xfId="0" applyNumberFormat="1" applyFill="1" applyBorder="1" applyAlignment="1"/>
    <xf numFmtId="0" fontId="0" fillId="9" borderId="0" xfId="0" applyFill="1" applyBorder="1" applyAlignment="1"/>
    <xf numFmtId="0" fontId="18" fillId="0" borderId="0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Лист1!$H$1:$H$75</c:f>
              <c:numCache>
                <c:formatCode>General</c:formatCode>
                <c:ptCount val="75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</c:numCache>
            </c:numRef>
          </c:xVal>
          <c:yVal>
            <c:numRef>
              <c:f>Лист1!$I$1:$I$75</c:f>
              <c:numCache>
                <c:formatCode>General</c:formatCode>
                <c:ptCount val="75"/>
                <c:pt idx="0">
                  <c:v>15</c:v>
                </c:pt>
                <c:pt idx="1">
                  <c:v>11.909000000000008</c:v>
                </c:pt>
                <c:pt idx="2">
                  <c:v>9.0320000000000036</c:v>
                </c:pt>
                <c:pt idx="3">
                  <c:v>6.3630000000000067</c:v>
                </c:pt>
                <c:pt idx="4">
                  <c:v>3.8959999999999848</c:v>
                </c:pt>
                <c:pt idx="5">
                  <c:v>1.625</c:v>
                </c:pt>
                <c:pt idx="6">
                  <c:v>-0.45599999999998708</c:v>
                </c:pt>
                <c:pt idx="7">
                  <c:v>-2.3530000000000015</c:v>
                </c:pt>
                <c:pt idx="8">
                  <c:v>-4.0719999999999956</c:v>
                </c:pt>
                <c:pt idx="9">
                  <c:v>-5.6190000000000015</c:v>
                </c:pt>
                <c:pt idx="10">
                  <c:v>-7</c:v>
                </c:pt>
                <c:pt idx="11">
                  <c:v>-8.2210000000000001</c:v>
                </c:pt>
                <c:pt idx="12">
                  <c:v>-9.2880000000000038</c:v>
                </c:pt>
                <c:pt idx="13">
                  <c:v>-10.207000000000001</c:v>
                </c:pt>
                <c:pt idx="14">
                  <c:v>-10.983999999999998</c:v>
                </c:pt>
                <c:pt idx="15">
                  <c:v>-11.624999999999936</c:v>
                </c:pt>
                <c:pt idx="16">
                  <c:v>-12.135999999999953</c:v>
                </c:pt>
                <c:pt idx="17">
                  <c:v>-12.522999999999964</c:v>
                </c:pt>
                <c:pt idx="18">
                  <c:v>-12.79199999999998</c:v>
                </c:pt>
                <c:pt idx="19">
                  <c:v>-12.948999999999991</c:v>
                </c:pt>
                <c:pt idx="20">
                  <c:v>-13</c:v>
                </c:pt>
                <c:pt idx="21">
                  <c:v>-12.951000000000011</c:v>
                </c:pt>
                <c:pt idx="22">
                  <c:v>-12.808000000000018</c:v>
                </c:pt>
                <c:pt idx="23">
                  <c:v>-12.577000000000027</c:v>
                </c:pt>
                <c:pt idx="24">
                  <c:v>-12.264000000000035</c:v>
                </c:pt>
                <c:pt idx="25">
                  <c:v>-11.875000000000043</c:v>
                </c:pt>
                <c:pt idx="26">
                  <c:v>-11.41600000000005</c:v>
                </c:pt>
                <c:pt idx="27">
                  <c:v>-10.893000000000056</c:v>
                </c:pt>
                <c:pt idx="28">
                  <c:v>-10.31200000000006</c:v>
                </c:pt>
                <c:pt idx="29">
                  <c:v>-9.6790000000000642</c:v>
                </c:pt>
                <c:pt idx="30">
                  <c:v>-9.0000000000000711</c:v>
                </c:pt>
                <c:pt idx="31">
                  <c:v>-8.2810000000000734</c:v>
                </c:pt>
                <c:pt idx="32">
                  <c:v>-7.5280000000000769</c:v>
                </c:pt>
                <c:pt idx="33">
                  <c:v>-6.747000000000078</c:v>
                </c:pt>
                <c:pt idx="34">
                  <c:v>-5.9440000000000826</c:v>
                </c:pt>
                <c:pt idx="35">
                  <c:v>-5.1250000000000835</c:v>
                </c:pt>
                <c:pt idx="36">
                  <c:v>-4.2960000000000811</c:v>
                </c:pt>
                <c:pt idx="37">
                  <c:v>-3.4630000000000845</c:v>
                </c:pt>
                <c:pt idx="38">
                  <c:v>-2.6320000000000823</c:v>
                </c:pt>
                <c:pt idx="39">
                  <c:v>-1.8090000000000819</c:v>
                </c:pt>
                <c:pt idx="40">
                  <c:v>-1.0000000000000799</c:v>
                </c:pt>
                <c:pt idx="41">
                  <c:v>-0.21100000000007846</c:v>
                </c:pt>
                <c:pt idx="42">
                  <c:v>0.551999999999925</c:v>
                </c:pt>
                <c:pt idx="43">
                  <c:v>1.2829999999998574</c:v>
                </c:pt>
                <c:pt idx="44">
                  <c:v>1.9759999999998659</c:v>
                </c:pt>
                <c:pt idx="45">
                  <c:v>2.6249999999998752</c:v>
                </c:pt>
                <c:pt idx="46">
                  <c:v>3.2239999999998856</c:v>
                </c:pt>
                <c:pt idx="47">
                  <c:v>3.7669999999998973</c:v>
                </c:pt>
                <c:pt idx="48">
                  <c:v>4.2479999999999105</c:v>
                </c:pt>
                <c:pt idx="49">
                  <c:v>4.660999999999925</c:v>
                </c:pt>
                <c:pt idx="50">
                  <c:v>4.9999999999999387</c:v>
                </c:pt>
                <c:pt idx="51">
                  <c:v>5.2589999999999568</c:v>
                </c:pt>
                <c:pt idx="52">
                  <c:v>5.4319999999999746</c:v>
                </c:pt>
                <c:pt idx="53">
                  <c:v>5.5129999999999937</c:v>
                </c:pt>
                <c:pt idx="54">
                  <c:v>5.4960000000000138</c:v>
                </c:pt>
                <c:pt idx="55">
                  <c:v>5.3750000000000355</c:v>
                </c:pt>
                <c:pt idx="56">
                  <c:v>5.144000000000057</c:v>
                </c:pt>
                <c:pt idx="57">
                  <c:v>4.7970000000000823</c:v>
                </c:pt>
                <c:pt idx="58">
                  <c:v>4.3280000000001069</c:v>
                </c:pt>
                <c:pt idx="59">
                  <c:v>3.7310000000001327</c:v>
                </c:pt>
                <c:pt idx="60">
                  <c:v>3.0000000000001603</c:v>
                </c:pt>
                <c:pt idx="61">
                  <c:v>2.1290000000001879</c:v>
                </c:pt>
                <c:pt idx="62">
                  <c:v>1.1120000000002186</c:v>
                </c:pt>
                <c:pt idx="63">
                  <c:v>-5.6999999999751694E-2</c:v>
                </c:pt>
                <c:pt idx="64">
                  <c:v>-1.383999999999717</c:v>
                </c:pt>
                <c:pt idx="65">
                  <c:v>-2.8749999999996856</c:v>
                </c:pt>
                <c:pt idx="66">
                  <c:v>-4.5359999999996532</c:v>
                </c:pt>
                <c:pt idx="67">
                  <c:v>-6.3729999999996103</c:v>
                </c:pt>
                <c:pt idx="68">
                  <c:v>-8.3919999999995785</c:v>
                </c:pt>
                <c:pt idx="69">
                  <c:v>-10.598999999999542</c:v>
                </c:pt>
                <c:pt idx="70">
                  <c:v>-12.999999999999499</c:v>
                </c:pt>
                <c:pt idx="71">
                  <c:v>-15.600999999999182</c:v>
                </c:pt>
                <c:pt idx="72">
                  <c:v>-18.407999999999124</c:v>
                </c:pt>
                <c:pt idx="73">
                  <c:v>-21.426999999999065</c:v>
                </c:pt>
                <c:pt idx="74">
                  <c:v>-24.663999999999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FB-4071-A51C-06A517054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6640"/>
        <c:axId val="106697216"/>
      </c:scatterChart>
      <c:valAx>
        <c:axId val="106696640"/>
        <c:scaling>
          <c:orientation val="minMax"/>
          <c:max val="3"/>
          <c:min val="-5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  <a:tailEnd type="triangle"/>
          </a:ln>
        </c:spPr>
        <c:crossAx val="106697216"/>
        <c:crosses val="autoZero"/>
        <c:crossBetween val="midCat"/>
        <c:majorUnit val="1"/>
        <c:minorUnit val="0.5"/>
      </c:valAx>
      <c:valAx>
        <c:axId val="106697216"/>
        <c:scaling>
          <c:orientation val="minMax"/>
          <c:max val="15"/>
          <c:min val="-25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  <a:tailEnd type="triangle"/>
          </a:ln>
        </c:spPr>
        <c:crossAx val="106696640"/>
        <c:crosses val="autoZero"/>
        <c:crossBetween val="midCat"/>
        <c:min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Линия уровня функции</c:v>
          </c:tx>
          <c:spPr>
            <a:ln w="19050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Лист1!$A$1:$A$46</c:f>
              <c:numCache>
                <c:formatCode>General</c:formatCode>
                <c:ptCount val="46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-0.59999999999997999</c:v>
                </c:pt>
                <c:pt idx="5">
                  <c:v>-0.49999999999998002</c:v>
                </c:pt>
                <c:pt idx="6">
                  <c:v>-0.39999999999997998</c:v>
                </c:pt>
                <c:pt idx="7">
                  <c:v>-0.29999999999998</c:v>
                </c:pt>
                <c:pt idx="8">
                  <c:v>-0.19999999999997001</c:v>
                </c:pt>
                <c:pt idx="9">
                  <c:v>-9.9999999999970293E-2</c:v>
                </c:pt>
                <c:pt idx="10">
                  <c:v>2.9309887850104101E-14</c:v>
                </c:pt>
                <c:pt idx="11">
                  <c:v>0.10000000000003</c:v>
                </c:pt>
                <c:pt idx="12">
                  <c:v>0.20000000000002899</c:v>
                </c:pt>
                <c:pt idx="13">
                  <c:v>0.30000000000003002</c:v>
                </c:pt>
                <c:pt idx="14">
                  <c:v>0.40000000000003</c:v>
                </c:pt>
                <c:pt idx="15">
                  <c:v>0.50000000000002898</c:v>
                </c:pt>
                <c:pt idx="16">
                  <c:v>0.60000000000002995</c:v>
                </c:pt>
                <c:pt idx="17">
                  <c:v>0.70000000000002904</c:v>
                </c:pt>
                <c:pt idx="18">
                  <c:v>0.80000000000003002</c:v>
                </c:pt>
                <c:pt idx="19">
                  <c:v>0.90000000000003</c:v>
                </c:pt>
                <c:pt idx="20">
                  <c:v>1.00000000000003</c:v>
                </c:pt>
                <c:pt idx="21">
                  <c:v>1.1000000000000301</c:v>
                </c:pt>
                <c:pt idx="22">
                  <c:v>1.2000000000000299</c:v>
                </c:pt>
                <c:pt idx="23">
                  <c:v>1.30000000000003</c:v>
                </c:pt>
                <c:pt idx="24">
                  <c:v>1.4000000000000301</c:v>
                </c:pt>
                <c:pt idx="25">
                  <c:v>1.50000000000003</c:v>
                </c:pt>
                <c:pt idx="26">
                  <c:v>1.6000000000000301</c:v>
                </c:pt>
                <c:pt idx="27">
                  <c:v>1.7000000000000399</c:v>
                </c:pt>
                <c:pt idx="28">
                  <c:v>1.80000000000004</c:v>
                </c:pt>
                <c:pt idx="29">
                  <c:v>1.9000000000000401</c:v>
                </c:pt>
                <c:pt idx="30">
                  <c:v>2.00000000000004</c:v>
                </c:pt>
                <c:pt idx="31">
                  <c:v>2.1000000000000401</c:v>
                </c:pt>
                <c:pt idx="32">
                  <c:v>2.2000000000000401</c:v>
                </c:pt>
                <c:pt idx="33">
                  <c:v>2.3000000000000398</c:v>
                </c:pt>
                <c:pt idx="34">
                  <c:v>2.4000000000000399</c:v>
                </c:pt>
                <c:pt idx="35">
                  <c:v>2.50000000000004</c:v>
                </c:pt>
                <c:pt idx="36">
                  <c:v>2.6000000000000401</c:v>
                </c:pt>
                <c:pt idx="37">
                  <c:v>2.7000000000000401</c:v>
                </c:pt>
                <c:pt idx="38">
                  <c:v>2.8000000000000398</c:v>
                </c:pt>
                <c:pt idx="39">
                  <c:v>2.9000000000000399</c:v>
                </c:pt>
                <c:pt idx="40">
                  <c:v>3.00000000000004</c:v>
                </c:pt>
                <c:pt idx="41">
                  <c:v>3.1000000000000401</c:v>
                </c:pt>
                <c:pt idx="42">
                  <c:v>3.2000000000000401</c:v>
                </c:pt>
                <c:pt idx="43">
                  <c:v>3.3000000000000398</c:v>
                </c:pt>
                <c:pt idx="44">
                  <c:v>3.4000000000000399</c:v>
                </c:pt>
                <c:pt idx="45">
                  <c:v>3.50000000000004</c:v>
                </c:pt>
              </c:numCache>
            </c:numRef>
          </c:xVal>
          <c:yVal>
            <c:numRef>
              <c:f>Лист1!$B$1:$B$46</c:f>
              <c:numCache>
                <c:formatCode>General</c:formatCode>
                <c:ptCount val="46"/>
                <c:pt idx="0">
                  <c:v>7</c:v>
                </c:pt>
                <c:pt idx="1">
                  <c:v>6.12</c:v>
                </c:pt>
                <c:pt idx="2">
                  <c:v>5.28</c:v>
                </c:pt>
                <c:pt idx="3">
                  <c:v>4.4799999999999995</c:v>
                </c:pt>
                <c:pt idx="4">
                  <c:v>3.7199999999998523</c:v>
                </c:pt>
                <c:pt idx="5">
                  <c:v>2.9999999999998601</c:v>
                </c:pt>
                <c:pt idx="6">
                  <c:v>2.3199999999998679</c:v>
                </c:pt>
                <c:pt idx="7">
                  <c:v>1.679999999999876</c:v>
                </c:pt>
                <c:pt idx="8">
                  <c:v>1.079999999999826</c:v>
                </c:pt>
                <c:pt idx="9">
                  <c:v>0.51999999999983959</c:v>
                </c:pt>
                <c:pt idx="10">
                  <c:v>-1.465494392505188E-13</c:v>
                </c:pt>
                <c:pt idx="11">
                  <c:v>-0.48000000000013798</c:v>
                </c:pt>
                <c:pt idx="12">
                  <c:v>-0.92000000000012183</c:v>
                </c:pt>
                <c:pt idx="13">
                  <c:v>-1.320000000000114</c:v>
                </c:pt>
                <c:pt idx="14">
                  <c:v>-1.6800000000001021</c:v>
                </c:pt>
                <c:pt idx="15">
                  <c:v>-2.000000000000087</c:v>
                </c:pt>
                <c:pt idx="16">
                  <c:v>-2.2800000000000775</c:v>
                </c:pt>
                <c:pt idx="17">
                  <c:v>-2.520000000000064</c:v>
                </c:pt>
                <c:pt idx="18">
                  <c:v>-2.7200000000000539</c:v>
                </c:pt>
                <c:pt idx="19">
                  <c:v>-2.8800000000000421</c:v>
                </c:pt>
                <c:pt idx="20">
                  <c:v>-3.0000000000000302</c:v>
                </c:pt>
                <c:pt idx="21">
                  <c:v>-3.0800000000000178</c:v>
                </c:pt>
                <c:pt idx="22">
                  <c:v>-3.1200000000000054</c:v>
                </c:pt>
                <c:pt idx="23">
                  <c:v>-3.1199999999999939</c:v>
                </c:pt>
                <c:pt idx="24">
                  <c:v>-3.0799999999999823</c:v>
                </c:pt>
                <c:pt idx="25">
                  <c:v>-2.9999999999999707</c:v>
                </c:pt>
                <c:pt idx="26">
                  <c:v>-2.8799999999999581</c:v>
                </c:pt>
                <c:pt idx="27">
                  <c:v>-2.7199999999999278</c:v>
                </c:pt>
                <c:pt idx="28">
                  <c:v>-2.5199999999999125</c:v>
                </c:pt>
                <c:pt idx="29">
                  <c:v>-2.2799999999998963</c:v>
                </c:pt>
                <c:pt idx="30">
                  <c:v>-1.9999999999998792</c:v>
                </c:pt>
                <c:pt idx="31">
                  <c:v>-1.6799999999998647</c:v>
                </c:pt>
                <c:pt idx="32">
                  <c:v>-1.3199999999998475</c:v>
                </c:pt>
                <c:pt idx="33">
                  <c:v>-0.91999999999983295</c:v>
                </c:pt>
                <c:pt idx="34">
                  <c:v>-0.47999999999981569</c:v>
                </c:pt>
                <c:pt idx="35">
                  <c:v>2.007283228522283E-13</c:v>
                </c:pt>
                <c:pt idx="36">
                  <c:v>0.52000000000021629</c:v>
                </c:pt>
                <c:pt idx="37">
                  <c:v>1.0800000000002328</c:v>
                </c:pt>
                <c:pt idx="38">
                  <c:v>1.6800000000002466</c:v>
                </c:pt>
                <c:pt idx="39">
                  <c:v>2.3200000000002632</c:v>
                </c:pt>
                <c:pt idx="40">
                  <c:v>3.0000000000002807</c:v>
                </c:pt>
                <c:pt idx="41">
                  <c:v>3.7200000000002955</c:v>
                </c:pt>
                <c:pt idx="42">
                  <c:v>4.4800000000003166</c:v>
                </c:pt>
                <c:pt idx="43">
                  <c:v>5.280000000000328</c:v>
                </c:pt>
                <c:pt idx="44">
                  <c:v>6.1200000000003421</c:v>
                </c:pt>
                <c:pt idx="45">
                  <c:v>7.0000000000003624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6-4CB1-9A06-B9388B0FB031}"/>
            </c:ext>
          </c:extLst>
        </c:ser>
        <c:ser>
          <c:idx val="1"/>
          <c:order val="1"/>
          <c:tx>
            <c:v>Ограничение 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Лист1!$A$1:$A$46</c:f>
              <c:numCache>
                <c:formatCode>General</c:formatCode>
                <c:ptCount val="46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-0.59999999999997999</c:v>
                </c:pt>
                <c:pt idx="5">
                  <c:v>-0.49999999999998002</c:v>
                </c:pt>
                <c:pt idx="6">
                  <c:v>-0.39999999999997998</c:v>
                </c:pt>
                <c:pt idx="7">
                  <c:v>-0.29999999999998</c:v>
                </c:pt>
                <c:pt idx="8">
                  <c:v>-0.19999999999997001</c:v>
                </c:pt>
                <c:pt idx="9">
                  <c:v>-9.9999999999970293E-2</c:v>
                </c:pt>
                <c:pt idx="10">
                  <c:v>2.9309887850104101E-14</c:v>
                </c:pt>
                <c:pt idx="11">
                  <c:v>0.10000000000003</c:v>
                </c:pt>
                <c:pt idx="12">
                  <c:v>0.20000000000002899</c:v>
                </c:pt>
                <c:pt idx="13">
                  <c:v>0.30000000000003002</c:v>
                </c:pt>
                <c:pt idx="14">
                  <c:v>0.40000000000003</c:v>
                </c:pt>
                <c:pt idx="15">
                  <c:v>0.50000000000002898</c:v>
                </c:pt>
                <c:pt idx="16">
                  <c:v>0.60000000000002995</c:v>
                </c:pt>
                <c:pt idx="17">
                  <c:v>0.70000000000002904</c:v>
                </c:pt>
                <c:pt idx="18">
                  <c:v>0.80000000000003002</c:v>
                </c:pt>
                <c:pt idx="19">
                  <c:v>0.90000000000003</c:v>
                </c:pt>
                <c:pt idx="20">
                  <c:v>1.00000000000003</c:v>
                </c:pt>
                <c:pt idx="21">
                  <c:v>1.1000000000000301</c:v>
                </c:pt>
                <c:pt idx="22">
                  <c:v>1.2000000000000299</c:v>
                </c:pt>
                <c:pt idx="23">
                  <c:v>1.30000000000003</c:v>
                </c:pt>
                <c:pt idx="24">
                  <c:v>1.4000000000000301</c:v>
                </c:pt>
                <c:pt idx="25">
                  <c:v>1.50000000000003</c:v>
                </c:pt>
                <c:pt idx="26">
                  <c:v>1.6000000000000301</c:v>
                </c:pt>
                <c:pt idx="27">
                  <c:v>1.7000000000000399</c:v>
                </c:pt>
                <c:pt idx="28">
                  <c:v>1.80000000000004</c:v>
                </c:pt>
                <c:pt idx="29">
                  <c:v>1.9000000000000401</c:v>
                </c:pt>
                <c:pt idx="30">
                  <c:v>2.00000000000004</c:v>
                </c:pt>
                <c:pt idx="31">
                  <c:v>2.1000000000000401</c:v>
                </c:pt>
                <c:pt idx="32">
                  <c:v>2.2000000000000401</c:v>
                </c:pt>
                <c:pt idx="33">
                  <c:v>2.3000000000000398</c:v>
                </c:pt>
                <c:pt idx="34">
                  <c:v>2.4000000000000399</c:v>
                </c:pt>
                <c:pt idx="35">
                  <c:v>2.50000000000004</c:v>
                </c:pt>
                <c:pt idx="36">
                  <c:v>2.6000000000000401</c:v>
                </c:pt>
                <c:pt idx="37">
                  <c:v>2.7000000000000401</c:v>
                </c:pt>
                <c:pt idx="38">
                  <c:v>2.8000000000000398</c:v>
                </c:pt>
                <c:pt idx="39">
                  <c:v>2.9000000000000399</c:v>
                </c:pt>
                <c:pt idx="40">
                  <c:v>3.00000000000004</c:v>
                </c:pt>
                <c:pt idx="41">
                  <c:v>3.1000000000000401</c:v>
                </c:pt>
                <c:pt idx="42">
                  <c:v>3.2000000000000401</c:v>
                </c:pt>
                <c:pt idx="43">
                  <c:v>3.3000000000000398</c:v>
                </c:pt>
                <c:pt idx="44">
                  <c:v>3.4000000000000399</c:v>
                </c:pt>
                <c:pt idx="45">
                  <c:v>3.50000000000004</c:v>
                </c:pt>
              </c:numCache>
            </c:numRef>
          </c:xVal>
          <c:yVal>
            <c:numRef>
              <c:f>Лист1!$C$1:$C$46</c:f>
              <c:numCache>
                <c:formatCode>General</c:formatCode>
                <c:ptCount val="4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6-4CB1-9A06-B9388B0FB031}"/>
            </c:ext>
          </c:extLst>
        </c:ser>
        <c:ser>
          <c:idx val="2"/>
          <c:order val="2"/>
          <c:tx>
            <c:v>Ограничение 1</c:v>
          </c:tx>
          <c:marker>
            <c:symbol val="none"/>
          </c:marker>
          <c:xVal>
            <c:numRef>
              <c:f>Лист1!$A$1:$A$46</c:f>
              <c:numCache>
                <c:formatCode>General</c:formatCode>
                <c:ptCount val="46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-0.59999999999997999</c:v>
                </c:pt>
                <c:pt idx="5">
                  <c:v>-0.49999999999998002</c:v>
                </c:pt>
                <c:pt idx="6">
                  <c:v>-0.39999999999997998</c:v>
                </c:pt>
                <c:pt idx="7">
                  <c:v>-0.29999999999998</c:v>
                </c:pt>
                <c:pt idx="8">
                  <c:v>-0.19999999999997001</c:v>
                </c:pt>
                <c:pt idx="9">
                  <c:v>-9.9999999999970293E-2</c:v>
                </c:pt>
                <c:pt idx="10">
                  <c:v>2.9309887850104101E-14</c:v>
                </c:pt>
                <c:pt idx="11">
                  <c:v>0.10000000000003</c:v>
                </c:pt>
                <c:pt idx="12">
                  <c:v>0.20000000000002899</c:v>
                </c:pt>
                <c:pt idx="13">
                  <c:v>0.30000000000003002</c:v>
                </c:pt>
                <c:pt idx="14">
                  <c:v>0.40000000000003</c:v>
                </c:pt>
                <c:pt idx="15">
                  <c:v>0.50000000000002898</c:v>
                </c:pt>
                <c:pt idx="16">
                  <c:v>0.60000000000002995</c:v>
                </c:pt>
                <c:pt idx="17">
                  <c:v>0.70000000000002904</c:v>
                </c:pt>
                <c:pt idx="18">
                  <c:v>0.80000000000003002</c:v>
                </c:pt>
                <c:pt idx="19">
                  <c:v>0.90000000000003</c:v>
                </c:pt>
                <c:pt idx="20">
                  <c:v>1.00000000000003</c:v>
                </c:pt>
                <c:pt idx="21">
                  <c:v>1.1000000000000301</c:v>
                </c:pt>
                <c:pt idx="22">
                  <c:v>1.2000000000000299</c:v>
                </c:pt>
                <c:pt idx="23">
                  <c:v>1.30000000000003</c:v>
                </c:pt>
                <c:pt idx="24">
                  <c:v>1.4000000000000301</c:v>
                </c:pt>
                <c:pt idx="25">
                  <c:v>1.50000000000003</c:v>
                </c:pt>
                <c:pt idx="26">
                  <c:v>1.6000000000000301</c:v>
                </c:pt>
                <c:pt idx="27">
                  <c:v>1.7000000000000399</c:v>
                </c:pt>
                <c:pt idx="28">
                  <c:v>1.80000000000004</c:v>
                </c:pt>
                <c:pt idx="29">
                  <c:v>1.9000000000000401</c:v>
                </c:pt>
                <c:pt idx="30">
                  <c:v>2.00000000000004</c:v>
                </c:pt>
                <c:pt idx="31">
                  <c:v>2.1000000000000401</c:v>
                </c:pt>
                <c:pt idx="32">
                  <c:v>2.2000000000000401</c:v>
                </c:pt>
                <c:pt idx="33">
                  <c:v>2.3000000000000398</c:v>
                </c:pt>
                <c:pt idx="34">
                  <c:v>2.4000000000000399</c:v>
                </c:pt>
                <c:pt idx="35">
                  <c:v>2.50000000000004</c:v>
                </c:pt>
                <c:pt idx="36">
                  <c:v>2.6000000000000401</c:v>
                </c:pt>
                <c:pt idx="37">
                  <c:v>2.7000000000000401</c:v>
                </c:pt>
                <c:pt idx="38">
                  <c:v>2.8000000000000398</c:v>
                </c:pt>
                <c:pt idx="39">
                  <c:v>2.9000000000000399</c:v>
                </c:pt>
                <c:pt idx="40">
                  <c:v>3.00000000000004</c:v>
                </c:pt>
                <c:pt idx="41">
                  <c:v>3.1000000000000401</c:v>
                </c:pt>
                <c:pt idx="42">
                  <c:v>3.2000000000000401</c:v>
                </c:pt>
                <c:pt idx="43">
                  <c:v>3.3000000000000398</c:v>
                </c:pt>
                <c:pt idx="44">
                  <c:v>3.4000000000000399</c:v>
                </c:pt>
                <c:pt idx="45">
                  <c:v>3.50000000000004</c:v>
                </c:pt>
              </c:numCache>
            </c:numRef>
          </c:xVal>
          <c:yVal>
            <c:numRef>
              <c:f>Лист1!$D$1:$D$46</c:f>
              <c:numCache>
                <c:formatCode>General</c:formatCode>
                <c:ptCount val="46"/>
                <c:pt idx="0">
                  <c:v>6.666666666666667</c:v>
                </c:pt>
                <c:pt idx="1">
                  <c:v>6.5</c:v>
                </c:pt>
                <c:pt idx="2">
                  <c:v>6.333333333333333</c:v>
                </c:pt>
                <c:pt idx="3">
                  <c:v>6.166666666666667</c:v>
                </c:pt>
                <c:pt idx="4">
                  <c:v>5.9999999999999671</c:v>
                </c:pt>
                <c:pt idx="5">
                  <c:v>5.8333333333333002</c:v>
                </c:pt>
                <c:pt idx="6">
                  <c:v>5.6666666666666332</c:v>
                </c:pt>
                <c:pt idx="7">
                  <c:v>5.4999999999999671</c:v>
                </c:pt>
                <c:pt idx="8">
                  <c:v>5.3333333333332833</c:v>
                </c:pt>
                <c:pt idx="9">
                  <c:v>5.1666666666666172</c:v>
                </c:pt>
                <c:pt idx="10">
                  <c:v>4.9999999999999512</c:v>
                </c:pt>
                <c:pt idx="11">
                  <c:v>4.8333333333332833</c:v>
                </c:pt>
                <c:pt idx="12">
                  <c:v>4.6666666666666181</c:v>
                </c:pt>
                <c:pt idx="13">
                  <c:v>4.4999999999999503</c:v>
                </c:pt>
                <c:pt idx="14">
                  <c:v>4.3333333333332833</c:v>
                </c:pt>
                <c:pt idx="15">
                  <c:v>4.1666666666666181</c:v>
                </c:pt>
                <c:pt idx="16">
                  <c:v>3.9999999999999503</c:v>
                </c:pt>
                <c:pt idx="17">
                  <c:v>3.8333333333332846</c:v>
                </c:pt>
                <c:pt idx="18">
                  <c:v>3.6666666666666168</c:v>
                </c:pt>
                <c:pt idx="19">
                  <c:v>3.4999999999999503</c:v>
                </c:pt>
                <c:pt idx="20">
                  <c:v>3.3333333333332837</c:v>
                </c:pt>
                <c:pt idx="21">
                  <c:v>3.1666666666666168</c:v>
                </c:pt>
                <c:pt idx="22">
                  <c:v>2.9999999999999503</c:v>
                </c:pt>
                <c:pt idx="23">
                  <c:v>2.8333333333332837</c:v>
                </c:pt>
                <c:pt idx="24">
                  <c:v>2.6666666666666163</c:v>
                </c:pt>
                <c:pt idx="25">
                  <c:v>2.4999999999999498</c:v>
                </c:pt>
                <c:pt idx="26">
                  <c:v>2.3333333333332829</c:v>
                </c:pt>
                <c:pt idx="27">
                  <c:v>2.1666666666666003</c:v>
                </c:pt>
                <c:pt idx="28">
                  <c:v>1.9999999999999332</c:v>
                </c:pt>
                <c:pt idx="29">
                  <c:v>1.8333333333332664</c:v>
                </c:pt>
                <c:pt idx="30">
                  <c:v>1.6666666666666003</c:v>
                </c:pt>
                <c:pt idx="31">
                  <c:v>1.4999999999999332</c:v>
                </c:pt>
                <c:pt idx="32">
                  <c:v>1.3333333333332664</c:v>
                </c:pt>
                <c:pt idx="33">
                  <c:v>1.1666666666666003</c:v>
                </c:pt>
                <c:pt idx="34">
                  <c:v>0.99999999999993372</c:v>
                </c:pt>
                <c:pt idx="35">
                  <c:v>0.83333333333326698</c:v>
                </c:pt>
                <c:pt idx="36">
                  <c:v>0.66666666666659979</c:v>
                </c:pt>
                <c:pt idx="37">
                  <c:v>0.49999999999993311</c:v>
                </c:pt>
                <c:pt idx="38">
                  <c:v>0.33333333333326703</c:v>
                </c:pt>
                <c:pt idx="39">
                  <c:v>0.16666666666660035</c:v>
                </c:pt>
                <c:pt idx="40">
                  <c:v>-6.6317322004276022E-14</c:v>
                </c:pt>
                <c:pt idx="41">
                  <c:v>-0.16666666666673358</c:v>
                </c:pt>
                <c:pt idx="42">
                  <c:v>-0.33333333333339965</c:v>
                </c:pt>
                <c:pt idx="43">
                  <c:v>-0.50000000000006628</c:v>
                </c:pt>
                <c:pt idx="44">
                  <c:v>-0.66666666666673302</c:v>
                </c:pt>
                <c:pt idx="45">
                  <c:v>-0.83333333333339965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6-4CB1-9A06-B9388B0FB031}"/>
            </c:ext>
          </c:extLst>
        </c:ser>
        <c:ser>
          <c:idx val="3"/>
          <c:order val="3"/>
          <c:tx>
            <c:v>Линия уровня функции *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Лист1!$A$1:$A$46</c:f>
              <c:numCache>
                <c:formatCode>General</c:formatCode>
                <c:ptCount val="46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-0.59999999999997999</c:v>
                </c:pt>
                <c:pt idx="5">
                  <c:v>-0.49999999999998002</c:v>
                </c:pt>
                <c:pt idx="6">
                  <c:v>-0.39999999999997998</c:v>
                </c:pt>
                <c:pt idx="7">
                  <c:v>-0.29999999999998</c:v>
                </c:pt>
                <c:pt idx="8">
                  <c:v>-0.19999999999997001</c:v>
                </c:pt>
                <c:pt idx="9">
                  <c:v>-9.9999999999970293E-2</c:v>
                </c:pt>
                <c:pt idx="10">
                  <c:v>2.9309887850104101E-14</c:v>
                </c:pt>
                <c:pt idx="11">
                  <c:v>0.10000000000003</c:v>
                </c:pt>
                <c:pt idx="12">
                  <c:v>0.20000000000002899</c:v>
                </c:pt>
                <c:pt idx="13">
                  <c:v>0.30000000000003002</c:v>
                </c:pt>
                <c:pt idx="14">
                  <c:v>0.40000000000003</c:v>
                </c:pt>
                <c:pt idx="15">
                  <c:v>0.50000000000002898</c:v>
                </c:pt>
                <c:pt idx="16">
                  <c:v>0.60000000000002995</c:v>
                </c:pt>
                <c:pt idx="17">
                  <c:v>0.70000000000002904</c:v>
                </c:pt>
                <c:pt idx="18">
                  <c:v>0.80000000000003002</c:v>
                </c:pt>
                <c:pt idx="19">
                  <c:v>0.90000000000003</c:v>
                </c:pt>
                <c:pt idx="20">
                  <c:v>1.00000000000003</c:v>
                </c:pt>
                <c:pt idx="21">
                  <c:v>1.1000000000000301</c:v>
                </c:pt>
                <c:pt idx="22">
                  <c:v>1.2000000000000299</c:v>
                </c:pt>
                <c:pt idx="23">
                  <c:v>1.30000000000003</c:v>
                </c:pt>
                <c:pt idx="24">
                  <c:v>1.4000000000000301</c:v>
                </c:pt>
                <c:pt idx="25">
                  <c:v>1.50000000000003</c:v>
                </c:pt>
                <c:pt idx="26">
                  <c:v>1.6000000000000301</c:v>
                </c:pt>
                <c:pt idx="27">
                  <c:v>1.7000000000000399</c:v>
                </c:pt>
                <c:pt idx="28">
                  <c:v>1.80000000000004</c:v>
                </c:pt>
                <c:pt idx="29">
                  <c:v>1.9000000000000401</c:v>
                </c:pt>
                <c:pt idx="30">
                  <c:v>2.00000000000004</c:v>
                </c:pt>
                <c:pt idx="31">
                  <c:v>2.1000000000000401</c:v>
                </c:pt>
                <c:pt idx="32">
                  <c:v>2.2000000000000401</c:v>
                </c:pt>
                <c:pt idx="33">
                  <c:v>2.3000000000000398</c:v>
                </c:pt>
                <c:pt idx="34">
                  <c:v>2.4000000000000399</c:v>
                </c:pt>
                <c:pt idx="35">
                  <c:v>2.50000000000004</c:v>
                </c:pt>
                <c:pt idx="36">
                  <c:v>2.6000000000000401</c:v>
                </c:pt>
                <c:pt idx="37">
                  <c:v>2.7000000000000401</c:v>
                </c:pt>
                <c:pt idx="38">
                  <c:v>2.8000000000000398</c:v>
                </c:pt>
                <c:pt idx="39">
                  <c:v>2.9000000000000399</c:v>
                </c:pt>
                <c:pt idx="40">
                  <c:v>3.00000000000004</c:v>
                </c:pt>
                <c:pt idx="41">
                  <c:v>3.1000000000000401</c:v>
                </c:pt>
                <c:pt idx="42">
                  <c:v>3.2000000000000401</c:v>
                </c:pt>
                <c:pt idx="43">
                  <c:v>3.3000000000000398</c:v>
                </c:pt>
                <c:pt idx="44">
                  <c:v>3.4000000000000399</c:v>
                </c:pt>
                <c:pt idx="45">
                  <c:v>3.50000000000004</c:v>
                </c:pt>
              </c:numCache>
            </c:numRef>
          </c:xVal>
          <c:yVal>
            <c:numRef>
              <c:f>Лист1!$E$1:$E$46</c:f>
              <c:numCache>
                <c:formatCode>General</c:formatCode>
                <c:ptCount val="46"/>
                <c:pt idx="0">
                  <c:v>13.388888888888872</c:v>
                </c:pt>
                <c:pt idx="1">
                  <c:v>12.508888888888871</c:v>
                </c:pt>
                <c:pt idx="2">
                  <c:v>11.668888888888871</c:v>
                </c:pt>
                <c:pt idx="3">
                  <c:v>10.86888888888887</c:v>
                </c:pt>
                <c:pt idx="4">
                  <c:v>10.108888888888723</c:v>
                </c:pt>
                <c:pt idx="5">
                  <c:v>9.3888888888887312</c:v>
                </c:pt>
                <c:pt idx="6">
                  <c:v>8.7088888888887386</c:v>
                </c:pt>
                <c:pt idx="7">
                  <c:v>8.0688888888887469</c:v>
                </c:pt>
                <c:pt idx="8">
                  <c:v>7.4688888888886966</c:v>
                </c:pt>
                <c:pt idx="9">
                  <c:v>6.9088888888887103</c:v>
                </c:pt>
                <c:pt idx="10">
                  <c:v>6.3888888888887241</c:v>
                </c:pt>
                <c:pt idx="11">
                  <c:v>5.9088888888887325</c:v>
                </c:pt>
                <c:pt idx="12">
                  <c:v>5.468888888888749</c:v>
                </c:pt>
                <c:pt idx="13">
                  <c:v>5.0688888888887567</c:v>
                </c:pt>
                <c:pt idx="14">
                  <c:v>4.7088888888887688</c:v>
                </c:pt>
                <c:pt idx="15">
                  <c:v>4.3888888888887836</c:v>
                </c:pt>
                <c:pt idx="16">
                  <c:v>4.1088888888887931</c:v>
                </c:pt>
                <c:pt idx="17">
                  <c:v>3.8688888888888067</c:v>
                </c:pt>
                <c:pt idx="18">
                  <c:v>3.6688888888888167</c:v>
                </c:pt>
                <c:pt idx="19">
                  <c:v>3.5088888888888285</c:v>
                </c:pt>
                <c:pt idx="20">
                  <c:v>3.3888888888888404</c:v>
                </c:pt>
                <c:pt idx="21">
                  <c:v>3.3088888888888528</c:v>
                </c:pt>
                <c:pt idx="22">
                  <c:v>3.2688888888888652</c:v>
                </c:pt>
                <c:pt idx="23">
                  <c:v>3.2688888888888767</c:v>
                </c:pt>
                <c:pt idx="24">
                  <c:v>3.3088888888888883</c:v>
                </c:pt>
                <c:pt idx="25">
                  <c:v>3.3888888888888999</c:v>
                </c:pt>
                <c:pt idx="26">
                  <c:v>3.5088888888889125</c:v>
                </c:pt>
                <c:pt idx="27">
                  <c:v>3.6688888888889428</c:v>
                </c:pt>
                <c:pt idx="28">
                  <c:v>3.8688888888889581</c:v>
                </c:pt>
                <c:pt idx="29">
                  <c:v>4.1088888888889743</c:v>
                </c:pt>
                <c:pt idx="30">
                  <c:v>4.3888888888889914</c:v>
                </c:pt>
                <c:pt idx="31">
                  <c:v>4.7088888888890059</c:v>
                </c:pt>
                <c:pt idx="32">
                  <c:v>5.0688888888890231</c:v>
                </c:pt>
                <c:pt idx="33">
                  <c:v>5.4688888888890377</c:v>
                </c:pt>
                <c:pt idx="34">
                  <c:v>5.9088888888890549</c:v>
                </c:pt>
                <c:pt idx="35">
                  <c:v>6.3888888888890714</c:v>
                </c:pt>
                <c:pt idx="36">
                  <c:v>6.9088888888890869</c:v>
                </c:pt>
                <c:pt idx="37">
                  <c:v>7.4688888888891034</c:v>
                </c:pt>
                <c:pt idx="38">
                  <c:v>8.0688888888891164</c:v>
                </c:pt>
                <c:pt idx="39">
                  <c:v>8.7088888888891347</c:v>
                </c:pt>
                <c:pt idx="40">
                  <c:v>9.3888888888891522</c:v>
                </c:pt>
                <c:pt idx="41">
                  <c:v>10.108888888889165</c:v>
                </c:pt>
                <c:pt idx="42">
                  <c:v>10.868888888889188</c:v>
                </c:pt>
                <c:pt idx="43">
                  <c:v>11.6688888888892</c:v>
                </c:pt>
                <c:pt idx="44">
                  <c:v>12.508888888889214</c:v>
                </c:pt>
                <c:pt idx="45">
                  <c:v>13.388888888889234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6-4CB1-9A06-B9388B0F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8944"/>
        <c:axId val="106699520"/>
      </c:scatterChart>
      <c:valAx>
        <c:axId val="106698944"/>
        <c:scaling>
          <c:orientation val="minMax"/>
          <c:max val="3.5"/>
          <c:min val="-1"/>
        </c:scaling>
        <c:delete val="0"/>
        <c:axPos val="b"/>
        <c:minorGridlines>
          <c:spPr>
            <a:ln>
              <a:tailEnd type="none"/>
            </a:ln>
          </c:spPr>
        </c:minorGridlines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  <a:tailEnd type="triangle"/>
          </a:ln>
        </c:spPr>
        <c:crossAx val="106699520"/>
        <c:crosses val="autoZero"/>
        <c:crossBetween val="midCat"/>
      </c:valAx>
      <c:valAx>
        <c:axId val="106699520"/>
        <c:scaling>
          <c:orientation val="minMax"/>
          <c:max val="7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  <a:tailEnd type="triangle"/>
          </a:ln>
        </c:spPr>
        <c:crossAx val="106698944"/>
        <c:crosses val="autoZero"/>
        <c:crossBetween val="midCat"/>
        <c:majorUnit val="1"/>
        <c:min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52388</xdr:colOff>
      <xdr:row>17</xdr:row>
      <xdr:rowOff>155575</xdr:rowOff>
    </xdr:from>
    <xdr:to>
      <xdr:col>9</xdr:col>
      <xdr:colOff>341312</xdr:colOff>
      <xdr:row>35</xdr:row>
      <xdr:rowOff>63500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13</xdr:row>
      <xdr:rowOff>26987</xdr:rowOff>
    </xdr:from>
    <xdr:to>
      <xdr:col>14</xdr:col>
      <xdr:colOff>501650</xdr:colOff>
      <xdr:row>36</xdr:row>
      <xdr:rowOff>117475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17</xdr:row>
      <xdr:rowOff>127000</xdr:rowOff>
    </xdr:from>
    <xdr:to>
      <xdr:col>11</xdr:col>
      <xdr:colOff>227012</xdr:colOff>
      <xdr:row>35</xdr:row>
      <xdr:rowOff>146050</xdr:rowOff>
    </xdr:to>
    <xdr:sp macro="" textlink="">
      <xdr:nvSpPr>
        <xdr:cNvPr id="3" name="Прямоугольник 2"/>
        <xdr:cNvSpPr/>
      </xdr:nvSpPr>
      <xdr:spPr bwMode="auto">
        <a:xfrm>
          <a:off x="4060825" y="2944813"/>
          <a:ext cx="2992437" cy="2876550"/>
        </a:xfrm>
        <a:prstGeom prst="rect">
          <a:avLst/>
        </a:prstGeom>
        <a:solidFill>
          <a:schemeClr val="accent2">
            <a:lumMod val="60000"/>
            <a:lumOff val="40000"/>
            <a:alpha val="26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opLeftCell="A10" zoomScale="120" zoomScaleNormal="120" workbookViewId="0">
      <selection activeCell="B21" sqref="B21"/>
    </sheetView>
  </sheetViews>
  <sheetFormatPr defaultRowHeight="13.2" x14ac:dyDescent="0.25"/>
  <cols>
    <col min="1" max="1" width="20.6640625" customWidth="1"/>
    <col min="2" max="2" width="16.109375" customWidth="1"/>
    <col min="3" max="3" width="6.6640625" customWidth="1"/>
    <col min="4" max="4" width="12" customWidth="1"/>
    <col min="5" max="5" width="7.5546875" customWidth="1"/>
    <col min="6" max="6" width="12" customWidth="1"/>
    <col min="7" max="7" width="6.6640625" customWidth="1"/>
    <col min="8" max="8" width="10.33203125" customWidth="1"/>
  </cols>
  <sheetData>
    <row r="1" spans="1:9" ht="13.8" x14ac:dyDescent="0.25">
      <c r="A1" s="30" t="s">
        <v>19</v>
      </c>
      <c r="B1" s="30"/>
      <c r="C1" s="30"/>
      <c r="D1" s="30"/>
      <c r="E1" s="30"/>
      <c r="F1" s="30"/>
      <c r="G1" s="30"/>
      <c r="H1" s="30"/>
      <c r="I1" s="30"/>
    </row>
    <row r="3" spans="1:9" x14ac:dyDescent="0.25">
      <c r="A3" s="5" t="s">
        <v>20</v>
      </c>
      <c r="B3" s="21">
        <v>1000000</v>
      </c>
    </row>
    <row r="4" spans="1:9" x14ac:dyDescent="0.25">
      <c r="A4" s="5" t="s">
        <v>21</v>
      </c>
      <c r="B4" s="25">
        <v>0.05</v>
      </c>
    </row>
    <row r="5" spans="1:9" x14ac:dyDescent="0.25">
      <c r="A5" s="5" t="s">
        <v>22</v>
      </c>
      <c r="B5" s="16">
        <v>6.6698361398406547</v>
      </c>
    </row>
    <row r="6" spans="1:9" x14ac:dyDescent="0.25">
      <c r="A6" s="5"/>
    </row>
    <row r="7" spans="1:9" x14ac:dyDescent="0.25">
      <c r="A7" s="6" t="s">
        <v>23</v>
      </c>
      <c r="B7" s="22">
        <f>PMT(B4,B5,-B3)</f>
        <v>180000.00008826092</v>
      </c>
    </row>
    <row r="8" spans="1:9" x14ac:dyDescent="0.25">
      <c r="A8" s="6" t="s">
        <v>34</v>
      </c>
      <c r="B8" s="22">
        <f>B7/12</f>
        <v>15000.000007355076</v>
      </c>
    </row>
    <row r="9" spans="1:9" x14ac:dyDescent="0.25">
      <c r="A9" s="6" t="s">
        <v>24</v>
      </c>
      <c r="B9" s="23">
        <f>B7*B5</f>
        <v>1200570.5057600038</v>
      </c>
    </row>
    <row r="10" spans="1:9" x14ac:dyDescent="0.25">
      <c r="A10" s="24" t="s">
        <v>35</v>
      </c>
      <c r="B10" s="23">
        <f>B9-B3</f>
        <v>200570.50576000381</v>
      </c>
    </row>
    <row r="13" spans="1:9" ht="13.8" x14ac:dyDescent="0.25">
      <c r="A13" s="30" t="s">
        <v>26</v>
      </c>
      <c r="B13" s="30"/>
      <c r="C13" s="30"/>
      <c r="D13" s="30"/>
      <c r="E13" s="30"/>
      <c r="F13" s="30"/>
      <c r="G13" s="30"/>
      <c r="H13" s="30"/>
      <c r="I13" s="30"/>
    </row>
    <row r="15" spans="1:9" ht="13.8" x14ac:dyDescent="0.25">
      <c r="A15" s="14" t="s">
        <v>27</v>
      </c>
      <c r="B15" s="7"/>
      <c r="C15" s="7"/>
      <c r="D15" s="7"/>
      <c r="E15" s="7"/>
      <c r="F15" s="7"/>
      <c r="G15" s="7"/>
      <c r="H15" s="7"/>
    </row>
    <row r="16" spans="1:9" ht="13.8" x14ac:dyDescent="0.25">
      <c r="A16" s="15" t="s">
        <v>0</v>
      </c>
      <c r="B16" s="7"/>
      <c r="C16" s="7"/>
      <c r="D16" s="18"/>
      <c r="E16" s="10"/>
      <c r="F16" s="7"/>
      <c r="G16" s="7"/>
      <c r="H16" s="7"/>
    </row>
    <row r="17" spans="1:9" ht="15.6" x14ac:dyDescent="0.25">
      <c r="B17" s="19">
        <v>-1</v>
      </c>
      <c r="C17" s="10" t="s">
        <v>28</v>
      </c>
      <c r="D17" s="19">
        <v>-4</v>
      </c>
      <c r="E17" s="9" t="s">
        <v>18</v>
      </c>
      <c r="F17" s="19">
        <v>3</v>
      </c>
      <c r="G17" s="10" t="s">
        <v>29</v>
      </c>
      <c r="H17" s="19">
        <v>5</v>
      </c>
      <c r="I17" s="10" t="s">
        <v>30</v>
      </c>
    </row>
    <row r="18" spans="1:9" x14ac:dyDescent="0.25">
      <c r="A18" s="7"/>
      <c r="B18" s="7"/>
      <c r="C18" s="7"/>
      <c r="D18" s="7"/>
      <c r="E18" s="7"/>
      <c r="F18" s="7"/>
      <c r="G18" s="7"/>
      <c r="H18" s="7"/>
    </row>
    <row r="19" spans="1:9" ht="13.8" x14ac:dyDescent="0.25">
      <c r="A19" s="14" t="s">
        <v>31</v>
      </c>
      <c r="B19" s="7"/>
      <c r="C19" s="7"/>
      <c r="D19" s="7"/>
      <c r="E19" s="7"/>
      <c r="H19" s="7"/>
    </row>
    <row r="20" spans="1:9" x14ac:dyDescent="0.25">
      <c r="A20" s="8" t="s">
        <v>32</v>
      </c>
      <c r="B20" s="20">
        <v>-0.87271166243908349</v>
      </c>
    </row>
    <row r="21" spans="1:9" x14ac:dyDescent="0.25">
      <c r="A21" s="1" t="s">
        <v>33</v>
      </c>
      <c r="B21" s="28">
        <f>B17*B20^3+D17*B20^2+F17*B20+H17</f>
        <v>4.2013118990880116E-5</v>
      </c>
    </row>
  </sheetData>
  <mergeCells count="2">
    <mergeCell ref="A1:I1"/>
    <mergeCell ref="A13:I1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6"/>
  <sheetViews>
    <sheetView showGridLines="0" workbookViewId="0"/>
  </sheetViews>
  <sheetFormatPr defaultRowHeight="13.2" outlineLevelRow="1" outlineLevelCol="1" x14ac:dyDescent="0.25"/>
  <cols>
    <col min="3" max="3" width="6.33203125" customWidth="1"/>
    <col min="4" max="7" width="15.21875" bestFit="1" customWidth="1" outlineLevel="1"/>
  </cols>
  <sheetData>
    <row r="1" spans="2:7" ht="13.8" thickBot="1" x14ac:dyDescent="0.3"/>
    <row r="2" spans="2:7" ht="13.8" x14ac:dyDescent="0.25">
      <c r="B2" s="39" t="s">
        <v>49</v>
      </c>
      <c r="C2" s="39"/>
      <c r="D2" s="44"/>
      <c r="E2" s="44"/>
      <c r="F2" s="44"/>
      <c r="G2" s="44"/>
    </row>
    <row r="3" spans="2:7" ht="13.8" collapsed="1" x14ac:dyDescent="0.25">
      <c r="B3" s="38"/>
      <c r="C3" s="38"/>
      <c r="D3" s="45" t="s">
        <v>51</v>
      </c>
      <c r="E3" s="45" t="s">
        <v>45</v>
      </c>
      <c r="F3" s="45" t="s">
        <v>47</v>
      </c>
      <c r="G3" s="45" t="s">
        <v>48</v>
      </c>
    </row>
    <row r="4" spans="2:7" ht="20.399999999999999" hidden="1" outlineLevel="1" x14ac:dyDescent="0.25">
      <c r="B4" s="41"/>
      <c r="C4" s="41"/>
      <c r="D4" s="32"/>
      <c r="E4" s="49" t="s">
        <v>46</v>
      </c>
      <c r="F4" s="49" t="s">
        <v>46</v>
      </c>
      <c r="G4" s="49" t="s">
        <v>46</v>
      </c>
    </row>
    <row r="5" spans="2:7" x14ac:dyDescent="0.25">
      <c r="B5" s="42" t="s">
        <v>50</v>
      </c>
      <c r="C5" s="42"/>
      <c r="D5" s="40"/>
      <c r="E5" s="40"/>
      <c r="F5" s="40"/>
      <c r="G5" s="40"/>
    </row>
    <row r="6" spans="2:7" outlineLevel="1" x14ac:dyDescent="0.25">
      <c r="B6" s="41"/>
      <c r="C6" s="41" t="s">
        <v>38</v>
      </c>
      <c r="D6" s="33">
        <v>1000000</v>
      </c>
      <c r="E6" s="46">
        <v>1000000</v>
      </c>
      <c r="F6" s="46">
        <v>1000000</v>
      </c>
      <c r="G6" s="46">
        <v>1000000</v>
      </c>
    </row>
    <row r="7" spans="2:7" outlineLevel="1" x14ac:dyDescent="0.25">
      <c r="B7" s="41"/>
      <c r="C7" s="41" t="s">
        <v>39</v>
      </c>
      <c r="D7" s="34">
        <v>0.04</v>
      </c>
      <c r="E7" s="47">
        <v>0.05</v>
      </c>
      <c r="F7" s="47">
        <v>7.0000000000000007E-2</v>
      </c>
      <c r="G7" s="47">
        <v>0.04</v>
      </c>
    </row>
    <row r="8" spans="2:7" outlineLevel="1" x14ac:dyDescent="0.25">
      <c r="B8" s="41"/>
      <c r="C8" s="41" t="s">
        <v>40</v>
      </c>
      <c r="D8" s="32">
        <v>7</v>
      </c>
      <c r="E8" s="48">
        <v>5</v>
      </c>
      <c r="F8" s="48">
        <v>3</v>
      </c>
      <c r="G8" s="48">
        <v>7</v>
      </c>
    </row>
    <row r="9" spans="2:7" x14ac:dyDescent="0.25">
      <c r="B9" s="42" t="s">
        <v>52</v>
      </c>
      <c r="C9" s="42"/>
      <c r="D9" s="40"/>
      <c r="E9" s="40"/>
      <c r="F9" s="40"/>
      <c r="G9" s="40"/>
    </row>
    <row r="10" spans="2:7" outlineLevel="1" x14ac:dyDescent="0.25">
      <c r="B10" s="41"/>
      <c r="C10" s="41" t="s">
        <v>41</v>
      </c>
      <c r="D10" s="35">
        <v>166609.61203950399</v>
      </c>
      <c r="E10" s="35">
        <v>230974.79812826801</v>
      </c>
      <c r="F10" s="35">
        <v>381051.66568167001</v>
      </c>
      <c r="G10" s="35">
        <v>166609.61203950399</v>
      </c>
    </row>
    <row r="11" spans="2:7" outlineLevel="1" x14ac:dyDescent="0.25">
      <c r="B11" s="41"/>
      <c r="C11" s="41" t="s">
        <v>42</v>
      </c>
      <c r="D11" s="35">
        <v>13884.1343366254</v>
      </c>
      <c r="E11" s="35">
        <v>19247.8998440223</v>
      </c>
      <c r="F11" s="35">
        <v>31754.305473472501</v>
      </c>
      <c r="G11" s="35">
        <v>13884.1343366254</v>
      </c>
    </row>
    <row r="12" spans="2:7" outlineLevel="1" x14ac:dyDescent="0.25">
      <c r="B12" s="41"/>
      <c r="C12" s="41" t="s">
        <v>43</v>
      </c>
      <c r="D12" s="36">
        <v>1166267.2842765299</v>
      </c>
      <c r="E12" s="36">
        <v>1154873.9906413399</v>
      </c>
      <c r="F12" s="36">
        <v>1143154.9970450101</v>
      </c>
      <c r="G12" s="36">
        <v>1166267.2842765299</v>
      </c>
    </row>
    <row r="13" spans="2:7" ht="13.8" outlineLevel="1" thickBot="1" x14ac:dyDescent="0.3">
      <c r="B13" s="43"/>
      <c r="C13" s="43" t="s">
        <v>44</v>
      </c>
      <c r="D13" s="37">
        <v>166267.28427653</v>
      </c>
      <c r="E13" s="37">
        <v>154873.99064134099</v>
      </c>
      <c r="F13" s="37">
        <v>143154.99704500899</v>
      </c>
      <c r="G13" s="37">
        <v>166267.28427653</v>
      </c>
    </row>
    <row r="14" spans="2:7" x14ac:dyDescent="0.25">
      <c r="B14" t="s">
        <v>53</v>
      </c>
    </row>
    <row r="15" spans="2:7" x14ac:dyDescent="0.25">
      <c r="B15" t="s">
        <v>54</v>
      </c>
    </row>
    <row r="16" spans="2:7" x14ac:dyDescent="0.25">
      <c r="B16" t="s">
        <v>55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zoomScale="150" zoomScaleNormal="150" workbookViewId="0">
      <selection activeCell="B8" sqref="B8 B9"/>
    </sheetView>
  </sheetViews>
  <sheetFormatPr defaultRowHeight="13.2" x14ac:dyDescent="0.25"/>
  <cols>
    <col min="1" max="1" width="21.6640625" customWidth="1"/>
    <col min="2" max="2" width="13.44140625" bestFit="1" customWidth="1"/>
    <col min="4" max="4" width="10.44140625" bestFit="1" customWidth="1"/>
    <col min="5" max="5" width="11" bestFit="1" customWidth="1"/>
    <col min="6" max="6" width="11.5546875" customWidth="1"/>
    <col min="7" max="7" width="12" bestFit="1" customWidth="1"/>
  </cols>
  <sheetData>
    <row r="1" spans="1:7" ht="13.8" x14ac:dyDescent="0.25">
      <c r="A1" s="30" t="s">
        <v>19</v>
      </c>
      <c r="B1" s="30"/>
      <c r="C1" s="30"/>
      <c r="D1" s="30"/>
      <c r="E1" s="30"/>
      <c r="F1" s="30"/>
      <c r="G1" s="30"/>
    </row>
    <row r="3" spans="1:7" x14ac:dyDescent="0.25">
      <c r="A3" s="5" t="s">
        <v>20</v>
      </c>
      <c r="B3" s="21">
        <v>1000000</v>
      </c>
    </row>
    <row r="4" spans="1:7" x14ac:dyDescent="0.25">
      <c r="A4" s="5" t="s">
        <v>21</v>
      </c>
      <c r="B4" s="25">
        <v>0.04</v>
      </c>
    </row>
    <row r="5" spans="1:7" x14ac:dyDescent="0.25">
      <c r="A5" s="5" t="s">
        <v>22</v>
      </c>
      <c r="B5" s="16">
        <v>7</v>
      </c>
    </row>
    <row r="6" spans="1:7" x14ac:dyDescent="0.25">
      <c r="A6" s="5"/>
    </row>
    <row r="7" spans="1:7" x14ac:dyDescent="0.25">
      <c r="A7" s="6" t="s">
        <v>23</v>
      </c>
      <c r="B7" s="22">
        <f>PMT(B4,B5,-B3)</f>
        <v>166609.61203950425</v>
      </c>
    </row>
    <row r="8" spans="1:7" x14ac:dyDescent="0.25">
      <c r="A8" s="6" t="s">
        <v>34</v>
      </c>
      <c r="B8" s="22">
        <f>B7/12</f>
        <v>13884.134336625355</v>
      </c>
    </row>
    <row r="9" spans="1:7" ht="13.95" customHeight="1" x14ac:dyDescent="0.25">
      <c r="A9" s="6" t="s">
        <v>24</v>
      </c>
      <c r="B9" s="23">
        <f>B7*B5</f>
        <v>1166267.2842765297</v>
      </c>
    </row>
    <row r="10" spans="1:7" x14ac:dyDescent="0.25">
      <c r="A10" s="24" t="s">
        <v>35</v>
      </c>
      <c r="B10" s="23">
        <f>B9-B3</f>
        <v>166267.28427652968</v>
      </c>
    </row>
  </sheetData>
  <scenarios current="2" show="2" sqref="B7:B10">
    <scenario name="Банк 1" locked="1" count="3" user="Windows User" comment="Автор: Windows User , 08.04.2022">
      <inputCells r="B3" val="1000000" numFmtId="165"/>
      <inputCells r="B4" val="0,05" numFmtId="168"/>
      <inputCells r="B5" val="5"/>
    </scenario>
    <scenario name="Банк 2" locked="1" count="3" user="Windows User" comment="Автор: Windows User , 08.04.2022">
      <inputCells r="B3" val="1000000" numFmtId="165"/>
      <inputCells r="B4" val="0,07" numFmtId="168"/>
      <inputCells r="B5" val="3"/>
    </scenario>
    <scenario name="Банк 3" locked="1" count="3" user="Windows User" comment="Автор: Windows User , 08.04.2022">
      <inputCells r="B3" val="1000000" numFmtId="165"/>
      <inputCells r="B4" val="0,04" numFmtId="168"/>
      <inputCells r="B5" val="7"/>
    </scenario>
  </scenarios>
  <mergeCells count="1">
    <mergeCell ref="A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9" zoomScale="120" zoomScaleNormal="120" workbookViewId="0">
      <selection activeCell="F20" sqref="F20"/>
    </sheetView>
  </sheetViews>
  <sheetFormatPr defaultRowHeight="13.2" x14ac:dyDescent="0.25"/>
  <cols>
    <col min="2" max="2" width="23.77734375" customWidth="1"/>
    <col min="3" max="3" width="9.5546875" customWidth="1"/>
    <col min="6" max="6" width="9.5546875" customWidth="1"/>
    <col min="11" max="14" width="9.33203125" style="4" bestFit="1" customWidth="1"/>
    <col min="15" max="15" width="10.33203125" style="4" bestFit="1" customWidth="1"/>
    <col min="16" max="16" width="9.33203125" style="4" bestFit="1" customWidth="1"/>
    <col min="17" max="17" width="9.109375" style="4"/>
  </cols>
  <sheetData>
    <row r="1" spans="1:17" ht="13.8" x14ac:dyDescent="0.25">
      <c r="A1" s="31" t="s">
        <v>25</v>
      </c>
      <c r="B1" s="31"/>
      <c r="C1" s="31"/>
      <c r="D1" s="31"/>
      <c r="E1" s="31"/>
      <c r="F1" s="31"/>
      <c r="G1" s="31"/>
      <c r="H1" s="31"/>
      <c r="I1" s="31"/>
    </row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7" ht="13.8" x14ac:dyDescent="0.25">
      <c r="A3" s="14" t="s">
        <v>7</v>
      </c>
      <c r="B3" s="7"/>
      <c r="C3" s="7"/>
      <c r="D3" s="7"/>
      <c r="E3" s="7"/>
      <c r="F3" s="7"/>
      <c r="G3" s="7"/>
      <c r="H3" s="7"/>
      <c r="I3" s="7"/>
      <c r="J3" s="7"/>
      <c r="Q3" s="2"/>
    </row>
    <row r="4" spans="1:17" ht="13.8" x14ac:dyDescent="0.25">
      <c r="A4" s="15" t="s">
        <v>0</v>
      </c>
      <c r="B4" s="7"/>
      <c r="C4" s="7"/>
      <c r="D4" s="7"/>
      <c r="E4" s="7"/>
      <c r="F4" s="7"/>
      <c r="G4" s="7"/>
      <c r="H4" s="7"/>
      <c r="I4" s="7"/>
      <c r="J4" s="7"/>
      <c r="Q4" s="2"/>
    </row>
    <row r="5" spans="1:17" x14ac:dyDescent="0.25">
      <c r="A5" s="7"/>
      <c r="B5" s="7"/>
      <c r="C5" s="7"/>
      <c r="D5" s="7"/>
      <c r="E5" s="7"/>
      <c r="F5" s="7"/>
      <c r="G5" s="7"/>
      <c r="H5" s="7"/>
      <c r="I5" s="7"/>
      <c r="J5" s="7"/>
      <c r="Q5" s="2"/>
    </row>
    <row r="6" spans="1:17" ht="15.6" x14ac:dyDescent="0.25">
      <c r="A6" s="7"/>
      <c r="B6" s="8" t="s">
        <v>14</v>
      </c>
      <c r="C6" s="29">
        <v>1</v>
      </c>
      <c r="D6" s="9" t="s">
        <v>17</v>
      </c>
      <c r="E6" s="29">
        <v>-2</v>
      </c>
      <c r="F6" s="9" t="s">
        <v>18</v>
      </c>
      <c r="G6" s="29">
        <v>5</v>
      </c>
      <c r="H6" s="10" t="s">
        <v>37</v>
      </c>
      <c r="I6" s="11" t="s">
        <v>36</v>
      </c>
      <c r="J6" s="7"/>
      <c r="Q6" s="2"/>
    </row>
    <row r="7" spans="1:17" x14ac:dyDescent="0.25">
      <c r="A7" s="10" t="s">
        <v>13</v>
      </c>
      <c r="B7" s="7"/>
      <c r="C7" s="7"/>
      <c r="D7" s="7"/>
      <c r="E7" s="7"/>
      <c r="F7" s="7"/>
      <c r="G7" s="7"/>
      <c r="H7" s="7"/>
      <c r="I7" s="7"/>
      <c r="J7" s="7"/>
      <c r="Q7" s="2"/>
    </row>
    <row r="8" spans="1:17" x14ac:dyDescent="0.25">
      <c r="A8" s="12"/>
      <c r="B8" s="8" t="s">
        <v>15</v>
      </c>
      <c r="C8" s="29">
        <v>5</v>
      </c>
      <c r="D8" s="9" t="s">
        <v>2</v>
      </c>
      <c r="E8" s="29">
        <v>3</v>
      </c>
      <c r="F8" s="10" t="s">
        <v>3</v>
      </c>
      <c r="G8" s="29">
        <v>15</v>
      </c>
      <c r="H8" s="7"/>
      <c r="I8" s="7"/>
      <c r="J8" s="7"/>
      <c r="Q8" s="2"/>
    </row>
    <row r="9" spans="1:17" x14ac:dyDescent="0.25">
      <c r="A9" s="12"/>
      <c r="B9" s="8" t="s">
        <v>16</v>
      </c>
      <c r="C9" s="29">
        <v>0</v>
      </c>
      <c r="D9" s="9" t="s">
        <v>2</v>
      </c>
      <c r="E9" s="29">
        <v>1</v>
      </c>
      <c r="F9" s="10" t="s">
        <v>8</v>
      </c>
      <c r="G9" s="29">
        <v>5</v>
      </c>
      <c r="H9" s="7"/>
      <c r="I9" s="7"/>
      <c r="J9" s="7"/>
      <c r="Q9" s="2"/>
    </row>
    <row r="10" spans="1:17" x14ac:dyDescent="0.25">
      <c r="A10" s="12"/>
      <c r="B10" s="7"/>
      <c r="C10" s="3"/>
      <c r="D10" s="9"/>
      <c r="E10" s="3"/>
      <c r="F10" s="9"/>
      <c r="G10" s="3"/>
      <c r="H10" s="7"/>
      <c r="I10" s="7"/>
      <c r="J10" s="7"/>
      <c r="Q10" s="2"/>
    </row>
    <row r="11" spans="1:17" x14ac:dyDescent="0.25">
      <c r="A11" s="13" t="s">
        <v>4</v>
      </c>
      <c r="B11" s="7"/>
      <c r="C11" s="7"/>
      <c r="D11" s="7"/>
      <c r="E11" s="7"/>
      <c r="F11" s="7"/>
      <c r="G11" s="7"/>
      <c r="H11" s="7"/>
      <c r="I11" s="7"/>
      <c r="J11" s="7"/>
      <c r="Q11" s="2"/>
    </row>
    <row r="12" spans="1:17" x14ac:dyDescent="0.25">
      <c r="Q12" s="2"/>
    </row>
    <row r="13" spans="1:17" ht="13.8" x14ac:dyDescent="0.25">
      <c r="A13" s="14" t="s">
        <v>9</v>
      </c>
      <c r="E13" s="14" t="s">
        <v>10</v>
      </c>
      <c r="Q13" s="2"/>
    </row>
    <row r="14" spans="1:17" x14ac:dyDescent="0.25">
      <c r="Q14" s="2"/>
    </row>
    <row r="15" spans="1:17" x14ac:dyDescent="0.25">
      <c r="A15" s="1" t="s">
        <v>1</v>
      </c>
      <c r="B15" s="17">
        <v>42633871.589316532</v>
      </c>
      <c r="E15" s="1" t="s">
        <v>1</v>
      </c>
      <c r="F15" s="17">
        <v>0.83333323846810137</v>
      </c>
      <c r="Q15" s="2"/>
    </row>
    <row r="16" spans="1:17" x14ac:dyDescent="0.25">
      <c r="A16" s="1" t="s">
        <v>5</v>
      </c>
      <c r="B16" s="17">
        <v>-71056447.648860902</v>
      </c>
      <c r="E16" s="1" t="s">
        <v>5</v>
      </c>
      <c r="F16" s="17">
        <v>3.6111112692198306</v>
      </c>
      <c r="Q16" s="2"/>
    </row>
    <row r="17" spans="1:17" x14ac:dyDescent="0.25">
      <c r="A17" s="1" t="s">
        <v>11</v>
      </c>
      <c r="B17" s="26">
        <f>C8*B15+E8*B16</f>
        <v>14.999999970197678</v>
      </c>
      <c r="E17" s="1" t="s">
        <v>11</v>
      </c>
      <c r="F17" s="26">
        <f>C8*F15+E8*F16</f>
        <v>15</v>
      </c>
      <c r="Q17" s="2"/>
    </row>
    <row r="18" spans="1:17" x14ac:dyDescent="0.25">
      <c r="A18" s="1" t="s">
        <v>12</v>
      </c>
      <c r="B18" s="26">
        <f>C9*B15+E9*B16</f>
        <v>-71056447.648860902</v>
      </c>
      <c r="E18" s="1" t="s">
        <v>12</v>
      </c>
      <c r="F18" s="26">
        <f>C9*F15+E9*F16</f>
        <v>3.6111112692198306</v>
      </c>
      <c r="Q18" s="2"/>
    </row>
    <row r="19" spans="1:17" x14ac:dyDescent="0.25">
      <c r="A19" s="1" t="s">
        <v>6</v>
      </c>
      <c r="B19" s="27">
        <f>C6*B16+E6*B15^2+G6*B15</f>
        <v>-3635293871275752</v>
      </c>
      <c r="E19" s="1" t="s">
        <v>6</v>
      </c>
      <c r="F19" s="27">
        <f>C6*F16+E6*F15^2+G6*F15</f>
        <v>6.3888888888888706</v>
      </c>
      <c r="Q19" s="2"/>
    </row>
    <row r="20" spans="1:17" x14ac:dyDescent="0.25">
      <c r="Q20" s="2"/>
    </row>
    <row r="21" spans="1:17" x14ac:dyDescent="0.25">
      <c r="Q21" s="2"/>
    </row>
    <row r="22" spans="1:17" x14ac:dyDescent="0.25">
      <c r="Q22" s="2"/>
    </row>
    <row r="23" spans="1:17" x14ac:dyDescent="0.25">
      <c r="Q23" s="2"/>
    </row>
    <row r="24" spans="1:17" x14ac:dyDescent="0.25">
      <c r="Q24" s="2"/>
    </row>
    <row r="25" spans="1:17" x14ac:dyDescent="0.25">
      <c r="Q25" s="2"/>
    </row>
    <row r="26" spans="1:17" x14ac:dyDescent="0.25">
      <c r="Q26" s="2"/>
    </row>
    <row r="27" spans="1:17" x14ac:dyDescent="0.25">
      <c r="Q27" s="2"/>
    </row>
    <row r="28" spans="1:17" x14ac:dyDescent="0.25">
      <c r="Q28" s="2"/>
    </row>
    <row r="29" spans="1:17" x14ac:dyDescent="0.25">
      <c r="Q29" s="2"/>
    </row>
    <row r="30" spans="1:17" x14ac:dyDescent="0.25">
      <c r="Q30" s="2"/>
    </row>
    <row r="31" spans="1:17" x14ac:dyDescent="0.25">
      <c r="Q31" s="2"/>
    </row>
    <row r="32" spans="1:17" x14ac:dyDescent="0.25">
      <c r="Q32" s="2"/>
    </row>
    <row r="33" spans="17:17" x14ac:dyDescent="0.25">
      <c r="Q33" s="2"/>
    </row>
    <row r="34" spans="17:17" x14ac:dyDescent="0.25">
      <c r="Q34" s="2"/>
    </row>
    <row r="35" spans="17:17" x14ac:dyDescent="0.25">
      <c r="Q35" s="2"/>
    </row>
    <row r="36" spans="17:17" x14ac:dyDescent="0.25">
      <c r="Q36" s="2"/>
    </row>
    <row r="37" spans="17:17" x14ac:dyDescent="0.25">
      <c r="Q37" s="2"/>
    </row>
    <row r="38" spans="17:17" x14ac:dyDescent="0.25">
      <c r="Q38" s="2"/>
    </row>
    <row r="39" spans="17:17" x14ac:dyDescent="0.25">
      <c r="Q39" s="2"/>
    </row>
    <row r="40" spans="17:17" x14ac:dyDescent="0.25">
      <c r="Q40" s="2"/>
    </row>
    <row r="41" spans="17:17" x14ac:dyDescent="0.25">
      <c r="Q41" s="2"/>
    </row>
    <row r="42" spans="17:17" x14ac:dyDescent="0.25">
      <c r="Q42" s="2"/>
    </row>
    <row r="43" spans="17:17" x14ac:dyDescent="0.25">
      <c r="Q43" s="2"/>
    </row>
    <row r="44" spans="17:17" x14ac:dyDescent="0.25">
      <c r="Q44" s="2"/>
    </row>
    <row r="45" spans="17:17" x14ac:dyDescent="0.25">
      <c r="Q45" s="2"/>
    </row>
  </sheetData>
  <mergeCells count="1">
    <mergeCell ref="A1:I1"/>
  </mergeCells>
  <printOptions horizontalCentered="1"/>
  <pageMargins left="0" right="0" top="0.78740157480314965" bottom="0" header="0.31496062992125984" footer="0.31496062992125984"/>
  <pageSetup paperSize="9" scale="11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H1" sqref="H1:I75"/>
    </sheetView>
  </sheetViews>
  <sheetFormatPr defaultRowHeight="13.2" x14ac:dyDescent="0.25"/>
  <sheetData>
    <row r="1" spans="1:9" x14ac:dyDescent="0.25">
      <c r="A1" s="2">
        <v>-1</v>
      </c>
      <c r="B1" s="2">
        <f>-'Задачи оптимизации'!$E$6*A1^2-'Задачи оптимизации'!$G$6*A1</f>
        <v>7</v>
      </c>
      <c r="C1" s="2">
        <v>5</v>
      </c>
      <c r="D1" s="2">
        <f t="shared" ref="D1:D46" si="0">(15-5*A1)/3</f>
        <v>6.666666666666667</v>
      </c>
      <c r="E1" s="2">
        <f>-'Задачи оптимизации'!$E$6*A1^2-'Задачи оптимизации'!$G$6*A1+$F$1</f>
        <v>13.388888888888872</v>
      </c>
      <c r="F1" s="2">
        <v>6.3888888888888706</v>
      </c>
      <c r="H1">
        <v>-5</v>
      </c>
      <c r="I1">
        <f>'Обратная задача'!$B$17*H1^3+'Обратная задача'!$D$17*H1^2+'Обратная задача'!$F$17*H1+'Обратная задача'!$H$17</f>
        <v>15</v>
      </c>
    </row>
    <row r="2" spans="1:9" x14ac:dyDescent="0.25">
      <c r="A2" s="2">
        <v>-0.9</v>
      </c>
      <c r="B2" s="2">
        <f>-'Задачи оптимизации'!$E$6*A2^2-'Задачи оптимизации'!$G$6*A2</f>
        <v>6.12</v>
      </c>
      <c r="C2" s="2">
        <v>5</v>
      </c>
      <c r="D2" s="2">
        <f t="shared" si="0"/>
        <v>6.5</v>
      </c>
      <c r="E2" s="2">
        <f>-'Задачи оптимизации'!$E$6*A2^2-'Задачи оптимизации'!$G$6*A2+$F$1</f>
        <v>12.508888888888871</v>
      </c>
      <c r="F2" s="2"/>
      <c r="H2" s="2">
        <v>-4.9000000000000004</v>
      </c>
      <c r="I2">
        <f>'Обратная задача'!$B$17*H2^3+'Обратная задача'!$D$17*H2^2+'Обратная задача'!$F$17*H2+'Обратная задача'!$H$17</f>
        <v>11.909000000000008</v>
      </c>
    </row>
    <row r="3" spans="1:9" x14ac:dyDescent="0.25">
      <c r="A3" s="2">
        <v>-0.8</v>
      </c>
      <c r="B3" s="2">
        <f>-'Задачи оптимизации'!$E$6*A3^2-'Задачи оптимизации'!$G$6*A3</f>
        <v>5.28</v>
      </c>
      <c r="C3" s="2">
        <v>5</v>
      </c>
      <c r="D3" s="2">
        <f t="shared" si="0"/>
        <v>6.333333333333333</v>
      </c>
      <c r="E3" s="2">
        <f>-'Задачи оптимизации'!$E$6*A3^2-'Задачи оптимизации'!$G$6*A3+$F$1</f>
        <v>11.668888888888871</v>
      </c>
      <c r="F3" s="2"/>
      <c r="H3">
        <v>-4.8</v>
      </c>
      <c r="I3">
        <f>'Обратная задача'!$B$17*H3^3+'Обратная задача'!$D$17*H3^2+'Обратная задача'!$F$17*H3+'Обратная задача'!$H$17</f>
        <v>9.0320000000000036</v>
      </c>
    </row>
    <row r="4" spans="1:9" x14ac:dyDescent="0.25">
      <c r="A4" s="2">
        <v>-0.7</v>
      </c>
      <c r="B4" s="2">
        <f>-'Задачи оптимизации'!$E$6*A4^2-'Задачи оптимизации'!$G$6*A4</f>
        <v>4.4799999999999995</v>
      </c>
      <c r="C4" s="2">
        <v>5</v>
      </c>
      <c r="D4" s="2">
        <f t="shared" si="0"/>
        <v>6.166666666666667</v>
      </c>
      <c r="E4" s="2">
        <f>-'Задачи оптимизации'!$E$6*A4^2-'Задачи оптимизации'!$G$6*A4+$F$1</f>
        <v>10.86888888888887</v>
      </c>
      <c r="F4" s="2"/>
      <c r="H4" s="2">
        <v>-4.7</v>
      </c>
      <c r="I4">
        <f>'Обратная задача'!$B$17*H4^3+'Обратная задача'!$D$17*H4^2+'Обратная задача'!$F$17*H4+'Обратная задача'!$H$17</f>
        <v>6.3630000000000067</v>
      </c>
    </row>
    <row r="5" spans="1:9" x14ac:dyDescent="0.25">
      <c r="A5" s="2">
        <v>-0.59999999999997999</v>
      </c>
      <c r="B5" s="2">
        <f>-'Задачи оптимизации'!$E$6*A5^2-'Задачи оптимизации'!$G$6*A5</f>
        <v>3.7199999999998523</v>
      </c>
      <c r="C5" s="2">
        <v>5</v>
      </c>
      <c r="D5" s="2">
        <f t="shared" si="0"/>
        <v>5.9999999999999671</v>
      </c>
      <c r="E5" s="2">
        <f>-'Задачи оптимизации'!$E$6*A5^2-'Задачи оптимизации'!$G$6*A5+$F$1</f>
        <v>10.108888888888723</v>
      </c>
      <c r="F5" s="2"/>
      <c r="H5">
        <v>-4.5999999999999996</v>
      </c>
      <c r="I5">
        <f>'Обратная задача'!$B$17*H5^3+'Обратная задача'!$D$17*H5^2+'Обратная задача'!$F$17*H5+'Обратная задача'!$H$17</f>
        <v>3.8959999999999848</v>
      </c>
    </row>
    <row r="6" spans="1:9" x14ac:dyDescent="0.25">
      <c r="A6" s="2">
        <v>-0.49999999999998002</v>
      </c>
      <c r="B6" s="2">
        <f>-'Задачи оптимизации'!$E$6*A6^2-'Задачи оптимизации'!$G$6*A6</f>
        <v>2.9999999999998601</v>
      </c>
      <c r="C6" s="2">
        <v>5</v>
      </c>
      <c r="D6" s="2">
        <f t="shared" si="0"/>
        <v>5.8333333333333002</v>
      </c>
      <c r="E6" s="2">
        <f>-'Задачи оптимизации'!$E$6*A6^2-'Задачи оптимизации'!$G$6*A6+$F$1</f>
        <v>9.3888888888887312</v>
      </c>
      <c r="F6" s="2"/>
      <c r="H6" s="2">
        <v>-4.5</v>
      </c>
      <c r="I6">
        <f>'Обратная задача'!$B$17*H6^3+'Обратная задача'!$D$17*H6^2+'Обратная задача'!$F$17*H6+'Обратная задача'!$H$17</f>
        <v>1.625</v>
      </c>
    </row>
    <row r="7" spans="1:9" x14ac:dyDescent="0.25">
      <c r="A7" s="2">
        <v>-0.39999999999997998</v>
      </c>
      <c r="B7" s="2">
        <f>-'Задачи оптимизации'!$E$6*A7^2-'Задачи оптимизации'!$G$6*A7</f>
        <v>2.3199999999998679</v>
      </c>
      <c r="C7" s="2">
        <v>5</v>
      </c>
      <c r="D7" s="2">
        <f t="shared" si="0"/>
        <v>5.6666666666666332</v>
      </c>
      <c r="E7" s="2">
        <f>-'Задачи оптимизации'!$E$6*A7^2-'Задачи оптимизации'!$G$6*A7+$F$1</f>
        <v>8.7088888888887386</v>
      </c>
      <c r="F7" s="2"/>
      <c r="H7">
        <v>-4.4000000000000004</v>
      </c>
      <c r="I7">
        <f>'Обратная задача'!$B$17*H7^3+'Обратная задача'!$D$17*H7^2+'Обратная задача'!$F$17*H7+'Обратная задача'!$H$17</f>
        <v>-0.45599999999998708</v>
      </c>
    </row>
    <row r="8" spans="1:9" x14ac:dyDescent="0.25">
      <c r="A8" s="2">
        <v>-0.29999999999998</v>
      </c>
      <c r="B8" s="2">
        <f>-'Задачи оптимизации'!$E$6*A8^2-'Задачи оптимизации'!$G$6*A8</f>
        <v>1.679999999999876</v>
      </c>
      <c r="C8" s="2">
        <v>5</v>
      </c>
      <c r="D8" s="2">
        <f t="shared" si="0"/>
        <v>5.4999999999999671</v>
      </c>
      <c r="E8" s="2">
        <f>-'Задачи оптимизации'!$E$6*A8^2-'Задачи оптимизации'!$G$6*A8+$F$1</f>
        <v>8.0688888888887469</v>
      </c>
      <c r="F8" s="2"/>
      <c r="H8" s="2">
        <v>-4.3</v>
      </c>
      <c r="I8">
        <f>'Обратная задача'!$B$17*H8^3+'Обратная задача'!$D$17*H8^2+'Обратная задача'!$F$17*H8+'Обратная задача'!$H$17</f>
        <v>-2.3530000000000015</v>
      </c>
    </row>
    <row r="9" spans="1:9" x14ac:dyDescent="0.25">
      <c r="A9" s="2">
        <v>-0.19999999999997001</v>
      </c>
      <c r="B9" s="2">
        <f>-'Задачи оптимизации'!$E$6*A9^2-'Задачи оптимизации'!$G$6*A9</f>
        <v>1.079999999999826</v>
      </c>
      <c r="C9" s="2">
        <v>5</v>
      </c>
      <c r="D9" s="2">
        <f t="shared" si="0"/>
        <v>5.3333333333332833</v>
      </c>
      <c r="E9" s="2">
        <f>-'Задачи оптимизации'!$E$6*A9^2-'Задачи оптимизации'!$G$6*A9+$F$1</f>
        <v>7.4688888888886966</v>
      </c>
      <c r="F9" s="2"/>
      <c r="H9">
        <v>-4.2</v>
      </c>
      <c r="I9">
        <f>'Обратная задача'!$B$17*H9^3+'Обратная задача'!$D$17*H9^2+'Обратная задача'!$F$17*H9+'Обратная задача'!$H$17</f>
        <v>-4.0719999999999956</v>
      </c>
    </row>
    <row r="10" spans="1:9" x14ac:dyDescent="0.25">
      <c r="A10" s="2">
        <v>-9.9999999999970293E-2</v>
      </c>
      <c r="B10" s="2">
        <f>-'Задачи оптимизации'!$E$6*A10^2-'Задачи оптимизации'!$G$6*A10</f>
        <v>0.51999999999983959</v>
      </c>
      <c r="C10" s="2">
        <v>5</v>
      </c>
      <c r="D10" s="2">
        <f t="shared" si="0"/>
        <v>5.1666666666666172</v>
      </c>
      <c r="E10" s="2">
        <f>-'Задачи оптимизации'!$E$6*A10^2-'Задачи оптимизации'!$G$6*A10+$F$1</f>
        <v>6.9088888888887103</v>
      </c>
      <c r="F10" s="2"/>
      <c r="H10" s="2">
        <v>-4.0999999999999996</v>
      </c>
      <c r="I10">
        <f>'Обратная задача'!$B$17*H10^3+'Обратная задача'!$D$17*H10^2+'Обратная задача'!$F$17*H10+'Обратная задача'!$H$17</f>
        <v>-5.6190000000000015</v>
      </c>
    </row>
    <row r="11" spans="1:9" x14ac:dyDescent="0.25">
      <c r="A11" s="2">
        <v>2.9309887850104101E-14</v>
      </c>
      <c r="B11" s="2">
        <f>-'Задачи оптимизации'!$E$6*A11^2-'Задачи оптимизации'!$G$6*A11</f>
        <v>-1.465494392505188E-13</v>
      </c>
      <c r="C11" s="2">
        <v>5</v>
      </c>
      <c r="D11" s="2">
        <f t="shared" si="0"/>
        <v>4.9999999999999512</v>
      </c>
      <c r="E11" s="2">
        <f>-'Задачи оптимизации'!$E$6*A11^2-'Задачи оптимизации'!$G$6*A11+$F$1</f>
        <v>6.3888888888887241</v>
      </c>
      <c r="F11" s="2"/>
      <c r="H11">
        <v>-4</v>
      </c>
      <c r="I11">
        <f>'Обратная задача'!$B$17*H11^3+'Обратная задача'!$D$17*H11^2+'Обратная задача'!$F$17*H11+'Обратная задача'!$H$17</f>
        <v>-7</v>
      </c>
    </row>
    <row r="12" spans="1:9" x14ac:dyDescent="0.25">
      <c r="A12" s="2">
        <v>0.10000000000003</v>
      </c>
      <c r="B12" s="2">
        <f>-'Задачи оптимизации'!$E$6*A12^2-'Задачи оптимизации'!$G$6*A12</f>
        <v>-0.48000000000013798</v>
      </c>
      <c r="C12" s="2">
        <v>5</v>
      </c>
      <c r="D12" s="2">
        <f t="shared" si="0"/>
        <v>4.8333333333332833</v>
      </c>
      <c r="E12" s="2">
        <f>-'Задачи оптимизации'!$E$6*A12^2-'Задачи оптимизации'!$G$6*A12+$F$1</f>
        <v>5.9088888888887325</v>
      </c>
      <c r="F12" s="2"/>
      <c r="H12" s="2">
        <v>-3.9</v>
      </c>
      <c r="I12">
        <f>'Обратная задача'!$B$17*H12^3+'Обратная задача'!$D$17*H12^2+'Обратная задача'!$F$17*H12+'Обратная задача'!$H$17</f>
        <v>-8.2210000000000001</v>
      </c>
    </row>
    <row r="13" spans="1:9" x14ac:dyDescent="0.25">
      <c r="A13" s="2">
        <v>0.20000000000002899</v>
      </c>
      <c r="B13" s="2">
        <f>-'Задачи оптимизации'!$E$6*A13^2-'Задачи оптимизации'!$G$6*A13</f>
        <v>-0.92000000000012183</v>
      </c>
      <c r="C13" s="2">
        <v>5</v>
      </c>
      <c r="D13" s="2">
        <f t="shared" si="0"/>
        <v>4.6666666666666181</v>
      </c>
      <c r="E13" s="2">
        <f>-'Задачи оптимизации'!$E$6*A13^2-'Задачи оптимизации'!$G$6*A13+$F$1</f>
        <v>5.468888888888749</v>
      </c>
      <c r="F13" s="2"/>
      <c r="H13">
        <v>-3.8</v>
      </c>
      <c r="I13">
        <f>'Обратная задача'!$B$17*H13^3+'Обратная задача'!$D$17*H13^2+'Обратная задача'!$F$17*H13+'Обратная задача'!$H$17</f>
        <v>-9.2880000000000038</v>
      </c>
    </row>
    <row r="14" spans="1:9" x14ac:dyDescent="0.25">
      <c r="A14" s="2">
        <v>0.30000000000003002</v>
      </c>
      <c r="B14" s="2">
        <f>-'Задачи оптимизации'!$E$6*A14^2-'Задачи оптимизации'!$G$6*A14</f>
        <v>-1.320000000000114</v>
      </c>
      <c r="C14" s="2">
        <v>5</v>
      </c>
      <c r="D14" s="2">
        <f t="shared" si="0"/>
        <v>4.4999999999999503</v>
      </c>
      <c r="E14" s="2">
        <f>-'Задачи оптимизации'!$E$6*A14^2-'Задачи оптимизации'!$G$6*A14+$F$1</f>
        <v>5.0688888888887567</v>
      </c>
      <c r="F14" s="2"/>
      <c r="H14" s="2">
        <v>-3.7</v>
      </c>
      <c r="I14">
        <f>'Обратная задача'!$B$17*H14^3+'Обратная задача'!$D$17*H14^2+'Обратная задача'!$F$17*H14+'Обратная задача'!$H$17</f>
        <v>-10.207000000000001</v>
      </c>
    </row>
    <row r="15" spans="1:9" x14ac:dyDescent="0.25">
      <c r="A15" s="2">
        <v>0.40000000000003</v>
      </c>
      <c r="B15" s="2">
        <f>-'Задачи оптимизации'!$E$6*A15^2-'Задачи оптимизации'!$G$6*A15</f>
        <v>-1.6800000000001021</v>
      </c>
      <c r="C15" s="2">
        <v>5</v>
      </c>
      <c r="D15" s="2">
        <f t="shared" si="0"/>
        <v>4.3333333333332833</v>
      </c>
      <c r="E15" s="2">
        <f>-'Задачи оптимизации'!$E$6*A15^2-'Задачи оптимизации'!$G$6*A15+$F$1</f>
        <v>4.7088888888887688</v>
      </c>
      <c r="F15" s="2"/>
      <c r="H15">
        <v>-3.6</v>
      </c>
      <c r="I15">
        <f>'Обратная задача'!$B$17*H15^3+'Обратная задача'!$D$17*H15^2+'Обратная задача'!$F$17*H15+'Обратная задача'!$H$17</f>
        <v>-10.983999999999998</v>
      </c>
    </row>
    <row r="16" spans="1:9" x14ac:dyDescent="0.25">
      <c r="A16" s="2">
        <v>0.50000000000002898</v>
      </c>
      <c r="B16" s="2">
        <f>-'Задачи оптимизации'!$E$6*A16^2-'Задачи оптимизации'!$G$6*A16</f>
        <v>-2.000000000000087</v>
      </c>
      <c r="C16" s="2">
        <v>5</v>
      </c>
      <c r="D16" s="2">
        <f t="shared" si="0"/>
        <v>4.1666666666666181</v>
      </c>
      <c r="E16" s="2">
        <f>-'Задачи оптимизации'!$E$6*A16^2-'Задачи оптимизации'!$G$6*A16+$F$1</f>
        <v>4.3888888888887836</v>
      </c>
      <c r="F16" s="2"/>
      <c r="H16" s="2">
        <v>-3.5000000000000102</v>
      </c>
      <c r="I16">
        <f>'Обратная задача'!$B$17*H16^3+'Обратная задача'!$D$17*H16^2+'Обратная задача'!$F$17*H16+'Обратная задача'!$H$17</f>
        <v>-11.624999999999936</v>
      </c>
    </row>
    <row r="17" spans="1:9" x14ac:dyDescent="0.25">
      <c r="A17" s="2">
        <v>0.60000000000002995</v>
      </c>
      <c r="B17" s="2">
        <f>-'Задачи оптимизации'!$E$6*A17^2-'Задачи оптимизации'!$G$6*A17</f>
        <v>-2.2800000000000775</v>
      </c>
      <c r="C17" s="2">
        <v>5</v>
      </c>
      <c r="D17" s="2">
        <f t="shared" si="0"/>
        <v>3.9999999999999503</v>
      </c>
      <c r="E17" s="2">
        <f>-'Задачи оптимизации'!$E$6*A17^2-'Задачи оптимизации'!$G$6*A17+$F$1</f>
        <v>4.1088888888887931</v>
      </c>
      <c r="F17" s="2"/>
      <c r="H17">
        <v>-3.4000000000000101</v>
      </c>
      <c r="I17">
        <f>'Обратная задача'!$B$17*H17^3+'Обратная задача'!$D$17*H17^2+'Обратная задача'!$F$17*H17+'Обратная задача'!$H$17</f>
        <v>-12.135999999999953</v>
      </c>
    </row>
    <row r="18" spans="1:9" x14ac:dyDescent="0.25">
      <c r="A18" s="2">
        <v>0.70000000000002904</v>
      </c>
      <c r="B18" s="2">
        <f>-'Задачи оптимизации'!$E$6*A18^2-'Задачи оптимизации'!$G$6*A18</f>
        <v>-2.520000000000064</v>
      </c>
      <c r="C18" s="2">
        <v>5</v>
      </c>
      <c r="D18" s="2">
        <f t="shared" si="0"/>
        <v>3.8333333333332846</v>
      </c>
      <c r="E18" s="2">
        <f>-'Задачи оптимизации'!$E$6*A18^2-'Задачи оптимизации'!$G$6*A18+$F$1</f>
        <v>3.8688888888888067</v>
      </c>
      <c r="F18" s="2"/>
      <c r="H18" s="2">
        <v>-3.30000000000001</v>
      </c>
      <c r="I18">
        <f>'Обратная задача'!$B$17*H18^3+'Обратная задача'!$D$17*H18^2+'Обратная задача'!$F$17*H18+'Обратная задача'!$H$17</f>
        <v>-12.522999999999964</v>
      </c>
    </row>
    <row r="19" spans="1:9" x14ac:dyDescent="0.25">
      <c r="A19" s="2">
        <v>0.80000000000003002</v>
      </c>
      <c r="B19" s="2">
        <f>-'Задачи оптимизации'!$E$6*A19^2-'Задачи оптимизации'!$G$6*A19</f>
        <v>-2.7200000000000539</v>
      </c>
      <c r="C19" s="2">
        <v>5</v>
      </c>
      <c r="D19" s="2">
        <f t="shared" si="0"/>
        <v>3.6666666666666168</v>
      </c>
      <c r="E19" s="2">
        <f>-'Задачи оптимизации'!$E$6*A19^2-'Задачи оптимизации'!$G$6*A19+$F$1</f>
        <v>3.6688888888888167</v>
      </c>
      <c r="F19" s="2"/>
      <c r="H19">
        <v>-3.2000000000000099</v>
      </c>
      <c r="I19">
        <f>'Обратная задача'!$B$17*H19^3+'Обратная задача'!$D$17*H19^2+'Обратная задача'!$F$17*H19+'Обратная задача'!$H$17</f>
        <v>-12.79199999999998</v>
      </c>
    </row>
    <row r="20" spans="1:9" x14ac:dyDescent="0.25">
      <c r="A20" s="2">
        <v>0.90000000000003</v>
      </c>
      <c r="B20" s="2">
        <f>-'Задачи оптимизации'!$E$6*A20^2-'Задачи оптимизации'!$G$6*A20</f>
        <v>-2.8800000000000421</v>
      </c>
      <c r="C20" s="2">
        <v>5</v>
      </c>
      <c r="D20" s="2">
        <f t="shared" si="0"/>
        <v>3.4999999999999503</v>
      </c>
      <c r="E20" s="2">
        <f>-'Задачи оптимизации'!$E$6*A20^2-'Задачи оптимизации'!$G$6*A20+$F$1</f>
        <v>3.5088888888888285</v>
      </c>
      <c r="F20" s="2"/>
      <c r="H20" s="2">
        <v>-3.1000000000000099</v>
      </c>
      <c r="I20">
        <f>'Обратная задача'!$B$17*H20^3+'Обратная задача'!$D$17*H20^2+'Обратная задача'!$F$17*H20+'Обратная задача'!$H$17</f>
        <v>-12.948999999999991</v>
      </c>
    </row>
    <row r="21" spans="1:9" x14ac:dyDescent="0.25">
      <c r="A21" s="2">
        <v>1.00000000000003</v>
      </c>
      <c r="B21" s="2">
        <f>-'Задачи оптимизации'!$E$6*A21^2-'Задачи оптимизации'!$G$6*A21</f>
        <v>-3.0000000000000302</v>
      </c>
      <c r="C21" s="2">
        <v>5</v>
      </c>
      <c r="D21" s="2">
        <f t="shared" si="0"/>
        <v>3.3333333333332837</v>
      </c>
      <c r="E21" s="2">
        <f>-'Задачи оптимизации'!$E$6*A21^2-'Задачи оптимизации'!$G$6*A21+$F$1</f>
        <v>3.3888888888888404</v>
      </c>
      <c r="F21" s="2"/>
      <c r="H21">
        <v>-3.0000000000000102</v>
      </c>
      <c r="I21">
        <f>'Обратная задача'!$B$17*H21^3+'Обратная задача'!$D$17*H21^2+'Обратная задача'!$F$17*H21+'Обратная задача'!$H$17</f>
        <v>-13</v>
      </c>
    </row>
    <row r="22" spans="1:9" x14ac:dyDescent="0.25">
      <c r="A22" s="2">
        <v>1.1000000000000301</v>
      </c>
      <c r="B22" s="2">
        <f>-'Задачи оптимизации'!$E$6*A22^2-'Задачи оптимизации'!$G$6*A22</f>
        <v>-3.0800000000000178</v>
      </c>
      <c r="C22" s="2">
        <v>5</v>
      </c>
      <c r="D22" s="2">
        <f t="shared" si="0"/>
        <v>3.1666666666666168</v>
      </c>
      <c r="E22" s="2">
        <f>-'Задачи оптимизации'!$E$6*A22^2-'Задачи оптимизации'!$G$6*A22+$F$1</f>
        <v>3.3088888888888528</v>
      </c>
      <c r="F22" s="2"/>
      <c r="H22" s="2">
        <v>-2.9000000000000101</v>
      </c>
      <c r="I22">
        <f>'Обратная задача'!$B$17*H22^3+'Обратная задача'!$D$17*H22^2+'Обратная задача'!$F$17*H22+'Обратная задача'!$H$17</f>
        <v>-12.951000000000011</v>
      </c>
    </row>
    <row r="23" spans="1:9" x14ac:dyDescent="0.25">
      <c r="A23" s="2">
        <v>1.2000000000000299</v>
      </c>
      <c r="B23" s="2">
        <f>-'Задачи оптимизации'!$E$6*A23^2-'Задачи оптимизации'!$G$6*A23</f>
        <v>-3.1200000000000054</v>
      </c>
      <c r="C23" s="2">
        <v>5</v>
      </c>
      <c r="D23" s="2">
        <f t="shared" si="0"/>
        <v>2.9999999999999503</v>
      </c>
      <c r="E23" s="2">
        <f>-'Задачи оптимизации'!$E$6*A23^2-'Задачи оптимизации'!$G$6*A23+$F$1</f>
        <v>3.2688888888888652</v>
      </c>
      <c r="F23" s="2"/>
      <c r="H23">
        <v>-2.80000000000001</v>
      </c>
      <c r="I23">
        <f>'Обратная задача'!$B$17*H23^3+'Обратная задача'!$D$17*H23^2+'Обратная задача'!$F$17*H23+'Обратная задача'!$H$17</f>
        <v>-12.808000000000018</v>
      </c>
    </row>
    <row r="24" spans="1:9" x14ac:dyDescent="0.25">
      <c r="A24" s="2">
        <v>1.30000000000003</v>
      </c>
      <c r="B24" s="2">
        <f>-'Задачи оптимизации'!$E$6*A24^2-'Задачи оптимизации'!$G$6*A24</f>
        <v>-3.1199999999999939</v>
      </c>
      <c r="C24" s="2">
        <v>5</v>
      </c>
      <c r="D24" s="2">
        <f t="shared" si="0"/>
        <v>2.8333333333332837</v>
      </c>
      <c r="E24" s="2">
        <f>-'Задачи оптимизации'!$E$6*A24^2-'Задачи оптимизации'!$G$6*A24+$F$1</f>
        <v>3.2688888888888767</v>
      </c>
      <c r="F24" s="2"/>
      <c r="H24" s="2">
        <v>-2.7000000000000099</v>
      </c>
      <c r="I24">
        <f>'Обратная задача'!$B$17*H24^3+'Обратная задача'!$D$17*H24^2+'Обратная задача'!$F$17*H24+'Обратная задача'!$H$17</f>
        <v>-12.577000000000027</v>
      </c>
    </row>
    <row r="25" spans="1:9" x14ac:dyDescent="0.25">
      <c r="A25" s="2">
        <v>1.4000000000000301</v>
      </c>
      <c r="B25" s="2">
        <f>-'Задачи оптимизации'!$E$6*A25^2-'Задачи оптимизации'!$G$6*A25</f>
        <v>-3.0799999999999823</v>
      </c>
      <c r="C25" s="2">
        <v>5</v>
      </c>
      <c r="D25" s="2">
        <f t="shared" si="0"/>
        <v>2.6666666666666163</v>
      </c>
      <c r="E25" s="2">
        <f>-'Задачи оптимизации'!$E$6*A25^2-'Задачи оптимизации'!$G$6*A25+$F$1</f>
        <v>3.3088888888888883</v>
      </c>
      <c r="F25" s="2"/>
      <c r="H25">
        <v>-2.6000000000000099</v>
      </c>
      <c r="I25">
        <f>'Обратная задача'!$B$17*H25^3+'Обратная задача'!$D$17*H25^2+'Обратная задача'!$F$17*H25+'Обратная задача'!$H$17</f>
        <v>-12.264000000000035</v>
      </c>
    </row>
    <row r="26" spans="1:9" x14ac:dyDescent="0.25">
      <c r="A26" s="2">
        <v>1.50000000000003</v>
      </c>
      <c r="B26" s="2">
        <f>-'Задачи оптимизации'!$E$6*A26^2-'Задачи оптимизации'!$G$6*A26</f>
        <v>-2.9999999999999707</v>
      </c>
      <c r="C26" s="2">
        <v>5</v>
      </c>
      <c r="D26" s="2">
        <f t="shared" si="0"/>
        <v>2.4999999999999498</v>
      </c>
      <c r="E26" s="2">
        <f>-'Задачи оптимизации'!$E$6*A26^2-'Задачи оптимизации'!$G$6*A26+$F$1</f>
        <v>3.3888888888888999</v>
      </c>
      <c r="F26" s="2"/>
      <c r="H26" s="2">
        <v>-2.5000000000000102</v>
      </c>
      <c r="I26">
        <f>'Обратная задача'!$B$17*H26^3+'Обратная задача'!$D$17*H26^2+'Обратная задача'!$F$17*H26+'Обратная задача'!$H$17</f>
        <v>-11.875000000000043</v>
      </c>
    </row>
    <row r="27" spans="1:9" x14ac:dyDescent="0.25">
      <c r="A27" s="2">
        <v>1.6000000000000301</v>
      </c>
      <c r="B27" s="2">
        <f>-'Задачи оптимизации'!$E$6*A27^2-'Задачи оптимизации'!$G$6*A27</f>
        <v>-2.8799999999999581</v>
      </c>
      <c r="C27" s="2">
        <v>5</v>
      </c>
      <c r="D27" s="2">
        <f t="shared" si="0"/>
        <v>2.3333333333332829</v>
      </c>
      <c r="E27" s="2">
        <f>-'Задачи оптимизации'!$E$6*A27^2-'Задачи оптимизации'!$G$6*A27+$F$1</f>
        <v>3.5088888888889125</v>
      </c>
      <c r="F27" s="2"/>
      <c r="H27">
        <v>-2.4000000000000101</v>
      </c>
      <c r="I27">
        <f>'Обратная задача'!$B$17*H27^3+'Обратная задача'!$D$17*H27^2+'Обратная задача'!$F$17*H27+'Обратная задача'!$H$17</f>
        <v>-11.41600000000005</v>
      </c>
    </row>
    <row r="28" spans="1:9" x14ac:dyDescent="0.25">
      <c r="A28" s="2">
        <v>1.7000000000000399</v>
      </c>
      <c r="B28" s="2">
        <f>-'Задачи оптимизации'!$E$6*A28^2-'Задачи оптимизации'!$G$6*A28</f>
        <v>-2.7199999999999278</v>
      </c>
      <c r="C28" s="2">
        <v>5</v>
      </c>
      <c r="D28" s="2">
        <f t="shared" si="0"/>
        <v>2.1666666666666003</v>
      </c>
      <c r="E28" s="2">
        <f>-'Задачи оптимизации'!$E$6*A28^2-'Задачи оптимизации'!$G$6*A28+$F$1</f>
        <v>3.6688888888889428</v>
      </c>
      <c r="F28" s="2"/>
      <c r="H28" s="2">
        <v>-2.30000000000001</v>
      </c>
      <c r="I28">
        <f>'Обратная задача'!$B$17*H28^3+'Обратная задача'!$D$17*H28^2+'Обратная задача'!$F$17*H28+'Обратная задача'!$H$17</f>
        <v>-10.893000000000056</v>
      </c>
    </row>
    <row r="29" spans="1:9" x14ac:dyDescent="0.25">
      <c r="A29" s="2">
        <v>1.80000000000004</v>
      </c>
      <c r="B29" s="2">
        <f>-'Задачи оптимизации'!$E$6*A29^2-'Задачи оптимизации'!$G$6*A29</f>
        <v>-2.5199999999999125</v>
      </c>
      <c r="C29" s="2">
        <v>5</v>
      </c>
      <c r="D29" s="2">
        <f t="shared" si="0"/>
        <v>1.9999999999999332</v>
      </c>
      <c r="E29" s="2">
        <f>-'Задачи оптимизации'!$E$6*A29^2-'Задачи оптимизации'!$G$6*A29+$F$1</f>
        <v>3.8688888888889581</v>
      </c>
      <c r="F29" s="2"/>
      <c r="H29">
        <v>-2.2000000000000099</v>
      </c>
      <c r="I29">
        <f>'Обратная задача'!$B$17*H29^3+'Обратная задача'!$D$17*H29^2+'Обратная задача'!$F$17*H29+'Обратная задача'!$H$17</f>
        <v>-10.31200000000006</v>
      </c>
    </row>
    <row r="30" spans="1:9" x14ac:dyDescent="0.25">
      <c r="A30" s="2">
        <v>1.9000000000000401</v>
      </c>
      <c r="B30" s="2">
        <f>-'Задачи оптимизации'!$E$6*A30^2-'Задачи оптимизации'!$G$6*A30</f>
        <v>-2.2799999999998963</v>
      </c>
      <c r="C30" s="2">
        <v>5</v>
      </c>
      <c r="D30" s="2">
        <f t="shared" si="0"/>
        <v>1.8333333333332664</v>
      </c>
      <c r="E30" s="2">
        <f>-'Задачи оптимизации'!$E$6*A30^2-'Задачи оптимизации'!$G$6*A30+$F$1</f>
        <v>4.1088888888889743</v>
      </c>
      <c r="F30" s="2"/>
      <c r="H30" s="2">
        <v>-2.1000000000000099</v>
      </c>
      <c r="I30">
        <f>'Обратная задача'!$B$17*H30^3+'Обратная задача'!$D$17*H30^2+'Обратная задача'!$F$17*H30+'Обратная задача'!$H$17</f>
        <v>-9.6790000000000642</v>
      </c>
    </row>
    <row r="31" spans="1:9" x14ac:dyDescent="0.25">
      <c r="A31" s="2">
        <v>2.00000000000004</v>
      </c>
      <c r="B31" s="2">
        <f>-'Задачи оптимизации'!$E$6*A31^2-'Задачи оптимизации'!$G$6*A31</f>
        <v>-1.9999999999998792</v>
      </c>
      <c r="C31" s="2">
        <v>5</v>
      </c>
      <c r="D31" s="2">
        <f t="shared" si="0"/>
        <v>1.6666666666666003</v>
      </c>
      <c r="E31" s="2">
        <f>-'Задачи оптимизации'!$E$6*A31^2-'Задачи оптимизации'!$G$6*A31+$F$1</f>
        <v>4.3888888888889914</v>
      </c>
      <c r="F31" s="2"/>
      <c r="H31">
        <v>-2.0000000000000102</v>
      </c>
      <c r="I31">
        <f>'Обратная задача'!$B$17*H31^3+'Обратная задача'!$D$17*H31^2+'Обратная задача'!$F$17*H31+'Обратная задача'!$H$17</f>
        <v>-9.0000000000000711</v>
      </c>
    </row>
    <row r="32" spans="1:9" x14ac:dyDescent="0.25">
      <c r="A32" s="2">
        <v>2.1000000000000401</v>
      </c>
      <c r="B32" s="2">
        <f>-'Задачи оптимизации'!$E$6*A32^2-'Задачи оптимизации'!$G$6*A32</f>
        <v>-1.6799999999998647</v>
      </c>
      <c r="C32" s="2">
        <v>5</v>
      </c>
      <c r="D32" s="2">
        <f t="shared" si="0"/>
        <v>1.4999999999999332</v>
      </c>
      <c r="E32" s="2">
        <f>-'Задачи оптимизации'!$E$6*A32^2-'Задачи оптимизации'!$G$6*A32+$F$1</f>
        <v>4.7088888888890059</v>
      </c>
      <c r="F32" s="2"/>
      <c r="H32" s="2">
        <v>-1.9000000000000099</v>
      </c>
      <c r="I32">
        <f>'Обратная задача'!$B$17*H32^3+'Обратная задача'!$D$17*H32^2+'Обратная задача'!$F$17*H32+'Обратная задача'!$H$17</f>
        <v>-8.2810000000000734</v>
      </c>
    </row>
    <row r="33" spans="1:9" x14ac:dyDescent="0.25">
      <c r="A33" s="2">
        <v>2.2000000000000401</v>
      </c>
      <c r="B33" s="2">
        <f>-'Задачи оптимизации'!$E$6*A33^2-'Задачи оптимизации'!$G$6*A33</f>
        <v>-1.3199999999998475</v>
      </c>
      <c r="C33" s="2">
        <v>5</v>
      </c>
      <c r="D33" s="2">
        <f t="shared" si="0"/>
        <v>1.3333333333332664</v>
      </c>
      <c r="E33" s="2">
        <f>-'Задачи оптимизации'!$E$6*A33^2-'Задачи оптимизации'!$G$6*A33+$F$1</f>
        <v>5.0688888888890231</v>
      </c>
      <c r="F33" s="2"/>
      <c r="H33">
        <v>-1.80000000000001</v>
      </c>
      <c r="I33">
        <f>'Обратная задача'!$B$17*H33^3+'Обратная задача'!$D$17*H33^2+'Обратная задача'!$F$17*H33+'Обратная задача'!$H$17</f>
        <v>-7.5280000000000769</v>
      </c>
    </row>
    <row r="34" spans="1:9" x14ac:dyDescent="0.25">
      <c r="A34" s="2">
        <v>2.3000000000000398</v>
      </c>
      <c r="B34" s="2">
        <f>-'Задачи оптимизации'!$E$6*A34^2-'Задачи оптимизации'!$G$6*A34</f>
        <v>-0.91999999999983295</v>
      </c>
      <c r="C34" s="2">
        <v>5</v>
      </c>
      <c r="D34" s="2">
        <f t="shared" si="0"/>
        <v>1.1666666666666003</v>
      </c>
      <c r="E34" s="2">
        <f>-'Задачи оптимизации'!$E$6*A34^2-'Задачи оптимизации'!$G$6*A34+$F$1</f>
        <v>5.4688888888890377</v>
      </c>
      <c r="F34" s="2"/>
      <c r="H34" s="2">
        <v>-1.7000000000000099</v>
      </c>
      <c r="I34">
        <f>'Обратная задача'!$B$17*H34^3+'Обратная задача'!$D$17*H34^2+'Обратная задача'!$F$17*H34+'Обратная задача'!$H$17</f>
        <v>-6.747000000000078</v>
      </c>
    </row>
    <row r="35" spans="1:9" x14ac:dyDescent="0.25">
      <c r="A35" s="2">
        <v>2.4000000000000399</v>
      </c>
      <c r="B35" s="2">
        <f>-'Задачи оптимизации'!$E$6*A35^2-'Задачи оптимизации'!$G$6*A35</f>
        <v>-0.47999999999981569</v>
      </c>
      <c r="C35" s="2">
        <v>5</v>
      </c>
      <c r="D35" s="2">
        <f t="shared" si="0"/>
        <v>0.99999999999993372</v>
      </c>
      <c r="E35" s="2">
        <f>-'Задачи оптимизации'!$E$6*A35^2-'Задачи оптимизации'!$G$6*A35+$F$1</f>
        <v>5.9088888888890549</v>
      </c>
      <c r="F35" s="2"/>
      <c r="H35">
        <v>-1.6000000000000101</v>
      </c>
      <c r="I35">
        <f>'Обратная задача'!$B$17*H35^3+'Обратная задача'!$D$17*H35^2+'Обратная задача'!$F$17*H35+'Обратная задача'!$H$17</f>
        <v>-5.9440000000000826</v>
      </c>
    </row>
    <row r="36" spans="1:9" x14ac:dyDescent="0.25">
      <c r="A36" s="2">
        <v>2.50000000000004</v>
      </c>
      <c r="B36" s="2">
        <f>-'Задачи оптимизации'!$E$6*A36^2-'Задачи оптимизации'!$G$6*A36</f>
        <v>2.007283228522283E-13</v>
      </c>
      <c r="C36" s="2">
        <v>5</v>
      </c>
      <c r="D36" s="2">
        <f t="shared" si="0"/>
        <v>0.83333333333326698</v>
      </c>
      <c r="E36" s="2">
        <f>-'Задачи оптимизации'!$E$6*A36^2-'Задачи оптимизации'!$G$6*A36+$F$1</f>
        <v>6.3888888888890714</v>
      </c>
      <c r="F36" s="2"/>
      <c r="H36" s="2">
        <v>-1.50000000000001</v>
      </c>
      <c r="I36">
        <f>'Обратная задача'!$B$17*H36^3+'Обратная задача'!$D$17*H36^2+'Обратная задача'!$F$17*H36+'Обратная задача'!$H$17</f>
        <v>-5.1250000000000835</v>
      </c>
    </row>
    <row r="37" spans="1:9" x14ac:dyDescent="0.25">
      <c r="A37" s="2">
        <v>2.6000000000000401</v>
      </c>
      <c r="B37" s="2">
        <f>-'Задачи оптимизации'!$E$6*A37^2-'Задачи оптимизации'!$G$6*A37</f>
        <v>0.52000000000021629</v>
      </c>
      <c r="C37" s="2">
        <v>5</v>
      </c>
      <c r="D37" s="2">
        <f t="shared" si="0"/>
        <v>0.66666666666659979</v>
      </c>
      <c r="E37" s="2">
        <f>-'Задачи оптимизации'!$E$6*A37^2-'Задачи оптимизации'!$G$6*A37+$F$1</f>
        <v>6.9088888888890869</v>
      </c>
      <c r="F37" s="2"/>
      <c r="H37">
        <v>-1.4000000000000099</v>
      </c>
      <c r="I37">
        <f>'Обратная задача'!$B$17*H37^3+'Обратная задача'!$D$17*H37^2+'Обратная задача'!$F$17*H37+'Обратная задача'!$H$17</f>
        <v>-4.2960000000000811</v>
      </c>
    </row>
    <row r="38" spans="1:9" x14ac:dyDescent="0.25">
      <c r="A38" s="2">
        <v>2.7000000000000401</v>
      </c>
      <c r="B38" s="2">
        <f>-'Задачи оптимизации'!$E$6*A38^2-'Задачи оптимизации'!$G$6*A38</f>
        <v>1.0800000000002328</v>
      </c>
      <c r="C38" s="2">
        <v>5</v>
      </c>
      <c r="D38" s="2">
        <f t="shared" si="0"/>
        <v>0.49999999999993311</v>
      </c>
      <c r="E38" s="2">
        <f>-'Задачи оптимизации'!$E$6*A38^2-'Задачи оптимизации'!$G$6*A38+$F$1</f>
        <v>7.4688888888891034</v>
      </c>
      <c r="F38" s="2"/>
      <c r="H38" s="2">
        <v>-1.30000000000001</v>
      </c>
      <c r="I38">
        <f>'Обратная задача'!$B$17*H38^3+'Обратная задача'!$D$17*H38^2+'Обратная задача'!$F$17*H38+'Обратная задача'!$H$17</f>
        <v>-3.4630000000000845</v>
      </c>
    </row>
    <row r="39" spans="1:9" x14ac:dyDescent="0.25">
      <c r="A39" s="2">
        <v>2.8000000000000398</v>
      </c>
      <c r="B39" s="2">
        <f>-'Задачи оптимизации'!$E$6*A39^2-'Задачи оптимизации'!$G$6*A39</f>
        <v>1.6800000000002466</v>
      </c>
      <c r="C39" s="2">
        <v>5</v>
      </c>
      <c r="D39" s="2">
        <f t="shared" si="0"/>
        <v>0.33333333333326703</v>
      </c>
      <c r="E39" s="2">
        <f>-'Задачи оптимизации'!$E$6*A39^2-'Задачи оптимизации'!$G$6*A39+$F$1</f>
        <v>8.0688888888891164</v>
      </c>
      <c r="F39" s="4"/>
      <c r="H39">
        <v>-1.2000000000000099</v>
      </c>
      <c r="I39">
        <f>'Обратная задача'!$B$17*H39^3+'Обратная задача'!$D$17*H39^2+'Обратная задача'!$F$17*H39+'Обратная задача'!$H$17</f>
        <v>-2.6320000000000823</v>
      </c>
    </row>
    <row r="40" spans="1:9" x14ac:dyDescent="0.25">
      <c r="A40" s="2">
        <v>2.9000000000000399</v>
      </c>
      <c r="B40" s="2">
        <f>-'Задачи оптимизации'!$E$6*A40^2-'Задачи оптимизации'!$G$6*A40</f>
        <v>2.3200000000002632</v>
      </c>
      <c r="C40" s="2">
        <v>5</v>
      </c>
      <c r="D40" s="2">
        <f t="shared" si="0"/>
        <v>0.16666666666660035</v>
      </c>
      <c r="E40" s="2">
        <f>-'Задачи оптимизации'!$E$6*A40^2-'Задачи оптимизации'!$G$6*A40+$F$1</f>
        <v>8.7088888888891347</v>
      </c>
      <c r="F40" s="4"/>
      <c r="H40" s="2">
        <v>-1.1000000000000101</v>
      </c>
      <c r="I40">
        <f>'Обратная задача'!$B$17*H40^3+'Обратная задача'!$D$17*H40^2+'Обратная задача'!$F$17*H40+'Обратная задача'!$H$17</f>
        <v>-1.8090000000000819</v>
      </c>
    </row>
    <row r="41" spans="1:9" x14ac:dyDescent="0.25">
      <c r="A41" s="2">
        <v>3.00000000000004</v>
      </c>
      <c r="B41" s="2">
        <f>-'Задачи оптимизации'!$E$6*A41^2-'Задачи оптимизации'!$G$6*A41</f>
        <v>3.0000000000002807</v>
      </c>
      <c r="C41" s="2">
        <v>5</v>
      </c>
      <c r="D41" s="2">
        <f t="shared" si="0"/>
        <v>-6.6317322004276022E-14</v>
      </c>
      <c r="E41" s="2">
        <f>-'Задачи оптимизации'!$E$6*A41^2-'Задачи оптимизации'!$G$6*A41+$F$1</f>
        <v>9.3888888888891522</v>
      </c>
      <c r="F41" s="4"/>
      <c r="H41">
        <v>-1.00000000000001</v>
      </c>
      <c r="I41">
        <f>'Обратная задача'!$B$17*H41^3+'Обратная задача'!$D$17*H41^2+'Обратная задача'!$F$17*H41+'Обратная задача'!$H$17</f>
        <v>-1.0000000000000799</v>
      </c>
    </row>
    <row r="42" spans="1:9" x14ac:dyDescent="0.25">
      <c r="A42" s="2">
        <v>3.1000000000000401</v>
      </c>
      <c r="B42" s="2">
        <f>-'Задачи оптимизации'!$E$6*A42^2-'Задачи оптимизации'!$G$6*A42</f>
        <v>3.7200000000002955</v>
      </c>
      <c r="C42" s="2">
        <v>5</v>
      </c>
      <c r="D42" s="2">
        <f t="shared" si="0"/>
        <v>-0.16666666666673358</v>
      </c>
      <c r="E42" s="2">
        <f>-'Задачи оптимизации'!$E$6*A42^2-'Задачи оптимизации'!$G$6*A42+$F$1</f>
        <v>10.108888888889165</v>
      </c>
      <c r="F42" s="4"/>
      <c r="H42" s="2">
        <v>-0.90000000000001001</v>
      </c>
      <c r="I42">
        <f>'Обратная задача'!$B$17*H42^3+'Обратная задача'!$D$17*H42^2+'Обратная задача'!$F$17*H42+'Обратная задача'!$H$17</f>
        <v>-0.21100000000007846</v>
      </c>
    </row>
    <row r="43" spans="1:9" x14ac:dyDescent="0.25">
      <c r="A43" s="2">
        <v>3.2000000000000401</v>
      </c>
      <c r="B43" s="2">
        <f>-'Задачи оптимизации'!$E$6*A43^2-'Задачи оптимизации'!$G$6*A43</f>
        <v>4.4800000000003166</v>
      </c>
      <c r="C43" s="2">
        <v>5</v>
      </c>
      <c r="D43" s="2">
        <f t="shared" si="0"/>
        <v>-0.33333333333339965</v>
      </c>
      <c r="E43" s="2">
        <f>-'Задачи оптимизации'!$E$6*A43^2-'Задачи оптимизации'!$G$6*A43+$F$1</f>
        <v>10.868888888889188</v>
      </c>
      <c r="F43" s="4"/>
      <c r="H43">
        <v>-0.80000000000001004</v>
      </c>
      <c r="I43">
        <f>'Обратная задача'!$B$17*H43^3+'Обратная задача'!$D$17*H43^2+'Обратная задача'!$F$17*H43+'Обратная задача'!$H$17</f>
        <v>0.551999999999925</v>
      </c>
    </row>
    <row r="44" spans="1:9" x14ac:dyDescent="0.25">
      <c r="A44" s="2">
        <v>3.3000000000000398</v>
      </c>
      <c r="B44" s="2">
        <f>-'Задачи оптимизации'!$E$6*A44^2-'Задачи оптимизации'!$G$6*A44</f>
        <v>5.280000000000328</v>
      </c>
      <c r="C44" s="2">
        <v>5</v>
      </c>
      <c r="D44" s="2">
        <f t="shared" si="0"/>
        <v>-0.50000000000006628</v>
      </c>
      <c r="E44" s="2">
        <f>-'Задачи оптимизации'!$E$6*A44^2-'Задачи оптимизации'!$G$6*A44+$F$1</f>
        <v>11.6688888888892</v>
      </c>
      <c r="F44" s="4"/>
      <c r="H44" s="2">
        <v>-0.70000000000002005</v>
      </c>
      <c r="I44">
        <f>'Обратная задача'!$B$17*H44^3+'Обратная задача'!$D$17*H44^2+'Обратная задача'!$F$17*H44+'Обратная задача'!$H$17</f>
        <v>1.2829999999998574</v>
      </c>
    </row>
    <row r="45" spans="1:9" x14ac:dyDescent="0.25">
      <c r="A45" s="2">
        <v>3.4000000000000399</v>
      </c>
      <c r="B45" s="2">
        <f>-'Задачи оптимизации'!$E$6*A45^2-'Задачи оптимизации'!$G$6*A45</f>
        <v>6.1200000000003421</v>
      </c>
      <c r="C45" s="2">
        <v>5</v>
      </c>
      <c r="D45" s="2">
        <f t="shared" si="0"/>
        <v>-0.66666666666673302</v>
      </c>
      <c r="E45" s="2">
        <f>-'Задачи оптимизации'!$E$6*A45^2-'Задачи оптимизации'!$G$6*A45+$F$1</f>
        <v>12.508888888889214</v>
      </c>
      <c r="F45" s="4"/>
      <c r="H45">
        <v>-0.60000000000001996</v>
      </c>
      <c r="I45">
        <f>'Обратная задача'!$B$17*H45^3+'Обратная задача'!$D$17*H45^2+'Обратная задача'!$F$17*H45+'Обратная задача'!$H$17</f>
        <v>1.9759999999998659</v>
      </c>
    </row>
    <row r="46" spans="1:9" x14ac:dyDescent="0.25">
      <c r="A46" s="2">
        <v>3.50000000000004</v>
      </c>
      <c r="B46" s="2">
        <f>-'Задачи оптимизации'!$E$6*A46^2-'Задачи оптимизации'!$G$6*A46</f>
        <v>7.0000000000003624</v>
      </c>
      <c r="C46" s="2">
        <v>5</v>
      </c>
      <c r="D46" s="2">
        <f t="shared" si="0"/>
        <v>-0.83333333333339965</v>
      </c>
      <c r="E46" s="2">
        <f>-'Задачи оптимизации'!$E$6*A46^2-'Задачи оптимизации'!$G$6*A46+$F$1</f>
        <v>13.388888888889234</v>
      </c>
      <c r="F46" s="4"/>
      <c r="H46" s="2">
        <v>-0.50000000000001998</v>
      </c>
      <c r="I46">
        <f>'Обратная задача'!$B$17*H46^3+'Обратная задача'!$D$17*H46^2+'Обратная задача'!$F$17*H46+'Обратная задача'!$H$17</f>
        <v>2.6249999999998752</v>
      </c>
    </row>
    <row r="47" spans="1:9" x14ac:dyDescent="0.25">
      <c r="H47">
        <v>-0.40000000000002001</v>
      </c>
      <c r="I47">
        <f>'Обратная задача'!$B$17*H47^3+'Обратная задача'!$D$17*H47^2+'Обратная задача'!$F$17*H47+'Обратная задача'!$H$17</f>
        <v>3.2239999999998856</v>
      </c>
    </row>
    <row r="48" spans="1:9" x14ac:dyDescent="0.25">
      <c r="H48" s="2">
        <v>-0.30000000000001997</v>
      </c>
      <c r="I48">
        <f>'Обратная задача'!$B$17*H48^3+'Обратная задача'!$D$17*H48^2+'Обратная задача'!$F$17*H48+'Обратная задача'!$H$17</f>
        <v>3.7669999999998973</v>
      </c>
    </row>
    <row r="49" spans="8:9" x14ac:dyDescent="0.25">
      <c r="H49">
        <v>-0.20000000000002</v>
      </c>
      <c r="I49">
        <f>'Обратная задача'!$B$17*H49^3+'Обратная задача'!$D$17*H49^2+'Обратная задача'!$F$17*H49+'Обратная задача'!$H$17</f>
        <v>4.2479999999999105</v>
      </c>
    </row>
    <row r="50" spans="8:9" x14ac:dyDescent="0.25">
      <c r="H50" s="2">
        <v>-0.10000000000002</v>
      </c>
      <c r="I50">
        <f>'Обратная задача'!$B$17*H50^3+'Обратная задача'!$D$17*H50^2+'Обратная задача'!$F$17*H50+'Обратная задача'!$H$17</f>
        <v>4.660999999999925</v>
      </c>
    </row>
    <row r="51" spans="8:9" x14ac:dyDescent="0.25">
      <c r="H51">
        <v>-2.0428103653102899E-14</v>
      </c>
      <c r="I51">
        <f>'Обратная задача'!$B$17*H51^3+'Обратная задача'!$D$17*H51^2+'Обратная задача'!$F$17*H51+'Обратная задача'!$H$17</f>
        <v>4.9999999999999387</v>
      </c>
    </row>
    <row r="52" spans="8:9" x14ac:dyDescent="0.25">
      <c r="H52" s="2">
        <v>9.9999999999980105E-2</v>
      </c>
      <c r="I52">
        <f>'Обратная задача'!$B$17*H52^3+'Обратная задача'!$D$17*H52^2+'Обратная задача'!$F$17*H52+'Обратная задача'!$H$17</f>
        <v>5.2589999999999568</v>
      </c>
    </row>
    <row r="53" spans="8:9" x14ac:dyDescent="0.25">
      <c r="H53">
        <v>0.19999999999998</v>
      </c>
      <c r="I53">
        <f>'Обратная задача'!$B$17*H53^3+'Обратная задача'!$D$17*H53^2+'Обратная задача'!$F$17*H53+'Обратная задача'!$H$17</f>
        <v>5.4319999999999746</v>
      </c>
    </row>
    <row r="54" spans="8:9" x14ac:dyDescent="0.25">
      <c r="H54" s="2">
        <v>0.29999999999998</v>
      </c>
      <c r="I54">
        <f>'Обратная задача'!$B$17*H54^3+'Обратная задача'!$D$17*H54^2+'Обратная задача'!$F$17*H54+'Обратная задача'!$H$17</f>
        <v>5.5129999999999937</v>
      </c>
    </row>
    <row r="55" spans="8:9" x14ac:dyDescent="0.25">
      <c r="H55">
        <v>0.39999999999997998</v>
      </c>
      <c r="I55">
        <f>'Обратная задача'!$B$17*H55^3+'Обратная задача'!$D$17*H55^2+'Обратная задача'!$F$17*H55+'Обратная задача'!$H$17</f>
        <v>5.4960000000000138</v>
      </c>
    </row>
    <row r="56" spans="8:9" x14ac:dyDescent="0.25">
      <c r="H56" s="2">
        <v>0.49999999999998002</v>
      </c>
      <c r="I56">
        <f>'Обратная задача'!$B$17*H56^3+'Обратная задача'!$D$17*H56^2+'Обратная задача'!$F$17*H56+'Обратная задача'!$H$17</f>
        <v>5.3750000000000355</v>
      </c>
    </row>
    <row r="57" spans="8:9" x14ac:dyDescent="0.25">
      <c r="H57">
        <v>0.59999999999997999</v>
      </c>
      <c r="I57">
        <f>'Обратная задача'!$B$17*H57^3+'Обратная задача'!$D$17*H57^2+'Обратная задача'!$F$17*H57+'Обратная задача'!$H$17</f>
        <v>5.144000000000057</v>
      </c>
    </row>
    <row r="58" spans="8:9" x14ac:dyDescent="0.25">
      <c r="H58" s="2">
        <v>0.69999999999997997</v>
      </c>
      <c r="I58">
        <f>'Обратная задача'!$B$17*H58^3+'Обратная задача'!$D$17*H58^2+'Обратная задача'!$F$17*H58+'Обратная задача'!$H$17</f>
        <v>4.7970000000000823</v>
      </c>
    </row>
    <row r="59" spans="8:9" x14ac:dyDescent="0.25">
      <c r="H59">
        <v>0.79999999999997995</v>
      </c>
      <c r="I59">
        <f>'Обратная задача'!$B$17*H59^3+'Обратная задача'!$D$17*H59^2+'Обратная задача'!$F$17*H59+'Обратная задача'!$H$17</f>
        <v>4.3280000000001069</v>
      </c>
    </row>
    <row r="60" spans="8:9" x14ac:dyDescent="0.25">
      <c r="H60" s="2">
        <v>0.89999999999998004</v>
      </c>
      <c r="I60">
        <f>'Обратная задача'!$B$17*H60^3+'Обратная задача'!$D$17*H60^2+'Обратная задача'!$F$17*H60+'Обратная задача'!$H$17</f>
        <v>3.7310000000001327</v>
      </c>
    </row>
    <row r="61" spans="8:9" x14ac:dyDescent="0.25">
      <c r="H61">
        <v>0.99999999999998002</v>
      </c>
      <c r="I61">
        <f>'Обратная задача'!$B$17*H61^3+'Обратная задача'!$D$17*H61^2+'Обратная задача'!$F$17*H61+'Обратная задача'!$H$17</f>
        <v>3.0000000000001603</v>
      </c>
    </row>
    <row r="62" spans="8:9" x14ac:dyDescent="0.25">
      <c r="H62" s="2">
        <v>1.0999999999999801</v>
      </c>
      <c r="I62">
        <f>'Обратная задача'!$B$17*H62^3+'Обратная задача'!$D$17*H62^2+'Обратная задача'!$F$17*H62+'Обратная задача'!$H$17</f>
        <v>2.1290000000001879</v>
      </c>
    </row>
    <row r="63" spans="8:9" x14ac:dyDescent="0.25">
      <c r="H63">
        <v>1.19999999999998</v>
      </c>
      <c r="I63">
        <f>'Обратная задача'!$B$17*H63^3+'Обратная задача'!$D$17*H63^2+'Обратная задача'!$F$17*H63+'Обратная задача'!$H$17</f>
        <v>1.1120000000002186</v>
      </c>
    </row>
    <row r="64" spans="8:9" x14ac:dyDescent="0.25">
      <c r="H64" s="2">
        <v>1.2999999999999801</v>
      </c>
      <c r="I64">
        <f>'Обратная задача'!$B$17*H64^3+'Обратная задача'!$D$17*H64^2+'Обратная задача'!$F$17*H64+'Обратная задача'!$H$17</f>
        <v>-5.6999999999751694E-2</v>
      </c>
    </row>
    <row r="65" spans="8:9" x14ac:dyDescent="0.25">
      <c r="H65">
        <v>1.3999999999999799</v>
      </c>
      <c r="I65">
        <f>'Обратная задача'!$B$17*H65^3+'Обратная задача'!$D$17*H65^2+'Обратная задача'!$F$17*H65+'Обратная задача'!$H$17</f>
        <v>-1.383999999999717</v>
      </c>
    </row>
    <row r="66" spans="8:9" x14ac:dyDescent="0.25">
      <c r="H66" s="2">
        <v>1.49999999999998</v>
      </c>
      <c r="I66">
        <f>'Обратная задача'!$B$17*H66^3+'Обратная задача'!$D$17*H66^2+'Обратная задача'!$F$17*H66+'Обратная задача'!$H$17</f>
        <v>-2.8749999999996856</v>
      </c>
    </row>
    <row r="67" spans="8:9" x14ac:dyDescent="0.25">
      <c r="H67">
        <v>1.5999999999999801</v>
      </c>
      <c r="I67">
        <f>'Обратная задача'!$B$17*H67^3+'Обратная задача'!$D$17*H67^2+'Обратная задача'!$F$17*H67+'Обратная задача'!$H$17</f>
        <v>-4.5359999999996532</v>
      </c>
    </row>
    <row r="68" spans="8:9" x14ac:dyDescent="0.25">
      <c r="H68" s="2">
        <v>1.69999999999998</v>
      </c>
      <c r="I68">
        <f>'Обратная задача'!$B$17*H68^3+'Обратная задача'!$D$17*H68^2+'Обратная задача'!$F$17*H68+'Обратная задача'!$H$17</f>
        <v>-6.3729999999996103</v>
      </c>
    </row>
    <row r="69" spans="8:9" x14ac:dyDescent="0.25">
      <c r="H69">
        <v>1.7999999999999801</v>
      </c>
      <c r="I69">
        <f>'Обратная задача'!$B$17*H69^3+'Обратная задача'!$D$17*H69^2+'Обратная задача'!$F$17*H69+'Обратная задача'!$H$17</f>
        <v>-8.3919999999995785</v>
      </c>
    </row>
    <row r="70" spans="8:9" x14ac:dyDescent="0.25">
      <c r="H70" s="2">
        <v>1.8999999999999799</v>
      </c>
      <c r="I70">
        <f>'Обратная задача'!$B$17*H70^3+'Обратная задача'!$D$17*H70^2+'Обратная задача'!$F$17*H70+'Обратная задача'!$H$17</f>
        <v>-10.598999999999542</v>
      </c>
    </row>
    <row r="71" spans="8:9" x14ac:dyDescent="0.25">
      <c r="H71">
        <v>1.99999999999998</v>
      </c>
      <c r="I71">
        <f>'Обратная задача'!$B$17*H71^3+'Обратная задача'!$D$17*H71^2+'Обратная задача'!$F$17*H71+'Обратная задача'!$H$17</f>
        <v>-12.999999999999499</v>
      </c>
    </row>
    <row r="72" spans="8:9" x14ac:dyDescent="0.25">
      <c r="H72" s="2">
        <v>2.0999999999999699</v>
      </c>
      <c r="I72">
        <f>'Обратная задача'!$B$17*H72^3+'Обратная задача'!$D$17*H72^2+'Обратная задача'!$F$17*H72+'Обратная задача'!$H$17</f>
        <v>-15.600999999999182</v>
      </c>
    </row>
    <row r="73" spans="8:9" x14ac:dyDescent="0.25">
      <c r="H73">
        <v>2.19999999999997</v>
      </c>
      <c r="I73">
        <f>'Обратная задача'!$B$17*H73^3+'Обратная задача'!$D$17*H73^2+'Обратная задача'!$F$17*H73+'Обратная задача'!$H$17</f>
        <v>-18.407999999999124</v>
      </c>
    </row>
    <row r="74" spans="8:9" x14ac:dyDescent="0.25">
      <c r="H74" s="2">
        <v>2.2999999999999701</v>
      </c>
      <c r="I74">
        <f>'Обратная задача'!$B$17*H74^3+'Обратная задача'!$D$17*H74^2+'Обратная задача'!$F$17*H74+'Обратная задача'!$H$17</f>
        <v>-21.426999999999065</v>
      </c>
    </row>
    <row r="75" spans="8:9" x14ac:dyDescent="0.25">
      <c r="H75">
        <v>2.3999999999999702</v>
      </c>
      <c r="I75">
        <f>'Обратная задача'!$B$17*H75^3+'Обратная задача'!$D$17*H75^2+'Обратная задача'!$F$17*H75+'Обратная задача'!$H$17</f>
        <v>-24.663999999999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Обратная задача</vt:lpstr>
      <vt:lpstr>Структура сценария</vt:lpstr>
      <vt:lpstr>Сценарий</vt:lpstr>
      <vt:lpstr>Задачи оптимизации</vt:lpstr>
      <vt:lpstr>Лист1</vt:lpstr>
    </vt:vector>
  </TitlesOfParts>
  <Company>Home 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XYLOS</dc:creator>
  <cp:lastModifiedBy>Windows User</cp:lastModifiedBy>
  <cp:lastPrinted>2020-04-08T12:32:09Z</cp:lastPrinted>
  <dcterms:created xsi:type="dcterms:W3CDTF">2000-08-03T09:42:47Z</dcterms:created>
  <dcterms:modified xsi:type="dcterms:W3CDTF">2022-04-08T10:58:22Z</dcterms:modified>
</cp:coreProperties>
</file>