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ewal016\Downloads\Demo App Data Sources\"/>
    </mc:Choice>
  </mc:AlternateContent>
  <xr:revisionPtr revIDLastSave="0" documentId="8_{052CB115-CA35-4261-986C-554A7F1D1F38}" xr6:coauthVersionLast="47" xr6:coauthVersionMax="47" xr10:uidLastSave="{00000000-0000-0000-0000-000000000000}"/>
  <bookViews>
    <workbookView xWindow="-120" yWindow="-120" windowWidth="29040" windowHeight="15840" xr2:uid="{BF5CA784-E515-4A51-AA0E-38B01D30541C}"/>
  </bookViews>
  <sheets>
    <sheet name="Pepsi" sheetId="13" r:id="rId1"/>
    <sheet name="Pepsi Balance Sheet" sheetId="10" r:id="rId2"/>
    <sheet name="Pepsi Income Statement" sheetId="11" r:id="rId3"/>
    <sheet name="Pepsi Ratios" sheetId="12" r:id="rId4"/>
    <sheet name="Financial Data" sheetId="1" r:id="rId5"/>
    <sheet name="ITC" sheetId="2" r:id="rId6"/>
    <sheet name="ITC Balance Sheet" sheetId="3" r:id="rId7"/>
    <sheet name="ITC Income Statement" sheetId="4" r:id="rId8"/>
    <sheet name="ITC Du Pont" sheetId="5" r:id="rId9"/>
    <sheet name="HUL&gt;&gt;" sheetId="6" r:id="rId10"/>
    <sheet name="HUL Balance Sheet" sheetId="7" r:id="rId11"/>
    <sheet name="HUL Income Statement" sheetId="8" r:id="rId12"/>
    <sheet name="HUL Du Pont" sheetId="9" r:id="rId13"/>
  </sheets>
  <externalReferences>
    <externalReference r:id="rId14"/>
  </externalReferences>
  <definedNames>
    <definedName name="___thinkcellQSEAAAAAAAAAAAAAAAAD4FK6CF5DVT2NQLZ3NBOBNV7Z2" localSheetId="12" hidden="1">'HUL Du Pont'!$A$39:$B$43</definedName>
    <definedName name="___thinkcellQSEAAAAAAAAAAAAAAAAD4FK6CF5DVT2NQLZ3NBOBNV7Z2" localSheetId="8" hidden="1">'ITC Du Pont'!$A$39:$B$43</definedName>
    <definedName name="___thinkcellQSEAAAAAAAAAAAAAAAANYYXSKP5R3U2LRHTH2GFKPVSGG" localSheetId="12" hidden="1">'HUL Du Pont'!$A$39:$B$44</definedName>
    <definedName name="___thinkcellQSEAAAAAAAAAAAAAAAANYYXSKP5R3U2LRHTH2GFKPVSGG" localSheetId="8" hidden="1">'ITC Du Pont'!$A$39:$B$44</definedName>
    <definedName name="_xlnm._FilterDatabase" localSheetId="12" hidden="1">'HUL Du Pont'!$A$26:$L$26</definedName>
    <definedName name="_xlnm._FilterDatabase" localSheetId="8" hidden="1">'ITC Du Pont'!$A$26:$L$26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9" l="1"/>
  <c r="J18" i="9"/>
  <c r="H18" i="9"/>
  <c r="F18" i="9"/>
  <c r="D18" i="9"/>
  <c r="B18" i="9" s="1"/>
  <c r="L17" i="9"/>
  <c r="J17" i="9"/>
  <c r="B17" i="9" s="1"/>
  <c r="H17" i="9"/>
  <c r="F17" i="9"/>
  <c r="D17" i="9"/>
  <c r="L16" i="9"/>
  <c r="J16" i="9"/>
  <c r="H16" i="9"/>
  <c r="F16" i="9"/>
  <c r="D16" i="9"/>
  <c r="B16" i="9" s="1"/>
  <c r="L15" i="9"/>
  <c r="J15" i="9"/>
  <c r="H15" i="9"/>
  <c r="F15" i="9"/>
  <c r="D15" i="9"/>
  <c r="B15" i="9"/>
  <c r="L14" i="9"/>
  <c r="J14" i="9"/>
  <c r="L13" i="9"/>
  <c r="J13" i="9"/>
  <c r="L12" i="9"/>
  <c r="J12" i="9"/>
  <c r="L11" i="9"/>
  <c r="J11" i="9"/>
  <c r="L10" i="9"/>
  <c r="J10" i="9"/>
  <c r="H33" i="8"/>
  <c r="H14" i="9" s="1"/>
  <c r="E33" i="8"/>
  <c r="E34" i="8" s="1"/>
  <c r="E35" i="8" s="1"/>
  <c r="L32" i="8"/>
  <c r="L33" i="8" s="1"/>
  <c r="K32" i="8"/>
  <c r="K33" i="8" s="1"/>
  <c r="J32" i="8"/>
  <c r="J33" i="8" s="1"/>
  <c r="I32" i="8"/>
  <c r="I33" i="8" s="1"/>
  <c r="H32" i="8"/>
  <c r="G32" i="8"/>
  <c r="G33" i="8" s="1"/>
  <c r="G34" i="8" s="1"/>
  <c r="G35" i="8" s="1"/>
  <c r="F32" i="8"/>
  <c r="F33" i="8" s="1"/>
  <c r="F34" i="8" s="1"/>
  <c r="F35" i="8" s="1"/>
  <c r="E32" i="8"/>
  <c r="D32" i="8"/>
  <c r="D33" i="8" s="1"/>
  <c r="D34" i="8" s="1"/>
  <c r="D35" i="8" s="1"/>
  <c r="L4" i="7"/>
  <c r="K4" i="7"/>
  <c r="J4" i="7"/>
  <c r="I4" i="7"/>
  <c r="H4" i="7"/>
  <c r="G4" i="7"/>
  <c r="F4" i="7"/>
  <c r="E4" i="7"/>
  <c r="D4" i="7"/>
  <c r="L18" i="5"/>
  <c r="J18" i="5"/>
  <c r="H18" i="5"/>
  <c r="F18" i="5"/>
  <c r="D18" i="5"/>
  <c r="B18" i="5" s="1"/>
  <c r="L17" i="5"/>
  <c r="J17" i="5"/>
  <c r="H17" i="5"/>
  <c r="F17" i="5"/>
  <c r="D17" i="5"/>
  <c r="B17" i="5"/>
  <c r="L16" i="5"/>
  <c r="J16" i="5"/>
  <c r="H16" i="5"/>
  <c r="F16" i="5"/>
  <c r="D16" i="5"/>
  <c r="B16" i="5" s="1"/>
  <c r="L15" i="5"/>
  <c r="J15" i="5"/>
  <c r="H15" i="5"/>
  <c r="F15" i="5"/>
  <c r="D15" i="5"/>
  <c r="B15" i="5" s="1"/>
  <c r="L14" i="5"/>
  <c r="J14" i="5"/>
  <c r="L13" i="5"/>
  <c r="J13" i="5"/>
  <c r="L12" i="5"/>
  <c r="J12" i="5"/>
  <c r="L11" i="5"/>
  <c r="J11" i="5"/>
  <c r="H11" i="5"/>
  <c r="L10" i="5"/>
  <c r="J10" i="5"/>
  <c r="K33" i="4"/>
  <c r="K34" i="4" s="1"/>
  <c r="H33" i="4"/>
  <c r="H34" i="4" s="1"/>
  <c r="L32" i="4"/>
  <c r="L33" i="4" s="1"/>
  <c r="K32" i="4"/>
  <c r="J32" i="4"/>
  <c r="J33" i="4" s="1"/>
  <c r="I32" i="4"/>
  <c r="I33" i="4" s="1"/>
  <c r="H32" i="4"/>
  <c r="G32" i="4"/>
  <c r="G33" i="4" s="1"/>
  <c r="G34" i="4" s="1"/>
  <c r="G35" i="4" s="1"/>
  <c r="F32" i="4"/>
  <c r="F33" i="4" s="1"/>
  <c r="F34" i="4" s="1"/>
  <c r="F35" i="4" s="1"/>
  <c r="E32" i="4"/>
  <c r="E33" i="4" s="1"/>
  <c r="E34" i="4" s="1"/>
  <c r="E35" i="4" s="1"/>
  <c r="D32" i="4"/>
  <c r="D33" i="4" s="1"/>
  <c r="D34" i="4" s="1"/>
  <c r="D35" i="4" s="1"/>
  <c r="L4" i="3"/>
  <c r="K4" i="3"/>
  <c r="J4" i="3"/>
  <c r="I4" i="3"/>
  <c r="H4" i="3"/>
  <c r="G4" i="3"/>
  <c r="F4" i="3"/>
  <c r="E4" i="3"/>
  <c r="D4" i="3"/>
  <c r="L34" i="4" l="1"/>
  <c r="H10" i="5"/>
  <c r="F14" i="5"/>
  <c r="H35" i="4"/>
  <c r="D14" i="5" s="1"/>
  <c r="B14" i="5" s="1"/>
  <c r="H13" i="9"/>
  <c r="I34" i="8"/>
  <c r="F11" i="5"/>
  <c r="K35" i="4"/>
  <c r="D11" i="5" s="1"/>
  <c r="B11" i="5" s="1"/>
  <c r="J34" i="8"/>
  <c r="H12" i="9"/>
  <c r="K34" i="8"/>
  <c r="H11" i="9"/>
  <c r="L34" i="8"/>
  <c r="H10" i="9"/>
  <c r="H12" i="5"/>
  <c r="J34" i="4"/>
  <c r="H13" i="5"/>
  <c r="I34" i="4"/>
  <c r="H14" i="5"/>
  <c r="H34" i="8"/>
  <c r="F10" i="9" l="1"/>
  <c r="L35" i="8"/>
  <c r="D10" i="9" s="1"/>
  <c r="F11" i="9"/>
  <c r="K35" i="8"/>
  <c r="D11" i="9" s="1"/>
  <c r="B11" i="9" s="1"/>
  <c r="F13" i="9"/>
  <c r="I35" i="8"/>
  <c r="D13" i="9" s="1"/>
  <c r="B13" i="9" s="1"/>
  <c r="H35" i="8"/>
  <c r="D14" i="9" s="1"/>
  <c r="B14" i="9" s="1"/>
  <c r="F14" i="9"/>
  <c r="J35" i="4"/>
  <c r="D12" i="5" s="1"/>
  <c r="B12" i="5" s="1"/>
  <c r="F12" i="5"/>
  <c r="I35" i="4"/>
  <c r="D13" i="5" s="1"/>
  <c r="F13" i="5"/>
  <c r="J35" i="8"/>
  <c r="D12" i="9" s="1"/>
  <c r="F12" i="9"/>
  <c r="F10" i="5"/>
  <c r="L35" i="4"/>
  <c r="D10" i="5" s="1"/>
  <c r="B10" i="5" s="1"/>
  <c r="B12" i="9" l="1"/>
  <c r="B13" i="5"/>
  <c r="B10" i="9"/>
</calcChain>
</file>

<file path=xl/sharedStrings.xml><?xml version="1.0" encoding="utf-8"?>
<sst xmlns="http://schemas.openxmlformats.org/spreadsheetml/2006/main" count="811" uniqueCount="205">
  <si>
    <t>Company Name</t>
  </si>
  <si>
    <t>Haldiram’s</t>
  </si>
  <si>
    <t>PepsiCo</t>
  </si>
  <si>
    <t>Balaji</t>
  </si>
  <si>
    <t>Bikaji</t>
  </si>
  <si>
    <t>Prataap</t>
  </si>
  <si>
    <t>Gopal</t>
  </si>
  <si>
    <t>DFM</t>
  </si>
  <si>
    <t>Parameter</t>
  </si>
  <si>
    <t>FY22</t>
  </si>
  <si>
    <t>CAGR /%</t>
  </si>
  <si>
    <t>CAGR /% </t>
  </si>
  <si>
    <t>Total Income</t>
  </si>
  <si>
    <t>~0%</t>
  </si>
  <si>
    <t>COGS</t>
  </si>
  <si>
    <t>Employee benefit expense</t>
  </si>
  <si>
    <t>Depreciation, depletion &amp; amortization</t>
  </si>
  <si>
    <t>Advertising &amp; promotional</t>
  </si>
  <si>
    <t>Other expenses </t>
  </si>
  <si>
    <t>EBITDA</t>
  </si>
  <si>
    <t>PAT</t>
  </si>
  <si>
    <t>(-4%)</t>
  </si>
  <si>
    <t>(in Rs. Cr.)</t>
  </si>
  <si>
    <t>Assets </t>
  </si>
  <si>
    <t>Non Current Assets </t>
  </si>
  <si>
    <t>Gross Block</t>
  </si>
  <si>
    <t>Less: Accumulated Depreciation</t>
  </si>
  <si>
    <t>Less: Impairment of Assets</t>
  </si>
  <si>
    <t>—</t>
  </si>
  <si>
    <t>Net Block</t>
  </si>
  <si>
    <t>Lease Adjustment A/c</t>
  </si>
  <si>
    <t>Capital Work in Progress</t>
  </si>
  <si>
    <t>Long Term Investments</t>
  </si>
  <si>
    <t>Long Term Loans &amp; Advances</t>
  </si>
  <si>
    <t>Other Non Current Assets</t>
  </si>
  <si>
    <t>Current Assets </t>
  </si>
  <si>
    <t>Inventory</t>
  </si>
  <si>
    <t>Accounts Receivable</t>
  </si>
  <si>
    <t>Short Term Investments</t>
  </si>
  <si>
    <t>Cash &amp; Bank Balances</t>
  </si>
  <si>
    <t>Other Current Assets</t>
  </si>
  <si>
    <t>Short Term Loans and Advances</t>
  </si>
  <si>
    <t>Liabilities </t>
  </si>
  <si>
    <t>Shareholders Funds </t>
  </si>
  <si>
    <t>Share Capital</t>
  </si>
  <si>
    <t>Share Warrants</t>
  </si>
  <si>
    <t>Reserves</t>
  </si>
  <si>
    <t>Non Current Liabilities </t>
  </si>
  <si>
    <t>Secured Loans</t>
  </si>
  <si>
    <t>Unsecured Loans</t>
  </si>
  <si>
    <t>Deferred Tax Assets/Liabilities</t>
  </si>
  <si>
    <t>Other Long Term Liabilities</t>
  </si>
  <si>
    <t>Long Term Provisions</t>
  </si>
  <si>
    <t>Current Liabilities </t>
  </si>
  <si>
    <t>Accounts Payable</t>
  </si>
  <si>
    <t>Short Term Loans</t>
  </si>
  <si>
    <t>Other Current Liabilities </t>
  </si>
  <si>
    <t>Short Term Provisions</t>
  </si>
  <si>
    <t xml:space="preserve">Detailed &amp; consolidated </t>
  </si>
  <si>
    <t>TTM</t>
  </si>
  <si>
    <t>Gross Sales</t>
  </si>
  <si>
    <t>Less: Excise Duty</t>
  </si>
  <si>
    <t>Net Sales</t>
  </si>
  <si>
    <t>Operating Expenses </t>
  </si>
  <si>
    <t>Increase/Decrease in Stock</t>
  </si>
  <si>
    <t>Raw Material</t>
  </si>
  <si>
    <t>Other Manufacturing Expenses</t>
  </si>
  <si>
    <t>Employee Cost</t>
  </si>
  <si>
    <t>Selling and Distribution Expenses</t>
  </si>
  <si>
    <t>Power &amp; Fuel Cost</t>
  </si>
  <si>
    <t>General and Administration Expenses</t>
  </si>
  <si>
    <t>Miscellaneous Expenses</t>
  </si>
  <si>
    <t>Operating Profit</t>
  </si>
  <si>
    <t>Other Income</t>
  </si>
  <si>
    <t>Interest</t>
  </si>
  <si>
    <t>PBDT</t>
  </si>
  <si>
    <t>Depreciation and Amortization</t>
  </si>
  <si>
    <t>Profit Before Taxation &amp; Exceptional Items</t>
  </si>
  <si>
    <t>Exceptional Income / Expenses</t>
  </si>
  <si>
    <t>Profit Before Tax</t>
  </si>
  <si>
    <t>Provision for Taxs </t>
  </si>
  <si>
    <t>Profit After Tax</t>
  </si>
  <si>
    <t>Extra items</t>
  </si>
  <si>
    <t>Minority Interest</t>
  </si>
  <si>
    <t>Share of Associate</t>
  </si>
  <si>
    <t>Net Profit</t>
  </si>
  <si>
    <t>Operating Leverage</t>
  </si>
  <si>
    <t>EBIT</t>
  </si>
  <si>
    <t>EBT</t>
  </si>
  <si>
    <t>5-Way Approach</t>
  </si>
  <si>
    <t>RoE</t>
  </si>
  <si>
    <t>=</t>
  </si>
  <si>
    <t>tax burden</t>
  </si>
  <si>
    <t>x</t>
  </si>
  <si>
    <t>interest burden</t>
  </si>
  <si>
    <t>operating profit margin</t>
  </si>
  <si>
    <t>asset turnover</t>
  </si>
  <si>
    <t>equity multiplier ratio</t>
  </si>
  <si>
    <t>net income</t>
  </si>
  <si>
    <t>revenue</t>
  </si>
  <si>
    <t>average total assets</t>
  </si>
  <si>
    <t>average equity</t>
  </si>
  <si>
    <t>Year</t>
  </si>
  <si>
    <t>ROE</t>
  </si>
  <si>
    <t>Tax Burden</t>
  </si>
  <si>
    <t>Interest Burden</t>
  </si>
  <si>
    <t>OPM</t>
  </si>
  <si>
    <t>Asset Turnover</t>
  </si>
  <si>
    <t>Equity Multiplier</t>
  </si>
  <si>
    <t>%</t>
  </si>
  <si>
    <t>Net Income/</t>
  </si>
  <si>
    <t>EBT/</t>
  </si>
  <si>
    <t>EBIT/</t>
  </si>
  <si>
    <t>Revenue/</t>
  </si>
  <si>
    <t>Avg. Assets/</t>
  </si>
  <si>
    <t>Avg. Shareholder’s Equity</t>
  </si>
  <si>
    <t>Revenue</t>
  </si>
  <si>
    <t>Avg. Assets</t>
  </si>
  <si>
    <t>PEPSICO INDIA HOLDINGS PRIVATE LIMITED</t>
  </si>
  <si>
    <t>As on (units in INR Lacs)</t>
  </si>
  <si>
    <t>31 March, 2022</t>
  </si>
  <si>
    <t>31 March, 2021</t>
  </si>
  <si>
    <t>31 March, 2020</t>
  </si>
  <si>
    <t>Equity &amp; Liabilities</t>
  </si>
  <si>
    <t>Equity share capital</t>
  </si>
  <si>
    <t>Other equity</t>
  </si>
  <si>
    <t>Non-current liabilities</t>
  </si>
  <si>
    <t>Financial liabilities</t>
  </si>
  <si>
    <t>Borrowings</t>
  </si>
  <si>
    <t>Trade payables</t>
  </si>
  <si>
    <t>Other financial liabilities</t>
  </si>
  <si>
    <t>Provisions</t>
  </si>
  <si>
    <t>Deferred tax liabilities (net)</t>
  </si>
  <si>
    <t>Other liabilities</t>
  </si>
  <si>
    <t>Current liabilities</t>
  </si>
  <si>
    <t>Current tax liabilities (net)</t>
  </si>
  <si>
    <t>Liabilities associated with assets in disposal group</t>
  </si>
  <si>
    <t>Regulatory deferral account credit balances</t>
  </si>
  <si>
    <t>Total liabilities</t>
  </si>
  <si>
    <t>Total equity and liabilities</t>
  </si>
  <si>
    <t>Assets</t>
  </si>
  <si>
    <t>Non-current assets</t>
  </si>
  <si>
    <t>Property plant and equipment</t>
  </si>
  <si>
    <t>Capital work in progress</t>
  </si>
  <si>
    <t>Investment property</t>
  </si>
  <si>
    <t>Goodwill</t>
  </si>
  <si>
    <t>Intangible assets</t>
  </si>
  <si>
    <t>Intangible assets under development</t>
  </si>
  <si>
    <t>Financial assets</t>
  </si>
  <si>
    <t>Investments</t>
  </si>
  <si>
    <t>Trade receivables</t>
  </si>
  <si>
    <t>Loans</t>
  </si>
  <si>
    <t>Other financial assets</t>
  </si>
  <si>
    <t>Deferred tax assets (net)</t>
  </si>
  <si>
    <t>Other assets</t>
  </si>
  <si>
    <t xml:space="preserve">Current assets </t>
  </si>
  <si>
    <t>Inventories</t>
  </si>
  <si>
    <t>Cash and cash equivalents</t>
  </si>
  <si>
    <t>Other bank balances with banks</t>
  </si>
  <si>
    <t>Current tax assets</t>
  </si>
  <si>
    <t>Noncurrent assets held for sale</t>
  </si>
  <si>
    <t>Regulatory deferral account debit balances</t>
  </si>
  <si>
    <t>Total assets</t>
  </si>
  <si>
    <t>Continuing Operations</t>
  </si>
  <si>
    <t>Revenue from operations</t>
  </si>
  <si>
    <t>Other income</t>
  </si>
  <si>
    <t>Total revenue</t>
  </si>
  <si>
    <t>Cost of materials consumed</t>
  </si>
  <si>
    <t>Purchases of stock in trade</t>
  </si>
  <si>
    <t>Changes in inventory</t>
  </si>
  <si>
    <t>Employee benefit expenses</t>
  </si>
  <si>
    <t>Finance costs</t>
  </si>
  <si>
    <t>Depreciation and amortization</t>
  </si>
  <si>
    <t>Other expenses</t>
  </si>
  <si>
    <t>Total expenses</t>
  </si>
  <si>
    <t>Profit before exceptional items and tax</t>
  </si>
  <si>
    <t>Exceptional items before tax</t>
  </si>
  <si>
    <t>Profit before tax</t>
  </si>
  <si>
    <t>Current tax expense</t>
  </si>
  <si>
    <t>Deferred tax expense</t>
  </si>
  <si>
    <t>Net movement in regulatory deferral account balances</t>
  </si>
  <si>
    <t>Profit / loss from continuing operations</t>
  </si>
  <si>
    <t>Profit / loss from discontinuing operations (after tax)</t>
  </si>
  <si>
    <t>Net profit/loss after tax</t>
  </si>
  <si>
    <t>Other comprehensive income</t>
  </si>
  <si>
    <t>Total comprehensive income / losses for the year</t>
  </si>
  <si>
    <t>As on (units in INR)</t>
  </si>
  <si>
    <t>Total Debt/Equity Ratio</t>
  </si>
  <si>
    <t>Total Debt/Total Assets Ratio</t>
  </si>
  <si>
    <t>Total Assets/Equity Ratio</t>
  </si>
  <si>
    <t>Net Debt/Equity Ratio</t>
  </si>
  <si>
    <t>Quick Ratio</t>
  </si>
  <si>
    <t>Current Ratio</t>
  </si>
  <si>
    <t>Interest Coverage Ratio</t>
  </si>
  <si>
    <t>Gross Margin</t>
  </si>
  <si>
    <t>Net Margin</t>
  </si>
  <si>
    <t xml:space="preserve">EBITDA Margin </t>
  </si>
  <si>
    <t>Return on Fixed Assets</t>
  </si>
  <si>
    <t>Return on Equity</t>
  </si>
  <si>
    <t>Return on Capital Employed</t>
  </si>
  <si>
    <t>Total Asset Turnover</t>
  </si>
  <si>
    <t>Fixed Asset Turnover</t>
  </si>
  <si>
    <t>Days Receivables Outstanding</t>
  </si>
  <si>
    <t>Days Payables Outstanding</t>
  </si>
  <si>
    <t>Days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</si>
</sst>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\ mmmm&quot;, &quot;yyyy"/>
  </numFmts>
  <fonts count="29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i/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8"/>
      <name val="Arial"/>
    </font>
    <font>
      <sz val="10"/>
      <color indexed="8"/>
      <name val="Arial"/>
      <family val="2"/>
    </font>
    <font>
      <sz val="12"/>
      <color theme="1"/>
      <name val="Arial"/>
      <family val="2"/>
    </font>
    <font>
      <sz val="8"/>
      <color rgb="FF353434"/>
      <name val="Arial"/>
      <family val="2"/>
    </font>
    <font>
      <sz val="11"/>
      <color rgb="FF353434"/>
      <name val="Arial"/>
      <family val="2"/>
    </font>
    <font>
      <sz val="11"/>
      <color rgb="FF353434"/>
      <name val="FontAwesome"/>
    </font>
    <font>
      <sz val="11"/>
      <color rgb="FF9E9D9D"/>
      <name val="Arial"/>
      <family val="2"/>
    </font>
    <font>
      <sz val="8"/>
      <color rgb="FF4C4C4C"/>
      <name val="Arial"/>
      <family val="2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i/>
      <sz val="10"/>
      <color rgb="FFFFFFFF"/>
      <name val="Arial"/>
      <family val="2"/>
    </font>
    <font>
      <sz val="10"/>
      <name val="Arial"/>
      <family val="2"/>
      <charset val="1"/>
    </font>
    <font>
      <b/>
      <sz val="13"/>
      <name val="Arial"/>
      <family val="2"/>
      <charset val="1"/>
    </font>
    <font>
      <b/>
      <sz val="2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6F6F6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FC9F"/>
        <bgColor indexed="64"/>
      </patternFill>
    </fill>
    <fill>
      <patternFill patternType="solid">
        <fgColor rgb="FFF8DDE1"/>
        <bgColor indexed="64"/>
      </patternFill>
    </fill>
    <fill>
      <patternFill patternType="solid">
        <fgColor rgb="FFF1BAC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A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9395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medium">
        <color rgb="FFFFFFFF"/>
      </right>
      <top style="thin">
        <color rgb="FFFFFFFF"/>
      </top>
      <bottom/>
      <diagonal/>
    </border>
    <border>
      <left style="medium">
        <color rgb="FFFFFFFF"/>
      </left>
      <right style="thin">
        <color rgb="FF000000"/>
      </right>
      <top style="thick">
        <color rgb="FF7F7F7F"/>
      </top>
      <bottom style="dashed">
        <color rgb="FF7F7F7F"/>
      </bottom>
      <diagonal/>
    </border>
    <border>
      <left style="thin">
        <color rgb="FF000000"/>
      </left>
      <right/>
      <top style="thick">
        <color rgb="FF7F7F7F"/>
      </top>
      <bottom style="dashed">
        <color rgb="FF7F7F7F"/>
      </bottom>
      <diagonal/>
    </border>
    <border>
      <left/>
      <right style="thin">
        <color rgb="FF000000"/>
      </right>
      <top style="thick">
        <color rgb="FF7F7F7F"/>
      </top>
      <bottom style="dashed">
        <color rgb="FF7F7F7F"/>
      </bottom>
      <diagonal/>
    </border>
    <border>
      <left style="thin">
        <color rgb="FF000000"/>
      </left>
      <right style="medium">
        <color rgb="FFFFFFFF"/>
      </right>
      <top style="thick">
        <color rgb="FF7F7F7F"/>
      </top>
      <bottom style="dashed">
        <color rgb="FF7F7F7F"/>
      </bottom>
      <diagonal/>
    </border>
    <border>
      <left style="medium">
        <color rgb="FFFFFFFF"/>
      </left>
      <right style="thin">
        <color rgb="FF000000"/>
      </right>
      <top style="dashed">
        <color rgb="FF7F7F7F"/>
      </top>
      <bottom style="dashed">
        <color rgb="FF7F7F7F"/>
      </bottom>
      <diagonal/>
    </border>
    <border>
      <left style="thin">
        <color rgb="FF000000"/>
      </left>
      <right/>
      <top style="dashed">
        <color rgb="FF7F7F7F"/>
      </top>
      <bottom style="dashed">
        <color rgb="FF7F7F7F"/>
      </bottom>
      <diagonal/>
    </border>
    <border>
      <left/>
      <right style="thin">
        <color rgb="FF000000"/>
      </right>
      <top style="dashed">
        <color rgb="FF7F7F7F"/>
      </top>
      <bottom style="dashed">
        <color rgb="FF7F7F7F"/>
      </bottom>
      <diagonal/>
    </border>
    <border>
      <left style="thin">
        <color rgb="FF000000"/>
      </left>
      <right style="medium">
        <color rgb="FFFFFFFF"/>
      </right>
      <top style="dashed">
        <color rgb="FF7F7F7F"/>
      </top>
      <bottom style="dashed">
        <color rgb="FF7F7F7F"/>
      </bottom>
      <diagonal/>
    </border>
    <border>
      <left style="medium">
        <color rgb="FFFFFFFF"/>
      </left>
      <right style="thin">
        <color rgb="FF000000"/>
      </right>
      <top style="dashed">
        <color rgb="FF7F7F7F"/>
      </top>
      <bottom style="thick">
        <color rgb="FF7F7F7F"/>
      </bottom>
      <diagonal/>
    </border>
    <border>
      <left style="thin">
        <color rgb="FF000000"/>
      </left>
      <right/>
      <top style="dashed">
        <color rgb="FF7F7F7F"/>
      </top>
      <bottom style="thick">
        <color rgb="FF7F7F7F"/>
      </bottom>
      <diagonal/>
    </border>
    <border>
      <left/>
      <right style="thin">
        <color rgb="FF000000"/>
      </right>
      <top style="dashed">
        <color rgb="FF7F7F7F"/>
      </top>
      <bottom style="thick">
        <color rgb="FF7F7F7F"/>
      </bottom>
      <diagonal/>
    </border>
    <border>
      <left style="thin">
        <color rgb="FF000000"/>
      </left>
      <right style="medium">
        <color rgb="FFFFFFFF"/>
      </right>
      <top style="dashed">
        <color rgb="FF7F7F7F"/>
      </top>
      <bottom style="thick">
        <color rgb="FF7F7F7F"/>
      </bottom>
      <diagonal/>
    </border>
    <border>
      <left style="medium">
        <color rgb="FFFFFFFF"/>
      </left>
      <right style="thin">
        <color rgb="FF000000"/>
      </right>
      <top style="dashed">
        <color rgb="FF7F7F7F"/>
      </top>
      <bottom style="medium">
        <color rgb="FF000000"/>
      </bottom>
      <diagonal/>
    </border>
    <border>
      <left style="thin">
        <color rgb="FF000000"/>
      </left>
      <right/>
      <top style="dashed">
        <color rgb="FF7F7F7F"/>
      </top>
      <bottom style="thin">
        <color rgb="FF000000"/>
      </bottom>
      <diagonal/>
    </border>
    <border>
      <left/>
      <right style="thin">
        <color rgb="FF000000"/>
      </right>
      <top style="dashed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dashed">
        <color rgb="FF7F7F7F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dashed">
        <color rgb="FF7F7F7F"/>
      </top>
      <bottom style="thin">
        <color rgb="FF000000"/>
      </bottom>
      <diagonal/>
    </border>
    <border>
      <left/>
      <right/>
      <top/>
      <bottom style="dotted">
        <color rgb="FFDAD9D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7" fillId="0" borderId="0" applyNumberFormat="0" applyFont="0" applyFill="0" applyBorder="0" applyAlignment="0" applyProtection="0">
      <alignment vertical="center"/>
    </xf>
    <xf numFmtId="0" fontId="14" fillId="0" borderId="0"/>
    <xf numFmtId="9" fontId="14" fillId="0" borderId="0" applyFont="0" applyFill="0" applyBorder="0" applyAlignment="0" applyProtection="0"/>
    <xf numFmtId="0" fontId="24" fillId="0" borderId="0"/>
  </cellStyleXfs>
  <cellXfs count="190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1" fillId="3" borderId="2" xfId="0" applyFont="1" applyFill="1" applyBorder="1" applyAlignment="1">
      <alignment horizontal="center" readingOrder="1"/>
    </xf>
    <xf numFmtId="0" fontId="1" fillId="3" borderId="3" xfId="0" applyFont="1" applyFill="1" applyBorder="1" applyAlignment="1">
      <alignment horizontal="center" readingOrder="1"/>
    </xf>
    <xf numFmtId="0" fontId="1" fillId="3" borderId="2" xfId="0" applyFont="1" applyFill="1" applyBorder="1" applyAlignment="1">
      <alignment horizontal="center" wrapText="1" readingOrder="1"/>
    </xf>
    <xf numFmtId="0" fontId="1" fillId="3" borderId="3" xfId="0" applyFont="1" applyFill="1" applyBorder="1" applyAlignment="1">
      <alignment horizontal="center" wrapText="1" readingOrder="1"/>
    </xf>
    <xf numFmtId="0" fontId="1" fillId="2" borderId="4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2" borderId="4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 readingOrder="1"/>
    </xf>
    <xf numFmtId="0" fontId="2" fillId="4" borderId="5" xfId="0" applyFont="1" applyFill="1" applyBorder="1" applyAlignment="1">
      <alignment readingOrder="1"/>
    </xf>
    <xf numFmtId="0" fontId="3" fillId="4" borderId="6" xfId="0" applyFont="1" applyFill="1" applyBorder="1" applyAlignment="1">
      <alignment horizontal="center" readingOrder="1"/>
    </xf>
    <xf numFmtId="9" fontId="3" fillId="4" borderId="7" xfId="0" applyNumberFormat="1" applyFont="1" applyFill="1" applyBorder="1" applyAlignment="1">
      <alignment horizontal="center" readingOrder="1"/>
    </xf>
    <xf numFmtId="0" fontId="3" fillId="4" borderId="8" xfId="0" applyFont="1" applyFill="1" applyBorder="1" applyAlignment="1">
      <alignment horizontal="center" readingOrder="1"/>
    </xf>
    <xf numFmtId="0" fontId="3" fillId="4" borderId="5" xfId="0" applyFont="1" applyFill="1" applyBorder="1" applyAlignment="1">
      <alignment horizontal="center" readingOrder="1"/>
    </xf>
    <xf numFmtId="9" fontId="3" fillId="4" borderId="5" xfId="0" applyNumberFormat="1" applyFont="1" applyFill="1" applyBorder="1" applyAlignment="1">
      <alignment horizontal="center" readingOrder="1"/>
    </xf>
    <xf numFmtId="0" fontId="3" fillId="4" borderId="6" xfId="0" applyFont="1" applyFill="1" applyBorder="1" applyAlignment="1">
      <alignment horizontal="center" wrapText="1" readingOrder="1"/>
    </xf>
    <xf numFmtId="9" fontId="3" fillId="4" borderId="7" xfId="0" applyNumberFormat="1" applyFont="1" applyFill="1" applyBorder="1" applyAlignment="1">
      <alignment wrapText="1" readingOrder="1"/>
    </xf>
    <xf numFmtId="0" fontId="3" fillId="4" borderId="8" xfId="0" applyFont="1" applyFill="1" applyBorder="1" applyAlignment="1">
      <alignment horizontal="center" wrapText="1" readingOrder="1"/>
    </xf>
    <xf numFmtId="9" fontId="4" fillId="4" borderId="5" xfId="0" applyNumberFormat="1" applyFont="1" applyFill="1" applyBorder="1" applyAlignment="1">
      <alignment wrapText="1" readingOrder="1"/>
    </xf>
    <xf numFmtId="9" fontId="3" fillId="4" borderId="5" xfId="0" applyNumberFormat="1" applyFont="1" applyFill="1" applyBorder="1" applyAlignment="1">
      <alignment wrapText="1" readingOrder="1"/>
    </xf>
    <xf numFmtId="0" fontId="5" fillId="0" borderId="9" xfId="0" applyFont="1" applyBorder="1" applyAlignment="1">
      <alignment horizontal="left" readingOrder="1"/>
    </xf>
    <xf numFmtId="0" fontId="3" fillId="5" borderId="10" xfId="0" applyFont="1" applyFill="1" applyBorder="1" applyAlignment="1">
      <alignment horizontal="center" readingOrder="1"/>
    </xf>
    <xf numFmtId="9" fontId="3" fillId="0" borderId="11" xfId="0" applyNumberFormat="1" applyFont="1" applyBorder="1" applyAlignment="1">
      <alignment horizontal="center" readingOrder="1"/>
    </xf>
    <xf numFmtId="0" fontId="3" fillId="5" borderId="12" xfId="0" applyFont="1" applyFill="1" applyBorder="1" applyAlignment="1">
      <alignment horizontal="center" readingOrder="1"/>
    </xf>
    <xf numFmtId="9" fontId="3" fillId="0" borderId="9" xfId="0" applyNumberFormat="1" applyFont="1" applyBorder="1" applyAlignment="1">
      <alignment horizontal="center" readingOrder="1"/>
    </xf>
    <xf numFmtId="0" fontId="3" fillId="6" borderId="12" xfId="0" applyFont="1" applyFill="1" applyBorder="1" applyAlignment="1">
      <alignment horizontal="center" readingOrder="1"/>
    </xf>
    <xf numFmtId="0" fontId="3" fillId="0" borderId="12" xfId="0" applyFont="1" applyBorder="1" applyAlignment="1">
      <alignment horizontal="center" readingOrder="1"/>
    </xf>
    <xf numFmtId="0" fontId="3" fillId="0" borderId="10" xfId="0" applyFont="1" applyBorder="1" applyAlignment="1">
      <alignment horizontal="center" wrapText="1" readingOrder="1"/>
    </xf>
    <xf numFmtId="9" fontId="3" fillId="0" borderId="11" xfId="0" applyNumberFormat="1" applyFont="1" applyBorder="1" applyAlignment="1">
      <alignment horizontal="center" wrapText="1" readingOrder="1"/>
    </xf>
    <xf numFmtId="0" fontId="3" fillId="6" borderId="12" xfId="0" applyFont="1" applyFill="1" applyBorder="1" applyAlignment="1">
      <alignment horizontal="center" wrapText="1" readingOrder="1"/>
    </xf>
    <xf numFmtId="9" fontId="3" fillId="0" borderId="9" xfId="0" applyNumberFormat="1" applyFont="1" applyBorder="1" applyAlignment="1">
      <alignment horizontal="center" wrapText="1" readingOrder="1"/>
    </xf>
    <xf numFmtId="0" fontId="3" fillId="5" borderId="12" xfId="0" applyFont="1" applyFill="1" applyBorder="1" applyAlignment="1">
      <alignment horizontal="center" wrapText="1" readingOrder="1"/>
    </xf>
    <xf numFmtId="0" fontId="5" fillId="0" borderId="13" xfId="0" applyFont="1" applyBorder="1" applyAlignment="1">
      <alignment horizontal="left" readingOrder="1"/>
    </xf>
    <xf numFmtId="0" fontId="3" fillId="6" borderId="14" xfId="0" applyFont="1" applyFill="1" applyBorder="1" applyAlignment="1">
      <alignment horizontal="center" readingOrder="1"/>
    </xf>
    <xf numFmtId="9" fontId="3" fillId="0" borderId="15" xfId="0" applyNumberFormat="1" applyFont="1" applyBorder="1" applyAlignment="1">
      <alignment horizontal="center" readingOrder="1"/>
    </xf>
    <xf numFmtId="0" fontId="3" fillId="6" borderId="16" xfId="0" applyFont="1" applyFill="1" applyBorder="1" applyAlignment="1">
      <alignment horizontal="center" readingOrder="1"/>
    </xf>
    <xf numFmtId="9" fontId="3" fillId="0" borderId="13" xfId="0" applyNumberFormat="1" applyFont="1" applyBorder="1" applyAlignment="1">
      <alignment horizontal="center" readingOrder="1"/>
    </xf>
    <xf numFmtId="0" fontId="3" fillId="0" borderId="16" xfId="0" applyFont="1" applyBorder="1" applyAlignment="1">
      <alignment horizontal="center" readingOrder="1"/>
    </xf>
    <xf numFmtId="0" fontId="3" fillId="0" borderId="14" xfId="0" applyFont="1" applyBorder="1" applyAlignment="1">
      <alignment horizontal="center" wrapText="1" readingOrder="1"/>
    </xf>
    <xf numFmtId="9" fontId="3" fillId="0" borderId="15" xfId="0" applyNumberFormat="1" applyFont="1" applyBorder="1" applyAlignment="1">
      <alignment horizontal="center" wrapText="1" readingOrder="1"/>
    </xf>
    <xf numFmtId="0" fontId="3" fillId="0" borderId="16" xfId="0" applyFont="1" applyBorder="1" applyAlignment="1">
      <alignment horizontal="center" wrapText="1" readingOrder="1"/>
    </xf>
    <xf numFmtId="9" fontId="3" fillId="0" borderId="13" xfId="0" applyNumberFormat="1" applyFont="1" applyBorder="1" applyAlignment="1">
      <alignment horizontal="center" wrapText="1" readingOrder="1"/>
    </xf>
    <xf numFmtId="0" fontId="3" fillId="6" borderId="16" xfId="0" applyFont="1" applyFill="1" applyBorder="1" applyAlignment="1">
      <alignment horizontal="center" wrapText="1" readingOrder="1"/>
    </xf>
    <xf numFmtId="0" fontId="3" fillId="0" borderId="14" xfId="0" applyFont="1" applyBorder="1" applyAlignment="1">
      <alignment horizontal="center" readingOrder="1"/>
    </xf>
    <xf numFmtId="0" fontId="6" fillId="0" borderId="16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5" fillId="0" borderId="17" xfId="0" applyFont="1" applyBorder="1" applyAlignment="1">
      <alignment horizontal="left" readingOrder="1"/>
    </xf>
    <xf numFmtId="0" fontId="3" fillId="5" borderId="18" xfId="0" applyFont="1" applyFill="1" applyBorder="1" applyAlignment="1">
      <alignment horizontal="center" readingOrder="1"/>
    </xf>
    <xf numFmtId="9" fontId="3" fillId="0" borderId="19" xfId="0" applyNumberFormat="1" applyFont="1" applyBorder="1" applyAlignment="1">
      <alignment horizontal="center" readingOrder="1"/>
    </xf>
    <xf numFmtId="0" fontId="3" fillId="6" borderId="20" xfId="0" applyFont="1" applyFill="1" applyBorder="1" applyAlignment="1">
      <alignment horizontal="center" readingOrder="1"/>
    </xf>
    <xf numFmtId="9" fontId="3" fillId="0" borderId="17" xfId="0" applyNumberFormat="1" applyFont="1" applyBorder="1" applyAlignment="1">
      <alignment horizontal="center" readingOrder="1"/>
    </xf>
    <xf numFmtId="0" fontId="3" fillId="5" borderId="20" xfId="0" applyFont="1" applyFill="1" applyBorder="1" applyAlignment="1">
      <alignment horizontal="center" readingOrder="1"/>
    </xf>
    <xf numFmtId="0" fontId="3" fillId="0" borderId="20" xfId="0" applyFont="1" applyBorder="1" applyAlignment="1">
      <alignment horizontal="center" readingOrder="1"/>
    </xf>
    <xf numFmtId="0" fontId="3" fillId="6" borderId="18" xfId="0" applyFont="1" applyFill="1" applyBorder="1" applyAlignment="1">
      <alignment horizontal="center" wrapText="1" readingOrder="1"/>
    </xf>
    <xf numFmtId="9" fontId="3" fillId="0" borderId="19" xfId="0" applyNumberFormat="1" applyFont="1" applyBorder="1" applyAlignment="1">
      <alignment horizontal="center" wrapText="1" readingOrder="1"/>
    </xf>
    <xf numFmtId="0" fontId="3" fillId="5" borderId="20" xfId="0" applyFont="1" applyFill="1" applyBorder="1" applyAlignment="1">
      <alignment horizontal="center" wrapText="1" readingOrder="1"/>
    </xf>
    <xf numFmtId="9" fontId="3" fillId="0" borderId="17" xfId="0" applyNumberFormat="1" applyFont="1" applyBorder="1" applyAlignment="1">
      <alignment horizontal="center" wrapText="1" readingOrder="1"/>
    </xf>
    <xf numFmtId="0" fontId="3" fillId="6" borderId="20" xfId="0" applyFont="1" applyFill="1" applyBorder="1" applyAlignment="1">
      <alignment horizontal="center" wrapText="1" readingOrder="1"/>
    </xf>
    <xf numFmtId="0" fontId="2" fillId="4" borderId="9" xfId="0" applyFont="1" applyFill="1" applyBorder="1" applyAlignment="1">
      <alignment horizontal="left" readingOrder="1"/>
    </xf>
    <xf numFmtId="0" fontId="3" fillId="4" borderId="10" xfId="0" applyFont="1" applyFill="1" applyBorder="1" applyAlignment="1">
      <alignment horizontal="center" readingOrder="1"/>
    </xf>
    <xf numFmtId="9" fontId="3" fillId="4" borderId="11" xfId="0" applyNumberFormat="1" applyFont="1" applyFill="1" applyBorder="1" applyAlignment="1">
      <alignment horizontal="center" readingOrder="1"/>
    </xf>
    <xf numFmtId="0" fontId="3" fillId="4" borderId="12" xfId="0" applyFont="1" applyFill="1" applyBorder="1" applyAlignment="1">
      <alignment horizontal="center" readingOrder="1"/>
    </xf>
    <xf numFmtId="9" fontId="3" fillId="4" borderId="9" xfId="0" applyNumberFormat="1" applyFont="1" applyFill="1" applyBorder="1" applyAlignment="1">
      <alignment horizontal="center" readingOrder="1"/>
    </xf>
    <xf numFmtId="0" fontId="3" fillId="4" borderId="10" xfId="0" applyFont="1" applyFill="1" applyBorder="1" applyAlignment="1">
      <alignment horizontal="center" wrapText="1" readingOrder="1"/>
    </xf>
    <xf numFmtId="9" fontId="3" fillId="4" borderId="11" xfId="0" applyNumberFormat="1" applyFont="1" applyFill="1" applyBorder="1" applyAlignment="1">
      <alignment horizontal="center" wrapText="1" readingOrder="1"/>
    </xf>
    <xf numFmtId="0" fontId="3" fillId="4" borderId="12" xfId="0" applyFont="1" applyFill="1" applyBorder="1" applyAlignment="1">
      <alignment horizontal="center" wrapText="1" readingOrder="1"/>
    </xf>
    <xf numFmtId="9" fontId="3" fillId="4" borderId="9" xfId="0" applyNumberFormat="1" applyFont="1" applyFill="1" applyBorder="1" applyAlignment="1">
      <alignment horizontal="center" wrapText="1" readingOrder="1"/>
    </xf>
    <xf numFmtId="0" fontId="2" fillId="4" borderId="21" xfId="0" applyFont="1" applyFill="1" applyBorder="1" applyAlignment="1">
      <alignment horizontal="left" readingOrder="1"/>
    </xf>
    <xf numFmtId="0" fontId="3" fillId="5" borderId="22" xfId="0" applyFont="1" applyFill="1" applyBorder="1" applyAlignment="1">
      <alignment horizontal="center" readingOrder="1"/>
    </xf>
    <xf numFmtId="9" fontId="3" fillId="5" borderId="23" xfId="0" applyNumberFormat="1" applyFont="1" applyFill="1" applyBorder="1" applyAlignment="1">
      <alignment horizontal="center" readingOrder="1"/>
    </xf>
    <xf numFmtId="0" fontId="3" fillId="7" borderId="24" xfId="0" applyFont="1" applyFill="1" applyBorder="1" applyAlignment="1">
      <alignment horizontal="center" readingOrder="1"/>
    </xf>
    <xf numFmtId="9" fontId="3" fillId="7" borderId="25" xfId="0" applyNumberFormat="1" applyFont="1" applyFill="1" applyBorder="1" applyAlignment="1">
      <alignment horizontal="center" readingOrder="1"/>
    </xf>
    <xf numFmtId="0" fontId="3" fillId="5" borderId="24" xfId="0" applyFont="1" applyFill="1" applyBorder="1" applyAlignment="1">
      <alignment horizontal="center" readingOrder="1"/>
    </xf>
    <xf numFmtId="9" fontId="3" fillId="5" borderId="25" xfId="0" applyNumberFormat="1" applyFont="1" applyFill="1" applyBorder="1" applyAlignment="1">
      <alignment horizontal="center" readingOrder="1"/>
    </xf>
    <xf numFmtId="0" fontId="3" fillId="7" borderId="22" xfId="0" applyFont="1" applyFill="1" applyBorder="1" applyAlignment="1">
      <alignment horizontal="center" wrapText="1" readingOrder="1"/>
    </xf>
    <xf numFmtId="9" fontId="3" fillId="7" borderId="23" xfId="0" applyNumberFormat="1" applyFont="1" applyFill="1" applyBorder="1" applyAlignment="1">
      <alignment horizontal="center" wrapText="1" readingOrder="1"/>
    </xf>
    <xf numFmtId="0" fontId="3" fillId="7" borderId="24" xfId="0" applyFont="1" applyFill="1" applyBorder="1" applyAlignment="1">
      <alignment horizontal="center" wrapText="1" readingOrder="1"/>
    </xf>
    <xf numFmtId="9" fontId="3" fillId="7" borderId="25" xfId="0" applyNumberFormat="1" applyFont="1" applyFill="1" applyBorder="1" applyAlignment="1">
      <alignment horizontal="center" wrapText="1" readingOrder="1"/>
    </xf>
    <xf numFmtId="0" fontId="3" fillId="7" borderId="25" xfId="0" applyFont="1" applyFill="1" applyBorder="1" applyAlignment="1">
      <alignment horizontal="center" wrapText="1" readingOrder="1"/>
    </xf>
    <xf numFmtId="0" fontId="8" fillId="0" borderId="0" xfId="1" applyFont="1" applyAlignment="1"/>
    <xf numFmtId="0" fontId="8" fillId="8" borderId="26" xfId="1" applyFont="1" applyFill="1" applyBorder="1" applyAlignment="1">
      <alignment horizontal="right" vertical="center"/>
    </xf>
    <xf numFmtId="0" fontId="9" fillId="8" borderId="26" xfId="0" applyFont="1" applyFill="1" applyBorder="1" applyAlignment="1">
      <alignment horizontal="center" vertical="center"/>
    </xf>
    <xf numFmtId="17" fontId="9" fillId="8" borderId="26" xfId="0" applyNumberFormat="1" applyFont="1" applyFill="1" applyBorder="1" applyAlignment="1">
      <alignment horizontal="right" vertical="center"/>
    </xf>
    <xf numFmtId="0" fontId="10" fillId="9" borderId="26" xfId="0" applyFont="1" applyFill="1" applyBorder="1" applyAlignment="1">
      <alignment vertical="center"/>
    </xf>
    <xf numFmtId="0" fontId="11" fillId="10" borderId="26" xfId="0" applyFont="1" applyFill="1" applyBorder="1" applyAlignment="1">
      <alignment vertical="center"/>
    </xf>
    <xf numFmtId="3" fontId="10" fillId="10" borderId="26" xfId="0" applyNumberFormat="1" applyFont="1" applyFill="1" applyBorder="1" applyAlignment="1">
      <alignment horizontal="right" vertical="center"/>
    </xf>
    <xf numFmtId="0" fontId="10" fillId="11" borderId="26" xfId="0" applyFont="1" applyFill="1" applyBorder="1" applyAlignment="1">
      <alignment horizontal="left" vertical="center"/>
    </xf>
    <xf numFmtId="0" fontId="10" fillId="10" borderId="26" xfId="0" applyFont="1" applyFill="1" applyBorder="1" applyAlignment="1">
      <alignment horizontal="right" vertical="center"/>
    </xf>
    <xf numFmtId="0" fontId="10" fillId="10" borderId="26" xfId="0" applyFont="1" applyFill="1" applyBorder="1" applyAlignment="1">
      <alignment horizontal="left" vertical="center"/>
    </xf>
    <xf numFmtId="0" fontId="12" fillId="10" borderId="26" xfId="0" applyFont="1" applyFill="1" applyBorder="1" applyAlignment="1">
      <alignment horizontal="right" vertical="center"/>
    </xf>
    <xf numFmtId="3" fontId="12" fillId="10" borderId="26" xfId="0" applyNumberFormat="1" applyFont="1" applyFill="1" applyBorder="1" applyAlignment="1">
      <alignment horizontal="right" vertical="center"/>
    </xf>
    <xf numFmtId="0" fontId="13" fillId="8" borderId="26" xfId="0" applyFont="1" applyFill="1" applyBorder="1" applyAlignment="1">
      <alignment horizontal="right" vertical="center"/>
    </xf>
    <xf numFmtId="0" fontId="10" fillId="10" borderId="26" xfId="0" applyFont="1" applyFill="1" applyBorder="1" applyAlignment="1">
      <alignment vertical="center"/>
    </xf>
    <xf numFmtId="3" fontId="0" fillId="0" borderId="0" xfId="0" applyNumberFormat="1"/>
    <xf numFmtId="0" fontId="10" fillId="12" borderId="26" xfId="0" applyFont="1" applyFill="1" applyBorder="1" applyAlignment="1">
      <alignment vertical="center"/>
    </xf>
    <xf numFmtId="0" fontId="11" fillId="12" borderId="26" xfId="0" applyFont="1" applyFill="1" applyBorder="1" applyAlignment="1">
      <alignment vertical="center"/>
    </xf>
    <xf numFmtId="0" fontId="10" fillId="12" borderId="26" xfId="0" applyFont="1" applyFill="1" applyBorder="1" applyAlignment="1">
      <alignment horizontal="right" vertical="center"/>
    </xf>
    <xf numFmtId="0" fontId="0" fillId="13" borderId="0" xfId="0" applyFill="1"/>
    <xf numFmtId="0" fontId="8" fillId="13" borderId="0" xfId="1" applyFont="1" applyFill="1" applyAlignment="1"/>
    <xf numFmtId="0" fontId="15" fillId="14" borderId="0" xfId="2" applyFont="1" applyFill="1"/>
    <xf numFmtId="0" fontId="16" fillId="13" borderId="27" xfId="2" applyFont="1" applyFill="1" applyBorder="1" applyAlignment="1">
      <alignment horizontal="center" vertical="center"/>
    </xf>
    <xf numFmtId="0" fontId="16" fillId="13" borderId="28" xfId="2" applyFont="1" applyFill="1" applyBorder="1" applyAlignment="1">
      <alignment horizontal="center" vertical="center"/>
    </xf>
    <xf numFmtId="0" fontId="16" fillId="13" borderId="29" xfId="2" applyFont="1" applyFill="1" applyBorder="1" applyAlignment="1">
      <alignment horizontal="center" vertical="center"/>
    </xf>
    <xf numFmtId="0" fontId="17" fillId="13" borderId="0" xfId="2" applyFont="1" applyFill="1"/>
    <xf numFmtId="0" fontId="17" fillId="13" borderId="0" xfId="2" applyFont="1" applyFill="1" applyAlignment="1">
      <alignment horizontal="center"/>
    </xf>
    <xf numFmtId="0" fontId="17" fillId="13" borderId="27" xfId="2" applyFont="1" applyFill="1" applyBorder="1" applyAlignment="1">
      <alignment horizontal="center" vertical="center"/>
    </xf>
    <xf numFmtId="0" fontId="17" fillId="13" borderId="30" xfId="2" applyFont="1" applyFill="1" applyBorder="1" applyAlignment="1">
      <alignment horizontal="center" vertical="center"/>
    </xf>
    <xf numFmtId="0" fontId="17" fillId="13" borderId="28" xfId="2" applyFont="1" applyFill="1" applyBorder="1" applyAlignment="1">
      <alignment horizontal="center" vertical="center"/>
    </xf>
    <xf numFmtId="0" fontId="17" fillId="13" borderId="29" xfId="2" applyFont="1" applyFill="1" applyBorder="1" applyAlignment="1">
      <alignment horizontal="center" vertical="center"/>
    </xf>
    <xf numFmtId="0" fontId="17" fillId="13" borderId="31" xfId="2" applyFont="1" applyFill="1" applyBorder="1" applyAlignment="1">
      <alignment horizontal="center" vertical="center"/>
    </xf>
    <xf numFmtId="0" fontId="17" fillId="13" borderId="32" xfId="2" applyFont="1" applyFill="1" applyBorder="1" applyAlignment="1">
      <alignment horizontal="center" vertical="center"/>
    </xf>
    <xf numFmtId="0" fontId="17" fillId="13" borderId="32" xfId="2" applyFont="1" applyFill="1" applyBorder="1" applyAlignment="1">
      <alignment horizontal="center" vertical="center"/>
    </xf>
    <xf numFmtId="0" fontId="17" fillId="13" borderId="33" xfId="2" applyFont="1" applyFill="1" applyBorder="1" applyAlignment="1">
      <alignment horizontal="center" vertical="center"/>
    </xf>
    <xf numFmtId="0" fontId="18" fillId="13" borderId="0" xfId="2" applyFont="1" applyFill="1"/>
    <xf numFmtId="0" fontId="18" fillId="13" borderId="0" xfId="2" applyFont="1" applyFill="1" applyAlignment="1">
      <alignment horizontal="center"/>
    </xf>
    <xf numFmtId="0" fontId="16" fillId="13" borderId="0" xfId="2" applyFont="1" applyFill="1" applyAlignment="1">
      <alignment horizontal="right"/>
    </xf>
    <xf numFmtId="10" fontId="19" fillId="13" borderId="34" xfId="3" applyNumberFormat="1" applyFont="1" applyFill="1" applyBorder="1" applyAlignment="1">
      <alignment horizontal="center"/>
    </xf>
    <xf numFmtId="0" fontId="17" fillId="13" borderId="30" xfId="2" applyFont="1" applyFill="1" applyBorder="1"/>
    <xf numFmtId="9" fontId="17" fillId="13" borderId="30" xfId="3" applyFont="1" applyFill="1" applyBorder="1" applyAlignment="1">
      <alignment horizontal="center"/>
    </xf>
    <xf numFmtId="10" fontId="17" fillId="13" borderId="30" xfId="2" applyNumberFormat="1" applyFont="1" applyFill="1" applyBorder="1" applyAlignment="1">
      <alignment horizontal="center"/>
    </xf>
    <xf numFmtId="43" fontId="17" fillId="13" borderId="30" xfId="2" applyNumberFormat="1" applyFont="1" applyFill="1" applyBorder="1" applyAlignment="1">
      <alignment horizontal="center"/>
    </xf>
    <xf numFmtId="43" fontId="17" fillId="13" borderId="35" xfId="2" applyNumberFormat="1" applyFont="1" applyFill="1" applyBorder="1" applyAlignment="1">
      <alignment horizontal="center"/>
    </xf>
    <xf numFmtId="0" fontId="20" fillId="15" borderId="36" xfId="0" applyFont="1" applyFill="1" applyBorder="1" applyAlignment="1">
      <alignment horizontal="center" vertical="center" wrapText="1" readingOrder="1"/>
    </xf>
    <xf numFmtId="0" fontId="20" fillId="16" borderId="36" xfId="0" applyFont="1" applyFill="1" applyBorder="1" applyAlignment="1">
      <alignment horizontal="center" vertical="center" wrapText="1" readingOrder="1"/>
    </xf>
    <xf numFmtId="0" fontId="20" fillId="17" borderId="36" xfId="0" applyFont="1" applyFill="1" applyBorder="1" applyAlignment="1">
      <alignment horizontal="center" wrapText="1" readingOrder="1"/>
    </xf>
    <xf numFmtId="0" fontId="20" fillId="17" borderId="36" xfId="0" applyFont="1" applyFill="1" applyBorder="1" applyAlignment="1">
      <alignment horizontal="center" wrapText="1" readingOrder="1"/>
    </xf>
    <xf numFmtId="0" fontId="20" fillId="15" borderId="37" xfId="0" applyFont="1" applyFill="1" applyBorder="1" applyAlignment="1">
      <alignment horizontal="center" vertical="center" wrapText="1" readingOrder="1"/>
    </xf>
    <xf numFmtId="0" fontId="20" fillId="16" borderId="37" xfId="0" applyFont="1" applyFill="1" applyBorder="1" applyAlignment="1">
      <alignment horizontal="center" vertical="center" wrapText="1" readingOrder="1"/>
    </xf>
    <xf numFmtId="0" fontId="20" fillId="17" borderId="37" xfId="0" applyFont="1" applyFill="1" applyBorder="1" applyAlignment="1">
      <alignment horizontal="center" wrapText="1" readingOrder="1"/>
    </xf>
    <xf numFmtId="0" fontId="20" fillId="17" borderId="37" xfId="0" applyFont="1" applyFill="1" applyBorder="1" applyAlignment="1">
      <alignment horizontal="center" wrapText="1" readingOrder="1"/>
    </xf>
    <xf numFmtId="0" fontId="21" fillId="18" borderId="38" xfId="0" applyFont="1" applyFill="1" applyBorder="1" applyAlignment="1">
      <alignment horizontal="center" vertical="center" wrapText="1" readingOrder="1"/>
    </xf>
    <xf numFmtId="10" fontId="22" fillId="19" borderId="38" xfId="0" applyNumberFormat="1" applyFont="1" applyFill="1" applyBorder="1" applyAlignment="1">
      <alignment horizontal="center" wrapText="1" readingOrder="1"/>
    </xf>
    <xf numFmtId="0" fontId="20" fillId="15" borderId="39" xfId="0" applyFont="1" applyFill="1" applyBorder="1" applyAlignment="1">
      <alignment horizontal="center" vertical="center" wrapText="1" readingOrder="1"/>
    </xf>
    <xf numFmtId="0" fontId="23" fillId="16" borderId="36" xfId="0" applyFont="1" applyFill="1" applyBorder="1" applyAlignment="1">
      <alignment horizontal="center" vertical="center" wrapText="1" readingOrder="1"/>
    </xf>
    <xf numFmtId="0" fontId="23" fillId="17" borderId="36" xfId="0" applyFont="1" applyFill="1" applyBorder="1" applyAlignment="1">
      <alignment horizontal="center" vertical="center" wrapText="1" readingOrder="1"/>
    </xf>
    <xf numFmtId="0" fontId="23" fillId="16" borderId="37" xfId="0" applyFont="1" applyFill="1" applyBorder="1" applyAlignment="1">
      <alignment horizontal="center" vertical="center" wrapText="1" readingOrder="1"/>
    </xf>
    <xf numFmtId="0" fontId="23" fillId="17" borderId="37" xfId="0" applyFont="1" applyFill="1" applyBorder="1" applyAlignment="1">
      <alignment horizontal="center" vertical="center" wrapText="1" readingOrder="1"/>
    </xf>
    <xf numFmtId="10" fontId="22" fillId="0" borderId="38" xfId="0" applyNumberFormat="1" applyFont="1" applyBorder="1" applyAlignment="1">
      <alignment horizontal="center" wrapText="1" readingOrder="1"/>
    </xf>
    <xf numFmtId="0" fontId="25" fillId="0" borderId="0" xfId="4" applyFont="1" applyAlignment="1">
      <alignment horizontal="center" vertical="center"/>
    </xf>
    <xf numFmtId="0" fontId="24" fillId="0" borderId="0" xfId="4"/>
    <xf numFmtId="0" fontId="26" fillId="20" borderId="40" xfId="4" applyFont="1" applyFill="1" applyBorder="1" applyAlignment="1">
      <alignment horizontal="left" vertical="center"/>
    </xf>
    <xf numFmtId="0" fontId="24" fillId="0" borderId="0" xfId="4"/>
    <xf numFmtId="0" fontId="27" fillId="20" borderId="40" xfId="4" applyFont="1" applyFill="1" applyBorder="1"/>
    <xf numFmtId="164" fontId="27" fillId="20" borderId="41" xfId="4" applyNumberFormat="1" applyFont="1" applyFill="1" applyBorder="1"/>
    <xf numFmtId="164" fontId="27" fillId="20" borderId="42" xfId="4" applyNumberFormat="1" applyFont="1" applyFill="1" applyBorder="1"/>
    <xf numFmtId="0" fontId="28" fillId="0" borderId="43" xfId="4" applyFont="1" applyBorder="1"/>
    <xf numFmtId="0" fontId="28" fillId="0" borderId="44" xfId="4" applyFont="1" applyBorder="1"/>
    <xf numFmtId="0" fontId="28" fillId="0" borderId="45" xfId="4" applyFont="1" applyBorder="1"/>
    <xf numFmtId="0" fontId="28" fillId="0" borderId="46" xfId="4" applyFont="1" applyBorder="1"/>
    <xf numFmtId="0" fontId="28" fillId="0" borderId="43" xfId="4" applyFont="1" applyBorder="1" applyAlignment="1">
      <alignment horizontal="left" indent="1"/>
    </xf>
    <xf numFmtId="4" fontId="24" fillId="0" borderId="43" xfId="4" quotePrefix="1" applyNumberFormat="1" applyBorder="1"/>
    <xf numFmtId="4" fontId="24" fillId="0" borderId="0" xfId="4" quotePrefix="1" applyNumberFormat="1"/>
    <xf numFmtId="4" fontId="24" fillId="0" borderId="47" xfId="4" quotePrefix="1" applyNumberFormat="1" applyBorder="1"/>
    <xf numFmtId="4" fontId="24" fillId="0" borderId="43" xfId="4" applyNumberFormat="1" applyBorder="1"/>
    <xf numFmtId="4" fontId="24" fillId="0" borderId="0" xfId="4" applyNumberFormat="1"/>
    <xf numFmtId="4" fontId="24" fillId="0" borderId="47" xfId="4" applyNumberFormat="1" applyBorder="1"/>
    <xf numFmtId="0" fontId="28" fillId="0" borderId="43" xfId="4" applyFont="1" applyBorder="1" applyAlignment="1">
      <alignment horizontal="left"/>
    </xf>
    <xf numFmtId="0" fontId="28" fillId="0" borderId="43" xfId="4" applyFont="1" applyBorder="1" applyAlignment="1">
      <alignment horizontal="left" indent="2"/>
    </xf>
    <xf numFmtId="4" fontId="28" fillId="0" borderId="43" xfId="4" applyNumberFormat="1" applyFont="1" applyBorder="1" applyAlignment="1">
      <alignment horizontal="left"/>
    </xf>
    <xf numFmtId="4" fontId="28" fillId="0" borderId="0" xfId="4" applyNumberFormat="1" applyFont="1" applyAlignment="1">
      <alignment horizontal="left"/>
    </xf>
    <xf numFmtId="4" fontId="28" fillId="0" borderId="47" xfId="4" applyNumberFormat="1" applyFont="1" applyBorder="1" applyAlignment="1">
      <alignment horizontal="left"/>
    </xf>
    <xf numFmtId="4" fontId="27" fillId="0" borderId="43" xfId="4" applyNumberFormat="1" applyFont="1" applyBorder="1" applyAlignment="1">
      <alignment horizontal="left"/>
    </xf>
    <xf numFmtId="4" fontId="27" fillId="0" borderId="0" xfId="4" applyNumberFormat="1" applyFont="1" applyAlignment="1">
      <alignment horizontal="left"/>
    </xf>
    <xf numFmtId="4" fontId="27" fillId="0" borderId="47" xfId="4" applyNumberFormat="1" applyFont="1" applyBorder="1" applyAlignment="1">
      <alignment horizontal="left"/>
    </xf>
    <xf numFmtId="0" fontId="28" fillId="0" borderId="48" xfId="4" applyFont="1" applyBorder="1" applyAlignment="1">
      <alignment horizontal="left"/>
    </xf>
    <xf numFmtId="4" fontId="24" fillId="0" borderId="48" xfId="4" quotePrefix="1" applyNumberFormat="1" applyBorder="1"/>
    <xf numFmtId="4" fontId="24" fillId="0" borderId="49" xfId="4" quotePrefix="1" applyNumberFormat="1" applyBorder="1"/>
    <xf numFmtId="4" fontId="24" fillId="0" borderId="50" xfId="4" quotePrefix="1" applyNumberFormat="1" applyBorder="1"/>
    <xf numFmtId="0" fontId="24" fillId="0" borderId="44" xfId="4" applyBorder="1"/>
    <xf numFmtId="39" fontId="24" fillId="0" borderId="43" xfId="4" applyNumberFormat="1" applyBorder="1"/>
    <xf numFmtId="39" fontId="24" fillId="0" borderId="0" xfId="4" applyNumberFormat="1"/>
    <xf numFmtId="39" fontId="24" fillId="0" borderId="47" xfId="4" applyNumberFormat="1" applyBorder="1"/>
    <xf numFmtId="39" fontId="24" fillId="0" borderId="48" xfId="4" applyNumberFormat="1" applyBorder="1"/>
    <xf numFmtId="39" fontId="24" fillId="0" borderId="49" xfId="4" applyNumberFormat="1" applyBorder="1"/>
    <xf numFmtId="39" fontId="24" fillId="0" borderId="50" xfId="4" applyNumberFormat="1" applyBorder="1"/>
    <xf numFmtId="0" fontId="24" fillId="20" borderId="40" xfId="4" applyFill="1" applyBorder="1"/>
    <xf numFmtId="0" fontId="28" fillId="20" borderId="41" xfId="4" applyFont="1" applyFill="1" applyBorder="1"/>
    <xf numFmtId="0" fontId="28" fillId="20" borderId="42" xfId="4" applyFont="1" applyFill="1" applyBorder="1"/>
    <xf numFmtId="0" fontId="28" fillId="0" borderId="43" xfId="4" applyFont="1" applyBorder="1" applyAlignment="1">
      <alignment wrapText="1"/>
    </xf>
    <xf numFmtId="2" fontId="24" fillId="0" borderId="44" xfId="4" applyNumberFormat="1" applyBorder="1"/>
    <xf numFmtId="2" fontId="24" fillId="0" borderId="45" xfId="4" applyNumberFormat="1" applyBorder="1"/>
    <xf numFmtId="2" fontId="24" fillId="0" borderId="46" xfId="4" applyNumberFormat="1" applyBorder="1"/>
    <xf numFmtId="2" fontId="24" fillId="0" borderId="43" xfId="4" applyNumberFormat="1" applyBorder="1"/>
    <xf numFmtId="2" fontId="24" fillId="0" borderId="0" xfId="4" applyNumberFormat="1"/>
    <xf numFmtId="2" fontId="24" fillId="0" borderId="47" xfId="4" applyNumberFormat="1" applyBorder="1"/>
    <xf numFmtId="0" fontId="28" fillId="0" borderId="48" xfId="4" applyFont="1" applyBorder="1" applyAlignment="1">
      <alignment wrapText="1"/>
    </xf>
    <xf numFmtId="2" fontId="24" fillId="0" borderId="48" xfId="4" applyNumberFormat="1" applyBorder="1"/>
    <xf numFmtId="2" fontId="24" fillId="0" borderId="49" xfId="4" applyNumberFormat="1" applyBorder="1"/>
    <xf numFmtId="2" fontId="24" fillId="0" borderId="50" xfId="4" applyNumberFormat="1" applyBorder="1"/>
  </cellXfs>
  <cellStyles count="5">
    <cellStyle name="DescriptorColumnStyle" xfId="1" xr:uid="{FD32AC32-3871-4B8B-BBE0-10E91A80B954}"/>
    <cellStyle name="Normal" xfId="0" builtinId="0"/>
    <cellStyle name="Normal 2" xfId="4" xr:uid="{DD2F703F-EA0F-4BA0-9A0D-44F2C5CBF12A}"/>
    <cellStyle name="Normal 4" xfId="2" xr:uid="{C0607E0A-4CA5-4764-A4EE-2B8C15ACA623}"/>
    <cellStyle name="Percent 3" xfId="3" xr:uid="{F26E3833-3830-4603-8913-050FC44593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 Ltd: ROE Evolution FY18-22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'ITC Du Pont'!$B$26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'ITC Du Pont'!$A$27:$A$31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'ITC Du Pont'!$B$27:$B$31</c:f>
              <c:numCache>
                <c:formatCode>0.00%</c:formatCode>
                <c:ptCount val="5"/>
                <c:pt idx="0">
                  <c:v>0.2238710916571475</c:v>
                </c:pt>
                <c:pt idx="1">
                  <c:v>0.22482192019020866</c:v>
                </c:pt>
                <c:pt idx="2">
                  <c:v>0.25265034481649973</c:v>
                </c:pt>
                <c:pt idx="3">
                  <c:v>0.21318309186435278</c:v>
                </c:pt>
                <c:pt idx="4">
                  <c:v>0.25220898512251327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AB-4406-8640-0B0E66F5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18384"/>
        <c:axId val="443515056"/>
      </c:lineChart>
      <c:catAx>
        <c:axId val="4435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5056"/>
        <c:crosses val="autoZero"/>
        <c:auto val="1"/>
        <c:lblAlgn val="ctr"/>
        <c:lblOffset val="100"/>
        <c:noMultiLvlLbl val="0"/>
      </c:catAx>
      <c:valAx>
        <c:axId val="443515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HUL: ROE Evolution FY18-22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'HUL Du Pont'!$B$26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'HUL Du Pont'!$A$27:$A$31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'HUL Du Pont'!$B$27:$B$31</c:f>
              <c:numCache>
                <c:formatCode>0.00%</c:formatCode>
                <c:ptCount val="5"/>
                <c:pt idx="0">
                  <c:v>0.74980392156862752</c:v>
                </c:pt>
                <c:pt idx="1">
                  <c:v>0.82033784269893906</c:v>
                </c:pt>
                <c:pt idx="2">
                  <c:v>0.8653081510934395</c:v>
                </c:pt>
                <c:pt idx="3">
                  <c:v>0.29476056741140899</c:v>
                </c:pt>
                <c:pt idx="4">
                  <c:v>0.18464878275701663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EB-4427-BDC1-7F7C5E7A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18384"/>
        <c:axId val="443515056"/>
      </c:lineChart>
      <c:catAx>
        <c:axId val="4435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5056"/>
        <c:crosses val="autoZero"/>
        <c:auto val="1"/>
        <c:lblAlgn val="ctr"/>
        <c:lblOffset val="100"/>
        <c:noMultiLvlLbl val="0"/>
      </c:catAx>
      <c:valAx>
        <c:axId val="4435150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524000" cy="3619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DC89E8-290D-473B-8875-5A71E2170D4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361950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524000" cy="3619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549204-0B54-4BCE-BE80-21A3340C869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361950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524000" cy="3619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9734B9B-DABF-4C72-BFA4-B584FF69A5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361950"/>
        </a:xfrm>
        <a:prstGeom prst="rect">
          <a:avLst/>
        </a:prstGeom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497869</xdr:colOff>
      <xdr:row>43</xdr:row>
      <xdr:rowOff>147074</xdr:rowOff>
    </xdr:from>
    <xdr:to>
      <xdr:col>11</xdr:col>
      <xdr:colOff>457137</xdr:colOff>
      <xdr:row>58</xdr:row>
      <xdr:rowOff>32774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260F6-591E-4521-AE08-AE7737702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497869</xdr:colOff>
      <xdr:row>43</xdr:row>
      <xdr:rowOff>147074</xdr:rowOff>
    </xdr:from>
    <xdr:to>
      <xdr:col>11</xdr:col>
      <xdr:colOff>457137</xdr:colOff>
      <xdr:row>58</xdr:row>
      <xdr:rowOff>32774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56AA1-CE18-46B8-8F26-969D77E40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wcindia-my.sharepoint.com/personal/karanveer_grewal_pwc_com/Documents/%5bOld%5d%20Sales%20Transformation%20Accelerator/1.%20Design/Business%20Logic/Pepsi/Analyses%20thought%20o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y and analyses to be done"/>
      <sheetName val="Kantar Nielsen data found"/>
      <sheetName val="Product Portfolio"/>
      <sheetName val="Analysis Pairing"/>
      <sheetName val="Kept for Later"/>
      <sheetName val="Plan - 09.05.23"/>
      <sheetName val="New Analysis - Master Sheet"/>
      <sheetName val="Extra Notes"/>
      <sheetName val="Ayush plan"/>
      <sheetName val="Work plan for ayush"/>
      <sheetName val="Story and analyses to be do-old"/>
      <sheetName val="Categorized"/>
      <sheetName val="Market Review"/>
      <sheetName val="Competitive Dynamics"/>
      <sheetName val="Growth Opportunities"/>
      <sheetName val="Key Market Drivers"/>
      <sheetName val="Financial"/>
      <sheetName val="Consumer Trends &amp; Preferences"/>
      <sheetName val="Org"/>
      <sheetName val="Sheet10"/>
      <sheetName val="Sheet10 (2)"/>
      <sheetName val="Cannibalisation - Existing prod"/>
      <sheetName val="Top 10 brands"/>
      <sheetName val="Sheet11"/>
      <sheetName val="Sheet5"/>
      <sheetName val="Sheet1"/>
      <sheetName val="Sheet6"/>
      <sheetName val="Evolution of Average Pricing&gt;&gt;"/>
      <sheetName val="Salty"/>
      <sheetName val="Breakfast cereals"/>
      <sheetName val="Choc"/>
      <sheetName val="Dairy"/>
      <sheetName val="GDP Country Final data Overall"/>
      <sheetName val="India Avg Price - Categorywise"/>
      <sheetName val="Global Avg Price - Categorywise"/>
      <sheetName val="Sheet2"/>
      <sheetName val="Sweet Biscuits"/>
      <sheetName val="Sheet7"/>
      <sheetName val="Sheet4"/>
      <sheetName val="Pack Size Pivot"/>
      <sheetName val="Pack Size Pivot (2)"/>
      <sheetName val="Pack Size Dataset"/>
      <sheetName val="Rural Urban Growth Drivers"/>
      <sheetName val="India GDP Growth"/>
      <sheetName val="LT Foods M&amp;A Data"/>
      <sheetName val="KRBL M&amp;A Data"/>
      <sheetName val="Kohinoor M&amp;A Data"/>
      <sheetName val="Britannia M&amp;A Data"/>
      <sheetName val="HUL M&amp;A Data"/>
      <sheetName val="Marico M&amp;A Data"/>
      <sheetName val="Dabur M&amp;A Data"/>
      <sheetName val="ITC M&amp;A Data"/>
      <sheetName val="Adani Wilmar M&amp;A Data"/>
      <sheetName val="Nestle M&amp;A Data"/>
      <sheetName val="Tracxn Data"/>
      <sheetName val="Du Pont Sample&gt;&gt;"/>
      <sheetName val="Sheet9"/>
      <sheetName val="BS"/>
      <sheetName val="P&amp;L"/>
      <sheetName val="DuPont Analysis"/>
      <sheetName val="Actual Du Pont Analyses"/>
      <sheetName val="LT Foods&gt;&gt;"/>
      <sheetName val="Balance Sheet"/>
      <sheetName val="Income Statement"/>
      <sheetName val="Du Pont"/>
      <sheetName val="Overall"/>
      <sheetName val="KRBL"/>
      <sheetName val="Balance Sheet (2)"/>
      <sheetName val="Income Statement (2)"/>
      <sheetName val="Du Pont (2)"/>
      <sheetName val="Kohinoor"/>
      <sheetName val="Balance Sheet (3)"/>
      <sheetName val="Income Statement (3)"/>
      <sheetName val="Du Pont (3)"/>
      <sheetName val="Adani Wilmar"/>
      <sheetName val="Balance Sheet (4)"/>
      <sheetName val="Income Statement (4)"/>
      <sheetName val="Du Pont (4)"/>
      <sheetName val="ITC"/>
      <sheetName val="Balance Sheet (5)"/>
      <sheetName val="Income Statement (5)"/>
      <sheetName val="Du Pont (5)"/>
      <sheetName val="HUL&gt;&gt;"/>
      <sheetName val="Balance Sheet (6)"/>
      <sheetName val="Income Statement (6)"/>
      <sheetName val="Du Pont (6)"/>
      <sheetName val="Purchase Freq vs Volume Gr"/>
      <sheetName val="Volume Gr vs Price Gr"/>
      <sheetName val="Volume Gr vs Penetration G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8">
          <cell r="D28">
            <v>11802</v>
          </cell>
        </row>
        <row r="29">
          <cell r="D29">
            <v>61141</v>
          </cell>
        </row>
        <row r="30">
          <cell r="D30">
            <v>97810</v>
          </cell>
        </row>
        <row r="31">
          <cell r="D31">
            <v>33628</v>
          </cell>
        </row>
        <row r="37">
          <cell r="C37">
            <v>16</v>
          </cell>
          <cell r="D37">
            <v>797</v>
          </cell>
        </row>
        <row r="38">
          <cell r="C38">
            <v>15</v>
          </cell>
          <cell r="D38">
            <v>522</v>
          </cell>
        </row>
        <row r="39">
          <cell r="D39">
            <v>18301</v>
          </cell>
        </row>
      </sheetData>
      <sheetData sheetId="58">
        <row r="30">
          <cell r="C30">
            <v>22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26">
          <cell r="B26" t="str">
            <v>ROE</v>
          </cell>
        </row>
        <row r="27">
          <cell r="A27">
            <v>2018</v>
          </cell>
          <cell r="B27">
            <v>0.2238710916571475</v>
          </cell>
        </row>
        <row r="28">
          <cell r="A28">
            <v>2019</v>
          </cell>
          <cell r="B28">
            <v>0.22482192019020866</v>
          </cell>
        </row>
        <row r="29">
          <cell r="A29">
            <v>2020</v>
          </cell>
          <cell r="B29">
            <v>0.25265034481649973</v>
          </cell>
        </row>
        <row r="30">
          <cell r="A30">
            <v>2021</v>
          </cell>
          <cell r="B30">
            <v>0.21318309186435278</v>
          </cell>
        </row>
        <row r="31">
          <cell r="A31">
            <v>2022</v>
          </cell>
          <cell r="B31">
            <v>0.25220898512251327</v>
          </cell>
        </row>
      </sheetData>
      <sheetData sheetId="82"/>
      <sheetData sheetId="83"/>
      <sheetData sheetId="84"/>
      <sheetData sheetId="85">
        <row r="26">
          <cell r="B26" t="str">
            <v>ROE</v>
          </cell>
        </row>
        <row r="27">
          <cell r="A27">
            <v>2018</v>
          </cell>
          <cell r="B27">
            <v>0.74980392156862752</v>
          </cell>
        </row>
        <row r="28">
          <cell r="A28">
            <v>2019</v>
          </cell>
          <cell r="B28">
            <v>0.82033784269893906</v>
          </cell>
        </row>
        <row r="29">
          <cell r="A29">
            <v>2020</v>
          </cell>
          <cell r="B29">
            <v>0.8653081510934395</v>
          </cell>
        </row>
        <row r="30">
          <cell r="A30">
            <v>2021</v>
          </cell>
          <cell r="B30">
            <v>0.29476056741140899</v>
          </cell>
        </row>
        <row r="31">
          <cell r="A31">
            <v>2022</v>
          </cell>
          <cell r="B31">
            <v>0.18464878275701663</v>
          </cell>
        </row>
      </sheetData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3E38-2E8B-4D02-8FE0-F4C062FD3113}">
  <sheetPr>
    <tabColor theme="4" tint="-0.249977111117893"/>
  </sheetPr>
  <dimension ref="B2"/>
  <sheetViews>
    <sheetView tabSelected="1" workbookViewId="0"/>
  </sheetViews>
  <sheetFormatPr defaultRowHeight="15"/>
  <sheetData>
    <row r="2" spans="2:2" ht="15.75">
      <c r="B2" s="8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8A35-090E-4F38-A22C-63273210EC2B}">
  <sheetPr>
    <tabColor theme="4" tint="-0.249977111117893"/>
  </sheetPr>
  <dimension ref="B2:G2"/>
  <sheetViews>
    <sheetView workbookViewId="0">
      <selection activeCell="J20" sqref="J20"/>
    </sheetView>
  </sheetViews>
  <sheetFormatPr defaultRowHeight="15"/>
  <sheetData>
    <row r="2" spans="2:7" ht="15.75">
      <c r="B2" s="80"/>
      <c r="G2">
        <v>7441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BF82-A462-48A4-AE62-A18F9D9551C4}">
  <sheetPr>
    <tabColor theme="4" tint="0.79998168889431442"/>
  </sheetPr>
  <dimension ref="B2:L63"/>
  <sheetViews>
    <sheetView topLeftCell="A3" workbookViewId="0">
      <selection activeCell="J20" sqref="J20"/>
    </sheetView>
  </sheetViews>
  <sheetFormatPr defaultRowHeight="15"/>
  <cols>
    <col min="2" max="2" width="32.28515625" bestFit="1" customWidth="1"/>
    <col min="4" max="4" width="9" bestFit="1" customWidth="1"/>
    <col min="5" max="6" width="6.7109375" bestFit="1" customWidth="1"/>
    <col min="7" max="7" width="7.42578125" bestFit="1" customWidth="1"/>
    <col min="8" max="9" width="6.7109375" bestFit="1" customWidth="1"/>
    <col min="10" max="11" width="7.42578125" bestFit="1" customWidth="1"/>
    <col min="12" max="12" width="6.7109375" bestFit="1" customWidth="1"/>
  </cols>
  <sheetData>
    <row r="2" spans="2:12">
      <c r="B2" s="81" t="s">
        <v>22</v>
      </c>
      <c r="C2" s="82"/>
      <c r="D2" s="83">
        <v>41699</v>
      </c>
      <c r="E2" s="83">
        <v>42064</v>
      </c>
      <c r="F2" s="83">
        <v>42430</v>
      </c>
      <c r="G2" s="83">
        <v>7441</v>
      </c>
      <c r="H2" s="83">
        <v>43160</v>
      </c>
      <c r="I2" s="83">
        <v>43525</v>
      </c>
      <c r="J2" s="83">
        <v>43891</v>
      </c>
      <c r="K2" s="83">
        <v>44256</v>
      </c>
      <c r="L2" s="83">
        <v>44621</v>
      </c>
    </row>
    <row r="3" spans="2:12">
      <c r="B3" s="84" t="s">
        <v>23</v>
      </c>
      <c r="C3" s="85"/>
      <c r="D3" s="86">
        <v>13574</v>
      </c>
      <c r="E3" s="86">
        <v>14230</v>
      </c>
      <c r="F3" s="86">
        <v>14626</v>
      </c>
      <c r="G3" s="86">
        <v>15536</v>
      </c>
      <c r="H3" s="86">
        <v>17560</v>
      </c>
      <c r="I3" s="86">
        <v>18256</v>
      </c>
      <c r="J3" s="86">
        <v>19869</v>
      </c>
      <c r="K3" s="86">
        <v>68740</v>
      </c>
      <c r="L3" s="86">
        <v>70506</v>
      </c>
    </row>
    <row r="4" spans="2:12">
      <c r="B4" s="87" t="s">
        <v>24</v>
      </c>
      <c r="C4" s="85"/>
      <c r="D4" s="88">
        <f>D5-D6+SUM(D10:D13)</f>
        <v>4045.7</v>
      </c>
      <c r="E4" s="88">
        <f t="shared" ref="E4:L4" si="0">E5-E6+SUM(E10:E13)</f>
        <v>4248.46</v>
      </c>
      <c r="F4" s="88">
        <f t="shared" si="0"/>
        <v>4281</v>
      </c>
      <c r="G4" s="88">
        <f t="shared" si="0"/>
        <v>5364</v>
      </c>
      <c r="H4" s="88">
        <f t="shared" si="0"/>
        <v>5900</v>
      </c>
      <c r="I4" s="88">
        <f t="shared" si="0"/>
        <v>6342</v>
      </c>
      <c r="J4" s="88">
        <f t="shared" si="0"/>
        <v>7548</v>
      </c>
      <c r="K4" s="88">
        <f t="shared" si="0"/>
        <v>54523</v>
      </c>
      <c r="L4" s="88">
        <f t="shared" si="0"/>
        <v>54984</v>
      </c>
    </row>
    <row r="5" spans="2:12">
      <c r="B5" s="89" t="s">
        <v>25</v>
      </c>
      <c r="C5" s="85"/>
      <c r="D5" s="86">
        <v>5079</v>
      </c>
      <c r="E5" s="86">
        <v>5412</v>
      </c>
      <c r="F5" s="86">
        <v>5775</v>
      </c>
      <c r="G5" s="86">
        <v>5171</v>
      </c>
      <c r="H5" s="86">
        <v>5752</v>
      </c>
      <c r="I5" s="86">
        <v>6459</v>
      </c>
      <c r="J5" s="86">
        <v>7979</v>
      </c>
      <c r="K5" s="86">
        <v>54924</v>
      </c>
      <c r="L5" s="86">
        <v>55578</v>
      </c>
    </row>
    <row r="6" spans="2:12">
      <c r="B6" s="89" t="s">
        <v>26</v>
      </c>
      <c r="C6" s="85"/>
      <c r="D6" s="86">
        <v>2333</v>
      </c>
      <c r="E6" s="86">
        <v>2591</v>
      </c>
      <c r="F6" s="86">
        <v>2517</v>
      </c>
      <c r="G6" s="88">
        <v>752</v>
      </c>
      <c r="H6" s="86">
        <v>1224</v>
      </c>
      <c r="I6" s="86">
        <v>1744</v>
      </c>
      <c r="J6" s="86">
        <v>2500</v>
      </c>
      <c r="K6" s="86">
        <v>3481</v>
      </c>
      <c r="L6" s="86">
        <v>4105</v>
      </c>
    </row>
    <row r="7" spans="2:12">
      <c r="B7" s="89" t="s">
        <v>27</v>
      </c>
      <c r="C7" s="85"/>
      <c r="D7" s="90" t="s">
        <v>28</v>
      </c>
      <c r="E7" s="90" t="s">
        <v>28</v>
      </c>
      <c r="F7" s="90" t="s">
        <v>28</v>
      </c>
      <c r="G7" s="90" t="s">
        <v>28</v>
      </c>
      <c r="H7" s="90" t="s">
        <v>28</v>
      </c>
      <c r="I7" s="90" t="s">
        <v>28</v>
      </c>
      <c r="J7" s="90" t="s">
        <v>28</v>
      </c>
      <c r="K7" s="90" t="s">
        <v>28</v>
      </c>
      <c r="L7" s="90" t="s">
        <v>28</v>
      </c>
    </row>
    <row r="8" spans="2:12">
      <c r="B8" s="89" t="s">
        <v>29</v>
      </c>
      <c r="C8" s="85"/>
      <c r="D8" s="86">
        <v>2746</v>
      </c>
      <c r="E8" s="86">
        <v>2821</v>
      </c>
      <c r="F8" s="86">
        <v>3258</v>
      </c>
      <c r="G8" s="86">
        <v>4419</v>
      </c>
      <c r="H8" s="86">
        <v>4528</v>
      </c>
      <c r="I8" s="86">
        <v>4715</v>
      </c>
      <c r="J8" s="86">
        <v>5479</v>
      </c>
      <c r="K8" s="86">
        <v>51443</v>
      </c>
      <c r="L8" s="86">
        <v>51473</v>
      </c>
    </row>
    <row r="9" spans="2:12">
      <c r="B9" s="89" t="s">
        <v>30</v>
      </c>
      <c r="C9" s="85"/>
      <c r="D9" s="90" t="s">
        <v>28</v>
      </c>
      <c r="E9" s="90" t="s">
        <v>28</v>
      </c>
      <c r="F9" s="90" t="s">
        <v>28</v>
      </c>
      <c r="G9" s="90" t="s">
        <v>28</v>
      </c>
      <c r="H9" s="90" t="s">
        <v>28</v>
      </c>
      <c r="I9" s="90" t="s">
        <v>28</v>
      </c>
      <c r="J9" s="90" t="s">
        <v>28</v>
      </c>
      <c r="K9" s="90" t="s">
        <v>28</v>
      </c>
      <c r="L9" s="90" t="s">
        <v>28</v>
      </c>
    </row>
    <row r="10" spans="2:12">
      <c r="B10" s="89" t="s">
        <v>31</v>
      </c>
      <c r="C10" s="85"/>
      <c r="D10" s="88">
        <v>373</v>
      </c>
      <c r="E10" s="88">
        <v>516</v>
      </c>
      <c r="F10" s="88">
        <v>408</v>
      </c>
      <c r="G10" s="88">
        <v>229</v>
      </c>
      <c r="H10" s="88">
        <v>461</v>
      </c>
      <c r="I10" s="88">
        <v>406</v>
      </c>
      <c r="J10" s="88">
        <v>597</v>
      </c>
      <c r="K10" s="88">
        <v>745</v>
      </c>
      <c r="L10" s="86">
        <v>1313</v>
      </c>
    </row>
    <row r="11" spans="2:12">
      <c r="B11" s="89" t="s">
        <v>32</v>
      </c>
      <c r="C11" s="85"/>
      <c r="D11" s="88">
        <v>380</v>
      </c>
      <c r="E11" s="88">
        <v>324</v>
      </c>
      <c r="F11" s="88">
        <v>32</v>
      </c>
      <c r="G11" s="88">
        <v>6</v>
      </c>
      <c r="H11" s="88">
        <v>2</v>
      </c>
      <c r="I11" s="88">
        <v>2</v>
      </c>
      <c r="J11" s="88">
        <v>2</v>
      </c>
      <c r="K11" s="88">
        <v>2</v>
      </c>
      <c r="L11" s="88">
        <v>2</v>
      </c>
    </row>
    <row r="12" spans="2:12">
      <c r="B12" s="89" t="s">
        <v>33</v>
      </c>
      <c r="C12" s="85"/>
      <c r="D12" s="88">
        <v>546</v>
      </c>
      <c r="E12" s="88">
        <v>587</v>
      </c>
      <c r="F12" s="88">
        <v>550</v>
      </c>
      <c r="G12" s="88">
        <v>703</v>
      </c>
      <c r="H12" s="88">
        <v>902</v>
      </c>
      <c r="I12" s="86">
        <v>1207</v>
      </c>
      <c r="J12" s="86">
        <v>1467</v>
      </c>
      <c r="K12" s="86">
        <v>1715</v>
      </c>
      <c r="L12" s="86">
        <v>1570</v>
      </c>
    </row>
    <row r="13" spans="2:12">
      <c r="B13" s="89" t="s">
        <v>34</v>
      </c>
      <c r="C13" s="85"/>
      <c r="D13" s="88">
        <v>0.7</v>
      </c>
      <c r="E13" s="88">
        <v>0.46</v>
      </c>
      <c r="F13" s="88">
        <v>33</v>
      </c>
      <c r="G13" s="88">
        <v>7</v>
      </c>
      <c r="H13" s="88">
        <v>7</v>
      </c>
      <c r="I13" s="88">
        <v>12</v>
      </c>
      <c r="J13" s="88">
        <v>3</v>
      </c>
      <c r="K13" s="88">
        <v>618</v>
      </c>
      <c r="L13" s="88">
        <v>626</v>
      </c>
    </row>
    <row r="14" spans="2:12">
      <c r="B14" s="87" t="s">
        <v>35</v>
      </c>
      <c r="C14" s="85"/>
      <c r="D14" s="86">
        <v>9528</v>
      </c>
      <c r="E14" s="86">
        <v>9981</v>
      </c>
      <c r="F14" s="86">
        <v>10323</v>
      </c>
      <c r="G14" s="86">
        <v>10125</v>
      </c>
      <c r="H14" s="86">
        <v>11644</v>
      </c>
      <c r="I14" s="86">
        <v>11910</v>
      </c>
      <c r="J14" s="86">
        <v>12303</v>
      </c>
      <c r="K14" s="86">
        <v>14200</v>
      </c>
      <c r="L14" s="86">
        <v>15509</v>
      </c>
    </row>
    <row r="15" spans="2:12">
      <c r="B15" s="89" t="s">
        <v>36</v>
      </c>
      <c r="C15" s="85"/>
      <c r="D15" s="86">
        <v>2940</v>
      </c>
      <c r="E15" s="86">
        <v>2849</v>
      </c>
      <c r="F15" s="86">
        <v>2726</v>
      </c>
      <c r="G15" s="86">
        <v>2541</v>
      </c>
      <c r="H15" s="86">
        <v>2513</v>
      </c>
      <c r="I15" s="86">
        <v>2574</v>
      </c>
      <c r="J15" s="86">
        <v>2767</v>
      </c>
      <c r="K15" s="86">
        <v>3579</v>
      </c>
      <c r="L15" s="86">
        <v>4096</v>
      </c>
    </row>
    <row r="16" spans="2:12">
      <c r="B16" s="89" t="s">
        <v>37</v>
      </c>
      <c r="C16" s="85"/>
      <c r="D16" s="86">
        <v>1017</v>
      </c>
      <c r="E16" s="86">
        <v>1010</v>
      </c>
      <c r="F16" s="86">
        <v>1264</v>
      </c>
      <c r="G16" s="86">
        <v>1085</v>
      </c>
      <c r="H16" s="86">
        <v>1310</v>
      </c>
      <c r="I16" s="86">
        <v>1816</v>
      </c>
      <c r="J16" s="86">
        <v>1149</v>
      </c>
      <c r="K16" s="86">
        <v>1758</v>
      </c>
      <c r="L16" s="86">
        <v>2236</v>
      </c>
    </row>
    <row r="17" spans="2:12">
      <c r="B17" s="89" t="s">
        <v>38</v>
      </c>
      <c r="C17" s="85"/>
      <c r="D17" s="91">
        <v>2458</v>
      </c>
      <c r="E17" s="91">
        <v>2701</v>
      </c>
      <c r="F17" s="91">
        <v>2560</v>
      </c>
      <c r="G17" s="91">
        <v>3788</v>
      </c>
      <c r="H17" s="91">
        <v>2871</v>
      </c>
      <c r="I17" s="91">
        <v>2714</v>
      </c>
      <c r="J17" s="91">
        <v>1253</v>
      </c>
      <c r="K17" s="91">
        <v>2707</v>
      </c>
      <c r="L17" s="91">
        <v>3519</v>
      </c>
    </row>
    <row r="18" spans="2:12">
      <c r="B18" s="89" t="s">
        <v>39</v>
      </c>
      <c r="C18" s="85"/>
      <c r="D18" s="86">
        <v>2516</v>
      </c>
      <c r="E18" s="86">
        <v>2689</v>
      </c>
      <c r="F18" s="86">
        <v>3009</v>
      </c>
      <c r="G18" s="86">
        <v>1828</v>
      </c>
      <c r="H18" s="86">
        <v>3485</v>
      </c>
      <c r="I18" s="86">
        <v>3757</v>
      </c>
      <c r="J18" s="86">
        <v>5113</v>
      </c>
      <c r="K18" s="86">
        <v>4471</v>
      </c>
      <c r="L18" s="86">
        <v>3846</v>
      </c>
    </row>
    <row r="19" spans="2:12">
      <c r="B19" s="89" t="s">
        <v>40</v>
      </c>
      <c r="C19" s="85"/>
      <c r="D19" s="88">
        <v>275</v>
      </c>
      <c r="E19" s="88">
        <v>300</v>
      </c>
      <c r="F19" s="88">
        <v>480</v>
      </c>
      <c r="G19" s="88">
        <v>594</v>
      </c>
      <c r="H19" s="86">
        <v>1254</v>
      </c>
      <c r="I19" s="88">
        <v>860</v>
      </c>
      <c r="J19" s="86">
        <v>1131</v>
      </c>
      <c r="K19" s="86">
        <v>1278</v>
      </c>
      <c r="L19" s="86">
        <v>1294</v>
      </c>
    </row>
    <row r="20" spans="2:12">
      <c r="B20" s="89" t="s">
        <v>41</v>
      </c>
      <c r="C20" s="85"/>
      <c r="D20" s="88">
        <v>322</v>
      </c>
      <c r="E20" s="88">
        <v>432</v>
      </c>
      <c r="F20" s="88">
        <v>284</v>
      </c>
      <c r="G20" s="88">
        <v>289</v>
      </c>
      <c r="H20" s="88">
        <v>211</v>
      </c>
      <c r="I20" s="88">
        <v>189</v>
      </c>
      <c r="J20" s="88">
        <v>890</v>
      </c>
      <c r="K20" s="88">
        <v>407</v>
      </c>
      <c r="L20" s="88">
        <v>518</v>
      </c>
    </row>
    <row r="21" spans="2:12">
      <c r="B21" s="84" t="s">
        <v>42</v>
      </c>
      <c r="C21" s="85"/>
      <c r="D21" s="86">
        <v>13574</v>
      </c>
      <c r="E21" s="86">
        <v>14230</v>
      </c>
      <c r="F21" s="86">
        <v>14626</v>
      </c>
      <c r="G21" s="86">
        <v>15536</v>
      </c>
      <c r="H21" s="86">
        <v>17560</v>
      </c>
      <c r="I21" s="86">
        <v>18256</v>
      </c>
      <c r="J21" s="86">
        <v>19869</v>
      </c>
      <c r="K21" s="86">
        <v>68740</v>
      </c>
      <c r="L21" s="86">
        <v>70506</v>
      </c>
    </row>
    <row r="22" spans="2:12">
      <c r="B22" s="87" t="s">
        <v>43</v>
      </c>
      <c r="C22" s="85"/>
      <c r="D22" s="86">
        <v>3537</v>
      </c>
      <c r="E22" s="86">
        <v>4027</v>
      </c>
      <c r="F22" s="86">
        <v>6573</v>
      </c>
      <c r="G22" s="86">
        <v>6744</v>
      </c>
      <c r="H22" s="86">
        <v>7281</v>
      </c>
      <c r="I22" s="86">
        <v>7867</v>
      </c>
      <c r="J22" s="86">
        <v>8229</v>
      </c>
      <c r="K22" s="86">
        <v>47674</v>
      </c>
      <c r="L22" s="86">
        <v>49061</v>
      </c>
    </row>
    <row r="23" spans="2:12">
      <c r="B23" s="89" t="s">
        <v>44</v>
      </c>
      <c r="C23" s="85"/>
      <c r="D23" s="88">
        <v>216</v>
      </c>
      <c r="E23" s="88">
        <v>216</v>
      </c>
      <c r="F23" s="88">
        <v>216</v>
      </c>
      <c r="G23" s="88">
        <v>216</v>
      </c>
      <c r="H23" s="88">
        <v>216</v>
      </c>
      <c r="I23" s="88">
        <v>216</v>
      </c>
      <c r="J23" s="88">
        <v>216</v>
      </c>
      <c r="K23" s="88">
        <v>235</v>
      </c>
      <c r="L23" s="88">
        <v>235</v>
      </c>
    </row>
    <row r="24" spans="2:12">
      <c r="B24" s="89" t="s">
        <v>45</v>
      </c>
      <c r="C24" s="85"/>
      <c r="D24" s="90" t="s">
        <v>28</v>
      </c>
      <c r="E24" s="90" t="s">
        <v>28</v>
      </c>
      <c r="F24" s="90" t="s">
        <v>28</v>
      </c>
      <c r="G24" s="90" t="s">
        <v>28</v>
      </c>
      <c r="H24" s="90" t="s">
        <v>28</v>
      </c>
      <c r="I24" s="90" t="s">
        <v>28</v>
      </c>
      <c r="J24" s="90" t="s">
        <v>28</v>
      </c>
      <c r="K24" s="90" t="s">
        <v>28</v>
      </c>
      <c r="L24" s="90" t="s">
        <v>28</v>
      </c>
    </row>
    <row r="25" spans="2:12">
      <c r="B25" s="89" t="s">
        <v>46</v>
      </c>
      <c r="C25" s="85"/>
      <c r="D25" s="86">
        <v>3278</v>
      </c>
      <c r="E25" s="86">
        <v>3768</v>
      </c>
      <c r="F25" s="86">
        <v>6314</v>
      </c>
      <c r="G25" s="86">
        <v>6499</v>
      </c>
      <c r="H25" s="86">
        <v>7036</v>
      </c>
      <c r="I25" s="86">
        <v>7627</v>
      </c>
      <c r="J25" s="86">
        <v>7998</v>
      </c>
      <c r="K25" s="86">
        <v>47434</v>
      </c>
      <c r="L25" s="86">
        <v>48826</v>
      </c>
    </row>
    <row r="26" spans="2:12">
      <c r="B26" s="87" t="s">
        <v>47</v>
      </c>
      <c r="C26" s="85"/>
      <c r="D26" s="86">
        <v>1098</v>
      </c>
      <c r="E26" s="88">
        <v>976</v>
      </c>
      <c r="F26" s="88">
        <v>966</v>
      </c>
      <c r="G26" s="86">
        <v>1056</v>
      </c>
      <c r="H26" s="86">
        <v>1372</v>
      </c>
      <c r="I26" s="86">
        <v>1704</v>
      </c>
      <c r="J26" s="86">
        <v>2306</v>
      </c>
      <c r="K26" s="86">
        <v>9943</v>
      </c>
      <c r="L26" s="86">
        <v>10139</v>
      </c>
    </row>
    <row r="27" spans="2:12">
      <c r="B27" s="89" t="s">
        <v>48</v>
      </c>
      <c r="C27" s="85"/>
      <c r="D27" s="88">
        <v>8.44</v>
      </c>
      <c r="E27" s="88">
        <v>7</v>
      </c>
      <c r="F27" s="88" t="s">
        <v>28</v>
      </c>
      <c r="G27" s="88" t="s">
        <v>28</v>
      </c>
      <c r="H27" s="88" t="s">
        <v>28</v>
      </c>
      <c r="I27" s="88" t="s">
        <v>28</v>
      </c>
      <c r="J27" s="88" t="s">
        <v>28</v>
      </c>
      <c r="K27" s="88" t="s">
        <v>28</v>
      </c>
      <c r="L27" s="88" t="s">
        <v>28</v>
      </c>
    </row>
    <row r="28" spans="2:12">
      <c r="B28" s="89" t="s">
        <v>49</v>
      </c>
      <c r="C28" s="85"/>
      <c r="D28" s="90" t="s">
        <v>28</v>
      </c>
      <c r="E28" s="90" t="s">
        <v>28</v>
      </c>
      <c r="F28" s="90" t="s">
        <v>28</v>
      </c>
      <c r="G28" s="90" t="s">
        <v>28</v>
      </c>
      <c r="H28" s="90" t="s">
        <v>28</v>
      </c>
      <c r="I28" s="88" t="s">
        <v>28</v>
      </c>
      <c r="J28" s="88" t="s">
        <v>28</v>
      </c>
      <c r="K28" s="88" t="s">
        <v>28</v>
      </c>
      <c r="L28" s="88" t="s">
        <v>28</v>
      </c>
    </row>
    <row r="29" spans="2:12">
      <c r="B29" s="89" t="s">
        <v>50</v>
      </c>
      <c r="C29" s="85"/>
      <c r="D29" s="88">
        <v>-179.55</v>
      </c>
      <c r="E29" s="88">
        <v>-199.42</v>
      </c>
      <c r="F29" s="88">
        <v>-167</v>
      </c>
      <c r="G29" s="88">
        <v>-170</v>
      </c>
      <c r="H29" s="88">
        <v>-302</v>
      </c>
      <c r="I29" s="88">
        <v>-373</v>
      </c>
      <c r="J29" s="88">
        <v>-284</v>
      </c>
      <c r="K29" s="86">
        <v>5971</v>
      </c>
      <c r="L29" s="86">
        <v>6130</v>
      </c>
    </row>
    <row r="30" spans="2:12">
      <c r="B30" s="89" t="s">
        <v>51</v>
      </c>
      <c r="C30" s="85"/>
      <c r="D30" s="88">
        <v>286</v>
      </c>
      <c r="E30" s="88">
        <v>172</v>
      </c>
      <c r="F30" s="88">
        <v>204</v>
      </c>
      <c r="G30" s="88">
        <v>280</v>
      </c>
      <c r="H30" s="88">
        <v>316</v>
      </c>
      <c r="I30" s="88">
        <v>394</v>
      </c>
      <c r="J30" s="88">
        <v>939</v>
      </c>
      <c r="K30" s="86">
        <v>1027</v>
      </c>
      <c r="L30" s="86">
        <v>1098</v>
      </c>
    </row>
    <row r="31" spans="2:12">
      <c r="B31" s="89" t="s">
        <v>52</v>
      </c>
      <c r="C31" s="85"/>
      <c r="D31" s="88">
        <v>984</v>
      </c>
      <c r="E31" s="88">
        <v>996</v>
      </c>
      <c r="F31" s="88">
        <v>929</v>
      </c>
      <c r="G31" s="88">
        <v>946</v>
      </c>
      <c r="H31" s="86">
        <v>1358</v>
      </c>
      <c r="I31" s="86">
        <v>1683</v>
      </c>
      <c r="J31" s="86">
        <v>1651</v>
      </c>
      <c r="K31" s="86">
        <v>2945</v>
      </c>
      <c r="L31" s="86">
        <v>2911</v>
      </c>
    </row>
    <row r="32" spans="2:12">
      <c r="B32" s="87" t="s">
        <v>53</v>
      </c>
      <c r="C32" s="85"/>
      <c r="D32" s="86">
        <v>8917</v>
      </c>
      <c r="E32" s="86">
        <v>9202</v>
      </c>
      <c r="F32" s="86">
        <v>7067</v>
      </c>
      <c r="G32" s="86">
        <v>7714</v>
      </c>
      <c r="H32" s="86">
        <v>8887</v>
      </c>
      <c r="I32" s="86">
        <v>8667</v>
      </c>
      <c r="J32" s="86">
        <v>9317</v>
      </c>
      <c r="K32" s="86">
        <v>11103</v>
      </c>
      <c r="L32" s="86">
        <v>11280</v>
      </c>
    </row>
    <row r="33" spans="2:12">
      <c r="B33" s="89" t="s">
        <v>54</v>
      </c>
      <c r="C33" s="85"/>
      <c r="D33" s="86">
        <v>5825</v>
      </c>
      <c r="E33" s="86">
        <v>5506</v>
      </c>
      <c r="F33" s="86">
        <v>5685</v>
      </c>
      <c r="G33" s="86">
        <v>6186</v>
      </c>
      <c r="H33" s="86">
        <v>7170</v>
      </c>
      <c r="I33" s="86">
        <v>7206</v>
      </c>
      <c r="J33" s="86">
        <v>7535</v>
      </c>
      <c r="K33" s="86">
        <v>8802</v>
      </c>
      <c r="L33" s="86">
        <v>9068</v>
      </c>
    </row>
    <row r="34" spans="2:12">
      <c r="B34" s="89" t="s">
        <v>55</v>
      </c>
      <c r="C34" s="85"/>
      <c r="D34" s="86">
        <v>37.14</v>
      </c>
      <c r="E34" s="86">
        <v>36.04</v>
      </c>
      <c r="F34" s="86">
        <v>177</v>
      </c>
      <c r="G34" s="86">
        <v>277</v>
      </c>
      <c r="H34" s="86" t="s">
        <v>28</v>
      </c>
      <c r="I34" s="86">
        <v>99</v>
      </c>
      <c r="J34" s="86" t="s">
        <v>28</v>
      </c>
      <c r="K34" s="86" t="s">
        <v>28</v>
      </c>
      <c r="L34" s="88" t="s">
        <v>28</v>
      </c>
    </row>
    <row r="35" spans="2:12">
      <c r="B35" s="89" t="s">
        <v>56</v>
      </c>
      <c r="C35" s="85"/>
      <c r="D35" s="88">
        <v>967</v>
      </c>
      <c r="E35" s="88">
        <v>952</v>
      </c>
      <c r="F35" s="88">
        <v>912</v>
      </c>
      <c r="G35" s="88">
        <v>859</v>
      </c>
      <c r="H35" s="86">
        <v>1029</v>
      </c>
      <c r="I35" s="88">
        <v>839</v>
      </c>
      <c r="J35" s="86">
        <v>1360</v>
      </c>
      <c r="K35" s="86">
        <v>1794</v>
      </c>
      <c r="L35" s="86">
        <v>1866</v>
      </c>
    </row>
    <row r="36" spans="2:12">
      <c r="B36" s="89" t="s">
        <v>57</v>
      </c>
      <c r="C36" s="85"/>
      <c r="D36" s="86">
        <v>2088</v>
      </c>
      <c r="E36" s="86">
        <v>2708</v>
      </c>
      <c r="F36" s="88">
        <v>293</v>
      </c>
      <c r="G36" s="88">
        <v>392</v>
      </c>
      <c r="H36" s="88">
        <v>688</v>
      </c>
      <c r="I36" s="88">
        <v>523</v>
      </c>
      <c r="J36" s="88">
        <v>422</v>
      </c>
      <c r="K36" s="88">
        <v>507</v>
      </c>
      <c r="L36" s="88">
        <v>346</v>
      </c>
    </row>
    <row r="47" spans="2:12">
      <c r="B47" s="92" t="s">
        <v>22</v>
      </c>
      <c r="C47" s="82"/>
      <c r="D47" s="83">
        <v>41699</v>
      </c>
      <c r="E47" s="83">
        <v>42064</v>
      </c>
      <c r="F47" s="83">
        <v>42430</v>
      </c>
      <c r="G47" s="83">
        <v>42795</v>
      </c>
      <c r="H47" s="83">
        <v>43160</v>
      </c>
      <c r="I47" s="83">
        <v>43525</v>
      </c>
      <c r="J47" s="83">
        <v>43891</v>
      </c>
      <c r="K47" s="83">
        <v>44256</v>
      </c>
      <c r="L47" s="83">
        <v>44621</v>
      </c>
    </row>
    <row r="48" spans="2:12">
      <c r="B48" s="84" t="s">
        <v>42</v>
      </c>
      <c r="C48" s="85"/>
      <c r="D48" s="86">
        <v>13574</v>
      </c>
      <c r="E48" s="86">
        <v>14230</v>
      </c>
      <c r="F48" s="86">
        <v>14626</v>
      </c>
      <c r="G48" s="86">
        <v>15536</v>
      </c>
      <c r="H48" s="86">
        <v>17560</v>
      </c>
      <c r="I48" s="86">
        <v>18256</v>
      </c>
      <c r="J48" s="86">
        <v>19869</v>
      </c>
      <c r="K48" s="86">
        <v>68740</v>
      </c>
      <c r="L48" s="86">
        <v>70506</v>
      </c>
    </row>
    <row r="49" spans="2:12">
      <c r="B49" s="87" t="s">
        <v>43</v>
      </c>
      <c r="C49" s="85"/>
      <c r="D49" s="86">
        <v>3537</v>
      </c>
      <c r="E49" s="86">
        <v>4027</v>
      </c>
      <c r="F49" s="86">
        <v>6573</v>
      </c>
      <c r="G49" s="86">
        <v>6744</v>
      </c>
      <c r="H49" s="86">
        <v>7281</v>
      </c>
      <c r="I49" s="86">
        <v>7867</v>
      </c>
      <c r="J49" s="86">
        <v>8229</v>
      </c>
      <c r="K49" s="86">
        <v>47674</v>
      </c>
      <c r="L49" s="86">
        <v>49061</v>
      </c>
    </row>
    <row r="50" spans="2:12">
      <c r="B50" s="89" t="s">
        <v>44</v>
      </c>
      <c r="C50" s="85"/>
      <c r="D50" s="88">
        <v>216</v>
      </c>
      <c r="E50" s="88">
        <v>216</v>
      </c>
      <c r="F50" s="88">
        <v>216</v>
      </c>
      <c r="G50" s="88">
        <v>216</v>
      </c>
      <c r="H50" s="88">
        <v>216</v>
      </c>
      <c r="I50" s="88">
        <v>216</v>
      </c>
      <c r="J50" s="88">
        <v>216</v>
      </c>
      <c r="K50" s="88">
        <v>235</v>
      </c>
      <c r="L50" s="88">
        <v>235</v>
      </c>
    </row>
    <row r="51" spans="2:12">
      <c r="B51" s="89" t="s">
        <v>45</v>
      </c>
      <c r="C51" s="85"/>
      <c r="D51" s="90" t="s">
        <v>28</v>
      </c>
      <c r="E51" s="90" t="s">
        <v>28</v>
      </c>
      <c r="F51" s="90" t="s">
        <v>28</v>
      </c>
      <c r="G51" s="90" t="s">
        <v>28</v>
      </c>
      <c r="H51" s="90" t="s">
        <v>28</v>
      </c>
      <c r="I51" s="90" t="s">
        <v>28</v>
      </c>
      <c r="J51" s="90" t="s">
        <v>28</v>
      </c>
      <c r="K51" s="90" t="s">
        <v>28</v>
      </c>
      <c r="L51" s="90" t="s">
        <v>28</v>
      </c>
    </row>
    <row r="52" spans="2:12">
      <c r="B52" s="89" t="s">
        <v>46</v>
      </c>
      <c r="C52" s="85"/>
      <c r="D52" s="86">
        <v>3278</v>
      </c>
      <c r="E52" s="86">
        <v>3768</v>
      </c>
      <c r="F52" s="86">
        <v>6314</v>
      </c>
      <c r="G52" s="86">
        <v>6499</v>
      </c>
      <c r="H52" s="86">
        <v>7036</v>
      </c>
      <c r="I52" s="86">
        <v>7627</v>
      </c>
      <c r="J52" s="86">
        <v>7998</v>
      </c>
      <c r="K52" s="86">
        <v>47434</v>
      </c>
      <c r="L52" s="86">
        <v>48826</v>
      </c>
    </row>
    <row r="53" spans="2:12">
      <c r="B53" s="87" t="s">
        <v>47</v>
      </c>
      <c r="C53" s="85"/>
      <c r="D53" s="86">
        <v>1098</v>
      </c>
      <c r="E53" s="88">
        <v>976</v>
      </c>
      <c r="F53" s="88">
        <v>966</v>
      </c>
      <c r="G53" s="86">
        <v>1056</v>
      </c>
      <c r="H53" s="86">
        <v>1372</v>
      </c>
      <c r="I53" s="86">
        <v>1704</v>
      </c>
      <c r="J53" s="86">
        <v>2306</v>
      </c>
      <c r="K53" s="86">
        <v>9943</v>
      </c>
      <c r="L53" s="86">
        <v>10139</v>
      </c>
    </row>
    <row r="54" spans="2:12">
      <c r="B54" s="89" t="s">
        <v>48</v>
      </c>
      <c r="C54" s="85"/>
      <c r="D54" s="88">
        <v>8.44</v>
      </c>
      <c r="E54" s="88">
        <v>7</v>
      </c>
      <c r="F54" s="88" t="s">
        <v>28</v>
      </c>
      <c r="G54" s="88" t="s">
        <v>28</v>
      </c>
      <c r="H54" s="88" t="s">
        <v>28</v>
      </c>
      <c r="I54" s="88" t="s">
        <v>28</v>
      </c>
      <c r="J54" s="88" t="s">
        <v>28</v>
      </c>
      <c r="K54" s="88" t="s">
        <v>28</v>
      </c>
      <c r="L54" s="88" t="s">
        <v>28</v>
      </c>
    </row>
    <row r="55" spans="2:12">
      <c r="B55" s="89" t="s">
        <v>49</v>
      </c>
      <c r="C55" s="85"/>
      <c r="D55" s="90" t="s">
        <v>28</v>
      </c>
      <c r="E55" s="90" t="s">
        <v>28</v>
      </c>
      <c r="F55" s="90" t="s">
        <v>28</v>
      </c>
      <c r="G55" s="90" t="s">
        <v>28</v>
      </c>
      <c r="H55" s="90" t="s">
        <v>28</v>
      </c>
      <c r="I55" s="88" t="s">
        <v>28</v>
      </c>
      <c r="J55" s="88" t="s">
        <v>28</v>
      </c>
      <c r="K55" s="88" t="s">
        <v>28</v>
      </c>
      <c r="L55" s="88" t="s">
        <v>28</v>
      </c>
    </row>
    <row r="56" spans="2:12">
      <c r="B56" s="89" t="s">
        <v>50</v>
      </c>
      <c r="C56" s="85"/>
      <c r="D56" s="88">
        <v>-179.55</v>
      </c>
      <c r="E56" s="88">
        <v>-199.42</v>
      </c>
      <c r="F56" s="88">
        <v>-167</v>
      </c>
      <c r="G56" s="88">
        <v>-170</v>
      </c>
      <c r="H56" s="88">
        <v>-302</v>
      </c>
      <c r="I56" s="88">
        <v>-373</v>
      </c>
      <c r="J56" s="88">
        <v>-284</v>
      </c>
      <c r="K56" s="86">
        <v>5971</v>
      </c>
      <c r="L56" s="86">
        <v>6130</v>
      </c>
    </row>
    <row r="57" spans="2:12">
      <c r="B57" s="89" t="s">
        <v>51</v>
      </c>
      <c r="C57" s="85"/>
      <c r="D57" s="88">
        <v>286</v>
      </c>
      <c r="E57" s="88">
        <v>172</v>
      </c>
      <c r="F57" s="88">
        <v>204</v>
      </c>
      <c r="G57" s="88">
        <v>280</v>
      </c>
      <c r="H57" s="88">
        <v>316</v>
      </c>
      <c r="I57" s="88">
        <v>394</v>
      </c>
      <c r="J57" s="88">
        <v>939</v>
      </c>
      <c r="K57" s="86">
        <v>1027</v>
      </c>
      <c r="L57" s="86">
        <v>1098</v>
      </c>
    </row>
    <row r="58" spans="2:12">
      <c r="B58" s="89" t="s">
        <v>52</v>
      </c>
      <c r="C58" s="85"/>
      <c r="D58" s="88">
        <v>984</v>
      </c>
      <c r="E58" s="88">
        <v>996</v>
      </c>
      <c r="F58" s="88">
        <v>929</v>
      </c>
      <c r="G58" s="88">
        <v>946</v>
      </c>
      <c r="H58" s="86">
        <v>1358</v>
      </c>
      <c r="I58" s="86">
        <v>1683</v>
      </c>
      <c r="J58" s="86">
        <v>1651</v>
      </c>
      <c r="K58" s="86">
        <v>2945</v>
      </c>
      <c r="L58" s="86">
        <v>2911</v>
      </c>
    </row>
    <row r="59" spans="2:12">
      <c r="B59" s="87" t="s">
        <v>53</v>
      </c>
      <c r="C59" s="85"/>
      <c r="D59" s="86">
        <v>8917</v>
      </c>
      <c r="E59" s="86">
        <v>9202</v>
      </c>
      <c r="F59" s="86">
        <v>7067</v>
      </c>
      <c r="G59" s="86">
        <v>7714</v>
      </c>
      <c r="H59" s="86">
        <v>8887</v>
      </c>
      <c r="I59" s="86">
        <v>8667</v>
      </c>
      <c r="J59" s="86">
        <v>9317</v>
      </c>
      <c r="K59" s="86">
        <v>11103</v>
      </c>
      <c r="L59" s="86">
        <v>11280</v>
      </c>
    </row>
    <row r="60" spans="2:12">
      <c r="B60" s="89" t="s">
        <v>54</v>
      </c>
      <c r="C60" s="85"/>
      <c r="D60" s="86">
        <v>5825</v>
      </c>
      <c r="E60" s="86">
        <v>5506</v>
      </c>
      <c r="F60" s="86">
        <v>5685</v>
      </c>
      <c r="G60" s="86">
        <v>6186</v>
      </c>
      <c r="H60" s="86">
        <v>7170</v>
      </c>
      <c r="I60" s="86">
        <v>7206</v>
      </c>
      <c r="J60" s="86">
        <v>7535</v>
      </c>
      <c r="K60" s="86">
        <v>8802</v>
      </c>
      <c r="L60" s="86">
        <v>9068</v>
      </c>
    </row>
    <row r="61" spans="2:12">
      <c r="B61" s="89" t="s">
        <v>55</v>
      </c>
      <c r="C61" s="85"/>
      <c r="D61" s="86">
        <v>37.14</v>
      </c>
      <c r="E61" s="86">
        <v>36.04</v>
      </c>
      <c r="F61" s="86">
        <v>177</v>
      </c>
      <c r="G61" s="86">
        <v>277</v>
      </c>
      <c r="H61" s="86" t="s">
        <v>28</v>
      </c>
      <c r="I61" s="86">
        <v>99</v>
      </c>
      <c r="J61" s="86" t="s">
        <v>28</v>
      </c>
      <c r="K61" s="86" t="s">
        <v>28</v>
      </c>
      <c r="L61" s="88" t="s">
        <v>28</v>
      </c>
    </row>
    <row r="62" spans="2:12">
      <c r="B62" s="89" t="s">
        <v>56</v>
      </c>
      <c r="C62" s="85"/>
      <c r="D62" s="88">
        <v>967</v>
      </c>
      <c r="E62" s="88">
        <v>952</v>
      </c>
      <c r="F62" s="88">
        <v>912</v>
      </c>
      <c r="G62" s="88">
        <v>859</v>
      </c>
      <c r="H62" s="86">
        <v>1029</v>
      </c>
      <c r="I62" s="88">
        <v>839</v>
      </c>
      <c r="J62" s="86">
        <v>1360</v>
      </c>
      <c r="K62" s="86">
        <v>1794</v>
      </c>
      <c r="L62" s="86">
        <v>1866</v>
      </c>
    </row>
    <row r="63" spans="2:12">
      <c r="B63" s="89" t="s">
        <v>57</v>
      </c>
      <c r="C63" s="85"/>
      <c r="D63" s="86">
        <v>2088</v>
      </c>
      <c r="E63" s="86">
        <v>2708</v>
      </c>
      <c r="F63" s="88">
        <v>293</v>
      </c>
      <c r="G63" s="88">
        <v>392</v>
      </c>
      <c r="H63" s="88">
        <v>688</v>
      </c>
      <c r="I63" s="88">
        <v>523</v>
      </c>
      <c r="J63" s="88">
        <v>422</v>
      </c>
      <c r="K63" s="88">
        <v>507</v>
      </c>
      <c r="L63" s="88">
        <v>346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91B3-4F5F-4F45-A6ED-7173DD35BE80}">
  <sheetPr>
    <tabColor theme="4" tint="0.79998168889431442"/>
  </sheetPr>
  <dimension ref="A2:L35"/>
  <sheetViews>
    <sheetView workbookViewId="0">
      <selection activeCell="J20" sqref="J20"/>
    </sheetView>
  </sheetViews>
  <sheetFormatPr defaultRowHeight="15"/>
  <cols>
    <col min="1" max="1" width="23.140625" bestFit="1" customWidth="1"/>
    <col min="2" max="2" width="41" bestFit="1" customWidth="1"/>
    <col min="4" max="4" width="8.5703125" bestFit="1" customWidth="1"/>
    <col min="5" max="5" width="7.42578125" bestFit="1" customWidth="1"/>
    <col min="6" max="6" width="6.7109375" bestFit="1" customWidth="1"/>
    <col min="7" max="8" width="8.5703125" bestFit="1" customWidth="1"/>
    <col min="9" max="9" width="7.42578125" bestFit="1" customWidth="1"/>
    <col min="10" max="10" width="6.7109375" bestFit="1" customWidth="1"/>
    <col min="11" max="11" width="8.5703125" bestFit="1" customWidth="1"/>
    <col min="12" max="12" width="7.42578125" bestFit="1" customWidth="1"/>
  </cols>
  <sheetData>
    <row r="2" spans="1:12">
      <c r="A2" t="s">
        <v>58</v>
      </c>
      <c r="B2" s="81" t="s">
        <v>22</v>
      </c>
      <c r="C2" s="82"/>
      <c r="D2" s="83">
        <v>41699</v>
      </c>
      <c r="E2" s="83">
        <v>42064</v>
      </c>
      <c r="F2" s="83">
        <v>42430</v>
      </c>
      <c r="G2" s="83">
        <v>7441</v>
      </c>
      <c r="H2" s="83">
        <v>43160</v>
      </c>
      <c r="I2" s="83">
        <v>43525</v>
      </c>
      <c r="J2" s="83">
        <v>43891</v>
      </c>
      <c r="K2" s="83">
        <v>44256</v>
      </c>
      <c r="L2" s="83">
        <v>44621</v>
      </c>
    </row>
    <row r="3" spans="1:12">
      <c r="B3" s="93" t="s">
        <v>60</v>
      </c>
      <c r="C3" s="85"/>
      <c r="D3" s="86">
        <v>29234</v>
      </c>
      <c r="E3" s="86">
        <v>31972</v>
      </c>
      <c r="F3" s="86">
        <v>32186</v>
      </c>
      <c r="G3" s="86">
        <v>33162</v>
      </c>
      <c r="H3" s="86">
        <v>35545</v>
      </c>
      <c r="I3" s="86">
        <v>39310</v>
      </c>
      <c r="J3" s="86">
        <v>39783</v>
      </c>
      <c r="K3" s="86">
        <v>47028</v>
      </c>
      <c r="L3" s="86">
        <v>52446</v>
      </c>
    </row>
    <row r="4" spans="1:12">
      <c r="B4" s="93" t="s">
        <v>61</v>
      </c>
      <c r="C4" s="85"/>
      <c r="D4" s="91">
        <v>1563</v>
      </c>
      <c r="E4" s="91">
        <v>1931</v>
      </c>
      <c r="F4" s="91">
        <v>2430</v>
      </c>
      <c r="G4" s="91">
        <v>2597</v>
      </c>
      <c r="H4" s="90">
        <v>693</v>
      </c>
      <c r="I4" s="90" t="s">
        <v>28</v>
      </c>
      <c r="J4" s="90" t="s">
        <v>28</v>
      </c>
      <c r="K4" s="90" t="s">
        <v>28</v>
      </c>
      <c r="L4" s="90" t="s">
        <v>28</v>
      </c>
    </row>
    <row r="5" spans="1:12">
      <c r="B5" s="84" t="s">
        <v>62</v>
      </c>
      <c r="C5" s="85"/>
      <c r="D5" s="86">
        <v>29234</v>
      </c>
      <c r="E5" s="86">
        <v>31972</v>
      </c>
      <c r="F5" s="86">
        <v>32186</v>
      </c>
      <c r="G5" s="86">
        <v>33162</v>
      </c>
      <c r="H5" s="86">
        <v>35545</v>
      </c>
      <c r="I5" s="86">
        <v>39310</v>
      </c>
      <c r="J5" s="86">
        <v>39783</v>
      </c>
      <c r="K5" s="86">
        <v>47028</v>
      </c>
      <c r="L5" s="86">
        <v>52446</v>
      </c>
    </row>
    <row r="6" spans="1:12">
      <c r="B6" s="84" t="s">
        <v>63</v>
      </c>
      <c r="C6" s="85"/>
      <c r="D6" s="86">
        <v>24509</v>
      </c>
      <c r="E6" s="86">
        <v>26562</v>
      </c>
      <c r="F6" s="86">
        <v>26169</v>
      </c>
      <c r="G6" s="86">
        <v>26822</v>
      </c>
      <c r="H6" s="86">
        <v>28046</v>
      </c>
      <c r="I6" s="86">
        <v>30430</v>
      </c>
      <c r="J6" s="86">
        <v>29922</v>
      </c>
      <c r="K6" s="86">
        <v>35402</v>
      </c>
      <c r="L6" s="86">
        <v>39589</v>
      </c>
    </row>
    <row r="7" spans="1:12">
      <c r="B7" s="89" t="s">
        <v>64</v>
      </c>
      <c r="C7" s="85"/>
      <c r="D7" s="88">
        <v>-171.3</v>
      </c>
      <c r="E7" s="88">
        <v>57.04</v>
      </c>
      <c r="F7" s="88">
        <v>83</v>
      </c>
      <c r="G7" s="88">
        <v>144</v>
      </c>
      <c r="H7" s="88">
        <v>-72</v>
      </c>
      <c r="I7" s="88">
        <v>12</v>
      </c>
      <c r="J7" s="88">
        <v>-108</v>
      </c>
      <c r="K7" s="88">
        <v>-405</v>
      </c>
      <c r="L7" s="88">
        <v>-22</v>
      </c>
    </row>
    <row r="8" spans="1:12">
      <c r="B8" s="89" t="s">
        <v>65</v>
      </c>
      <c r="C8" s="85"/>
      <c r="D8" s="86">
        <v>12645</v>
      </c>
      <c r="E8" s="86">
        <v>13509</v>
      </c>
      <c r="F8" s="86">
        <v>13184</v>
      </c>
      <c r="G8" s="86">
        <v>13606</v>
      </c>
      <c r="H8" s="86">
        <v>14233</v>
      </c>
      <c r="I8" s="86">
        <v>15845</v>
      </c>
      <c r="J8" s="86">
        <v>15697</v>
      </c>
      <c r="K8" s="86">
        <v>20141</v>
      </c>
      <c r="L8" s="86">
        <v>22871</v>
      </c>
    </row>
    <row r="9" spans="1:12">
      <c r="B9" s="89" t="s">
        <v>66</v>
      </c>
      <c r="C9" s="85"/>
      <c r="D9" s="86">
        <v>3483</v>
      </c>
      <c r="E9" s="86">
        <v>3916</v>
      </c>
      <c r="F9" s="86">
        <v>3870</v>
      </c>
      <c r="G9" s="86">
        <v>3578</v>
      </c>
      <c r="H9" s="86">
        <v>3649</v>
      </c>
      <c r="I9" s="86">
        <v>3731</v>
      </c>
      <c r="J9" s="86">
        <v>3824</v>
      </c>
      <c r="K9" s="86">
        <v>3622</v>
      </c>
      <c r="L9" s="86">
        <v>4206</v>
      </c>
    </row>
    <row r="10" spans="1:12">
      <c r="B10" s="89" t="s">
        <v>67</v>
      </c>
      <c r="C10" s="85"/>
      <c r="D10" s="86">
        <v>1573</v>
      </c>
      <c r="E10" s="86">
        <v>1724</v>
      </c>
      <c r="F10" s="86">
        <v>1680</v>
      </c>
      <c r="G10" s="86">
        <v>1743</v>
      </c>
      <c r="H10" s="86">
        <v>1860</v>
      </c>
      <c r="I10" s="86">
        <v>1875</v>
      </c>
      <c r="J10" s="86">
        <v>1820</v>
      </c>
      <c r="K10" s="86">
        <v>2358</v>
      </c>
      <c r="L10" s="86">
        <v>2545</v>
      </c>
    </row>
    <row r="11" spans="1:12">
      <c r="B11" s="89" t="s">
        <v>68</v>
      </c>
      <c r="C11" s="85"/>
      <c r="D11" s="86">
        <v>5029</v>
      </c>
      <c r="E11" s="86">
        <v>5404</v>
      </c>
      <c r="F11" s="86">
        <v>5178</v>
      </c>
      <c r="G11" s="86">
        <v>5058</v>
      </c>
      <c r="H11" s="86">
        <v>5700</v>
      </c>
      <c r="I11" s="86">
        <v>6206</v>
      </c>
      <c r="J11" s="86">
        <v>6220</v>
      </c>
      <c r="K11" s="86">
        <v>6497</v>
      </c>
      <c r="L11" s="86">
        <v>6618</v>
      </c>
    </row>
    <row r="12" spans="1:12">
      <c r="B12" s="89" t="s">
        <v>69</v>
      </c>
      <c r="C12" s="85"/>
      <c r="D12" s="88">
        <v>363</v>
      </c>
      <c r="E12" s="88">
        <v>347</v>
      </c>
      <c r="F12" s="88">
        <v>309</v>
      </c>
      <c r="G12" s="88">
        <v>295</v>
      </c>
      <c r="H12" s="88">
        <v>295</v>
      </c>
      <c r="I12" s="88">
        <v>308</v>
      </c>
      <c r="J12" s="88">
        <v>110</v>
      </c>
      <c r="K12" s="88">
        <v>339</v>
      </c>
      <c r="L12" s="88">
        <v>318</v>
      </c>
    </row>
    <row r="13" spans="1:12">
      <c r="B13" s="89" t="s">
        <v>70</v>
      </c>
      <c r="C13" s="85"/>
      <c r="D13" s="88">
        <v>549</v>
      </c>
      <c r="E13" s="88">
        <v>530</v>
      </c>
      <c r="F13" s="88">
        <v>567</v>
      </c>
      <c r="G13" s="88">
        <v>944</v>
      </c>
      <c r="H13" s="88">
        <v>905</v>
      </c>
      <c r="I13" s="88">
        <v>904</v>
      </c>
      <c r="J13" s="88">
        <v>675</v>
      </c>
      <c r="K13" s="88">
        <v>652</v>
      </c>
      <c r="L13" s="88">
        <v>699</v>
      </c>
    </row>
    <row r="14" spans="1:12">
      <c r="B14" s="89" t="s">
        <v>71</v>
      </c>
      <c r="C14" s="85"/>
      <c r="D14" s="86">
        <v>1038</v>
      </c>
      <c r="E14" s="86">
        <v>1075</v>
      </c>
      <c r="F14" s="86">
        <v>1298</v>
      </c>
      <c r="G14" s="86">
        <v>1454</v>
      </c>
      <c r="H14" s="86">
        <v>1476</v>
      </c>
      <c r="I14" s="86">
        <v>1549</v>
      </c>
      <c r="J14" s="86">
        <v>1684</v>
      </c>
      <c r="K14" s="86">
        <v>2198</v>
      </c>
      <c r="L14" s="86">
        <v>2354</v>
      </c>
    </row>
    <row r="15" spans="1:12">
      <c r="B15" s="84" t="s">
        <v>72</v>
      </c>
      <c r="C15" s="85"/>
      <c r="D15" s="86">
        <v>4725</v>
      </c>
      <c r="E15" s="86">
        <v>5410</v>
      </c>
      <c r="F15" s="86">
        <v>6017</v>
      </c>
      <c r="G15" s="86">
        <v>6340</v>
      </c>
      <c r="H15" s="86">
        <v>7499</v>
      </c>
      <c r="I15" s="86">
        <v>8880</v>
      </c>
      <c r="J15" s="86">
        <v>9861</v>
      </c>
      <c r="K15" s="86">
        <v>11626</v>
      </c>
      <c r="L15" s="86">
        <v>12857</v>
      </c>
    </row>
    <row r="16" spans="1:12">
      <c r="B16" s="84" t="s">
        <v>73</v>
      </c>
      <c r="C16" s="85"/>
      <c r="D16" s="88">
        <v>591</v>
      </c>
      <c r="E16" s="88">
        <v>570</v>
      </c>
      <c r="F16" s="88">
        <v>426</v>
      </c>
      <c r="G16" s="88">
        <v>369</v>
      </c>
      <c r="H16" s="88">
        <v>384</v>
      </c>
      <c r="I16" s="88">
        <v>550</v>
      </c>
      <c r="J16" s="88">
        <v>632</v>
      </c>
      <c r="K16" s="88">
        <v>410</v>
      </c>
      <c r="L16" s="88">
        <v>258</v>
      </c>
    </row>
    <row r="17" spans="2:12">
      <c r="B17" s="84" t="s">
        <v>74</v>
      </c>
      <c r="C17" s="85"/>
      <c r="D17" s="88">
        <v>40.68</v>
      </c>
      <c r="E17" s="88">
        <v>17.7</v>
      </c>
      <c r="F17" s="88">
        <v>17</v>
      </c>
      <c r="G17" s="88">
        <v>35</v>
      </c>
      <c r="H17" s="88">
        <v>26</v>
      </c>
      <c r="I17" s="88">
        <v>33</v>
      </c>
      <c r="J17" s="88">
        <v>118</v>
      </c>
      <c r="K17" s="88">
        <v>117</v>
      </c>
      <c r="L17" s="88">
        <v>106</v>
      </c>
    </row>
    <row r="18" spans="2:12">
      <c r="B18" s="93" t="s">
        <v>75</v>
      </c>
      <c r="C18" s="85"/>
      <c r="D18" s="86">
        <v>5275</v>
      </c>
      <c r="E18" s="86">
        <v>5963</v>
      </c>
      <c r="F18" s="86">
        <v>6426</v>
      </c>
      <c r="G18" s="86">
        <v>6674</v>
      </c>
      <c r="H18" s="86">
        <v>7857</v>
      </c>
      <c r="I18" s="86">
        <v>9397</v>
      </c>
      <c r="J18" s="86">
        <v>10375</v>
      </c>
      <c r="K18" s="86">
        <v>11919</v>
      </c>
      <c r="L18" s="86">
        <v>13009</v>
      </c>
    </row>
    <row r="19" spans="2:12">
      <c r="B19" s="93" t="s">
        <v>76</v>
      </c>
      <c r="C19" s="85"/>
      <c r="D19" s="88">
        <v>296</v>
      </c>
      <c r="E19" s="88">
        <v>322</v>
      </c>
      <c r="F19" s="88">
        <v>353</v>
      </c>
      <c r="G19" s="88">
        <v>432</v>
      </c>
      <c r="H19" s="88">
        <v>520</v>
      </c>
      <c r="I19" s="88">
        <v>565</v>
      </c>
      <c r="J19" s="86">
        <v>1002</v>
      </c>
      <c r="K19" s="86">
        <v>1074</v>
      </c>
      <c r="L19" s="86">
        <v>1091</v>
      </c>
    </row>
    <row r="20" spans="2:12">
      <c r="B20" s="93" t="s">
        <v>77</v>
      </c>
      <c r="C20" s="85"/>
      <c r="D20" s="86">
        <v>4980</v>
      </c>
      <c r="E20" s="86">
        <v>5640</v>
      </c>
      <c r="F20" s="86">
        <v>6073</v>
      </c>
      <c r="G20" s="86">
        <v>6242</v>
      </c>
      <c r="H20" s="86">
        <v>7337</v>
      </c>
      <c r="I20" s="86">
        <v>8832</v>
      </c>
      <c r="J20" s="86">
        <v>9373</v>
      </c>
      <c r="K20" s="86">
        <v>10845</v>
      </c>
      <c r="L20" s="86">
        <v>11918</v>
      </c>
    </row>
    <row r="21" spans="2:12">
      <c r="B21" s="93" t="s">
        <v>78</v>
      </c>
      <c r="C21" s="85"/>
      <c r="D21" s="90">
        <v>236</v>
      </c>
      <c r="E21" s="90">
        <v>679</v>
      </c>
      <c r="F21" s="88">
        <v>-31</v>
      </c>
      <c r="G21" s="90">
        <v>237</v>
      </c>
      <c r="H21" s="90">
        <v>-33</v>
      </c>
      <c r="I21" s="90">
        <v>-228</v>
      </c>
      <c r="J21" s="88">
        <v>-200</v>
      </c>
      <c r="K21" s="90">
        <v>-239</v>
      </c>
      <c r="L21" s="90">
        <v>-44</v>
      </c>
    </row>
    <row r="22" spans="2:12">
      <c r="B22" s="84" t="s">
        <v>79</v>
      </c>
      <c r="C22" s="85"/>
      <c r="D22" s="86">
        <v>5215</v>
      </c>
      <c r="E22" s="86">
        <v>6320</v>
      </c>
      <c r="F22" s="86">
        <v>6033</v>
      </c>
      <c r="G22" s="86">
        <v>6479</v>
      </c>
      <c r="H22" s="86">
        <v>7304</v>
      </c>
      <c r="I22" s="86">
        <v>8604</v>
      </c>
      <c r="J22" s="86">
        <v>9173</v>
      </c>
      <c r="K22" s="86">
        <v>10606</v>
      </c>
      <c r="L22" s="86">
        <v>11874</v>
      </c>
    </row>
    <row r="23" spans="2:12">
      <c r="B23" s="93" t="s">
        <v>80</v>
      </c>
      <c r="C23" s="85"/>
      <c r="D23" s="86">
        <v>1259</v>
      </c>
      <c r="E23" s="86">
        <v>1944</v>
      </c>
      <c r="F23" s="86">
        <v>1875</v>
      </c>
      <c r="G23" s="86">
        <v>1977</v>
      </c>
      <c r="H23" s="86">
        <v>2079</v>
      </c>
      <c r="I23" s="86">
        <v>2544</v>
      </c>
      <c r="J23" s="86">
        <v>2409</v>
      </c>
      <c r="K23" s="86">
        <v>2606</v>
      </c>
      <c r="L23" s="86">
        <v>2987</v>
      </c>
    </row>
    <row r="24" spans="2:12">
      <c r="B24" s="84" t="s">
        <v>81</v>
      </c>
      <c r="C24" s="85"/>
      <c r="D24" s="86">
        <v>3956</v>
      </c>
      <c r="E24" s="86">
        <v>4376</v>
      </c>
      <c r="F24" s="86">
        <v>4158</v>
      </c>
      <c r="G24" s="86">
        <v>4502</v>
      </c>
      <c r="H24" s="86">
        <v>5225</v>
      </c>
      <c r="I24" s="86">
        <v>6060</v>
      </c>
      <c r="J24" s="86">
        <v>6764</v>
      </c>
      <c r="K24" s="86">
        <v>8000</v>
      </c>
      <c r="L24" s="86">
        <v>8887</v>
      </c>
    </row>
    <row r="25" spans="2:12">
      <c r="B25" s="93" t="s">
        <v>82</v>
      </c>
      <c r="C25" s="85"/>
      <c r="D25" s="88">
        <v>0</v>
      </c>
      <c r="E25" s="88">
        <v>0</v>
      </c>
      <c r="F25" s="88">
        <v>-7</v>
      </c>
      <c r="G25" s="88">
        <v>-12</v>
      </c>
      <c r="H25" s="88">
        <v>2</v>
      </c>
      <c r="I25" s="88">
        <v>0</v>
      </c>
      <c r="J25" s="88">
        <v>-8</v>
      </c>
      <c r="K25" s="88">
        <v>-1</v>
      </c>
      <c r="L25" s="88">
        <v>5</v>
      </c>
    </row>
    <row r="26" spans="2:12">
      <c r="B26" s="93" t="s">
        <v>83</v>
      </c>
      <c r="C26" s="85"/>
      <c r="D26" s="88">
        <v>-10.17</v>
      </c>
      <c r="E26" s="88">
        <v>-12.43</v>
      </c>
      <c r="F26" s="88">
        <v>-12</v>
      </c>
      <c r="G26" s="88">
        <v>-14</v>
      </c>
      <c r="H26" s="88">
        <v>-13</v>
      </c>
      <c r="I26" s="88">
        <v>-6</v>
      </c>
      <c r="J26" s="88">
        <v>-8</v>
      </c>
      <c r="K26" s="88">
        <v>-4</v>
      </c>
      <c r="L26" s="88">
        <v>-13</v>
      </c>
    </row>
    <row r="27" spans="2:12">
      <c r="B27" s="93" t="s">
        <v>84</v>
      </c>
      <c r="C27" s="85"/>
      <c r="D27" s="90" t="s">
        <v>28</v>
      </c>
      <c r="E27" s="90" t="s">
        <v>28</v>
      </c>
      <c r="F27" s="88">
        <v>-9</v>
      </c>
      <c r="G27" s="88" t="s">
        <v>28</v>
      </c>
      <c r="H27" s="88" t="s">
        <v>28</v>
      </c>
      <c r="I27" s="88" t="s">
        <v>28</v>
      </c>
      <c r="J27" s="88" t="s">
        <v>28</v>
      </c>
      <c r="K27" s="88" t="s">
        <v>28</v>
      </c>
      <c r="L27" s="90" t="s">
        <v>28</v>
      </c>
    </row>
    <row r="28" spans="2:12">
      <c r="B28" s="84" t="s">
        <v>85</v>
      </c>
      <c r="C28" s="85"/>
      <c r="D28" s="86">
        <v>3946</v>
      </c>
      <c r="E28" s="86">
        <v>4363</v>
      </c>
      <c r="F28" s="86">
        <v>4139</v>
      </c>
      <c r="G28" s="86">
        <v>4476</v>
      </c>
      <c r="H28" s="86">
        <v>5214</v>
      </c>
      <c r="I28" s="86">
        <v>6054</v>
      </c>
      <c r="J28" s="86">
        <v>6748</v>
      </c>
      <c r="K28" s="86">
        <v>7995</v>
      </c>
      <c r="L28" s="86">
        <v>8879</v>
      </c>
    </row>
    <row r="29" spans="2:12">
      <c r="B29" s="95" t="s">
        <v>86</v>
      </c>
      <c r="C29" s="96"/>
      <c r="D29" s="97">
        <v>3.66</v>
      </c>
      <c r="E29" s="97">
        <v>3.56</v>
      </c>
      <c r="F29" s="97">
        <v>3.3</v>
      </c>
      <c r="G29" s="97">
        <v>3.26</v>
      </c>
      <c r="H29" s="97">
        <v>3.01</v>
      </c>
      <c r="I29" s="97">
        <v>2.78</v>
      </c>
      <c r="J29" s="97">
        <v>2.71</v>
      </c>
      <c r="K29" s="97">
        <v>2.52</v>
      </c>
      <c r="L29" s="97">
        <v>2.4900000000000002</v>
      </c>
    </row>
    <row r="32" spans="2:12">
      <c r="B32" t="s">
        <v>19</v>
      </c>
      <c r="D32">
        <f>SUM(D15:D16)</f>
        <v>5316</v>
      </c>
      <c r="E32">
        <f t="shared" ref="E32:L32" si="0">SUM(E15:E16)</f>
        <v>5980</v>
      </c>
      <c r="F32">
        <f t="shared" si="0"/>
        <v>6443</v>
      </c>
      <c r="G32">
        <f t="shared" si="0"/>
        <v>6709</v>
      </c>
      <c r="H32">
        <f t="shared" si="0"/>
        <v>7883</v>
      </c>
      <c r="I32">
        <f t="shared" si="0"/>
        <v>9430</v>
      </c>
      <c r="J32">
        <f t="shared" si="0"/>
        <v>10493</v>
      </c>
      <c r="K32">
        <f t="shared" si="0"/>
        <v>12036</v>
      </c>
      <c r="L32">
        <f t="shared" si="0"/>
        <v>13115</v>
      </c>
    </row>
    <row r="33" spans="2:12">
      <c r="B33" t="s">
        <v>87</v>
      </c>
      <c r="D33">
        <f>D32-D19</f>
        <v>5020</v>
      </c>
      <c r="E33">
        <f t="shared" ref="E33:L33" si="1">E32-E19</f>
        <v>5658</v>
      </c>
      <c r="F33">
        <f t="shared" si="1"/>
        <v>6090</v>
      </c>
      <c r="G33">
        <f t="shared" si="1"/>
        <v>6277</v>
      </c>
      <c r="H33">
        <f t="shared" si="1"/>
        <v>7363</v>
      </c>
      <c r="I33">
        <f t="shared" si="1"/>
        <v>8865</v>
      </c>
      <c r="J33">
        <f t="shared" si="1"/>
        <v>9491</v>
      </c>
      <c r="K33">
        <f t="shared" si="1"/>
        <v>10962</v>
      </c>
      <c r="L33">
        <f t="shared" si="1"/>
        <v>12024</v>
      </c>
    </row>
    <row r="34" spans="2:12">
      <c r="B34" t="s">
        <v>88</v>
      </c>
      <c r="D34">
        <f>D33-D17</f>
        <v>4979.32</v>
      </c>
      <c r="E34">
        <f t="shared" ref="E34:L34" si="2">E33-E17</f>
        <v>5640.3</v>
      </c>
      <c r="F34">
        <f t="shared" si="2"/>
        <v>6073</v>
      </c>
      <c r="G34">
        <f t="shared" si="2"/>
        <v>6242</v>
      </c>
      <c r="H34">
        <f t="shared" si="2"/>
        <v>7337</v>
      </c>
      <c r="I34">
        <f t="shared" si="2"/>
        <v>8832</v>
      </c>
      <c r="J34">
        <f t="shared" si="2"/>
        <v>9373</v>
      </c>
      <c r="K34">
        <f t="shared" si="2"/>
        <v>10845</v>
      </c>
      <c r="L34">
        <f t="shared" si="2"/>
        <v>11918</v>
      </c>
    </row>
    <row r="35" spans="2:12">
      <c r="B35" t="s">
        <v>20</v>
      </c>
      <c r="D35">
        <f>D34-D23</f>
        <v>3720.3199999999997</v>
      </c>
      <c r="E35">
        <f t="shared" ref="E35:L35" si="3">E34-E23</f>
        <v>3696.3</v>
      </c>
      <c r="F35">
        <f t="shared" si="3"/>
        <v>4198</v>
      </c>
      <c r="G35">
        <f t="shared" si="3"/>
        <v>4265</v>
      </c>
      <c r="H35">
        <f t="shared" si="3"/>
        <v>5258</v>
      </c>
      <c r="I35">
        <f t="shared" si="3"/>
        <v>6288</v>
      </c>
      <c r="J35">
        <f t="shared" si="3"/>
        <v>6964</v>
      </c>
      <c r="K35">
        <f t="shared" si="3"/>
        <v>8239</v>
      </c>
      <c r="L35">
        <f t="shared" si="3"/>
        <v>8931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7665-6459-45C0-9A51-6A82D9045012}">
  <sheetPr>
    <tabColor theme="4" tint="0.79998168889431442"/>
  </sheetPr>
  <dimension ref="A1:AC44"/>
  <sheetViews>
    <sheetView topLeftCell="A26" zoomScale="59" zoomScaleNormal="59" workbookViewId="0">
      <selection activeCell="A26" sqref="A26"/>
    </sheetView>
  </sheetViews>
  <sheetFormatPr defaultRowHeight="15"/>
  <cols>
    <col min="1" max="1" width="15" bestFit="1" customWidth="1"/>
    <col min="2" max="2" width="12.28515625" bestFit="1" customWidth="1"/>
    <col min="3" max="3" width="2" bestFit="1" customWidth="1"/>
    <col min="4" max="4" width="10" bestFit="1" customWidth="1"/>
    <col min="5" max="5" width="2" bestFit="1" customWidth="1"/>
    <col min="6" max="6" width="13.7109375" bestFit="1" customWidth="1"/>
    <col min="7" max="7" width="2" bestFit="1" customWidth="1"/>
    <col min="8" max="8" width="20.42578125" bestFit="1" customWidth="1"/>
    <col min="9" max="9" width="2" bestFit="1" customWidth="1"/>
    <col min="10" max="10" width="17" bestFit="1" customWidth="1"/>
    <col min="11" max="11" width="2" bestFit="1" customWidth="1"/>
    <col min="12" max="12" width="18.5703125" bestFit="1" customWidth="1"/>
    <col min="16" max="16" width="7.42578125" bestFit="1" customWidth="1"/>
    <col min="17" max="17" width="9.28515625" bestFit="1" customWidth="1"/>
    <col min="18" max="18" width="11.140625" bestFit="1" customWidth="1"/>
    <col min="19" max="19" width="11.28515625" bestFit="1" customWidth="1"/>
    <col min="20" max="20" width="7.7109375" bestFit="1" customWidth="1"/>
    <col min="21" max="21" width="13.85546875" bestFit="1" customWidth="1"/>
    <col min="22" max="22" width="13.7109375" bestFit="1" customWidth="1"/>
  </cols>
  <sheetData>
    <row r="1" spans="1:29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spans="1:29" ht="15.75">
      <c r="A2" s="98"/>
      <c r="B2" s="99"/>
      <c r="C2" s="98"/>
      <c r="D2" s="98"/>
      <c r="E2" s="98"/>
      <c r="F2" s="98"/>
      <c r="G2" s="98">
        <v>7441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 spans="1:29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 spans="1:29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 spans="1:29">
      <c r="A5" s="100" t="s">
        <v>89</v>
      </c>
      <c r="B5" s="101" t="s">
        <v>90</v>
      </c>
      <c r="C5" s="102" t="s">
        <v>91</v>
      </c>
      <c r="D5" s="102" t="s">
        <v>92</v>
      </c>
      <c r="E5" s="102" t="s">
        <v>93</v>
      </c>
      <c r="F5" s="102" t="s">
        <v>94</v>
      </c>
      <c r="G5" s="102" t="s">
        <v>93</v>
      </c>
      <c r="H5" s="102" t="s">
        <v>95</v>
      </c>
      <c r="I5" s="102" t="s">
        <v>93</v>
      </c>
      <c r="J5" s="102" t="s">
        <v>96</v>
      </c>
      <c r="K5" s="102" t="s">
        <v>93</v>
      </c>
      <c r="L5" s="103" t="s">
        <v>97</v>
      </c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 spans="1:29">
      <c r="A6" s="104"/>
      <c r="B6" s="105"/>
      <c r="C6" s="104"/>
      <c r="D6" s="105"/>
      <c r="E6" s="104"/>
      <c r="F6" s="105"/>
      <c r="G6" s="104"/>
      <c r="H6" s="105"/>
      <c r="I6" s="104"/>
      <c r="J6" s="105"/>
      <c r="K6" s="104"/>
      <c r="L6" s="105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 spans="1:29">
      <c r="A7" s="104"/>
      <c r="B7" s="106" t="s">
        <v>98</v>
      </c>
      <c r="C7" s="107" t="s">
        <v>91</v>
      </c>
      <c r="D7" s="108" t="s">
        <v>98</v>
      </c>
      <c r="E7" s="107" t="s">
        <v>93</v>
      </c>
      <c r="F7" s="108" t="s">
        <v>88</v>
      </c>
      <c r="G7" s="107" t="s">
        <v>93</v>
      </c>
      <c r="H7" s="108" t="s">
        <v>87</v>
      </c>
      <c r="I7" s="107" t="s">
        <v>93</v>
      </c>
      <c r="J7" s="108" t="s">
        <v>99</v>
      </c>
      <c r="K7" s="107" t="s">
        <v>93</v>
      </c>
      <c r="L7" s="109" t="s">
        <v>100</v>
      </c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 spans="1:29">
      <c r="A8" s="104"/>
      <c r="B8" s="110" t="s">
        <v>101</v>
      </c>
      <c r="C8" s="111"/>
      <c r="D8" s="112" t="s">
        <v>88</v>
      </c>
      <c r="E8" s="111"/>
      <c r="F8" s="112" t="s">
        <v>87</v>
      </c>
      <c r="G8" s="111"/>
      <c r="H8" s="112" t="s">
        <v>99</v>
      </c>
      <c r="I8" s="111"/>
      <c r="J8" s="112" t="s">
        <v>100</v>
      </c>
      <c r="K8" s="111"/>
      <c r="L8" s="113" t="s">
        <v>101</v>
      </c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 spans="1:29">
      <c r="A9" s="104"/>
      <c r="B9" s="105"/>
      <c r="C9" s="114"/>
      <c r="D9" s="115"/>
      <c r="E9" s="114"/>
      <c r="F9" s="115"/>
      <c r="G9" s="114"/>
      <c r="H9" s="115"/>
      <c r="I9" s="114"/>
      <c r="J9" s="115"/>
      <c r="K9" s="114"/>
      <c r="L9" s="10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>
      <c r="A10" s="116">
        <v>2022</v>
      </c>
      <c r="B10" s="117">
        <f>D10*F10*H10*J10*L10</f>
        <v>0.18464878275701663</v>
      </c>
      <c r="C10" s="118" t="s">
        <v>91</v>
      </c>
      <c r="D10" s="119">
        <f>'HUL Income Statement'!L35/'HUL Income Statement'!L34</f>
        <v>0.74937069978184256</v>
      </c>
      <c r="E10" s="118" t="s">
        <v>93</v>
      </c>
      <c r="F10" s="119">
        <f>'HUL Income Statement'!L34/'HUL Income Statement'!L33</f>
        <v>0.99118429807052566</v>
      </c>
      <c r="G10" s="118" t="s">
        <v>93</v>
      </c>
      <c r="H10" s="120">
        <f>'HUL Income Statement'!L33/'HUL Income Statement'!L5</f>
        <v>0.22926438622583228</v>
      </c>
      <c r="I10" s="118" t="s">
        <v>93</v>
      </c>
      <c r="J10" s="121">
        <f>'HUL Income Statement'!L5/AVERAGE('HUL Balance Sheet'!K3:L3)</f>
        <v>0.75328555218821369</v>
      </c>
      <c r="K10" s="118" t="s">
        <v>93</v>
      </c>
      <c r="L10" s="122">
        <f>AVERAGE('HUL Balance Sheet'!K3:L3)/AVERAGE('HUL Balance Sheet'!K22:L22)</f>
        <v>1.4394583139504833</v>
      </c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 spans="1:29">
      <c r="A11" s="116">
        <v>2021</v>
      </c>
      <c r="B11" s="117">
        <f t="shared" ref="B11:B18" si="0">D11*F11*H11*J11*L11</f>
        <v>0.29476056741140899</v>
      </c>
      <c r="C11" s="118" t="s">
        <v>91</v>
      </c>
      <c r="D11" s="119">
        <f>'HUL Income Statement'!K35/'HUL Income Statement'!K34</f>
        <v>0.75970493314891652</v>
      </c>
      <c r="E11" s="118" t="s">
        <v>93</v>
      </c>
      <c r="F11" s="119">
        <f>'HUL Income Statement'!K34/'HUL Income Statement'!K33</f>
        <v>0.98932676518883411</v>
      </c>
      <c r="G11" s="118" t="s">
        <v>93</v>
      </c>
      <c r="H11" s="120">
        <f>'HUL Income Statement'!K33/'HUL Income Statement'!K5</f>
        <v>0.23309517734115845</v>
      </c>
      <c r="I11" s="118" t="s">
        <v>93</v>
      </c>
      <c r="J11" s="121">
        <f>'HUL Income Statement'!K5/AVERAGE('HUL Balance Sheet'!J3:K3)</f>
        <v>1.0614723109390694</v>
      </c>
      <c r="K11" s="118" t="s">
        <v>93</v>
      </c>
      <c r="L11" s="122">
        <f>AVERAGE('HUL Balance Sheet'!J3:K3)/AVERAGE('HUL Balance Sheet'!J22:K22)</f>
        <v>1.5850491029103984</v>
      </c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 spans="1:29">
      <c r="A12" s="116">
        <v>2020</v>
      </c>
      <c r="B12" s="117">
        <f t="shared" si="0"/>
        <v>0.8653081510934395</v>
      </c>
      <c r="C12" s="118" t="s">
        <v>91</v>
      </c>
      <c r="D12" s="119">
        <f>'HUL Income Statement'!J35/'HUL Income Statement'!J34</f>
        <v>0.74298517016963617</v>
      </c>
      <c r="E12" s="118" t="s">
        <v>93</v>
      </c>
      <c r="F12" s="119">
        <f>'HUL Income Statement'!J34/'HUL Income Statement'!J33</f>
        <v>0.9875671688968497</v>
      </c>
      <c r="G12" s="118" t="s">
        <v>93</v>
      </c>
      <c r="H12" s="120">
        <f>'HUL Income Statement'!J33/'HUL Income Statement'!J5</f>
        <v>0.23856923811678354</v>
      </c>
      <c r="I12" s="118" t="s">
        <v>93</v>
      </c>
      <c r="J12" s="121">
        <f>'HUL Income Statement'!J5/AVERAGE('HUL Balance Sheet'!I3:J3)</f>
        <v>2.0869770491803279</v>
      </c>
      <c r="K12" s="118" t="s">
        <v>93</v>
      </c>
      <c r="L12" s="122">
        <f>AVERAGE('HUL Balance Sheet'!I3:J3)/AVERAGE('HUL Balance Sheet'!I22:J22)</f>
        <v>2.3686008946322068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>
      <c r="A13" s="116">
        <v>2019</v>
      </c>
      <c r="B13" s="117">
        <f t="shared" si="0"/>
        <v>0.82033784269893906</v>
      </c>
      <c r="C13" s="118" t="s">
        <v>91</v>
      </c>
      <c r="D13" s="119">
        <f>'HUL Income Statement'!I35/'HUL Income Statement'!I34</f>
        <v>0.71195652173913049</v>
      </c>
      <c r="E13" s="118" t="s">
        <v>93</v>
      </c>
      <c r="F13" s="119">
        <f>'HUL Income Statement'!I34/'HUL Income Statement'!I33</f>
        <v>0.99627749576988156</v>
      </c>
      <c r="G13" s="118" t="s">
        <v>93</v>
      </c>
      <c r="H13" s="120">
        <f>'HUL Income Statement'!I33/'HUL Income Statement'!J5</f>
        <v>0.22283387376517608</v>
      </c>
      <c r="I13" s="118" t="s">
        <v>93</v>
      </c>
      <c r="J13" s="121">
        <f>'HUL Income Statement'!I5/AVERAGE('HUL Balance Sheet'!H3:I3)</f>
        <v>2.1951083314719679</v>
      </c>
      <c r="K13" s="118" t="s">
        <v>93</v>
      </c>
      <c r="L13" s="122">
        <f>AVERAGE('HUL Balance Sheet'!H3:I3)/AVERAGE('HUL Balance Sheet'!H22:I22)</f>
        <v>2.3644045418537099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>
      <c r="A14" s="116">
        <v>2018</v>
      </c>
      <c r="B14" s="117">
        <f t="shared" si="0"/>
        <v>0.74980392156862752</v>
      </c>
      <c r="C14" s="118" t="s">
        <v>91</v>
      </c>
      <c r="D14" s="119">
        <f>'HUL Income Statement'!H35/'HUL Income Statement'!H34</f>
        <v>0.71664167916041976</v>
      </c>
      <c r="E14" s="118" t="s">
        <v>93</v>
      </c>
      <c r="F14" s="119">
        <f>'HUL Income Statement'!H34/'HUL Income Statement'!H33</f>
        <v>0.99646883063968494</v>
      </c>
      <c r="G14" s="118" t="s">
        <v>93</v>
      </c>
      <c r="H14" s="120">
        <f>'HUL Income Statement'!H33/'HUL Income Statement'!H5</f>
        <v>0.20714587143058094</v>
      </c>
      <c r="I14" s="118" t="s">
        <v>93</v>
      </c>
      <c r="J14" s="121">
        <f>'HUL Income Statement'!H5/AVERAGE('HUL Balance Sheet'!G3:H3)</f>
        <v>2.1479937152525985</v>
      </c>
      <c r="K14" s="118" t="s">
        <v>93</v>
      </c>
      <c r="L14" s="122">
        <f>AVERAGE('HUL Balance Sheet'!G3:H3)/AVERAGE('HUL Balance Sheet'!G22:H22)</f>
        <v>2.3597860962566846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>
      <c r="A15" s="116">
        <v>2017</v>
      </c>
      <c r="B15" s="117" t="e">
        <f t="shared" si="0"/>
        <v>#DIV/0!</v>
      </c>
      <c r="C15" s="118" t="s">
        <v>91</v>
      </c>
      <c r="D15" s="119" t="e">
        <f>'[1]P&amp;L'!C37/'[1]P&amp;L'!C33</f>
        <v>#DIV/0!</v>
      </c>
      <c r="E15" s="118" t="s">
        <v>93</v>
      </c>
      <c r="F15" s="119" t="e">
        <f>'[1]P&amp;L'!C33/'[1]P&amp;L'!C29</f>
        <v>#DIV/0!</v>
      </c>
      <c r="G15" s="118" t="s">
        <v>93</v>
      </c>
      <c r="H15" s="120" t="e">
        <f>'[1]P&amp;L'!C29/'[1]P&amp;L'!C18</f>
        <v>#DIV/0!</v>
      </c>
      <c r="I15" s="118" t="s">
        <v>93</v>
      </c>
      <c r="J15" s="121">
        <f>'[1]P&amp;L'!C18/AVERAGE([1]BS!C28:D28)</f>
        <v>0</v>
      </c>
      <c r="K15" s="118" t="s">
        <v>93</v>
      </c>
      <c r="L15" s="122">
        <f>AVERAGE([1]BS!C28:D28)/AVERAGE([1]BS!C37:D37)</f>
        <v>29.033210332103319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>
      <c r="A16" s="116">
        <v>2016</v>
      </c>
      <c r="B16" s="117" t="e">
        <f t="shared" si="0"/>
        <v>#DIV/0!</v>
      </c>
      <c r="C16" s="118" t="s">
        <v>91</v>
      </c>
      <c r="D16" s="119" t="e">
        <f>'[1]P&amp;L'!C38/'[1]P&amp;L'!C34</f>
        <v>#DIV/0!</v>
      </c>
      <c r="E16" s="118" t="s">
        <v>93</v>
      </c>
      <c r="F16" s="119">
        <f>'[1]P&amp;L'!C34/'[1]P&amp;L'!C30</f>
        <v>0</v>
      </c>
      <c r="G16" s="118" t="s">
        <v>93</v>
      </c>
      <c r="H16" s="120" t="e">
        <f>'[1]P&amp;L'!C30/'[1]P&amp;L'!C19</f>
        <v>#DIV/0!</v>
      </c>
      <c r="I16" s="118" t="s">
        <v>93</v>
      </c>
      <c r="J16" s="121">
        <f>'[1]P&amp;L'!C19/AVERAGE([1]BS!C29:D29)</f>
        <v>0</v>
      </c>
      <c r="K16" s="118" t="s">
        <v>93</v>
      </c>
      <c r="L16" s="122">
        <f>AVERAGE([1]BS!C29:D29)/AVERAGE([1]BS!C38:D38)</f>
        <v>227.71322160148975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>
      <c r="A17" s="116">
        <v>2015</v>
      </c>
      <c r="B17" s="117" t="e">
        <f t="shared" si="0"/>
        <v>#DIV/0!</v>
      </c>
      <c r="C17" s="118" t="s">
        <v>91</v>
      </c>
      <c r="D17" s="119" t="e">
        <f>'[1]P&amp;L'!C39/'[1]P&amp;L'!C35</f>
        <v>#DIV/0!</v>
      </c>
      <c r="E17" s="118" t="s">
        <v>93</v>
      </c>
      <c r="F17" s="119" t="e">
        <f>'[1]P&amp;L'!C35/'[1]P&amp;L'!C31</f>
        <v>#DIV/0!</v>
      </c>
      <c r="G17" s="118" t="s">
        <v>93</v>
      </c>
      <c r="H17" s="120" t="e">
        <f>'[1]P&amp;L'!C31/'[1]P&amp;L'!C20</f>
        <v>#DIV/0!</v>
      </c>
      <c r="I17" s="118" t="s">
        <v>93</v>
      </c>
      <c r="J17" s="121">
        <f>'[1]P&amp;L'!C20/AVERAGE([1]BS!C30:D30)</f>
        <v>0</v>
      </c>
      <c r="K17" s="118" t="s">
        <v>93</v>
      </c>
      <c r="L17" s="122">
        <f>AVERAGE([1]BS!C30:D30)/AVERAGE([1]BS!C39:D39)</f>
        <v>5.3445166930768808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>
      <c r="A18" s="116">
        <v>2014</v>
      </c>
      <c r="B18" s="117" t="e">
        <f t="shared" si="0"/>
        <v>#DIV/0!</v>
      </c>
      <c r="C18" s="118" t="s">
        <v>91</v>
      </c>
      <c r="D18" s="119" t="e">
        <f>'[1]P&amp;L'!C40/'[1]P&amp;L'!C36</f>
        <v>#DIV/0!</v>
      </c>
      <c r="E18" s="118" t="s">
        <v>93</v>
      </c>
      <c r="F18" s="119" t="e">
        <f>'[1]P&amp;L'!C36/'[1]P&amp;L'!C32</f>
        <v>#DIV/0!</v>
      </c>
      <c r="G18" s="118" t="s">
        <v>93</v>
      </c>
      <c r="H18" s="120" t="e">
        <f>'[1]P&amp;L'!C32/'[1]P&amp;L'!C21</f>
        <v>#DIV/0!</v>
      </c>
      <c r="I18" s="118" t="s">
        <v>93</v>
      </c>
      <c r="J18" s="121">
        <f>'[1]P&amp;L'!C21/AVERAGE([1]BS!C31:D31)</f>
        <v>0</v>
      </c>
      <c r="K18" s="118" t="s">
        <v>93</v>
      </c>
      <c r="L18" s="122" t="e">
        <f>AVERAGE([1]BS!C31:D31)/AVERAGE([1]BS!C40:D40)</f>
        <v>#DIV/0!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 spans="1:29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 spans="1:29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 spans="1:29">
      <c r="A22" s="100" t="s">
        <v>89</v>
      </c>
      <c r="B22" s="101" t="s">
        <v>90</v>
      </c>
      <c r="C22" s="102" t="s">
        <v>91</v>
      </c>
      <c r="D22" s="102" t="s">
        <v>92</v>
      </c>
      <c r="E22" s="102" t="s">
        <v>93</v>
      </c>
      <c r="F22" s="102" t="s">
        <v>94</v>
      </c>
      <c r="G22" s="102" t="s">
        <v>93</v>
      </c>
      <c r="H22" s="102" t="s">
        <v>95</v>
      </c>
      <c r="I22" s="102" t="s">
        <v>93</v>
      </c>
      <c r="J22" s="102" t="s">
        <v>96</v>
      </c>
      <c r="K22" s="102" t="s">
        <v>93</v>
      </c>
      <c r="L22" s="103" t="s">
        <v>97</v>
      </c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 spans="1:29">
      <c r="A23" s="104"/>
      <c r="B23" s="105"/>
      <c r="C23" s="104"/>
      <c r="D23" s="105"/>
      <c r="E23" s="104"/>
      <c r="F23" s="105"/>
      <c r="G23" s="104"/>
      <c r="H23" s="105"/>
      <c r="I23" s="104"/>
      <c r="J23" s="105"/>
      <c r="K23" s="104"/>
      <c r="L23" s="105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 spans="1:29">
      <c r="A24" s="104"/>
      <c r="B24" s="106" t="s">
        <v>98</v>
      </c>
      <c r="C24" s="107" t="s">
        <v>91</v>
      </c>
      <c r="D24" s="108" t="s">
        <v>98</v>
      </c>
      <c r="E24" s="107" t="s">
        <v>93</v>
      </c>
      <c r="F24" s="108" t="s">
        <v>88</v>
      </c>
      <c r="G24" s="107" t="s">
        <v>93</v>
      </c>
      <c r="H24" s="108" t="s">
        <v>87</v>
      </c>
      <c r="I24" s="107" t="s">
        <v>93</v>
      </c>
      <c r="J24" s="108" t="s">
        <v>99</v>
      </c>
      <c r="K24" s="107" t="s">
        <v>93</v>
      </c>
      <c r="L24" s="109" t="s">
        <v>100</v>
      </c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 spans="1:29" ht="15.75" thickBot="1">
      <c r="A25" s="104"/>
      <c r="B25" s="110" t="s">
        <v>101</v>
      </c>
      <c r="C25" s="111"/>
      <c r="D25" s="112" t="s">
        <v>88</v>
      </c>
      <c r="E25" s="111"/>
      <c r="F25" s="112" t="s">
        <v>87</v>
      </c>
      <c r="G25" s="111"/>
      <c r="H25" s="112" t="s">
        <v>99</v>
      </c>
      <c r="I25" s="111"/>
      <c r="J25" s="112" t="s">
        <v>100</v>
      </c>
      <c r="K25" s="111"/>
      <c r="L25" s="113" t="s">
        <v>101</v>
      </c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 spans="1:29" ht="53.25" customHeight="1">
      <c r="A26" s="116" t="s">
        <v>102</v>
      </c>
      <c r="B26" s="117" t="s">
        <v>103</v>
      </c>
      <c r="C26" s="98"/>
      <c r="D26" s="102" t="s">
        <v>92</v>
      </c>
      <c r="E26" s="102" t="s">
        <v>93</v>
      </c>
      <c r="F26" s="102" t="s">
        <v>94</v>
      </c>
      <c r="G26" s="102" t="s">
        <v>93</v>
      </c>
      <c r="H26" s="102" t="s">
        <v>95</v>
      </c>
      <c r="I26" s="102" t="s">
        <v>93</v>
      </c>
      <c r="J26" s="102" t="s">
        <v>96</v>
      </c>
      <c r="K26" s="102" t="s">
        <v>93</v>
      </c>
      <c r="L26" s="103" t="s">
        <v>97</v>
      </c>
      <c r="M26" s="98"/>
      <c r="N26" s="98"/>
      <c r="O26" s="98"/>
      <c r="P26" s="123" t="s">
        <v>102</v>
      </c>
      <c r="Q26" s="124" t="s">
        <v>103</v>
      </c>
      <c r="R26" s="125" t="s">
        <v>104</v>
      </c>
      <c r="S26" s="125" t="s">
        <v>105</v>
      </c>
      <c r="T26" s="126" t="s">
        <v>106</v>
      </c>
      <c r="U26" s="125" t="s">
        <v>107</v>
      </c>
      <c r="V26" s="125" t="s">
        <v>108</v>
      </c>
      <c r="W26" s="98"/>
      <c r="X26" s="98"/>
      <c r="Y26" s="98"/>
      <c r="Z26" s="98"/>
      <c r="AA26" s="98"/>
      <c r="AB26" s="98"/>
      <c r="AC26" s="98"/>
    </row>
    <row r="27" spans="1:29" ht="18.75" thickBot="1">
      <c r="A27" s="116">
        <v>2018</v>
      </c>
      <c r="B27" s="117">
        <v>0.74980392156862752</v>
      </c>
      <c r="C27" s="118" t="s">
        <v>91</v>
      </c>
      <c r="D27" s="119">
        <v>0.71664167916041976</v>
      </c>
      <c r="E27" s="118" t="s">
        <v>93</v>
      </c>
      <c r="F27" s="119">
        <v>0.99646883063968494</v>
      </c>
      <c r="G27" s="118" t="s">
        <v>93</v>
      </c>
      <c r="H27" s="119">
        <v>0.20714587143058094</v>
      </c>
      <c r="I27" s="118" t="s">
        <v>93</v>
      </c>
      <c r="J27" s="121">
        <v>2.1479937152525985</v>
      </c>
      <c r="K27" s="118" t="s">
        <v>93</v>
      </c>
      <c r="L27" s="122">
        <v>2.3597860962566846</v>
      </c>
      <c r="M27" s="98"/>
      <c r="N27" s="98"/>
      <c r="O27" s="98"/>
      <c r="P27" s="127"/>
      <c r="Q27" s="128"/>
      <c r="R27" s="129"/>
      <c r="S27" s="129"/>
      <c r="T27" s="130" t="s">
        <v>109</v>
      </c>
      <c r="U27" s="129"/>
      <c r="V27" s="129"/>
      <c r="W27" s="98"/>
      <c r="X27" s="98"/>
      <c r="Y27" s="98"/>
      <c r="Z27" s="98"/>
      <c r="AA27" s="98"/>
      <c r="AB27" s="98"/>
      <c r="AC27" s="98"/>
    </row>
    <row r="28" spans="1:29" ht="16.5" thickBot="1">
      <c r="A28" s="116">
        <v>2019</v>
      </c>
      <c r="B28" s="117">
        <v>0.82033784269893906</v>
      </c>
      <c r="C28" s="118" t="s">
        <v>91</v>
      </c>
      <c r="D28" s="119">
        <v>0.71195652173913049</v>
      </c>
      <c r="E28" s="118" t="s">
        <v>93</v>
      </c>
      <c r="F28" s="119">
        <v>0.99627749576988156</v>
      </c>
      <c r="G28" s="118" t="s">
        <v>93</v>
      </c>
      <c r="H28" s="119">
        <v>0.22283387376517608</v>
      </c>
      <c r="I28" s="118" t="s">
        <v>93</v>
      </c>
      <c r="J28" s="121">
        <v>2.1951083314719679</v>
      </c>
      <c r="K28" s="118" t="s">
        <v>93</v>
      </c>
      <c r="L28" s="122">
        <v>2.3644045418537099</v>
      </c>
      <c r="M28" s="98"/>
      <c r="N28" s="98"/>
      <c r="O28" s="98"/>
      <c r="P28" s="131">
        <v>2018</v>
      </c>
      <c r="Q28" s="132">
        <v>0.74980392156862752</v>
      </c>
      <c r="R28" s="119">
        <v>0.71664167916041976</v>
      </c>
      <c r="S28" s="119">
        <v>0.99646883063968494</v>
      </c>
      <c r="T28" s="119">
        <v>0.20714587143058094</v>
      </c>
      <c r="U28" s="121">
        <v>2.1479937152525985</v>
      </c>
      <c r="V28" s="122">
        <v>2.3597860962566846</v>
      </c>
      <c r="W28" s="98"/>
      <c r="X28" s="98"/>
      <c r="Y28" s="98"/>
      <c r="Z28" s="98"/>
      <c r="AA28" s="98"/>
      <c r="AB28" s="98"/>
      <c r="AC28" s="98"/>
    </row>
    <row r="29" spans="1:29" ht="16.5" thickBot="1">
      <c r="A29" s="116">
        <v>2020</v>
      </c>
      <c r="B29" s="117">
        <v>0.8653081510934395</v>
      </c>
      <c r="C29" s="118" t="s">
        <v>91</v>
      </c>
      <c r="D29" s="119">
        <v>0.74298517016963617</v>
      </c>
      <c r="E29" s="118" t="s">
        <v>93</v>
      </c>
      <c r="F29" s="119">
        <v>0.9875671688968497</v>
      </c>
      <c r="G29" s="118" t="s">
        <v>93</v>
      </c>
      <c r="H29" s="119">
        <v>0.23856923811678354</v>
      </c>
      <c r="I29" s="118" t="s">
        <v>93</v>
      </c>
      <c r="J29" s="121">
        <v>2.0869770491803279</v>
      </c>
      <c r="K29" s="118" t="s">
        <v>93</v>
      </c>
      <c r="L29" s="122">
        <v>2.3686008946322068</v>
      </c>
      <c r="M29" s="98"/>
      <c r="N29" s="98"/>
      <c r="O29" s="98"/>
      <c r="P29" s="131">
        <v>2019</v>
      </c>
      <c r="Q29" s="132">
        <v>0.82033784269893906</v>
      </c>
      <c r="R29" s="119">
        <v>0.71195652173913049</v>
      </c>
      <c r="S29" s="119">
        <v>0.99627749576988156</v>
      </c>
      <c r="T29" s="119">
        <v>0.22283387376517608</v>
      </c>
      <c r="U29" s="121">
        <v>2.1951083314719679</v>
      </c>
      <c r="V29" s="122">
        <v>2.3644045418537099</v>
      </c>
      <c r="W29" s="98"/>
      <c r="X29" s="98"/>
      <c r="Y29" s="98"/>
      <c r="Z29" s="98"/>
      <c r="AA29" s="98"/>
      <c r="AB29" s="98"/>
      <c r="AC29" s="98"/>
    </row>
    <row r="30" spans="1:29" ht="16.5" thickBot="1">
      <c r="A30" s="116">
        <v>2021</v>
      </c>
      <c r="B30" s="117">
        <v>0.29476056741140899</v>
      </c>
      <c r="C30" s="118" t="s">
        <v>91</v>
      </c>
      <c r="D30" s="119">
        <v>0.75970493314891652</v>
      </c>
      <c r="E30" s="118" t="s">
        <v>93</v>
      </c>
      <c r="F30" s="119">
        <v>0.98932676518883411</v>
      </c>
      <c r="G30" s="118" t="s">
        <v>93</v>
      </c>
      <c r="H30" s="119">
        <v>0.23309517734115845</v>
      </c>
      <c r="I30" s="118" t="s">
        <v>93</v>
      </c>
      <c r="J30" s="121">
        <v>1.0614723109390694</v>
      </c>
      <c r="K30" s="118" t="s">
        <v>93</v>
      </c>
      <c r="L30" s="122">
        <v>1.5850491029103984</v>
      </c>
      <c r="M30" s="98"/>
      <c r="N30" s="98"/>
      <c r="O30" s="98"/>
      <c r="P30" s="131">
        <v>2020</v>
      </c>
      <c r="Q30" s="132">
        <v>0.8653081510934395</v>
      </c>
      <c r="R30" s="119">
        <v>0.74298517016963617</v>
      </c>
      <c r="S30" s="119">
        <v>0.9875671688968497</v>
      </c>
      <c r="T30" s="119">
        <v>0.23856923811678354</v>
      </c>
      <c r="U30" s="121">
        <v>2.0869770491803279</v>
      </c>
      <c r="V30" s="122">
        <v>2.3686008946322068</v>
      </c>
      <c r="W30" s="98"/>
      <c r="X30" s="98"/>
      <c r="Y30" s="98"/>
      <c r="Z30" s="98"/>
      <c r="AA30" s="98"/>
      <c r="AB30" s="98"/>
      <c r="AC30" s="98"/>
    </row>
    <row r="31" spans="1:29" ht="16.5" thickBot="1">
      <c r="A31" s="116">
        <v>2022</v>
      </c>
      <c r="B31" s="117">
        <v>0.18464878275701663</v>
      </c>
      <c r="C31" s="118" t="s">
        <v>91</v>
      </c>
      <c r="D31" s="119">
        <v>0.74937069978184256</v>
      </c>
      <c r="E31" s="118" t="s">
        <v>93</v>
      </c>
      <c r="F31" s="119">
        <v>0.99118429807052566</v>
      </c>
      <c r="G31" s="118" t="s">
        <v>93</v>
      </c>
      <c r="H31" s="119">
        <v>0.22926438622583228</v>
      </c>
      <c r="I31" s="118" t="s">
        <v>93</v>
      </c>
      <c r="J31" s="121">
        <v>0.75328555218821369</v>
      </c>
      <c r="K31" s="118" t="s">
        <v>93</v>
      </c>
      <c r="L31" s="122">
        <v>1.4394583139504833</v>
      </c>
      <c r="M31" s="98"/>
      <c r="N31" s="98"/>
      <c r="O31" s="98"/>
      <c r="P31" s="131">
        <v>2021</v>
      </c>
      <c r="Q31" s="132">
        <v>0.29476056741140899</v>
      </c>
      <c r="R31" s="119">
        <v>0.75970493314891652</v>
      </c>
      <c r="S31" s="119">
        <v>0.98932676518883411</v>
      </c>
      <c r="T31" s="119">
        <v>0.23309517734115845</v>
      </c>
      <c r="U31" s="121">
        <v>1.0614723109390694</v>
      </c>
      <c r="V31" s="122">
        <v>1.5850491029103984</v>
      </c>
      <c r="W31" s="98"/>
      <c r="X31" s="98"/>
      <c r="Y31" s="98"/>
      <c r="Z31" s="98"/>
      <c r="AA31" s="98"/>
      <c r="AB31" s="98"/>
      <c r="AC31" s="98"/>
    </row>
    <row r="32" spans="1:29" ht="16.5" thickBot="1">
      <c r="C32" s="118"/>
      <c r="D32" s="119"/>
      <c r="E32" s="118"/>
      <c r="F32" s="119"/>
      <c r="G32" s="118"/>
      <c r="H32" s="120"/>
      <c r="I32" s="118"/>
      <c r="J32" s="121"/>
      <c r="K32" s="118"/>
      <c r="L32" s="122"/>
      <c r="M32" s="98"/>
      <c r="N32" s="98"/>
      <c r="O32" s="98"/>
      <c r="P32" s="131">
        <v>2022</v>
      </c>
      <c r="Q32" s="132">
        <v>0.18464878275701663</v>
      </c>
      <c r="R32" s="119">
        <v>0.74937069978184256</v>
      </c>
      <c r="S32" s="119">
        <v>0.99118429807052566</v>
      </c>
      <c r="T32" s="119">
        <v>0.22926438622583228</v>
      </c>
      <c r="U32" s="121">
        <v>0.75328555218821369</v>
      </c>
      <c r="V32" s="122">
        <v>1.4394583139504833</v>
      </c>
      <c r="W32" s="98"/>
      <c r="X32" s="98"/>
      <c r="Y32" s="98"/>
      <c r="Z32" s="98"/>
      <c r="AA32" s="98"/>
      <c r="AB32" s="98"/>
      <c r="AC32" s="98"/>
    </row>
    <row r="33" spans="1:29" ht="18" customHeight="1" thickBo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 spans="1:29" ht="18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123" t="s">
        <v>102</v>
      </c>
      <c r="Q34" s="124" t="s">
        <v>103</v>
      </c>
      <c r="R34" s="125" t="s">
        <v>104</v>
      </c>
      <c r="S34" s="125" t="s">
        <v>105</v>
      </c>
      <c r="T34" s="126" t="s">
        <v>106</v>
      </c>
      <c r="U34" s="125" t="s">
        <v>107</v>
      </c>
      <c r="V34" s="125" t="s">
        <v>108</v>
      </c>
      <c r="W34" s="98"/>
      <c r="X34" s="98"/>
      <c r="Y34" s="98"/>
      <c r="Z34" s="98"/>
      <c r="AA34" s="98"/>
      <c r="AB34" s="98"/>
      <c r="AC34" s="98"/>
    </row>
    <row r="35" spans="1:29" ht="18.75" thickBo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133"/>
      <c r="Q35" s="128"/>
      <c r="R35" s="129"/>
      <c r="S35" s="129"/>
      <c r="T35" s="130" t="s">
        <v>109</v>
      </c>
      <c r="U35" s="129"/>
      <c r="V35" s="129"/>
      <c r="W35" s="98"/>
      <c r="X35" s="98"/>
      <c r="Y35" s="98"/>
      <c r="Z35" s="98"/>
      <c r="AA35" s="98"/>
      <c r="AB35" s="98"/>
      <c r="AC35" s="98"/>
    </row>
    <row r="36" spans="1:29" ht="26.25" thickBot="1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133"/>
      <c r="Q36" s="134" t="s">
        <v>110</v>
      </c>
      <c r="R36" s="135" t="s">
        <v>110</v>
      </c>
      <c r="S36" s="135" t="s">
        <v>111</v>
      </c>
      <c r="T36" s="135" t="s">
        <v>112</v>
      </c>
      <c r="U36" s="135" t="s">
        <v>113</v>
      </c>
      <c r="V36" s="135" t="s">
        <v>114</v>
      </c>
      <c r="W36" s="98"/>
      <c r="X36" s="98"/>
      <c r="Y36" s="98"/>
      <c r="Z36" s="98"/>
      <c r="AA36" s="98"/>
      <c r="AB36" s="98"/>
      <c r="AC36" s="98"/>
    </row>
    <row r="37" spans="1:29" ht="51.75" thickBo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138"/>
      <c r="N37" s="98"/>
      <c r="O37" s="98"/>
      <c r="P37" s="127"/>
      <c r="Q37" s="136" t="s">
        <v>115</v>
      </c>
      <c r="R37" s="137" t="s">
        <v>88</v>
      </c>
      <c r="S37" s="137" t="s">
        <v>87</v>
      </c>
      <c r="T37" s="137" t="s">
        <v>116</v>
      </c>
      <c r="U37" s="137" t="s">
        <v>117</v>
      </c>
      <c r="V37" s="137" t="s">
        <v>115</v>
      </c>
      <c r="W37" s="98"/>
      <c r="X37" s="98"/>
      <c r="Y37" s="98"/>
      <c r="Z37" s="98"/>
      <c r="AA37" s="98"/>
      <c r="AB37" s="98"/>
      <c r="AC37" s="98"/>
    </row>
    <row r="38" spans="1:29" ht="16.5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131">
        <v>2018</v>
      </c>
      <c r="Q38" s="132">
        <v>0.74980392156862752</v>
      </c>
      <c r="R38" s="119">
        <v>0.71664167916041976</v>
      </c>
      <c r="S38" s="119">
        <v>0.99646883063968494</v>
      </c>
      <c r="T38" s="119">
        <v>0.20714587143058094</v>
      </c>
      <c r="U38" s="121">
        <v>2.1479937152525985</v>
      </c>
      <c r="V38" s="122">
        <v>2.3597860962566846</v>
      </c>
      <c r="W38" s="98"/>
      <c r="X38" s="98"/>
      <c r="Y38" s="98"/>
      <c r="Z38" s="98"/>
      <c r="AA38" s="98"/>
      <c r="AB38" s="98"/>
      <c r="AC38" s="98"/>
    </row>
    <row r="39" spans="1:29" ht="16.5" thickBot="1">
      <c r="A39" s="116" t="s">
        <v>102</v>
      </c>
      <c r="B39" s="117" t="s">
        <v>103</v>
      </c>
      <c r="P39" s="131">
        <v>2019</v>
      </c>
      <c r="Q39" s="132">
        <v>0.82033784269893906</v>
      </c>
      <c r="R39" s="119">
        <v>0.71195652173913049</v>
      </c>
      <c r="S39" s="119">
        <v>0.99627749576988156</v>
      </c>
      <c r="T39" s="119">
        <v>0.22283387376517608</v>
      </c>
      <c r="U39" s="121">
        <v>2.1951083314719679</v>
      </c>
      <c r="V39" s="122">
        <v>2.3644045418537099</v>
      </c>
    </row>
    <row r="40" spans="1:29" ht="16.5" thickBot="1">
      <c r="A40" s="116">
        <v>2022</v>
      </c>
      <c r="B40" s="117">
        <v>0.18464878275701663</v>
      </c>
      <c r="P40" s="131">
        <v>2020</v>
      </c>
      <c r="Q40" s="132">
        <v>0.8653081510934395</v>
      </c>
      <c r="R40" s="119">
        <v>0.74298517016963617</v>
      </c>
      <c r="S40" s="119">
        <v>0.9875671688968497</v>
      </c>
      <c r="T40" s="119">
        <v>0.23856923811678354</v>
      </c>
      <c r="U40" s="121">
        <v>2.0869770491803279</v>
      </c>
      <c r="V40" s="122">
        <v>2.3686008946322068</v>
      </c>
    </row>
    <row r="41" spans="1:29" ht="16.5" thickBot="1">
      <c r="A41" s="116">
        <v>2021</v>
      </c>
      <c r="B41" s="117">
        <v>0.29476056741140899</v>
      </c>
      <c r="P41" s="131">
        <v>2021</v>
      </c>
      <c r="Q41" s="132">
        <v>0.29476056741140899</v>
      </c>
      <c r="R41" s="119">
        <v>0.75970493314891652</v>
      </c>
      <c r="S41" s="119">
        <v>0.98932676518883411</v>
      </c>
      <c r="T41" s="119">
        <v>0.23309517734115845</v>
      </c>
      <c r="U41" s="121">
        <v>1.0614723109390694</v>
      </c>
      <c r="V41" s="122">
        <v>1.5850491029103984</v>
      </c>
    </row>
    <row r="42" spans="1:29" ht="16.5" thickBot="1">
      <c r="A42" s="116">
        <v>2020</v>
      </c>
      <c r="B42" s="117">
        <v>0.8653081510934395</v>
      </c>
      <c r="P42" s="131">
        <v>2022</v>
      </c>
      <c r="Q42" s="132">
        <v>0.18464878275701663</v>
      </c>
      <c r="R42" s="119">
        <v>0.74937069978184256</v>
      </c>
      <c r="S42" s="119">
        <v>0.99118429807052566</v>
      </c>
      <c r="T42" s="119">
        <v>0.22926438622583228</v>
      </c>
      <c r="U42" s="121">
        <v>0.75328555218821369</v>
      </c>
      <c r="V42" s="122">
        <v>1.4394583139504833</v>
      </c>
    </row>
    <row r="43" spans="1:29">
      <c r="A43" s="116">
        <v>2019</v>
      </c>
      <c r="B43" s="117">
        <v>0.82033784269893906</v>
      </c>
    </row>
    <row r="44" spans="1:29">
      <c r="A44" s="116">
        <v>2018</v>
      </c>
      <c r="B44" s="117">
        <v>0.74980392156862752</v>
      </c>
    </row>
  </sheetData>
  <autoFilter ref="A26:L26" xr:uid="{50688CE8-B074-49E1-BC2D-20BD260A4D14}">
    <sortState xmlns:xlrd2="http://schemas.microsoft.com/office/spreadsheetml/2017/richdata2" ref="A27:L31">
      <sortCondition ref="A26"/>
    </sortState>
  </autoFilter>
  <mergeCells count="22">
    <mergeCell ref="P34:P37"/>
    <mergeCell ref="Q34:Q35"/>
    <mergeCell ref="R34:R35"/>
    <mergeCell ref="S34:S35"/>
    <mergeCell ref="U34:U35"/>
    <mergeCell ref="V34:V35"/>
    <mergeCell ref="P26:P27"/>
    <mergeCell ref="Q26:Q27"/>
    <mergeCell ref="R26:R27"/>
    <mergeCell ref="S26:S27"/>
    <mergeCell ref="U26:U27"/>
    <mergeCell ref="V26:V27"/>
    <mergeCell ref="C7:C8"/>
    <mergeCell ref="E7:E8"/>
    <mergeCell ref="G7:G8"/>
    <mergeCell ref="I7:I8"/>
    <mergeCell ref="K7:K8"/>
    <mergeCell ref="C24:C25"/>
    <mergeCell ref="E24:E25"/>
    <mergeCell ref="G24:G25"/>
    <mergeCell ref="I24:I25"/>
    <mergeCell ref="K24:K25"/>
  </mergeCells>
  <conditionalFormatting sqref="D27:D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U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R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S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:T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U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V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F990-27BB-473C-8486-826ECA7D8E23}">
  <sheetPr>
    <tabColor rgb="FFFFFFFF"/>
    <pageSetUpPr fitToPage="1"/>
  </sheetPr>
  <dimension ref="A1:K58"/>
  <sheetViews>
    <sheetView zoomScaleNormal="100" workbookViewId="0">
      <selection activeCell="B42" sqref="B42"/>
    </sheetView>
  </sheetViews>
  <sheetFormatPr defaultRowHeight="12.75"/>
  <cols>
    <col min="1" max="1" width="40.140625" style="140" customWidth="1"/>
    <col min="2" max="11" width="22.28515625" style="140" customWidth="1"/>
    <col min="12" max="24" width="11.28515625" style="140" customWidth="1"/>
    <col min="25" max="16384" width="9.140625" style="140"/>
  </cols>
  <sheetData>
    <row r="1" spans="1:11" ht="30.2" customHeight="1">
      <c r="A1" s="139"/>
      <c r="B1" s="139"/>
      <c r="C1" s="139"/>
      <c r="D1" s="139"/>
      <c r="E1" s="139"/>
      <c r="F1" s="139"/>
    </row>
    <row r="2" spans="1:11" ht="13.15" customHeight="1" thickBot="1">
      <c r="A2" s="139"/>
      <c r="B2" s="139"/>
      <c r="C2" s="139"/>
      <c r="D2" s="139"/>
      <c r="E2" s="139"/>
      <c r="F2" s="139"/>
    </row>
    <row r="3" spans="1:11" ht="26.1" customHeight="1" thickBot="1">
      <c r="A3" s="141" t="s">
        <v>118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</row>
    <row r="4" spans="1:11" ht="13.5" customHeight="1" thickBot="1">
      <c r="A4" s="143" t="s">
        <v>119</v>
      </c>
      <c r="B4" s="144" t="s">
        <v>120</v>
      </c>
      <c r="C4" s="144" t="s">
        <v>121</v>
      </c>
      <c r="D4" s="144" t="s">
        <v>122</v>
      </c>
      <c r="E4" s="144"/>
      <c r="F4" s="144"/>
      <c r="G4" s="144"/>
      <c r="H4" s="144"/>
      <c r="I4" s="144"/>
      <c r="J4" s="144"/>
      <c r="K4" s="145"/>
    </row>
    <row r="5" spans="1:11">
      <c r="A5" s="146" t="s">
        <v>123</v>
      </c>
      <c r="B5" s="147"/>
      <c r="C5" s="148"/>
      <c r="D5" s="148"/>
      <c r="E5" s="148"/>
      <c r="F5" s="148"/>
      <c r="G5" s="148"/>
      <c r="H5" s="148"/>
      <c r="I5" s="148"/>
      <c r="J5" s="148"/>
      <c r="K5" s="149"/>
    </row>
    <row r="6" spans="1:11">
      <c r="A6" s="150" t="s">
        <v>124</v>
      </c>
      <c r="B6" s="151">
        <v>346878.65</v>
      </c>
      <c r="C6" s="152">
        <v>346878.64809999999</v>
      </c>
      <c r="D6" s="152">
        <v>369498.6213</v>
      </c>
      <c r="E6" s="152"/>
      <c r="F6" s="152"/>
      <c r="G6" s="152"/>
      <c r="H6" s="152"/>
      <c r="I6" s="152"/>
      <c r="J6" s="152"/>
      <c r="K6" s="153"/>
    </row>
    <row r="7" spans="1:11">
      <c r="A7" s="150" t="s">
        <v>125</v>
      </c>
      <c r="B7" s="154">
        <v>-24674.65</v>
      </c>
      <c r="C7" s="155">
        <v>-30194.65</v>
      </c>
      <c r="D7" s="155">
        <v>-1039.6199999999999</v>
      </c>
      <c r="E7" s="155"/>
      <c r="F7" s="155"/>
      <c r="G7" s="155"/>
      <c r="H7" s="155"/>
      <c r="I7" s="155"/>
      <c r="J7" s="155"/>
      <c r="K7" s="156"/>
    </row>
    <row r="8" spans="1:11">
      <c r="A8" s="157" t="s">
        <v>126</v>
      </c>
      <c r="B8" s="154"/>
      <c r="C8" s="155"/>
      <c r="D8" s="155"/>
      <c r="E8" s="155"/>
      <c r="F8" s="155"/>
      <c r="G8" s="155"/>
      <c r="H8" s="155"/>
      <c r="I8" s="155"/>
      <c r="J8" s="155"/>
      <c r="K8" s="156"/>
    </row>
    <row r="9" spans="1:11">
      <c r="A9" s="150" t="s">
        <v>127</v>
      </c>
      <c r="B9" s="154"/>
      <c r="C9" s="155"/>
      <c r="D9" s="155"/>
      <c r="E9" s="155"/>
      <c r="F9" s="155"/>
      <c r="G9" s="155"/>
      <c r="H9" s="155"/>
      <c r="I9" s="155"/>
      <c r="J9" s="155"/>
      <c r="K9" s="156"/>
    </row>
    <row r="10" spans="1:11">
      <c r="A10" s="158" t="s">
        <v>128</v>
      </c>
      <c r="B10" s="154">
        <v>0</v>
      </c>
      <c r="C10" s="155">
        <v>0</v>
      </c>
      <c r="D10" s="155">
        <v>0</v>
      </c>
      <c r="E10" s="155"/>
      <c r="F10" s="155"/>
      <c r="G10" s="155"/>
      <c r="H10" s="155"/>
      <c r="I10" s="155"/>
      <c r="J10" s="155"/>
      <c r="K10" s="156"/>
    </row>
    <row r="11" spans="1:11">
      <c r="A11" s="158" t="s">
        <v>129</v>
      </c>
      <c r="B11" s="154">
        <v>0</v>
      </c>
      <c r="C11" s="155">
        <v>0</v>
      </c>
      <c r="D11" s="155">
        <v>0</v>
      </c>
      <c r="E11" s="155"/>
      <c r="F11" s="155"/>
      <c r="G11" s="155"/>
      <c r="H11" s="155"/>
      <c r="I11" s="155"/>
      <c r="J11" s="155"/>
      <c r="K11" s="156"/>
    </row>
    <row r="12" spans="1:11">
      <c r="A12" s="158" t="s">
        <v>130</v>
      </c>
      <c r="B12" s="154">
        <v>21865</v>
      </c>
      <c r="C12" s="155">
        <v>28692</v>
      </c>
      <c r="D12" s="155">
        <v>17416</v>
      </c>
      <c r="E12" s="155"/>
      <c r="F12" s="155"/>
      <c r="G12" s="155"/>
      <c r="H12" s="155"/>
      <c r="I12" s="155"/>
      <c r="J12" s="155"/>
      <c r="K12" s="156"/>
    </row>
    <row r="13" spans="1:11">
      <c r="A13" s="150" t="s">
        <v>131</v>
      </c>
      <c r="B13" s="154">
        <v>13066</v>
      </c>
      <c r="C13" s="155">
        <v>12280</v>
      </c>
      <c r="D13" s="155">
        <v>12482</v>
      </c>
      <c r="E13" s="155"/>
      <c r="F13" s="155"/>
      <c r="G13" s="155"/>
      <c r="H13" s="155"/>
      <c r="I13" s="155"/>
      <c r="J13" s="155"/>
      <c r="K13" s="156"/>
    </row>
    <row r="14" spans="1:11">
      <c r="A14" s="150" t="s">
        <v>132</v>
      </c>
      <c r="B14" s="154">
        <v>0</v>
      </c>
      <c r="C14" s="155">
        <v>0</v>
      </c>
      <c r="D14" s="155">
        <v>0</v>
      </c>
      <c r="E14" s="155"/>
      <c r="F14" s="155"/>
      <c r="G14" s="155"/>
      <c r="H14" s="155"/>
      <c r="I14" s="155"/>
      <c r="J14" s="155"/>
      <c r="K14" s="156"/>
    </row>
    <row r="15" spans="1:11">
      <c r="A15" s="150" t="s">
        <v>133</v>
      </c>
      <c r="B15" s="154">
        <v>0</v>
      </c>
      <c r="C15" s="155">
        <v>0</v>
      </c>
      <c r="D15" s="155">
        <v>0</v>
      </c>
      <c r="E15" s="155"/>
      <c r="F15" s="155"/>
      <c r="G15" s="155"/>
      <c r="H15" s="155"/>
      <c r="I15" s="155"/>
      <c r="J15" s="155"/>
      <c r="K15" s="156"/>
    </row>
    <row r="16" spans="1:11">
      <c r="A16" s="157" t="s">
        <v>134</v>
      </c>
      <c r="B16" s="154"/>
      <c r="C16" s="155"/>
      <c r="D16" s="155"/>
      <c r="E16" s="155"/>
      <c r="F16" s="155"/>
      <c r="G16" s="155"/>
      <c r="H16" s="155"/>
      <c r="I16" s="155"/>
      <c r="J16" s="155"/>
      <c r="K16" s="156"/>
    </row>
    <row r="17" spans="1:11">
      <c r="A17" s="150" t="s">
        <v>127</v>
      </c>
      <c r="B17" s="154"/>
      <c r="C17" s="155"/>
      <c r="D17" s="155"/>
      <c r="E17" s="155"/>
      <c r="F17" s="155"/>
      <c r="G17" s="155"/>
      <c r="H17" s="155"/>
      <c r="I17" s="155"/>
      <c r="J17" s="155"/>
      <c r="K17" s="156"/>
    </row>
    <row r="18" spans="1:11">
      <c r="A18" s="158" t="s">
        <v>128</v>
      </c>
      <c r="B18" s="154">
        <v>0</v>
      </c>
      <c r="C18" s="155">
        <v>0</v>
      </c>
      <c r="D18" s="155">
        <v>0</v>
      </c>
      <c r="E18" s="155"/>
      <c r="F18" s="155"/>
      <c r="G18" s="155"/>
      <c r="H18" s="155"/>
      <c r="I18" s="155"/>
      <c r="J18" s="155"/>
      <c r="K18" s="156"/>
    </row>
    <row r="19" spans="1:11">
      <c r="A19" s="158" t="s">
        <v>129</v>
      </c>
      <c r="B19" s="154">
        <v>141574</v>
      </c>
      <c r="C19" s="155">
        <v>113741</v>
      </c>
      <c r="D19" s="155">
        <v>86799</v>
      </c>
      <c r="E19" s="155"/>
      <c r="F19" s="155"/>
      <c r="G19" s="155"/>
      <c r="H19" s="155"/>
      <c r="I19" s="155"/>
      <c r="J19" s="155"/>
      <c r="K19" s="156"/>
    </row>
    <row r="20" spans="1:11">
      <c r="A20" s="158" t="s">
        <v>130</v>
      </c>
      <c r="B20" s="154">
        <v>9792</v>
      </c>
      <c r="C20" s="155">
        <v>17741</v>
      </c>
      <c r="D20" s="155">
        <v>10631</v>
      </c>
      <c r="E20" s="155"/>
      <c r="F20" s="155"/>
      <c r="G20" s="155"/>
      <c r="H20" s="155"/>
      <c r="I20" s="155"/>
      <c r="J20" s="155"/>
      <c r="K20" s="156"/>
    </row>
    <row r="21" spans="1:11">
      <c r="A21" s="150" t="s">
        <v>131</v>
      </c>
      <c r="B21" s="154">
        <v>45137</v>
      </c>
      <c r="C21" s="155">
        <v>45621</v>
      </c>
      <c r="D21" s="155">
        <v>47656</v>
      </c>
      <c r="E21" s="155"/>
      <c r="F21" s="155"/>
      <c r="G21" s="155"/>
      <c r="H21" s="155"/>
      <c r="I21" s="155"/>
      <c r="J21" s="155"/>
      <c r="K21" s="156"/>
    </row>
    <row r="22" spans="1:11">
      <c r="A22" s="150" t="s">
        <v>135</v>
      </c>
      <c r="B22" s="154">
        <v>0</v>
      </c>
      <c r="C22" s="155">
        <v>0</v>
      </c>
      <c r="D22" s="155">
        <v>0</v>
      </c>
      <c r="E22" s="155"/>
      <c r="F22" s="155"/>
      <c r="G22" s="155"/>
      <c r="H22" s="155"/>
      <c r="I22" s="155"/>
      <c r="J22" s="155"/>
      <c r="K22" s="156"/>
    </row>
    <row r="23" spans="1:11">
      <c r="A23" s="150" t="s">
        <v>133</v>
      </c>
      <c r="B23" s="154">
        <v>7999</v>
      </c>
      <c r="C23" s="155">
        <v>7309</v>
      </c>
      <c r="D23" s="155">
        <v>5688</v>
      </c>
      <c r="E23" s="155"/>
      <c r="F23" s="155"/>
      <c r="G23" s="155"/>
      <c r="H23" s="155"/>
      <c r="I23" s="155"/>
      <c r="J23" s="155"/>
      <c r="K23" s="156"/>
    </row>
    <row r="24" spans="1:11">
      <c r="A24" s="157" t="s">
        <v>136</v>
      </c>
      <c r="B24" s="154">
        <v>0</v>
      </c>
      <c r="C24" s="155">
        <v>0</v>
      </c>
      <c r="D24" s="155">
        <v>0</v>
      </c>
      <c r="E24" s="155"/>
      <c r="F24" s="155"/>
      <c r="G24" s="155"/>
      <c r="H24" s="155"/>
      <c r="I24" s="155"/>
      <c r="J24" s="155"/>
      <c r="K24" s="156"/>
    </row>
    <row r="25" spans="1:11">
      <c r="A25" s="157" t="s">
        <v>137</v>
      </c>
      <c r="B25" s="154"/>
      <c r="C25" s="155"/>
      <c r="D25" s="155"/>
      <c r="E25" s="155"/>
      <c r="F25" s="155"/>
      <c r="G25" s="155"/>
      <c r="H25" s="155"/>
      <c r="I25" s="155"/>
      <c r="J25" s="155"/>
      <c r="K25" s="156"/>
    </row>
    <row r="26" spans="1:11">
      <c r="A26" s="157" t="s">
        <v>138</v>
      </c>
      <c r="B26" s="154">
        <v>239433</v>
      </c>
      <c r="C26" s="155">
        <v>225384</v>
      </c>
      <c r="D26" s="155">
        <v>180672</v>
      </c>
      <c r="E26" s="155"/>
      <c r="F26" s="155"/>
      <c r="G26" s="155"/>
      <c r="H26" s="155"/>
      <c r="I26" s="155"/>
      <c r="J26" s="155"/>
      <c r="K26" s="156"/>
    </row>
    <row r="27" spans="1:11">
      <c r="A27" s="157" t="s">
        <v>139</v>
      </c>
      <c r="B27" s="154">
        <v>561637</v>
      </c>
      <c r="C27" s="155">
        <v>542068</v>
      </c>
      <c r="D27" s="155">
        <v>549131</v>
      </c>
      <c r="E27" s="155"/>
      <c r="F27" s="155"/>
      <c r="G27" s="155"/>
      <c r="H27" s="155"/>
      <c r="I27" s="155"/>
      <c r="J27" s="155"/>
      <c r="K27" s="156"/>
    </row>
    <row r="28" spans="1:11">
      <c r="A28" s="157"/>
      <c r="B28" s="154"/>
      <c r="C28" s="155"/>
      <c r="D28" s="155"/>
      <c r="E28" s="155"/>
      <c r="F28" s="155"/>
      <c r="G28" s="155"/>
      <c r="H28" s="155"/>
      <c r="I28" s="155"/>
      <c r="J28" s="155"/>
      <c r="K28" s="156"/>
    </row>
    <row r="29" spans="1:11">
      <c r="A29" s="157" t="s">
        <v>140</v>
      </c>
      <c r="B29" s="154"/>
      <c r="C29" s="155"/>
      <c r="D29" s="155"/>
      <c r="E29" s="155"/>
      <c r="F29" s="155"/>
      <c r="G29" s="155"/>
      <c r="H29" s="155"/>
      <c r="I29" s="155"/>
      <c r="J29" s="155"/>
      <c r="K29" s="156"/>
    </row>
    <row r="30" spans="1:11">
      <c r="A30" s="157" t="s">
        <v>141</v>
      </c>
      <c r="B30" s="159"/>
      <c r="C30" s="160"/>
      <c r="D30" s="160"/>
      <c r="E30" s="160"/>
      <c r="F30" s="160"/>
      <c r="G30" s="160"/>
      <c r="H30" s="160"/>
      <c r="I30" s="160"/>
      <c r="J30" s="160"/>
      <c r="K30" s="161"/>
    </row>
    <row r="31" spans="1:11">
      <c r="A31" s="150" t="s">
        <v>142</v>
      </c>
      <c r="B31" s="151">
        <v>191776</v>
      </c>
      <c r="C31" s="152">
        <v>149444</v>
      </c>
      <c r="D31" s="152">
        <v>118847</v>
      </c>
      <c r="E31" s="152"/>
      <c r="F31" s="152"/>
      <c r="G31" s="152"/>
      <c r="H31" s="152"/>
      <c r="I31" s="152"/>
      <c r="J31" s="152"/>
      <c r="K31" s="153"/>
    </row>
    <row r="32" spans="1:11">
      <c r="A32" s="150" t="s">
        <v>143</v>
      </c>
      <c r="B32" s="151">
        <v>35806</v>
      </c>
      <c r="C32" s="152">
        <v>48437</v>
      </c>
      <c r="D32" s="152">
        <v>8213</v>
      </c>
      <c r="E32" s="152"/>
      <c r="F32" s="152"/>
      <c r="G32" s="152"/>
      <c r="H32" s="152"/>
      <c r="I32" s="152"/>
      <c r="J32" s="152"/>
      <c r="K32" s="153"/>
    </row>
    <row r="33" spans="1:11">
      <c r="A33" s="150" t="s">
        <v>144</v>
      </c>
      <c r="B33" s="151">
        <v>2666</v>
      </c>
      <c r="C33" s="152">
        <v>2666</v>
      </c>
      <c r="D33" s="152">
        <v>2899</v>
      </c>
      <c r="E33" s="152"/>
      <c r="F33" s="152"/>
      <c r="G33" s="152"/>
      <c r="H33" s="152"/>
      <c r="I33" s="152"/>
      <c r="J33" s="152"/>
      <c r="K33" s="153"/>
    </row>
    <row r="34" spans="1:11">
      <c r="A34" s="150" t="s">
        <v>145</v>
      </c>
      <c r="B34" s="151">
        <v>81589</v>
      </c>
      <c r="C34" s="152">
        <v>81589</v>
      </c>
      <c r="D34" s="152">
        <v>81589</v>
      </c>
      <c r="E34" s="152"/>
      <c r="F34" s="152"/>
      <c r="G34" s="152"/>
      <c r="H34" s="152"/>
      <c r="I34" s="152"/>
      <c r="J34" s="152"/>
      <c r="K34" s="153"/>
    </row>
    <row r="35" spans="1:11">
      <c r="A35" s="150" t="s">
        <v>146</v>
      </c>
      <c r="B35" s="151">
        <v>0</v>
      </c>
      <c r="C35" s="152">
        <v>0</v>
      </c>
      <c r="D35" s="152">
        <v>0</v>
      </c>
      <c r="E35" s="152"/>
      <c r="F35" s="152"/>
      <c r="G35" s="152"/>
      <c r="H35" s="152"/>
      <c r="I35" s="152"/>
      <c r="J35" s="152"/>
      <c r="K35" s="153"/>
    </row>
    <row r="36" spans="1:11">
      <c r="A36" s="150" t="s">
        <v>147</v>
      </c>
      <c r="B36" s="151">
        <v>0</v>
      </c>
      <c r="C36" s="152">
        <v>0</v>
      </c>
      <c r="D36" s="152">
        <v>0</v>
      </c>
      <c r="E36" s="152"/>
      <c r="F36" s="152"/>
      <c r="G36" s="152"/>
      <c r="H36" s="152"/>
      <c r="I36" s="152"/>
      <c r="J36" s="152"/>
      <c r="K36" s="153"/>
    </row>
    <row r="37" spans="1:11">
      <c r="A37" s="150" t="s">
        <v>148</v>
      </c>
      <c r="B37" s="159"/>
      <c r="C37" s="160"/>
      <c r="D37" s="160"/>
      <c r="E37" s="160"/>
      <c r="F37" s="160"/>
      <c r="G37" s="160"/>
      <c r="H37" s="160"/>
      <c r="I37" s="160"/>
      <c r="J37" s="160"/>
      <c r="K37" s="161"/>
    </row>
    <row r="38" spans="1:11">
      <c r="A38" s="158" t="s">
        <v>149</v>
      </c>
      <c r="B38" s="151">
        <v>1</v>
      </c>
      <c r="C38" s="152">
        <v>1</v>
      </c>
      <c r="D38" s="152">
        <v>16</v>
      </c>
      <c r="E38" s="152"/>
      <c r="F38" s="152"/>
      <c r="G38" s="152"/>
      <c r="H38" s="152"/>
      <c r="I38" s="152"/>
      <c r="J38" s="152"/>
      <c r="K38" s="153"/>
    </row>
    <row r="39" spans="1:11">
      <c r="A39" s="158" t="s">
        <v>150</v>
      </c>
      <c r="B39" s="151">
        <v>0</v>
      </c>
      <c r="C39" s="152">
        <v>0</v>
      </c>
      <c r="D39" s="152">
        <v>9061</v>
      </c>
      <c r="E39" s="152"/>
      <c r="F39" s="152"/>
      <c r="G39" s="152"/>
      <c r="H39" s="152"/>
      <c r="I39" s="152"/>
      <c r="J39" s="152"/>
      <c r="K39" s="153"/>
    </row>
    <row r="40" spans="1:11">
      <c r="A40" s="158" t="s">
        <v>151</v>
      </c>
      <c r="B40" s="151">
        <v>0</v>
      </c>
      <c r="C40" s="152">
        <v>1729</v>
      </c>
      <c r="D40" s="152">
        <v>2057</v>
      </c>
      <c r="E40" s="152"/>
      <c r="F40" s="152"/>
      <c r="G40" s="152"/>
      <c r="H40" s="152"/>
      <c r="I40" s="152"/>
      <c r="J40" s="152"/>
      <c r="K40" s="153"/>
    </row>
    <row r="41" spans="1:11">
      <c r="A41" s="158" t="s">
        <v>152</v>
      </c>
      <c r="B41" s="151">
        <v>2129</v>
      </c>
      <c r="C41" s="152">
        <v>0</v>
      </c>
      <c r="D41" s="152">
        <v>0</v>
      </c>
      <c r="E41" s="152"/>
      <c r="F41" s="152"/>
      <c r="G41" s="152"/>
      <c r="H41" s="152"/>
      <c r="I41" s="152"/>
      <c r="J41" s="152"/>
      <c r="K41" s="153"/>
    </row>
    <row r="42" spans="1:11">
      <c r="A42" s="150" t="s">
        <v>153</v>
      </c>
      <c r="B42" s="151">
        <v>9886</v>
      </c>
      <c r="C42" s="152">
        <v>11631</v>
      </c>
      <c r="D42" s="152">
        <v>14235</v>
      </c>
      <c r="E42" s="152"/>
      <c r="F42" s="152"/>
      <c r="G42" s="152"/>
      <c r="H42" s="152"/>
      <c r="I42" s="152"/>
      <c r="J42" s="152"/>
      <c r="K42" s="153"/>
    </row>
    <row r="43" spans="1:11">
      <c r="A43" s="150" t="s">
        <v>154</v>
      </c>
      <c r="B43" s="151">
        <v>35307</v>
      </c>
      <c r="C43" s="152">
        <v>41293</v>
      </c>
      <c r="D43" s="152">
        <v>48599</v>
      </c>
      <c r="E43" s="152"/>
      <c r="F43" s="152"/>
      <c r="G43" s="152"/>
      <c r="H43" s="152"/>
      <c r="I43" s="152"/>
      <c r="J43" s="152"/>
      <c r="K43" s="153"/>
    </row>
    <row r="44" spans="1:11">
      <c r="A44" s="150"/>
      <c r="B44" s="162"/>
      <c r="C44" s="163"/>
      <c r="D44" s="163"/>
      <c r="E44" s="163"/>
      <c r="F44" s="163"/>
      <c r="G44" s="163"/>
      <c r="H44" s="163"/>
      <c r="I44" s="163"/>
      <c r="J44" s="163"/>
      <c r="K44" s="164"/>
    </row>
    <row r="45" spans="1:11">
      <c r="A45" s="157" t="s">
        <v>155</v>
      </c>
      <c r="B45" s="162"/>
      <c r="C45" s="163"/>
      <c r="D45" s="163"/>
      <c r="E45" s="163"/>
      <c r="F45" s="163"/>
      <c r="G45" s="163"/>
      <c r="H45" s="163"/>
      <c r="I45" s="163"/>
      <c r="J45" s="163"/>
      <c r="K45" s="164"/>
    </row>
    <row r="46" spans="1:11">
      <c r="A46" s="150" t="s">
        <v>156</v>
      </c>
      <c r="B46" s="151">
        <v>94908</v>
      </c>
      <c r="C46" s="152">
        <v>82075</v>
      </c>
      <c r="D46" s="152">
        <v>69506</v>
      </c>
      <c r="E46" s="152"/>
      <c r="F46" s="152"/>
      <c r="G46" s="152"/>
      <c r="H46" s="152"/>
      <c r="I46" s="152"/>
      <c r="J46" s="152"/>
      <c r="K46" s="153"/>
    </row>
    <row r="47" spans="1:11">
      <c r="A47" s="150" t="s">
        <v>148</v>
      </c>
      <c r="B47" s="162"/>
      <c r="C47" s="163"/>
      <c r="D47" s="163"/>
      <c r="E47" s="163"/>
      <c r="F47" s="163"/>
      <c r="G47" s="163"/>
      <c r="H47" s="163"/>
      <c r="I47" s="163"/>
      <c r="J47" s="163"/>
      <c r="K47" s="164"/>
    </row>
    <row r="48" spans="1:11">
      <c r="A48" s="158" t="s">
        <v>149</v>
      </c>
      <c r="B48" s="151">
        <v>0</v>
      </c>
      <c r="C48" s="152">
        <v>0</v>
      </c>
      <c r="D48" s="152">
        <v>0</v>
      </c>
      <c r="E48" s="152"/>
      <c r="F48" s="152"/>
      <c r="G48" s="152"/>
      <c r="H48" s="152"/>
      <c r="I48" s="152"/>
      <c r="J48" s="152"/>
      <c r="K48" s="153"/>
    </row>
    <row r="49" spans="1:11">
      <c r="A49" s="158" t="s">
        <v>150</v>
      </c>
      <c r="B49" s="151">
        <v>20361</v>
      </c>
      <c r="C49" s="152">
        <v>18117</v>
      </c>
      <c r="D49" s="152">
        <v>27025</v>
      </c>
      <c r="E49" s="152"/>
      <c r="F49" s="152"/>
      <c r="G49" s="152"/>
      <c r="H49" s="152"/>
      <c r="I49" s="152"/>
      <c r="J49" s="152"/>
      <c r="K49" s="153"/>
    </row>
    <row r="50" spans="1:11">
      <c r="A50" s="158" t="s">
        <v>157</v>
      </c>
      <c r="B50" s="151">
        <v>65466</v>
      </c>
      <c r="C50" s="152">
        <v>58955</v>
      </c>
      <c r="D50" s="152">
        <v>149164</v>
      </c>
      <c r="E50" s="152"/>
      <c r="F50" s="152"/>
      <c r="G50" s="152"/>
      <c r="H50" s="152"/>
      <c r="I50" s="152"/>
      <c r="J50" s="152"/>
      <c r="K50" s="153"/>
    </row>
    <row r="51" spans="1:11">
      <c r="A51" s="158" t="s">
        <v>158</v>
      </c>
      <c r="B51" s="151">
        <v>2</v>
      </c>
      <c r="C51" s="152">
        <v>2</v>
      </c>
      <c r="D51" s="152">
        <v>2</v>
      </c>
      <c r="E51" s="152"/>
      <c r="F51" s="152"/>
      <c r="G51" s="152"/>
      <c r="H51" s="152"/>
      <c r="I51" s="152"/>
      <c r="J51" s="152"/>
      <c r="K51" s="153"/>
    </row>
    <row r="52" spans="1:11">
      <c r="A52" s="158" t="s">
        <v>151</v>
      </c>
      <c r="B52" s="151">
        <v>815</v>
      </c>
      <c r="C52" s="152">
        <v>13128</v>
      </c>
      <c r="D52" s="152">
        <v>1103</v>
      </c>
      <c r="E52" s="152"/>
      <c r="F52" s="152"/>
      <c r="G52" s="152"/>
      <c r="H52" s="152"/>
      <c r="I52" s="152"/>
      <c r="J52" s="152"/>
      <c r="K52" s="153"/>
    </row>
    <row r="53" spans="1:11">
      <c r="A53" s="158" t="s">
        <v>152</v>
      </c>
      <c r="B53" s="151">
        <v>113</v>
      </c>
      <c r="C53" s="152">
        <v>177</v>
      </c>
      <c r="D53" s="152">
        <v>0</v>
      </c>
      <c r="E53" s="152"/>
      <c r="F53" s="152"/>
      <c r="G53" s="152"/>
      <c r="H53" s="152"/>
      <c r="I53" s="152"/>
      <c r="J53" s="152"/>
      <c r="K53" s="153"/>
    </row>
    <row r="54" spans="1:11">
      <c r="A54" s="150" t="s">
        <v>159</v>
      </c>
      <c r="B54" s="151">
        <v>0</v>
      </c>
      <c r="C54" s="152">
        <v>0</v>
      </c>
      <c r="D54" s="152">
        <v>0</v>
      </c>
      <c r="E54" s="152"/>
      <c r="F54" s="152"/>
      <c r="G54" s="152"/>
      <c r="H54" s="152"/>
      <c r="I54" s="152"/>
      <c r="J54" s="152"/>
      <c r="K54" s="153"/>
    </row>
    <row r="55" spans="1:11">
      <c r="A55" s="150" t="s">
        <v>154</v>
      </c>
      <c r="B55" s="151">
        <v>20812</v>
      </c>
      <c r="C55" s="152">
        <v>32824</v>
      </c>
      <c r="D55" s="152">
        <v>10057</v>
      </c>
      <c r="E55" s="152"/>
      <c r="F55" s="152"/>
      <c r="G55" s="152"/>
      <c r="H55" s="152"/>
      <c r="I55" s="152"/>
      <c r="J55" s="152"/>
      <c r="K55" s="153"/>
    </row>
    <row r="56" spans="1:11">
      <c r="A56" s="157" t="s">
        <v>160</v>
      </c>
      <c r="B56" s="151">
        <v>0</v>
      </c>
      <c r="C56" s="152">
        <v>0</v>
      </c>
      <c r="D56" s="152">
        <v>6758</v>
      </c>
      <c r="E56" s="152"/>
      <c r="F56" s="152"/>
      <c r="G56" s="152"/>
      <c r="H56" s="152"/>
      <c r="I56" s="152"/>
      <c r="J56" s="152"/>
      <c r="K56" s="153"/>
    </row>
    <row r="57" spans="1:11">
      <c r="A57" s="157" t="s">
        <v>161</v>
      </c>
      <c r="B57" s="151"/>
      <c r="C57" s="152"/>
      <c r="D57" s="152"/>
      <c r="E57" s="152"/>
      <c r="F57" s="152"/>
      <c r="G57" s="152"/>
      <c r="H57" s="152"/>
      <c r="I57" s="152"/>
      <c r="J57" s="152"/>
      <c r="K57" s="153"/>
    </row>
    <row r="58" spans="1:11" ht="13.5" customHeight="1" thickBot="1">
      <c r="A58" s="165" t="s">
        <v>162</v>
      </c>
      <c r="B58" s="166">
        <v>561637</v>
      </c>
      <c r="C58" s="167">
        <v>542068</v>
      </c>
      <c r="D58" s="167">
        <v>549131</v>
      </c>
      <c r="E58" s="167"/>
      <c r="F58" s="167"/>
      <c r="G58" s="167"/>
      <c r="H58" s="167"/>
      <c r="I58" s="167"/>
      <c r="J58" s="167"/>
      <c r="K58" s="168"/>
    </row>
  </sheetData>
  <mergeCells count="1">
    <mergeCell ref="A3:K3"/>
  </mergeCells>
  <pageMargins left="0.78749999999999998" right="0.78749999999999998" top="1.05277777777778" bottom="1.05277777777778" header="0.78749999999999998" footer="0.78749999999999998"/>
  <pageSetup paperSize="9" scale="59" orientation="landscape" useFirstPageNumber="1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8A5D-8794-45CE-B8D0-BDF91AADDC27}">
  <sheetPr>
    <tabColor rgb="FFFFFFFF"/>
    <pageSetUpPr fitToPage="1"/>
  </sheetPr>
  <dimension ref="A1:K27"/>
  <sheetViews>
    <sheetView zoomScaleNormal="100" workbookViewId="0">
      <selection activeCell="B42" sqref="B42"/>
    </sheetView>
  </sheetViews>
  <sheetFormatPr defaultRowHeight="12.75"/>
  <cols>
    <col min="1" max="1" width="61.42578125" style="140" bestFit="1" customWidth="1"/>
    <col min="2" max="11" width="22.28515625" style="140" customWidth="1"/>
    <col min="12" max="16384" width="9.140625" style="140"/>
  </cols>
  <sheetData>
    <row r="1" spans="1:11" ht="30.2" customHeight="1">
      <c r="A1" s="139"/>
      <c r="B1" s="139"/>
      <c r="C1" s="139"/>
      <c r="D1" s="139"/>
      <c r="E1" s="139"/>
      <c r="F1" s="139"/>
    </row>
    <row r="2" spans="1:11" ht="13.15" customHeight="1" thickBot="1">
      <c r="A2" s="139"/>
      <c r="B2" s="139"/>
      <c r="C2" s="139"/>
      <c r="D2" s="139"/>
      <c r="E2" s="139"/>
      <c r="F2" s="139"/>
    </row>
    <row r="3" spans="1:11" ht="26.1" customHeight="1" thickBot="1">
      <c r="A3" s="141" t="s">
        <v>118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</row>
    <row r="4" spans="1:11" ht="13.5" customHeight="1" thickBot="1">
      <c r="A4" s="143" t="s">
        <v>119</v>
      </c>
      <c r="B4" s="144" t="s">
        <v>120</v>
      </c>
      <c r="C4" s="144" t="s">
        <v>121</v>
      </c>
      <c r="D4" s="144" t="s">
        <v>122</v>
      </c>
      <c r="E4" s="144"/>
      <c r="F4" s="144"/>
      <c r="G4" s="144"/>
      <c r="H4" s="144"/>
      <c r="I4" s="144"/>
      <c r="J4" s="144"/>
      <c r="K4" s="145"/>
    </row>
    <row r="5" spans="1:11">
      <c r="A5" s="157" t="s">
        <v>163</v>
      </c>
      <c r="B5" s="169"/>
      <c r="C5" s="148"/>
      <c r="D5" s="148"/>
      <c r="E5" s="148"/>
      <c r="F5" s="148"/>
      <c r="G5" s="148"/>
      <c r="H5" s="148"/>
      <c r="I5" s="148"/>
      <c r="J5" s="148"/>
      <c r="K5" s="149"/>
    </row>
    <row r="6" spans="1:11">
      <c r="A6" s="150" t="s">
        <v>164</v>
      </c>
      <c r="B6" s="170">
        <v>623980</v>
      </c>
      <c r="C6" s="171">
        <v>503230</v>
      </c>
      <c r="D6" s="171">
        <v>526403</v>
      </c>
      <c r="E6" s="171"/>
      <c r="F6" s="171"/>
      <c r="G6" s="171"/>
      <c r="H6" s="171"/>
      <c r="I6" s="171"/>
      <c r="J6" s="171"/>
      <c r="K6" s="172"/>
    </row>
    <row r="7" spans="1:11">
      <c r="A7" s="150" t="s">
        <v>165</v>
      </c>
      <c r="B7" s="170">
        <v>8207</v>
      </c>
      <c r="C7" s="171">
        <v>9530</v>
      </c>
      <c r="D7" s="171">
        <v>21569</v>
      </c>
      <c r="E7" s="171"/>
      <c r="F7" s="171"/>
      <c r="G7" s="171"/>
      <c r="H7" s="171"/>
      <c r="I7" s="171"/>
      <c r="J7" s="171"/>
      <c r="K7" s="172"/>
    </row>
    <row r="8" spans="1:11">
      <c r="A8" s="157" t="s">
        <v>166</v>
      </c>
      <c r="B8" s="170">
        <v>632187</v>
      </c>
      <c r="C8" s="171">
        <v>512760</v>
      </c>
      <c r="D8" s="171">
        <v>547972</v>
      </c>
      <c r="E8" s="171"/>
      <c r="F8" s="171"/>
      <c r="G8" s="171"/>
      <c r="H8" s="171"/>
      <c r="I8" s="171"/>
      <c r="J8" s="171"/>
      <c r="K8" s="172"/>
    </row>
    <row r="9" spans="1:11">
      <c r="A9" s="150" t="s">
        <v>167</v>
      </c>
      <c r="B9" s="170">
        <v>322548</v>
      </c>
      <c r="C9" s="171">
        <v>249443</v>
      </c>
      <c r="D9" s="171">
        <v>236353</v>
      </c>
      <c r="E9" s="171"/>
      <c r="F9" s="171"/>
      <c r="G9" s="171"/>
      <c r="H9" s="171"/>
      <c r="I9" s="171"/>
      <c r="J9" s="171"/>
      <c r="K9" s="172"/>
    </row>
    <row r="10" spans="1:11">
      <c r="A10" s="150" t="s">
        <v>168</v>
      </c>
      <c r="B10" s="170">
        <v>31867</v>
      </c>
      <c r="C10" s="171">
        <v>18279</v>
      </c>
      <c r="D10" s="171">
        <v>32839</v>
      </c>
      <c r="E10" s="171"/>
      <c r="F10" s="171"/>
      <c r="G10" s="171"/>
      <c r="H10" s="171"/>
      <c r="I10" s="171"/>
      <c r="J10" s="171"/>
      <c r="K10" s="172"/>
    </row>
    <row r="11" spans="1:11">
      <c r="A11" s="150" t="s">
        <v>169</v>
      </c>
      <c r="B11" s="170">
        <v>-4893</v>
      </c>
      <c r="C11" s="171">
        <v>-591</v>
      </c>
      <c r="D11" s="171">
        <v>228</v>
      </c>
      <c r="E11" s="171"/>
      <c r="F11" s="171"/>
      <c r="G11" s="171"/>
      <c r="H11" s="171"/>
      <c r="I11" s="171"/>
      <c r="J11" s="171"/>
      <c r="K11" s="172"/>
    </row>
    <row r="12" spans="1:11">
      <c r="A12" s="150" t="s">
        <v>170</v>
      </c>
      <c r="B12" s="170">
        <v>54809</v>
      </c>
      <c r="C12" s="171">
        <v>51140</v>
      </c>
      <c r="D12" s="171">
        <v>54086</v>
      </c>
      <c r="E12" s="171"/>
      <c r="F12" s="171"/>
      <c r="G12" s="171"/>
      <c r="H12" s="171"/>
      <c r="I12" s="171"/>
      <c r="J12" s="171"/>
      <c r="K12" s="172"/>
    </row>
    <row r="13" spans="1:11">
      <c r="A13" s="150" t="s">
        <v>171</v>
      </c>
      <c r="B13" s="170">
        <v>2823</v>
      </c>
      <c r="C13" s="171">
        <v>2898</v>
      </c>
      <c r="D13" s="171">
        <v>3187</v>
      </c>
      <c r="E13" s="171"/>
      <c r="F13" s="171"/>
      <c r="G13" s="171"/>
      <c r="H13" s="171"/>
      <c r="I13" s="171"/>
      <c r="J13" s="171"/>
      <c r="K13" s="172"/>
    </row>
    <row r="14" spans="1:11">
      <c r="A14" s="150" t="s">
        <v>172</v>
      </c>
      <c r="B14" s="170">
        <v>26122</v>
      </c>
      <c r="C14" s="171">
        <v>21656</v>
      </c>
      <c r="D14" s="171">
        <v>19002</v>
      </c>
      <c r="E14" s="171"/>
      <c r="F14" s="171"/>
      <c r="G14" s="171"/>
      <c r="H14" s="171"/>
      <c r="I14" s="171"/>
      <c r="J14" s="171"/>
      <c r="K14" s="172"/>
    </row>
    <row r="15" spans="1:11">
      <c r="A15" s="150" t="s">
        <v>173</v>
      </c>
      <c r="B15" s="170">
        <v>192912</v>
      </c>
      <c r="C15" s="171">
        <v>160280</v>
      </c>
      <c r="D15" s="171">
        <v>177584</v>
      </c>
      <c r="E15" s="171"/>
      <c r="F15" s="171"/>
      <c r="G15" s="171"/>
      <c r="H15" s="171"/>
      <c r="I15" s="171"/>
      <c r="J15" s="171"/>
      <c r="K15" s="172"/>
    </row>
    <row r="16" spans="1:11">
      <c r="A16" s="157" t="s">
        <v>174</v>
      </c>
      <c r="B16" s="170">
        <v>626188</v>
      </c>
      <c r="C16" s="171">
        <v>503105</v>
      </c>
      <c r="D16" s="171">
        <v>523279</v>
      </c>
      <c r="E16" s="171"/>
      <c r="F16" s="171"/>
      <c r="G16" s="171"/>
      <c r="H16" s="171"/>
      <c r="I16" s="171"/>
      <c r="J16" s="171"/>
      <c r="K16" s="172"/>
    </row>
    <row r="17" spans="1:11">
      <c r="A17" s="157" t="s">
        <v>175</v>
      </c>
      <c r="B17" s="170">
        <v>5999</v>
      </c>
      <c r="C17" s="171">
        <v>9655</v>
      </c>
      <c r="D17" s="171">
        <v>24693</v>
      </c>
      <c r="E17" s="171"/>
      <c r="F17" s="171"/>
      <c r="G17" s="171"/>
      <c r="H17" s="171"/>
      <c r="I17" s="171"/>
      <c r="J17" s="171"/>
      <c r="K17" s="172"/>
    </row>
    <row r="18" spans="1:11">
      <c r="A18" s="150" t="s">
        <v>176</v>
      </c>
      <c r="B18" s="170">
        <v>0</v>
      </c>
      <c r="C18" s="171">
        <v>0</v>
      </c>
      <c r="D18" s="171">
        <v>1304</v>
      </c>
      <c r="E18" s="171"/>
      <c r="F18" s="171"/>
      <c r="G18" s="171"/>
      <c r="H18" s="171"/>
      <c r="I18" s="171"/>
      <c r="J18" s="171"/>
      <c r="K18" s="172"/>
    </row>
    <row r="19" spans="1:11">
      <c r="A19" s="157" t="s">
        <v>177</v>
      </c>
      <c r="B19" s="170">
        <v>5999</v>
      </c>
      <c r="C19" s="171">
        <v>9655</v>
      </c>
      <c r="D19" s="171">
        <v>25997</v>
      </c>
      <c r="E19" s="171"/>
      <c r="F19" s="171"/>
      <c r="G19" s="171"/>
      <c r="H19" s="171"/>
      <c r="I19" s="171"/>
      <c r="J19" s="171"/>
      <c r="K19" s="172"/>
    </row>
    <row r="20" spans="1:11">
      <c r="A20" s="150" t="s">
        <v>178</v>
      </c>
      <c r="B20" s="170">
        <v>1527</v>
      </c>
      <c r="C20" s="171">
        <v>953</v>
      </c>
      <c r="D20" s="171">
        <v>8969</v>
      </c>
      <c r="E20" s="171"/>
      <c r="F20" s="171"/>
      <c r="G20" s="171"/>
      <c r="H20" s="171"/>
      <c r="I20" s="171"/>
      <c r="J20" s="171"/>
      <c r="K20" s="172"/>
    </row>
    <row r="21" spans="1:11">
      <c r="A21" s="150" t="s">
        <v>179</v>
      </c>
      <c r="B21" s="170">
        <v>1685</v>
      </c>
      <c r="C21" s="171">
        <v>1414</v>
      </c>
      <c r="D21" s="171">
        <v>-15846</v>
      </c>
      <c r="E21" s="171"/>
      <c r="F21" s="171"/>
      <c r="G21" s="171"/>
      <c r="H21" s="171"/>
      <c r="I21" s="171"/>
      <c r="J21" s="171"/>
      <c r="K21" s="172"/>
    </row>
    <row r="22" spans="1:11">
      <c r="A22" s="150" t="s">
        <v>180</v>
      </c>
      <c r="B22" s="170">
        <v>0</v>
      </c>
      <c r="C22" s="171">
        <v>0</v>
      </c>
      <c r="D22" s="171">
        <v>0</v>
      </c>
      <c r="E22" s="171"/>
      <c r="F22" s="171"/>
      <c r="G22" s="171"/>
      <c r="H22" s="171"/>
      <c r="I22" s="171"/>
      <c r="J22" s="171"/>
      <c r="K22" s="172"/>
    </row>
    <row r="23" spans="1:11">
      <c r="A23" s="157" t="s">
        <v>181</v>
      </c>
      <c r="B23" s="170">
        <v>2787</v>
      </c>
      <c r="C23" s="171">
        <v>7288</v>
      </c>
      <c r="D23" s="171">
        <v>32874</v>
      </c>
      <c r="E23" s="171"/>
      <c r="F23" s="171"/>
      <c r="G23" s="171"/>
      <c r="H23" s="171"/>
      <c r="I23" s="171"/>
      <c r="J23" s="171"/>
      <c r="K23" s="172"/>
    </row>
    <row r="24" spans="1:11">
      <c r="A24" s="157" t="s">
        <v>182</v>
      </c>
      <c r="B24" s="170">
        <v>0</v>
      </c>
      <c r="C24" s="171">
        <v>0</v>
      </c>
      <c r="D24" s="171">
        <v>0</v>
      </c>
      <c r="E24" s="171"/>
      <c r="F24" s="171"/>
      <c r="G24" s="171"/>
      <c r="H24" s="171"/>
      <c r="I24" s="171"/>
      <c r="J24" s="171"/>
      <c r="K24" s="172"/>
    </row>
    <row r="25" spans="1:11">
      <c r="A25" s="157" t="s">
        <v>183</v>
      </c>
      <c r="B25" s="170">
        <v>2787</v>
      </c>
      <c r="C25" s="171">
        <v>7288</v>
      </c>
      <c r="D25" s="171">
        <v>32874</v>
      </c>
      <c r="E25" s="171"/>
      <c r="F25" s="171"/>
      <c r="G25" s="171"/>
      <c r="H25" s="171"/>
      <c r="I25" s="171"/>
      <c r="J25" s="171"/>
      <c r="K25" s="172"/>
    </row>
    <row r="26" spans="1:11">
      <c r="A26" s="157" t="s">
        <v>184</v>
      </c>
      <c r="B26" s="170">
        <v>112</v>
      </c>
      <c r="C26" s="171">
        <v>757</v>
      </c>
      <c r="D26" s="171">
        <v>-1719</v>
      </c>
      <c r="E26" s="171"/>
      <c r="F26" s="171"/>
      <c r="G26" s="171"/>
      <c r="H26" s="171"/>
      <c r="I26" s="171"/>
      <c r="J26" s="171"/>
      <c r="K26" s="172"/>
    </row>
    <row r="27" spans="1:11" ht="13.5" customHeight="1" thickBot="1">
      <c r="A27" s="165" t="s">
        <v>185</v>
      </c>
      <c r="B27" s="173">
        <v>2899</v>
      </c>
      <c r="C27" s="174">
        <v>8045</v>
      </c>
      <c r="D27" s="174">
        <v>31155</v>
      </c>
      <c r="E27" s="174"/>
      <c r="F27" s="174"/>
      <c r="G27" s="174"/>
      <c r="H27" s="174"/>
      <c r="I27" s="174"/>
      <c r="J27" s="174"/>
      <c r="K27" s="175"/>
    </row>
  </sheetData>
  <mergeCells count="1">
    <mergeCell ref="A3:K3"/>
  </mergeCells>
  <pageMargins left="0.78749999999999998" right="0.78749999999999998" top="1.05277777777778" bottom="1.05277777777778" header="0.78749999999999998" footer="0.78749999999999998"/>
  <pageSetup paperSize="9" scale="65" firstPageNumber="0" orientation="landscape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10CE-C920-48B9-B780-D5CD17CD8DA3}">
  <sheetPr>
    <tabColor rgb="FFFFFFFF"/>
    <pageSetUpPr fitToPage="1"/>
  </sheetPr>
  <dimension ref="A1:K22"/>
  <sheetViews>
    <sheetView zoomScaleNormal="100" workbookViewId="0">
      <selection activeCell="B42" sqref="B42"/>
    </sheetView>
  </sheetViews>
  <sheetFormatPr defaultRowHeight="12.75"/>
  <cols>
    <col min="1" max="1" width="40.28515625" style="140" customWidth="1"/>
    <col min="2" max="11" width="15.5703125" style="140" customWidth="1"/>
    <col min="12" max="1025" width="11.5703125" style="140" customWidth="1"/>
    <col min="1026" max="16384" width="9.140625" style="140"/>
  </cols>
  <sheetData>
    <row r="1" spans="1:11" ht="30.2" customHeight="1">
      <c r="A1" s="139"/>
      <c r="B1" s="139"/>
      <c r="C1" s="139"/>
      <c r="D1" s="139"/>
      <c r="E1" s="139"/>
      <c r="F1" s="139"/>
    </row>
    <row r="2" spans="1:11" ht="13.9" customHeight="1" thickBot="1">
      <c r="A2" s="139"/>
      <c r="B2" s="139"/>
      <c r="C2" s="139"/>
      <c r="D2" s="139"/>
      <c r="E2" s="139"/>
      <c r="F2" s="139"/>
    </row>
    <row r="3" spans="1:11" ht="26.1" customHeight="1" thickBot="1">
      <c r="A3" s="141" t="s">
        <v>118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</row>
    <row r="4" spans="1:11" ht="13.5" customHeight="1" thickBot="1">
      <c r="A4" s="176" t="s">
        <v>186</v>
      </c>
      <c r="B4" s="177" t="s">
        <v>120</v>
      </c>
      <c r="C4" s="177" t="s">
        <v>121</v>
      </c>
      <c r="D4" s="177" t="s">
        <v>122</v>
      </c>
      <c r="E4" s="177"/>
      <c r="F4" s="177"/>
      <c r="G4" s="177"/>
      <c r="H4" s="177"/>
      <c r="I4" s="177"/>
      <c r="J4" s="177"/>
      <c r="K4" s="178"/>
    </row>
    <row r="5" spans="1:11">
      <c r="A5" s="179" t="s">
        <v>187</v>
      </c>
      <c r="B5" s="180">
        <v>0.12307700000000001</v>
      </c>
      <c r="C5" s="181">
        <v>0.16970199999999999</v>
      </c>
      <c r="D5" s="181">
        <v>9.1556999999999999E-2</v>
      </c>
      <c r="E5" s="181"/>
      <c r="F5" s="181"/>
      <c r="G5" s="181"/>
      <c r="H5" s="181"/>
      <c r="I5" s="181"/>
      <c r="J5" s="181"/>
      <c r="K5" s="182"/>
    </row>
    <row r="6" spans="1:11">
      <c r="A6" s="179" t="s">
        <v>188</v>
      </c>
      <c r="B6" s="183">
        <v>7.0607900000000001E-2</v>
      </c>
      <c r="C6" s="184">
        <v>9.9142499999999995E-2</v>
      </c>
      <c r="D6" s="184">
        <v>6.1433399999999999E-2</v>
      </c>
      <c r="E6" s="184"/>
      <c r="F6" s="184"/>
      <c r="G6" s="184"/>
      <c r="H6" s="184"/>
      <c r="I6" s="184"/>
      <c r="J6" s="184"/>
      <c r="K6" s="185"/>
    </row>
    <row r="7" spans="1:11">
      <c r="A7" s="179" t="s">
        <v>189</v>
      </c>
      <c r="B7" s="183">
        <v>1.7431099999999999</v>
      </c>
      <c r="C7" s="184">
        <v>1.7117</v>
      </c>
      <c r="D7" s="184">
        <v>1.49034</v>
      </c>
      <c r="E7" s="184"/>
      <c r="F7" s="184"/>
      <c r="G7" s="184"/>
      <c r="H7" s="184"/>
      <c r="I7" s="184"/>
      <c r="J7" s="184"/>
      <c r="K7" s="185"/>
    </row>
    <row r="8" spans="1:11">
      <c r="A8" s="179" t="s">
        <v>190</v>
      </c>
      <c r="B8" s="183">
        <v>-8.0104499999999995E-2</v>
      </c>
      <c r="C8" s="184">
        <v>-1.6461199999999999E-2</v>
      </c>
      <c r="D8" s="184">
        <v>-0.31327500000000003</v>
      </c>
      <c r="E8" s="184"/>
      <c r="F8" s="184"/>
      <c r="G8" s="184"/>
      <c r="H8" s="184"/>
      <c r="I8" s="184"/>
      <c r="J8" s="184"/>
      <c r="K8" s="185"/>
    </row>
    <row r="9" spans="1:11">
      <c r="A9" s="179" t="s">
        <v>191</v>
      </c>
      <c r="B9" s="183">
        <v>0.41968800000000001</v>
      </c>
      <c r="C9" s="184">
        <v>0.41793400000000003</v>
      </c>
      <c r="D9" s="184">
        <v>1.16856</v>
      </c>
      <c r="E9" s="184"/>
      <c r="F9" s="184"/>
      <c r="G9" s="184"/>
      <c r="H9" s="184"/>
      <c r="I9" s="184"/>
      <c r="J9" s="184"/>
      <c r="K9" s="185"/>
    </row>
    <row r="10" spans="1:11">
      <c r="A10" s="179" t="s">
        <v>192</v>
      </c>
      <c r="B10" s="183">
        <v>0.99009800000000003</v>
      </c>
      <c r="C10" s="184">
        <v>1.1131500000000001</v>
      </c>
      <c r="D10" s="184">
        <v>1.7035899999999999</v>
      </c>
      <c r="E10" s="184"/>
      <c r="F10" s="184"/>
      <c r="G10" s="184"/>
      <c r="H10" s="184"/>
      <c r="I10" s="184"/>
      <c r="J10" s="184"/>
      <c r="K10" s="185"/>
    </row>
    <row r="11" spans="1:11">
      <c r="A11" s="179" t="s">
        <v>193</v>
      </c>
      <c r="B11" s="183">
        <v>3.1250399999999998</v>
      </c>
      <c r="C11" s="184">
        <v>4.3316100000000004</v>
      </c>
      <c r="D11" s="184">
        <v>8.7480399999999996</v>
      </c>
      <c r="E11" s="184"/>
      <c r="F11" s="184"/>
      <c r="G11" s="184"/>
      <c r="H11" s="184"/>
      <c r="I11" s="184"/>
      <c r="J11" s="184"/>
      <c r="K11" s="185"/>
    </row>
    <row r="12" spans="1:11">
      <c r="A12" s="179" t="s">
        <v>194</v>
      </c>
      <c r="B12" s="183">
        <v>43.985100000000003</v>
      </c>
      <c r="C12" s="184">
        <v>46.916699999999999</v>
      </c>
      <c r="D12" s="184">
        <v>48.8187</v>
      </c>
      <c r="E12" s="184"/>
      <c r="F12" s="184"/>
      <c r="G12" s="184"/>
      <c r="H12" s="184"/>
      <c r="I12" s="184"/>
      <c r="J12" s="184"/>
      <c r="K12" s="185"/>
    </row>
    <row r="13" spans="1:11">
      <c r="A13" s="179" t="s">
        <v>195</v>
      </c>
      <c r="B13" s="183">
        <v>0.44085099999999999</v>
      </c>
      <c r="C13" s="184">
        <v>1.42133</v>
      </c>
      <c r="D13" s="184">
        <v>5.9992099999999997</v>
      </c>
      <c r="E13" s="184"/>
      <c r="F13" s="184"/>
      <c r="G13" s="184"/>
      <c r="H13" s="184"/>
      <c r="I13" s="184"/>
      <c r="J13" s="184"/>
      <c r="K13" s="185"/>
    </row>
    <row r="14" spans="1:11">
      <c r="A14" s="179" t="s">
        <v>196</v>
      </c>
      <c r="B14" s="183">
        <v>1.39547</v>
      </c>
      <c r="C14" s="184">
        <v>2.4481199999999999</v>
      </c>
      <c r="D14" s="184">
        <v>5.0878500000000004</v>
      </c>
      <c r="E14" s="184"/>
      <c r="F14" s="184"/>
      <c r="G14" s="184"/>
      <c r="H14" s="184"/>
      <c r="I14" s="184"/>
      <c r="J14" s="184"/>
      <c r="K14" s="185"/>
    </row>
    <row r="15" spans="1:11">
      <c r="A15" s="179" t="s">
        <v>197</v>
      </c>
      <c r="B15" s="183">
        <v>1.22461</v>
      </c>
      <c r="C15" s="184">
        <v>3.68302</v>
      </c>
      <c r="D15" s="184">
        <v>25.872800000000002</v>
      </c>
      <c r="E15" s="184"/>
      <c r="F15" s="184"/>
      <c r="G15" s="184"/>
      <c r="H15" s="184"/>
      <c r="I15" s="184"/>
      <c r="J15" s="184"/>
      <c r="K15" s="185"/>
    </row>
    <row r="16" spans="1:11">
      <c r="A16" s="179" t="s">
        <v>198</v>
      </c>
      <c r="B16" s="183">
        <v>0.86497999999999997</v>
      </c>
      <c r="C16" s="184">
        <v>2.3013499999999998</v>
      </c>
      <c r="D16" s="184">
        <v>8.9220199999999998</v>
      </c>
      <c r="E16" s="184"/>
      <c r="F16" s="184"/>
      <c r="G16" s="184"/>
      <c r="H16" s="184"/>
      <c r="I16" s="184"/>
      <c r="J16" s="184"/>
      <c r="K16" s="185"/>
    </row>
    <row r="17" spans="1:11">
      <c r="A17" s="179" t="s">
        <v>199</v>
      </c>
      <c r="B17" s="183">
        <v>3.9112100000000001</v>
      </c>
      <c r="C17" s="184">
        <v>5.7385900000000003</v>
      </c>
      <c r="D17" s="184">
        <v>11.958299999999999</v>
      </c>
      <c r="E17" s="184"/>
      <c r="F17" s="184"/>
      <c r="G17" s="184"/>
      <c r="H17" s="184"/>
      <c r="I17" s="184"/>
      <c r="J17" s="184"/>
      <c r="K17" s="185"/>
    </row>
    <row r="18" spans="1:11">
      <c r="A18" s="179" t="s">
        <v>200</v>
      </c>
      <c r="B18" s="183">
        <v>1.1256200000000001</v>
      </c>
      <c r="C18" s="184">
        <v>0.94593300000000002</v>
      </c>
      <c r="D18" s="184">
        <v>0.99788900000000003</v>
      </c>
      <c r="E18" s="184"/>
      <c r="F18" s="184"/>
      <c r="G18" s="184"/>
      <c r="H18" s="184"/>
      <c r="I18" s="184"/>
      <c r="J18" s="184"/>
      <c r="K18" s="185"/>
    </row>
    <row r="19" spans="1:11">
      <c r="A19" s="179" t="s">
        <v>201</v>
      </c>
      <c r="B19" s="183">
        <v>2.7417799999999999</v>
      </c>
      <c r="C19" s="184">
        <v>2.5430899999999999</v>
      </c>
      <c r="D19" s="184">
        <v>4.1429499999999999</v>
      </c>
      <c r="E19" s="184"/>
      <c r="F19" s="184"/>
      <c r="G19" s="184"/>
      <c r="H19" s="184"/>
      <c r="I19" s="184"/>
      <c r="J19" s="184"/>
      <c r="K19" s="185"/>
    </row>
    <row r="20" spans="1:11">
      <c r="A20" s="179" t="s">
        <v>202</v>
      </c>
      <c r="B20" s="183">
        <v>11</v>
      </c>
      <c r="C20" s="184">
        <v>13</v>
      </c>
      <c r="D20" s="184">
        <v>25</v>
      </c>
      <c r="E20" s="184"/>
      <c r="F20" s="184"/>
      <c r="G20" s="184"/>
      <c r="H20" s="184"/>
      <c r="I20" s="184"/>
      <c r="J20" s="184"/>
      <c r="K20" s="185"/>
    </row>
    <row r="21" spans="1:11">
      <c r="A21" s="179" t="s">
        <v>203</v>
      </c>
      <c r="B21" s="183">
        <v>95</v>
      </c>
      <c r="C21" s="184">
        <v>97</v>
      </c>
      <c r="D21" s="184">
        <v>70</v>
      </c>
      <c r="E21" s="184"/>
      <c r="F21" s="184"/>
      <c r="G21" s="184"/>
      <c r="H21" s="184"/>
      <c r="I21" s="184"/>
      <c r="J21" s="184"/>
      <c r="K21" s="185"/>
    </row>
    <row r="22" spans="1:11" ht="13.5" customHeight="1" thickBot="1">
      <c r="A22" s="186" t="s">
        <v>204</v>
      </c>
      <c r="B22" s="187">
        <v>99</v>
      </c>
      <c r="C22" s="188">
        <v>112</v>
      </c>
      <c r="D22" s="188">
        <v>94</v>
      </c>
      <c r="E22" s="188"/>
      <c r="F22" s="188"/>
      <c r="G22" s="188"/>
      <c r="H22" s="188"/>
      <c r="I22" s="188"/>
      <c r="J22" s="188"/>
      <c r="K22" s="189"/>
    </row>
  </sheetData>
  <mergeCells count="1">
    <mergeCell ref="A3:K3"/>
  </mergeCells>
  <pageMargins left="0.78740157480314965" right="0.78740157480314965" top="1.0629921259842521" bottom="1.0629921259842521" header="0.78740157480314965" footer="0.78740157480314965"/>
  <pageSetup paperSize="9" firstPageNumber="0" orientation="landscape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A4E4-C3F9-4690-BD15-49806177A6FA}">
  <dimension ref="A1:O10"/>
  <sheetViews>
    <sheetView workbookViewId="0">
      <selection activeCell="C2" sqref="C2"/>
    </sheetView>
  </sheetViews>
  <sheetFormatPr defaultRowHeight="15"/>
  <cols>
    <col min="1" max="1" width="33.140625" bestFit="1" customWidth="1"/>
    <col min="2" max="2" width="5.5703125" bestFit="1" customWidth="1"/>
    <col min="3" max="3" width="8.85546875" bestFit="1" customWidth="1"/>
    <col min="4" max="4" width="5.5703125" bestFit="1" customWidth="1"/>
    <col min="5" max="5" width="9.42578125" bestFit="1" customWidth="1"/>
    <col min="6" max="6" width="5.5703125" bestFit="1" customWidth="1"/>
    <col min="7" max="7" width="9.42578125" bestFit="1" customWidth="1"/>
    <col min="8" max="8" width="5.5703125" bestFit="1" customWidth="1"/>
    <col min="9" max="9" width="8.85546875" bestFit="1" customWidth="1"/>
    <col min="10" max="10" width="5.5703125" bestFit="1" customWidth="1"/>
    <col min="11" max="11" width="8.85546875" bestFit="1" customWidth="1"/>
    <col min="12" max="12" width="5.5703125" bestFit="1" customWidth="1"/>
    <col min="13" max="13" width="8.85546875" bestFit="1" customWidth="1"/>
    <col min="14" max="14" width="5.28515625" bestFit="1" customWidth="1"/>
    <col min="15" max="15" width="8.85546875" bestFit="1" customWidth="1"/>
  </cols>
  <sheetData>
    <row r="1" spans="1:15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4" t="s">
        <v>5</v>
      </c>
      <c r="K1" s="5"/>
      <c r="L1" s="4" t="s">
        <v>6</v>
      </c>
      <c r="M1" s="5"/>
      <c r="N1" s="4" t="s">
        <v>7</v>
      </c>
      <c r="O1" s="5"/>
    </row>
    <row r="2" spans="1:15">
      <c r="A2" s="1" t="s">
        <v>8</v>
      </c>
      <c r="B2" s="6" t="s">
        <v>9</v>
      </c>
      <c r="C2" s="7" t="s">
        <v>10</v>
      </c>
      <c r="D2" s="6" t="s">
        <v>9</v>
      </c>
      <c r="E2" s="7" t="s">
        <v>11</v>
      </c>
      <c r="F2" s="6" t="s">
        <v>9</v>
      </c>
      <c r="G2" s="7" t="s">
        <v>11</v>
      </c>
      <c r="H2" s="6" t="s">
        <v>9</v>
      </c>
      <c r="I2" s="7" t="s">
        <v>10</v>
      </c>
      <c r="J2" s="8" t="s">
        <v>9</v>
      </c>
      <c r="K2" s="9" t="s">
        <v>10</v>
      </c>
      <c r="L2" s="8" t="s">
        <v>9</v>
      </c>
      <c r="M2" s="9" t="s">
        <v>10</v>
      </c>
      <c r="N2" s="8" t="s">
        <v>9</v>
      </c>
      <c r="O2" s="9" t="s">
        <v>10</v>
      </c>
    </row>
    <row r="3" spans="1:15" ht="15.75" thickBot="1">
      <c r="A3" s="10" t="s">
        <v>12</v>
      </c>
      <c r="B3" s="11">
        <v>8657</v>
      </c>
      <c r="C3" s="12">
        <v>0.16</v>
      </c>
      <c r="D3" s="13">
        <v>6322</v>
      </c>
      <c r="E3" s="14" t="s">
        <v>13</v>
      </c>
      <c r="F3" s="13">
        <v>4029</v>
      </c>
      <c r="G3" s="15">
        <v>0.26</v>
      </c>
      <c r="H3" s="13">
        <v>1621</v>
      </c>
      <c r="I3" s="15">
        <v>0.21</v>
      </c>
      <c r="J3" s="16">
        <v>1410</v>
      </c>
      <c r="K3" s="17">
        <v>0.06</v>
      </c>
      <c r="L3" s="18">
        <v>1352</v>
      </c>
      <c r="M3" s="19">
        <v>0.18</v>
      </c>
      <c r="N3" s="18">
        <v>562</v>
      </c>
      <c r="O3" s="20">
        <v>0.05</v>
      </c>
    </row>
    <row r="4" spans="1:15" ht="15.75" thickTop="1">
      <c r="A4" s="21" t="s">
        <v>14</v>
      </c>
      <c r="B4" s="22">
        <v>5752</v>
      </c>
      <c r="C4" s="23">
        <v>-0.66</v>
      </c>
      <c r="D4" s="24">
        <v>3226</v>
      </c>
      <c r="E4" s="25">
        <v>-0.51</v>
      </c>
      <c r="F4" s="26">
        <v>3496</v>
      </c>
      <c r="G4" s="25">
        <v>-0.87</v>
      </c>
      <c r="H4" s="27">
        <v>1179</v>
      </c>
      <c r="I4" s="25">
        <v>-0.73</v>
      </c>
      <c r="J4" s="28">
        <v>1042</v>
      </c>
      <c r="K4" s="29">
        <v>-0.74</v>
      </c>
      <c r="L4" s="30">
        <v>1052</v>
      </c>
      <c r="M4" s="31">
        <v>-0.78</v>
      </c>
      <c r="N4" s="32">
        <v>354</v>
      </c>
      <c r="O4" s="31">
        <v>-0.64</v>
      </c>
    </row>
    <row r="5" spans="1:15">
      <c r="A5" s="33" t="s">
        <v>15</v>
      </c>
      <c r="B5" s="34">
        <v>606</v>
      </c>
      <c r="C5" s="35">
        <v>-7.0000000000000007E-2</v>
      </c>
      <c r="D5" s="36">
        <v>548</v>
      </c>
      <c r="E5" s="37">
        <v>-0.09</v>
      </c>
      <c r="F5" s="38">
        <v>176</v>
      </c>
      <c r="G5" s="37">
        <v>-0.04</v>
      </c>
      <c r="H5" s="38">
        <v>90</v>
      </c>
      <c r="I5" s="37">
        <v>-0.06</v>
      </c>
      <c r="J5" s="39">
        <v>57</v>
      </c>
      <c r="K5" s="40">
        <v>-0.04</v>
      </c>
      <c r="L5" s="41">
        <v>76</v>
      </c>
      <c r="M5" s="42">
        <v>-0.06</v>
      </c>
      <c r="N5" s="43">
        <v>60</v>
      </c>
      <c r="O5" s="42">
        <v>-0.11</v>
      </c>
    </row>
    <row r="6" spans="1:15">
      <c r="A6" s="33" t="s">
        <v>16</v>
      </c>
      <c r="B6" s="44">
        <v>287</v>
      </c>
      <c r="C6" s="35">
        <v>-0.03</v>
      </c>
      <c r="D6" s="38">
        <v>261</v>
      </c>
      <c r="E6" s="37">
        <v>-0.04</v>
      </c>
      <c r="F6" s="38">
        <v>156</v>
      </c>
      <c r="G6" s="37">
        <v>-0.04</v>
      </c>
      <c r="H6" s="38">
        <v>38</v>
      </c>
      <c r="I6" s="37">
        <v>-0.02</v>
      </c>
      <c r="J6" s="39">
        <v>54</v>
      </c>
      <c r="K6" s="40">
        <v>-0.03</v>
      </c>
      <c r="L6" s="41">
        <v>30</v>
      </c>
      <c r="M6" s="42">
        <v>-0.02</v>
      </c>
      <c r="N6" s="41">
        <v>14</v>
      </c>
      <c r="O6" s="42">
        <v>-0.03</v>
      </c>
    </row>
    <row r="7" spans="1:15" ht="23.25">
      <c r="A7" s="33" t="s">
        <v>17</v>
      </c>
      <c r="B7" s="44">
        <v>198</v>
      </c>
      <c r="C7" s="35">
        <v>-0.02</v>
      </c>
      <c r="D7" s="36">
        <v>600</v>
      </c>
      <c r="E7" s="37">
        <v>-0.09</v>
      </c>
      <c r="F7" s="38">
        <v>10</v>
      </c>
      <c r="G7" s="37">
        <v>0</v>
      </c>
      <c r="H7" s="38">
        <v>38</v>
      </c>
      <c r="I7" s="37">
        <v>-0.02</v>
      </c>
      <c r="J7" s="39">
        <v>11</v>
      </c>
      <c r="K7" s="40">
        <v>-0.01</v>
      </c>
      <c r="L7" s="45"/>
      <c r="M7" s="46"/>
      <c r="N7" s="43">
        <v>51</v>
      </c>
      <c r="O7" s="42">
        <v>-0.09</v>
      </c>
    </row>
    <row r="8" spans="1:15" ht="15.75" thickBot="1">
      <c r="A8" s="47" t="s">
        <v>18</v>
      </c>
      <c r="B8" s="48">
        <v>658</v>
      </c>
      <c r="C8" s="49">
        <v>-0.08</v>
      </c>
      <c r="D8" s="50">
        <v>1330</v>
      </c>
      <c r="E8" s="51">
        <v>-0.2</v>
      </c>
      <c r="F8" s="52">
        <v>179</v>
      </c>
      <c r="G8" s="51">
        <v>-0.05</v>
      </c>
      <c r="H8" s="53">
        <v>173</v>
      </c>
      <c r="I8" s="51">
        <v>-0.11</v>
      </c>
      <c r="J8" s="54">
        <v>233</v>
      </c>
      <c r="K8" s="55">
        <v>-0.17</v>
      </c>
      <c r="L8" s="56">
        <v>110</v>
      </c>
      <c r="M8" s="57">
        <v>-0.08</v>
      </c>
      <c r="N8" s="58">
        <v>111</v>
      </c>
      <c r="O8" s="57">
        <v>-0.2</v>
      </c>
    </row>
    <row r="9" spans="1:15" ht="15.75" thickTop="1">
      <c r="A9" s="59" t="s">
        <v>19</v>
      </c>
      <c r="B9" s="60">
        <v>1401</v>
      </c>
      <c r="C9" s="61">
        <v>-0.16</v>
      </c>
      <c r="D9" s="62">
        <v>350</v>
      </c>
      <c r="E9" s="63">
        <v>-0.06</v>
      </c>
      <c r="F9" s="62">
        <v>170</v>
      </c>
      <c r="G9" s="63">
        <v>-0.04</v>
      </c>
      <c r="H9" s="62">
        <v>150</v>
      </c>
      <c r="I9" s="63">
        <v>-0.09</v>
      </c>
      <c r="J9" s="64">
        <v>72</v>
      </c>
      <c r="K9" s="65">
        <v>-0.05</v>
      </c>
      <c r="L9" s="66">
        <v>96</v>
      </c>
      <c r="M9" s="67">
        <v>-7.0000000000000007E-2</v>
      </c>
      <c r="N9" s="66">
        <v>-17</v>
      </c>
      <c r="O9" s="67">
        <v>-0.03</v>
      </c>
    </row>
    <row r="10" spans="1:15" ht="15.75" thickBot="1">
      <c r="A10" s="68" t="s">
        <v>20</v>
      </c>
      <c r="B10" s="69">
        <v>703</v>
      </c>
      <c r="C10" s="70">
        <v>-0.08</v>
      </c>
      <c r="D10" s="71">
        <v>28</v>
      </c>
      <c r="E10" s="72">
        <v>-0.01</v>
      </c>
      <c r="F10" s="71">
        <v>6</v>
      </c>
      <c r="G10" s="72">
        <v>0</v>
      </c>
      <c r="H10" s="73">
        <v>78</v>
      </c>
      <c r="I10" s="74">
        <v>-0.05</v>
      </c>
      <c r="J10" s="75">
        <v>3</v>
      </c>
      <c r="K10" s="76">
        <v>0</v>
      </c>
      <c r="L10" s="77">
        <v>40</v>
      </c>
      <c r="M10" s="78">
        <v>-0.03</v>
      </c>
      <c r="N10" s="77">
        <v>-25</v>
      </c>
      <c r="O10" s="79" t="s">
        <v>21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3FFE-D067-4D33-B895-7BB7FD5118B0}">
  <sheetPr>
    <tabColor theme="4" tint="-0.249977111117893"/>
  </sheetPr>
  <dimension ref="B2:G2"/>
  <sheetViews>
    <sheetView workbookViewId="0">
      <selection activeCell="J20" sqref="J20"/>
    </sheetView>
  </sheetViews>
  <sheetFormatPr defaultRowHeight="15"/>
  <sheetData>
    <row r="2" spans="2:7" ht="15.75">
      <c r="B2" s="80"/>
      <c r="G2">
        <v>7441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F392-7936-4318-9197-5A64C5D24A0D}">
  <sheetPr>
    <tabColor theme="4" tint="0.79998168889431442"/>
  </sheetPr>
  <dimension ref="B2:L63"/>
  <sheetViews>
    <sheetView topLeftCell="A44" workbookViewId="0">
      <selection activeCell="J20" sqref="J20"/>
    </sheetView>
  </sheetViews>
  <sheetFormatPr defaultRowHeight="15"/>
  <cols>
    <col min="2" max="2" width="32.28515625" bestFit="1" customWidth="1"/>
    <col min="4" max="4" width="9" bestFit="1" customWidth="1"/>
    <col min="5" max="6" width="6.7109375" bestFit="1" customWidth="1"/>
    <col min="7" max="7" width="7.42578125" bestFit="1" customWidth="1"/>
    <col min="8" max="9" width="6.7109375" bestFit="1" customWidth="1"/>
    <col min="10" max="11" width="7.42578125" bestFit="1" customWidth="1"/>
    <col min="12" max="12" width="6.7109375" bestFit="1" customWidth="1"/>
  </cols>
  <sheetData>
    <row r="2" spans="2:12">
      <c r="B2" s="81" t="s">
        <v>22</v>
      </c>
      <c r="C2" s="82"/>
      <c r="D2" s="83">
        <v>41699</v>
      </c>
      <c r="E2" s="83">
        <v>42064</v>
      </c>
      <c r="F2" s="83">
        <v>42430</v>
      </c>
      <c r="G2" s="83">
        <v>7441</v>
      </c>
      <c r="H2" s="83">
        <v>43160</v>
      </c>
      <c r="I2" s="83">
        <v>43525</v>
      </c>
      <c r="J2" s="83">
        <v>43891</v>
      </c>
      <c r="K2" s="83">
        <v>44256</v>
      </c>
      <c r="L2" s="83">
        <v>44621</v>
      </c>
    </row>
    <row r="3" spans="2:12">
      <c r="B3" s="84" t="s">
        <v>23</v>
      </c>
      <c r="C3" s="85"/>
      <c r="D3" s="86">
        <v>40848</v>
      </c>
      <c r="E3" s="86">
        <v>45952</v>
      </c>
      <c r="F3" s="86">
        <v>51651</v>
      </c>
      <c r="G3" s="86">
        <v>55898</v>
      </c>
      <c r="H3" s="86">
        <v>64241</v>
      </c>
      <c r="I3" s="86">
        <v>71739</v>
      </c>
      <c r="J3" s="86">
        <v>77311</v>
      </c>
      <c r="K3" s="86">
        <v>73761</v>
      </c>
      <c r="L3" s="86">
        <v>77196</v>
      </c>
    </row>
    <row r="4" spans="2:12">
      <c r="B4" s="87" t="s">
        <v>24</v>
      </c>
      <c r="C4" s="85"/>
      <c r="D4" s="88">
        <f>D5-D6+SUM(D10:D13)</f>
        <v>18273.239999999998</v>
      </c>
      <c r="E4" s="88">
        <f t="shared" ref="E4:L4" si="0">E5-E6+SUM(E10:E13)</f>
        <v>20378.239999999998</v>
      </c>
      <c r="F4" s="88">
        <f t="shared" si="0"/>
        <v>26789</v>
      </c>
      <c r="G4" s="88">
        <f t="shared" si="0"/>
        <v>29628.720000000001</v>
      </c>
      <c r="H4" s="88">
        <f t="shared" si="0"/>
        <v>37847</v>
      </c>
      <c r="I4" s="88">
        <f t="shared" si="0"/>
        <v>39991</v>
      </c>
      <c r="J4" s="88">
        <f t="shared" si="0"/>
        <v>37419.760000000002</v>
      </c>
      <c r="K4" s="88">
        <f t="shared" si="0"/>
        <v>38392.19</v>
      </c>
      <c r="L4" s="88">
        <f t="shared" si="0"/>
        <v>42599.8</v>
      </c>
    </row>
    <row r="5" spans="2:12">
      <c r="B5" s="89" t="s">
        <v>25</v>
      </c>
      <c r="C5" s="85"/>
      <c r="D5" s="86">
        <v>20000</v>
      </c>
      <c r="E5" s="86">
        <v>23361</v>
      </c>
      <c r="F5" s="86">
        <v>16176</v>
      </c>
      <c r="G5" s="86">
        <v>18094</v>
      </c>
      <c r="H5" s="86">
        <v>19920</v>
      </c>
      <c r="I5" s="86">
        <v>24090</v>
      </c>
      <c r="J5" s="86">
        <v>27558</v>
      </c>
      <c r="K5" s="86">
        <v>30678</v>
      </c>
      <c r="L5" s="86">
        <v>33025</v>
      </c>
    </row>
    <row r="6" spans="2:12">
      <c r="B6" s="89" t="s">
        <v>26</v>
      </c>
      <c r="C6" s="85"/>
      <c r="D6" s="86">
        <v>7073</v>
      </c>
      <c r="E6" s="86">
        <v>8057</v>
      </c>
      <c r="F6" s="86">
        <v>1069</v>
      </c>
      <c r="G6" s="86">
        <v>2201</v>
      </c>
      <c r="H6" s="86">
        <v>3396</v>
      </c>
      <c r="I6" s="86">
        <v>4716</v>
      </c>
      <c r="J6" s="86">
        <v>6230</v>
      </c>
      <c r="K6" s="86">
        <v>7756</v>
      </c>
      <c r="L6" s="86">
        <v>9158</v>
      </c>
    </row>
    <row r="7" spans="2:12">
      <c r="B7" s="89" t="s">
        <v>27</v>
      </c>
      <c r="C7" s="85"/>
      <c r="D7" s="90" t="s">
        <v>28</v>
      </c>
      <c r="E7" s="90" t="s">
        <v>28</v>
      </c>
      <c r="F7" s="90" t="s">
        <v>28</v>
      </c>
      <c r="G7" s="90" t="s">
        <v>28</v>
      </c>
      <c r="H7" s="90" t="s">
        <v>28</v>
      </c>
      <c r="I7" s="90" t="s">
        <v>28</v>
      </c>
      <c r="J7" s="90" t="s">
        <v>28</v>
      </c>
      <c r="K7" s="90" t="s">
        <v>28</v>
      </c>
      <c r="L7" s="90" t="s">
        <v>28</v>
      </c>
    </row>
    <row r="8" spans="2:12">
      <c r="B8" s="89" t="s">
        <v>29</v>
      </c>
      <c r="C8" s="85"/>
      <c r="D8" s="86">
        <v>12927</v>
      </c>
      <c r="E8" s="86">
        <v>15304</v>
      </c>
      <c r="F8" s="86">
        <v>15107</v>
      </c>
      <c r="G8" s="86">
        <v>15893</v>
      </c>
      <c r="H8" s="86">
        <v>16524</v>
      </c>
      <c r="I8" s="86">
        <v>19374</v>
      </c>
      <c r="J8" s="86">
        <v>21328</v>
      </c>
      <c r="K8" s="86">
        <v>22922</v>
      </c>
      <c r="L8" s="86">
        <v>23867</v>
      </c>
    </row>
    <row r="9" spans="2:12">
      <c r="B9" s="89" t="s">
        <v>30</v>
      </c>
      <c r="C9" s="85"/>
      <c r="D9" s="90">
        <v>-5.67</v>
      </c>
      <c r="E9" s="90">
        <v>-1.05</v>
      </c>
      <c r="F9" s="90" t="s">
        <v>28</v>
      </c>
      <c r="G9" s="90" t="s">
        <v>28</v>
      </c>
      <c r="H9" s="90" t="s">
        <v>28</v>
      </c>
      <c r="I9" s="90" t="s">
        <v>28</v>
      </c>
      <c r="J9" s="90" t="s">
        <v>28</v>
      </c>
      <c r="K9" s="90" t="s">
        <v>28</v>
      </c>
      <c r="L9" s="90" t="s">
        <v>28</v>
      </c>
    </row>
    <row r="10" spans="2:12">
      <c r="B10" s="89" t="s">
        <v>31</v>
      </c>
      <c r="C10" s="85"/>
      <c r="D10" s="86">
        <v>3117</v>
      </c>
      <c r="E10" s="86">
        <v>2700</v>
      </c>
      <c r="F10" s="86">
        <v>2560</v>
      </c>
      <c r="G10" s="86">
        <v>3730</v>
      </c>
      <c r="H10" s="86">
        <v>5508</v>
      </c>
      <c r="I10" s="86">
        <v>4136</v>
      </c>
      <c r="J10" s="86">
        <v>3256</v>
      </c>
      <c r="K10" s="86">
        <v>4011</v>
      </c>
      <c r="L10" s="86">
        <v>3226</v>
      </c>
    </row>
    <row r="11" spans="2:12">
      <c r="B11" s="89" t="s">
        <v>32</v>
      </c>
      <c r="C11" s="85"/>
      <c r="D11" s="88">
        <v>799</v>
      </c>
      <c r="E11" s="88">
        <v>808</v>
      </c>
      <c r="F11" s="86">
        <v>5126</v>
      </c>
      <c r="G11" s="86">
        <v>6694</v>
      </c>
      <c r="H11" s="86">
        <v>11484</v>
      </c>
      <c r="I11" s="86">
        <v>11696</v>
      </c>
      <c r="J11" s="86">
        <v>10715</v>
      </c>
      <c r="K11" s="86">
        <v>10025</v>
      </c>
      <c r="L11" s="86">
        <v>12577</v>
      </c>
    </row>
    <row r="12" spans="2:12">
      <c r="B12" s="89" t="s">
        <v>33</v>
      </c>
      <c r="C12" s="85"/>
      <c r="D12" s="86">
        <v>1429</v>
      </c>
      <c r="E12" s="86">
        <v>1565</v>
      </c>
      <c r="F12" s="86">
        <v>3062</v>
      </c>
      <c r="G12" s="86">
        <v>3306</v>
      </c>
      <c r="H12" s="86">
        <v>3305</v>
      </c>
      <c r="I12" s="86">
        <v>3260</v>
      </c>
      <c r="J12" s="86">
        <v>2110</v>
      </c>
      <c r="K12" s="86">
        <v>1401</v>
      </c>
      <c r="L12" s="86">
        <v>2910</v>
      </c>
    </row>
    <row r="13" spans="2:12">
      <c r="B13" s="89" t="s">
        <v>34</v>
      </c>
      <c r="C13" s="85"/>
      <c r="D13" s="88">
        <v>1.24</v>
      </c>
      <c r="E13" s="88">
        <v>1.24</v>
      </c>
      <c r="F13" s="88">
        <v>934</v>
      </c>
      <c r="G13" s="88">
        <v>5.72</v>
      </c>
      <c r="H13" s="86">
        <v>1026</v>
      </c>
      <c r="I13" s="86">
        <v>1525</v>
      </c>
      <c r="J13" s="88">
        <v>10.76</v>
      </c>
      <c r="K13" s="88">
        <v>33.19</v>
      </c>
      <c r="L13" s="88">
        <v>19.8</v>
      </c>
    </row>
    <row r="14" spans="2:12">
      <c r="B14" s="87" t="s">
        <v>35</v>
      </c>
      <c r="C14" s="85"/>
      <c r="D14" s="86">
        <v>22581</v>
      </c>
      <c r="E14" s="86">
        <v>25574</v>
      </c>
      <c r="F14" s="86">
        <v>24863</v>
      </c>
      <c r="G14" s="86">
        <v>26269</v>
      </c>
      <c r="H14" s="86">
        <v>26394</v>
      </c>
      <c r="I14" s="86">
        <v>31747</v>
      </c>
      <c r="J14" s="86">
        <v>39505</v>
      </c>
      <c r="K14" s="86">
        <v>34992</v>
      </c>
      <c r="L14" s="86">
        <v>34232</v>
      </c>
    </row>
    <row r="15" spans="2:12">
      <c r="B15" s="89" t="s">
        <v>36</v>
      </c>
      <c r="C15" s="85"/>
      <c r="D15" s="86">
        <v>8255</v>
      </c>
      <c r="E15" s="86">
        <v>8587</v>
      </c>
      <c r="F15" s="86">
        <v>9062</v>
      </c>
      <c r="G15" s="86">
        <v>8116</v>
      </c>
      <c r="H15" s="86">
        <v>7495</v>
      </c>
      <c r="I15" s="86">
        <v>7860</v>
      </c>
      <c r="J15" s="86">
        <v>8879</v>
      </c>
      <c r="K15" s="86">
        <v>10397</v>
      </c>
      <c r="L15" s="86">
        <v>10864</v>
      </c>
    </row>
    <row r="16" spans="2:12">
      <c r="B16" s="89" t="s">
        <v>37</v>
      </c>
      <c r="C16" s="85"/>
      <c r="D16" s="86">
        <v>2439</v>
      </c>
      <c r="E16" s="86">
        <v>1982</v>
      </c>
      <c r="F16" s="86">
        <v>1917</v>
      </c>
      <c r="G16" s="86">
        <v>2474</v>
      </c>
      <c r="H16" s="86">
        <v>2682</v>
      </c>
      <c r="I16" s="86">
        <v>4035</v>
      </c>
      <c r="J16" s="86">
        <v>2562</v>
      </c>
      <c r="K16" s="86">
        <v>2502</v>
      </c>
      <c r="L16" s="86">
        <v>2462</v>
      </c>
    </row>
    <row r="17" spans="2:12">
      <c r="B17" s="89" t="s">
        <v>38</v>
      </c>
      <c r="C17" s="85"/>
      <c r="D17" s="91">
        <v>6486</v>
      </c>
      <c r="E17" s="91">
        <v>6135</v>
      </c>
      <c r="F17" s="91">
        <v>6622</v>
      </c>
      <c r="G17" s="91">
        <v>10887</v>
      </c>
      <c r="H17" s="91">
        <v>10569</v>
      </c>
      <c r="I17" s="91">
        <v>13348</v>
      </c>
      <c r="J17" s="91">
        <v>17948</v>
      </c>
      <c r="K17" s="91">
        <v>14846</v>
      </c>
      <c r="L17" s="91">
        <v>12264</v>
      </c>
    </row>
    <row r="18" spans="2:12">
      <c r="B18" s="89" t="s">
        <v>39</v>
      </c>
      <c r="C18" s="85"/>
      <c r="D18" s="86">
        <v>3490</v>
      </c>
      <c r="E18" s="86">
        <v>7896</v>
      </c>
      <c r="F18" s="86">
        <v>6063</v>
      </c>
      <c r="G18" s="86">
        <v>2967</v>
      </c>
      <c r="H18" s="86">
        <v>2900</v>
      </c>
      <c r="I18" s="86">
        <v>4152</v>
      </c>
      <c r="J18" s="86">
        <v>7277</v>
      </c>
      <c r="K18" s="86">
        <v>4659</v>
      </c>
      <c r="L18" s="86">
        <v>4654</v>
      </c>
    </row>
    <row r="19" spans="2:12">
      <c r="B19" s="89" t="s">
        <v>40</v>
      </c>
      <c r="C19" s="85"/>
      <c r="D19" s="88">
        <v>345</v>
      </c>
      <c r="E19" s="88">
        <v>405</v>
      </c>
      <c r="F19" s="88">
        <v>653</v>
      </c>
      <c r="G19" s="88">
        <v>685</v>
      </c>
      <c r="H19" s="88">
        <v>961</v>
      </c>
      <c r="I19" s="88">
        <v>972</v>
      </c>
      <c r="J19" s="86">
        <v>1056</v>
      </c>
      <c r="K19" s="86">
        <v>1026</v>
      </c>
      <c r="L19" s="86">
        <v>1318</v>
      </c>
    </row>
    <row r="20" spans="2:12">
      <c r="B20" s="89" t="s">
        <v>41</v>
      </c>
      <c r="C20" s="85"/>
      <c r="D20" s="86">
        <v>1566</v>
      </c>
      <c r="E20" s="88">
        <v>569</v>
      </c>
      <c r="F20" s="88">
        <v>545</v>
      </c>
      <c r="G20" s="86">
        <v>1139</v>
      </c>
      <c r="H20" s="86">
        <v>1786</v>
      </c>
      <c r="I20" s="86">
        <v>1381</v>
      </c>
      <c r="J20" s="86">
        <v>1782</v>
      </c>
      <c r="K20" s="86">
        <v>1562</v>
      </c>
      <c r="L20" s="86">
        <v>2670</v>
      </c>
    </row>
    <row r="21" spans="2:12">
      <c r="B21" s="84" t="s">
        <v>42</v>
      </c>
      <c r="C21" s="85"/>
      <c r="D21" s="86">
        <v>40848</v>
      </c>
      <c r="E21" s="86">
        <v>45952</v>
      </c>
      <c r="F21" s="86">
        <v>51651</v>
      </c>
      <c r="G21" s="86">
        <v>55898</v>
      </c>
      <c r="H21" s="86">
        <v>64241</v>
      </c>
      <c r="I21" s="86">
        <v>71739</v>
      </c>
      <c r="J21" s="86">
        <v>77311</v>
      </c>
      <c r="K21" s="86">
        <v>73761</v>
      </c>
      <c r="L21" s="86">
        <v>77196</v>
      </c>
    </row>
    <row r="22" spans="2:12">
      <c r="B22" s="87" t="s">
        <v>43</v>
      </c>
      <c r="C22" s="85"/>
      <c r="D22" s="86">
        <v>27237</v>
      </c>
      <c r="E22" s="86">
        <v>31735</v>
      </c>
      <c r="F22" s="86">
        <v>42680</v>
      </c>
      <c r="G22" s="86">
        <v>46413</v>
      </c>
      <c r="H22" s="86">
        <v>52510</v>
      </c>
      <c r="I22" s="86">
        <v>59141</v>
      </c>
      <c r="J22" s="86">
        <v>65273</v>
      </c>
      <c r="K22" s="86">
        <v>60347</v>
      </c>
      <c r="L22" s="86">
        <v>62456</v>
      </c>
    </row>
    <row r="23" spans="2:12">
      <c r="B23" s="89" t="s">
        <v>44</v>
      </c>
      <c r="C23" s="85"/>
      <c r="D23" s="88">
        <v>795</v>
      </c>
      <c r="E23" s="88">
        <v>802</v>
      </c>
      <c r="F23" s="88">
        <v>805</v>
      </c>
      <c r="G23" s="86">
        <v>1215</v>
      </c>
      <c r="H23" s="86">
        <v>1220</v>
      </c>
      <c r="I23" s="86">
        <v>1226</v>
      </c>
      <c r="J23" s="86">
        <v>1229</v>
      </c>
      <c r="K23" s="86">
        <v>1231</v>
      </c>
      <c r="L23" s="86">
        <v>1232</v>
      </c>
    </row>
    <row r="24" spans="2:12">
      <c r="B24" s="89" t="s">
        <v>45</v>
      </c>
      <c r="C24" s="85"/>
      <c r="D24" s="90" t="s">
        <v>28</v>
      </c>
      <c r="E24" s="90" t="s">
        <v>28</v>
      </c>
      <c r="F24" s="90" t="s">
        <v>28</v>
      </c>
      <c r="G24" s="90" t="s">
        <v>28</v>
      </c>
      <c r="H24" s="90" t="s">
        <v>28</v>
      </c>
      <c r="I24" s="90" t="s">
        <v>28</v>
      </c>
      <c r="J24" s="90" t="s">
        <v>28</v>
      </c>
      <c r="K24" s="90" t="s">
        <v>28</v>
      </c>
      <c r="L24" s="90" t="s">
        <v>28</v>
      </c>
    </row>
    <row r="25" spans="2:12">
      <c r="B25" s="89" t="s">
        <v>46</v>
      </c>
      <c r="C25" s="85"/>
      <c r="D25" s="86">
        <v>26442</v>
      </c>
      <c r="E25" s="86">
        <v>30934</v>
      </c>
      <c r="F25" s="86">
        <v>40674</v>
      </c>
      <c r="G25" s="86">
        <v>43598</v>
      </c>
      <c r="H25" s="86">
        <v>49416</v>
      </c>
      <c r="I25" s="86">
        <v>55917</v>
      </c>
      <c r="J25" s="86">
        <v>62022</v>
      </c>
      <c r="K25" s="86">
        <v>57410</v>
      </c>
      <c r="L25" s="86">
        <v>59907</v>
      </c>
    </row>
    <row r="26" spans="2:12">
      <c r="B26" s="87" t="s">
        <v>47</v>
      </c>
      <c r="C26" s="85"/>
      <c r="D26" s="86">
        <v>1522</v>
      </c>
      <c r="E26" s="86">
        <v>1832</v>
      </c>
      <c r="F26" s="86">
        <v>2052</v>
      </c>
      <c r="G26" s="86">
        <v>2070</v>
      </c>
      <c r="H26" s="86">
        <v>2146</v>
      </c>
      <c r="I26" s="86">
        <v>2243</v>
      </c>
      <c r="J26" s="86">
        <v>2100</v>
      </c>
      <c r="K26" s="86">
        <v>2377</v>
      </c>
      <c r="L26" s="86">
        <v>2210</v>
      </c>
    </row>
    <row r="27" spans="2:12">
      <c r="B27" s="89" t="s">
        <v>48</v>
      </c>
      <c r="C27" s="85"/>
      <c r="D27" s="88" t="s">
        <v>28</v>
      </c>
      <c r="E27" s="88" t="s">
        <v>28</v>
      </c>
      <c r="F27" s="88" t="s">
        <v>28</v>
      </c>
      <c r="G27" s="88" t="s">
        <v>28</v>
      </c>
      <c r="H27" s="88" t="s">
        <v>28</v>
      </c>
      <c r="I27" s="88" t="s">
        <v>28</v>
      </c>
      <c r="J27" s="88" t="s">
        <v>28</v>
      </c>
      <c r="K27" s="88" t="s">
        <v>28</v>
      </c>
      <c r="L27" s="88" t="s">
        <v>28</v>
      </c>
    </row>
    <row r="28" spans="2:12">
      <c r="B28" s="89" t="s">
        <v>49</v>
      </c>
      <c r="C28" s="85"/>
      <c r="D28" s="90">
        <v>76.400000000000006</v>
      </c>
      <c r="E28" s="90">
        <v>60.68</v>
      </c>
      <c r="F28" s="90">
        <v>26.66</v>
      </c>
      <c r="G28" s="90">
        <v>18.399999999999999</v>
      </c>
      <c r="H28" s="90">
        <v>11.5</v>
      </c>
      <c r="I28" s="88">
        <v>8.15</v>
      </c>
      <c r="J28" s="88">
        <v>5.9</v>
      </c>
      <c r="K28" s="88">
        <v>5.58</v>
      </c>
      <c r="L28" s="88">
        <v>4.8499999999999996</v>
      </c>
    </row>
    <row r="29" spans="2:12">
      <c r="B29" s="89" t="s">
        <v>50</v>
      </c>
      <c r="C29" s="85"/>
      <c r="D29" s="86">
        <v>1271</v>
      </c>
      <c r="E29" s="86">
        <v>1604</v>
      </c>
      <c r="F29" s="86">
        <v>1839</v>
      </c>
      <c r="G29" s="86">
        <v>1834</v>
      </c>
      <c r="H29" s="86">
        <v>1875</v>
      </c>
      <c r="I29" s="86">
        <v>1993</v>
      </c>
      <c r="J29" s="86">
        <v>1571</v>
      </c>
      <c r="K29" s="86">
        <v>1678</v>
      </c>
      <c r="L29" s="86">
        <v>1610</v>
      </c>
    </row>
    <row r="30" spans="2:12">
      <c r="B30" s="89" t="s">
        <v>51</v>
      </c>
      <c r="C30" s="85"/>
      <c r="D30" s="88">
        <v>42.74</v>
      </c>
      <c r="E30" s="88">
        <v>42.67</v>
      </c>
      <c r="F30" s="88">
        <v>50.92</v>
      </c>
      <c r="G30" s="88">
        <v>59</v>
      </c>
      <c r="H30" s="88">
        <v>110</v>
      </c>
      <c r="I30" s="88">
        <v>79.92</v>
      </c>
      <c r="J30" s="88">
        <v>348</v>
      </c>
      <c r="K30" s="88">
        <v>506</v>
      </c>
      <c r="L30" s="88">
        <v>375</v>
      </c>
    </row>
    <row r="31" spans="2:12">
      <c r="B31" s="89" t="s">
        <v>52</v>
      </c>
      <c r="C31" s="85"/>
      <c r="D31" s="88">
        <v>132</v>
      </c>
      <c r="E31" s="88">
        <v>124</v>
      </c>
      <c r="F31" s="88">
        <v>135</v>
      </c>
      <c r="G31" s="88">
        <v>158</v>
      </c>
      <c r="H31" s="88">
        <v>150</v>
      </c>
      <c r="I31" s="88">
        <v>162</v>
      </c>
      <c r="J31" s="88">
        <v>175</v>
      </c>
      <c r="K31" s="88">
        <v>188</v>
      </c>
      <c r="L31" s="88">
        <v>221</v>
      </c>
    </row>
    <row r="32" spans="2:12">
      <c r="B32" s="87" t="s">
        <v>53</v>
      </c>
      <c r="C32" s="85"/>
      <c r="D32" s="86">
        <v>11886</v>
      </c>
      <c r="E32" s="86">
        <v>12160</v>
      </c>
      <c r="F32" s="86">
        <v>6658</v>
      </c>
      <c r="G32" s="86">
        <v>7121</v>
      </c>
      <c r="H32" s="86">
        <v>9250</v>
      </c>
      <c r="I32" s="86">
        <v>10012</v>
      </c>
      <c r="J32" s="86">
        <v>9560</v>
      </c>
      <c r="K32" s="86">
        <v>10690</v>
      </c>
      <c r="L32" s="86">
        <v>12164</v>
      </c>
    </row>
    <row r="33" spans="2:12">
      <c r="B33" s="89" t="s">
        <v>54</v>
      </c>
      <c r="C33" s="85"/>
      <c r="D33" s="86">
        <v>2106</v>
      </c>
      <c r="E33" s="86">
        <v>2020</v>
      </c>
      <c r="F33" s="86">
        <v>2339</v>
      </c>
      <c r="G33" s="86">
        <v>2659</v>
      </c>
      <c r="H33" s="86">
        <v>3496</v>
      </c>
      <c r="I33" s="86">
        <v>3510</v>
      </c>
      <c r="J33" s="86">
        <v>3630</v>
      </c>
      <c r="K33" s="86">
        <v>4319</v>
      </c>
      <c r="L33" s="86">
        <v>4417</v>
      </c>
    </row>
    <row r="34" spans="2:12">
      <c r="B34" s="89" t="s">
        <v>55</v>
      </c>
      <c r="C34" s="85"/>
      <c r="D34" s="86">
        <v>150</v>
      </c>
      <c r="E34" s="86">
        <v>195</v>
      </c>
      <c r="F34" s="86">
        <v>43.95</v>
      </c>
      <c r="G34" s="86">
        <v>19.11</v>
      </c>
      <c r="H34" s="86">
        <v>17.350000000000001</v>
      </c>
      <c r="I34" s="86">
        <v>1.86</v>
      </c>
      <c r="J34" s="86">
        <v>1.42</v>
      </c>
      <c r="K34" s="86">
        <v>3.88</v>
      </c>
      <c r="L34" s="88" t="s">
        <v>28</v>
      </c>
    </row>
    <row r="35" spans="2:12">
      <c r="B35" s="89" t="s">
        <v>56</v>
      </c>
      <c r="C35" s="85"/>
      <c r="D35" s="86">
        <v>3673</v>
      </c>
      <c r="E35" s="86">
        <v>3782</v>
      </c>
      <c r="F35" s="86">
        <v>4119</v>
      </c>
      <c r="G35" s="86">
        <v>4231</v>
      </c>
      <c r="H35" s="86">
        <v>5604</v>
      </c>
      <c r="I35" s="86">
        <v>6025</v>
      </c>
      <c r="J35" s="86">
        <v>5531</v>
      </c>
      <c r="K35" s="86">
        <v>5840</v>
      </c>
      <c r="L35" s="86">
        <v>6980</v>
      </c>
    </row>
    <row r="36" spans="2:12">
      <c r="B36" s="89" t="s">
        <v>57</v>
      </c>
      <c r="C36" s="85"/>
      <c r="D36" s="86">
        <v>5956</v>
      </c>
      <c r="E36" s="86">
        <v>6162</v>
      </c>
      <c r="F36" s="88">
        <v>156</v>
      </c>
      <c r="G36" s="88">
        <v>212</v>
      </c>
      <c r="H36" s="88">
        <v>132</v>
      </c>
      <c r="I36" s="88">
        <v>475</v>
      </c>
      <c r="J36" s="88">
        <v>397</v>
      </c>
      <c r="K36" s="88">
        <v>527</v>
      </c>
      <c r="L36" s="88">
        <v>767</v>
      </c>
    </row>
    <row r="47" spans="2:12">
      <c r="B47" s="92" t="s">
        <v>22</v>
      </c>
      <c r="C47" s="82"/>
      <c r="D47" s="83">
        <v>41699</v>
      </c>
      <c r="E47" s="83">
        <v>42064</v>
      </c>
      <c r="F47" s="83">
        <v>42430</v>
      </c>
      <c r="G47" s="83">
        <v>42795</v>
      </c>
      <c r="H47" s="83">
        <v>43160</v>
      </c>
      <c r="I47" s="83">
        <v>43525</v>
      </c>
      <c r="J47" s="83">
        <v>43891</v>
      </c>
      <c r="K47" s="83">
        <v>44256</v>
      </c>
      <c r="L47" s="83">
        <v>44621</v>
      </c>
    </row>
    <row r="48" spans="2:12">
      <c r="B48" s="84" t="s">
        <v>42</v>
      </c>
      <c r="C48" s="85"/>
      <c r="D48" s="86">
        <v>40848</v>
      </c>
      <c r="E48" s="86">
        <v>45952</v>
      </c>
      <c r="F48" s="86">
        <v>51651</v>
      </c>
      <c r="G48" s="86">
        <v>55898</v>
      </c>
      <c r="H48" s="86">
        <v>64241</v>
      </c>
      <c r="I48" s="86">
        <v>71739</v>
      </c>
      <c r="J48" s="86">
        <v>77311</v>
      </c>
      <c r="K48" s="86">
        <v>73761</v>
      </c>
      <c r="L48" s="86">
        <v>77196</v>
      </c>
    </row>
    <row r="49" spans="2:12">
      <c r="B49" s="87" t="s">
        <v>43</v>
      </c>
      <c r="C49" s="85"/>
      <c r="D49" s="86">
        <v>27237</v>
      </c>
      <c r="E49" s="86">
        <v>31735</v>
      </c>
      <c r="F49" s="86">
        <v>42680</v>
      </c>
      <c r="G49" s="86">
        <v>46413</v>
      </c>
      <c r="H49" s="86">
        <v>52510</v>
      </c>
      <c r="I49" s="86">
        <v>59141</v>
      </c>
      <c r="J49" s="86">
        <v>65273</v>
      </c>
      <c r="K49" s="86">
        <v>60347</v>
      </c>
      <c r="L49" s="86">
        <v>62456</v>
      </c>
    </row>
    <row r="50" spans="2:12">
      <c r="B50" s="89" t="s">
        <v>44</v>
      </c>
      <c r="C50" s="85"/>
      <c r="D50" s="88">
        <v>795</v>
      </c>
      <c r="E50" s="88">
        <v>802</v>
      </c>
      <c r="F50" s="88">
        <v>805</v>
      </c>
      <c r="G50" s="86">
        <v>1215</v>
      </c>
      <c r="H50" s="86">
        <v>1220</v>
      </c>
      <c r="I50" s="86">
        <v>1226</v>
      </c>
      <c r="J50" s="86">
        <v>1229</v>
      </c>
      <c r="K50" s="86">
        <v>1231</v>
      </c>
      <c r="L50" s="86">
        <v>1232</v>
      </c>
    </row>
    <row r="51" spans="2:12">
      <c r="B51" s="89" t="s">
        <v>45</v>
      </c>
      <c r="C51" s="85"/>
      <c r="D51" s="90" t="s">
        <v>28</v>
      </c>
      <c r="E51" s="90" t="s">
        <v>28</v>
      </c>
      <c r="F51" s="90" t="s">
        <v>28</v>
      </c>
      <c r="G51" s="90" t="s">
        <v>28</v>
      </c>
      <c r="H51" s="90" t="s">
        <v>28</v>
      </c>
      <c r="I51" s="90" t="s">
        <v>28</v>
      </c>
      <c r="J51" s="90" t="s">
        <v>28</v>
      </c>
      <c r="K51" s="90" t="s">
        <v>28</v>
      </c>
      <c r="L51" s="90" t="s">
        <v>28</v>
      </c>
    </row>
    <row r="52" spans="2:12">
      <c r="B52" s="89" t="s">
        <v>46</v>
      </c>
      <c r="C52" s="85"/>
      <c r="D52" s="86">
        <v>26442</v>
      </c>
      <c r="E52" s="86">
        <v>30934</v>
      </c>
      <c r="F52" s="86">
        <v>40674</v>
      </c>
      <c r="G52" s="86">
        <v>43598</v>
      </c>
      <c r="H52" s="86">
        <v>49416</v>
      </c>
      <c r="I52" s="86">
        <v>55917</v>
      </c>
      <c r="J52" s="86">
        <v>62022</v>
      </c>
      <c r="K52" s="86">
        <v>57410</v>
      </c>
      <c r="L52" s="86">
        <v>59907</v>
      </c>
    </row>
    <row r="53" spans="2:12">
      <c r="B53" s="87" t="s">
        <v>47</v>
      </c>
      <c r="C53" s="85"/>
      <c r="D53" s="86">
        <v>1522</v>
      </c>
      <c r="E53" s="86">
        <v>1832</v>
      </c>
      <c r="F53" s="86">
        <v>2052</v>
      </c>
      <c r="G53" s="86">
        <v>2070</v>
      </c>
      <c r="H53" s="86">
        <v>2146</v>
      </c>
      <c r="I53" s="86">
        <v>2243</v>
      </c>
      <c r="J53" s="86">
        <v>2100</v>
      </c>
      <c r="K53" s="86">
        <v>2377</v>
      </c>
      <c r="L53" s="86">
        <v>2210</v>
      </c>
    </row>
    <row r="54" spans="2:12">
      <c r="B54" s="89" t="s">
        <v>48</v>
      </c>
      <c r="C54" s="85"/>
      <c r="D54" s="88" t="s">
        <v>28</v>
      </c>
      <c r="E54" s="88" t="s">
        <v>28</v>
      </c>
      <c r="F54" s="88" t="s">
        <v>28</v>
      </c>
      <c r="G54" s="88" t="s">
        <v>28</v>
      </c>
      <c r="H54" s="88" t="s">
        <v>28</v>
      </c>
      <c r="I54" s="88" t="s">
        <v>28</v>
      </c>
      <c r="J54" s="88" t="s">
        <v>28</v>
      </c>
      <c r="K54" s="88" t="s">
        <v>28</v>
      </c>
      <c r="L54" s="88" t="s">
        <v>28</v>
      </c>
    </row>
    <row r="55" spans="2:12">
      <c r="B55" s="89" t="s">
        <v>49</v>
      </c>
      <c r="C55" s="85"/>
      <c r="D55" s="90">
        <v>76.400000000000006</v>
      </c>
      <c r="E55" s="90">
        <v>60.68</v>
      </c>
      <c r="F55" s="90">
        <v>26.66</v>
      </c>
      <c r="G55" s="90">
        <v>18.399999999999999</v>
      </c>
      <c r="H55" s="90">
        <v>11.5</v>
      </c>
      <c r="I55" s="88">
        <v>8.15</v>
      </c>
      <c r="J55" s="88">
        <v>5.9</v>
      </c>
      <c r="K55" s="88">
        <v>5.58</v>
      </c>
      <c r="L55" s="88">
        <v>4.8499999999999996</v>
      </c>
    </row>
    <row r="56" spans="2:12">
      <c r="B56" s="89" t="s">
        <v>50</v>
      </c>
      <c r="C56" s="85"/>
      <c r="D56" s="86">
        <v>1271</v>
      </c>
      <c r="E56" s="86">
        <v>1604</v>
      </c>
      <c r="F56" s="86">
        <v>1839</v>
      </c>
      <c r="G56" s="86">
        <v>1834</v>
      </c>
      <c r="H56" s="86">
        <v>1875</v>
      </c>
      <c r="I56" s="86">
        <v>1993</v>
      </c>
      <c r="J56" s="86">
        <v>1571</v>
      </c>
      <c r="K56" s="86">
        <v>1678</v>
      </c>
      <c r="L56" s="86">
        <v>1610</v>
      </c>
    </row>
    <row r="57" spans="2:12">
      <c r="B57" s="89" t="s">
        <v>51</v>
      </c>
      <c r="C57" s="85"/>
      <c r="D57" s="88">
        <v>42.74</v>
      </c>
      <c r="E57" s="88">
        <v>42.67</v>
      </c>
      <c r="F57" s="88">
        <v>50.92</v>
      </c>
      <c r="G57" s="88">
        <v>59</v>
      </c>
      <c r="H57" s="88">
        <v>110</v>
      </c>
      <c r="I57" s="88">
        <v>79.92</v>
      </c>
      <c r="J57" s="88">
        <v>348</v>
      </c>
      <c r="K57" s="88">
        <v>506</v>
      </c>
      <c r="L57" s="88">
        <v>375</v>
      </c>
    </row>
    <row r="58" spans="2:12">
      <c r="B58" s="89" t="s">
        <v>52</v>
      </c>
      <c r="C58" s="85"/>
      <c r="D58" s="88">
        <v>132</v>
      </c>
      <c r="E58" s="88">
        <v>124</v>
      </c>
      <c r="F58" s="88">
        <v>135</v>
      </c>
      <c r="G58" s="88">
        <v>158</v>
      </c>
      <c r="H58" s="88">
        <v>150</v>
      </c>
      <c r="I58" s="88">
        <v>162</v>
      </c>
      <c r="J58" s="88">
        <v>175</v>
      </c>
      <c r="K58" s="88">
        <v>188</v>
      </c>
      <c r="L58" s="88">
        <v>221</v>
      </c>
    </row>
    <row r="59" spans="2:12">
      <c r="B59" s="87" t="s">
        <v>53</v>
      </c>
      <c r="C59" s="85"/>
      <c r="D59" s="86">
        <v>11886</v>
      </c>
      <c r="E59" s="86">
        <v>12160</v>
      </c>
      <c r="F59" s="86">
        <v>6658</v>
      </c>
      <c r="G59" s="86">
        <v>7121</v>
      </c>
      <c r="H59" s="86">
        <v>9250</v>
      </c>
      <c r="I59" s="86">
        <v>10012</v>
      </c>
      <c r="J59" s="86">
        <v>9560</v>
      </c>
      <c r="K59" s="86">
        <v>10690</v>
      </c>
      <c r="L59" s="86">
        <v>12164</v>
      </c>
    </row>
    <row r="60" spans="2:12">
      <c r="B60" s="89" t="s">
        <v>54</v>
      </c>
      <c r="C60" s="85"/>
      <c r="D60" s="86">
        <v>2106</v>
      </c>
      <c r="E60" s="86">
        <v>2020</v>
      </c>
      <c r="F60" s="86">
        <v>2339</v>
      </c>
      <c r="G60" s="86">
        <v>2659</v>
      </c>
      <c r="H60" s="86">
        <v>3496</v>
      </c>
      <c r="I60" s="86">
        <v>3510</v>
      </c>
      <c r="J60" s="86">
        <v>3630</v>
      </c>
      <c r="K60" s="86">
        <v>4319</v>
      </c>
      <c r="L60" s="86">
        <v>4417</v>
      </c>
    </row>
    <row r="61" spans="2:12">
      <c r="B61" s="89" t="s">
        <v>55</v>
      </c>
      <c r="C61" s="85"/>
      <c r="D61" s="86">
        <v>150</v>
      </c>
      <c r="E61" s="86">
        <v>195</v>
      </c>
      <c r="F61" s="86">
        <v>43.95</v>
      </c>
      <c r="G61" s="86">
        <v>19.11</v>
      </c>
      <c r="H61" s="86">
        <v>17.350000000000001</v>
      </c>
      <c r="I61" s="86">
        <v>1.86</v>
      </c>
      <c r="J61" s="86">
        <v>1.42</v>
      </c>
      <c r="K61" s="86">
        <v>3.88</v>
      </c>
      <c r="L61" s="88" t="s">
        <v>28</v>
      </c>
    </row>
    <row r="62" spans="2:12">
      <c r="B62" s="89" t="s">
        <v>56</v>
      </c>
      <c r="C62" s="85"/>
      <c r="D62" s="86">
        <v>3673</v>
      </c>
      <c r="E62" s="86">
        <v>3782</v>
      </c>
      <c r="F62" s="86">
        <v>4119</v>
      </c>
      <c r="G62" s="86">
        <v>4231</v>
      </c>
      <c r="H62" s="86">
        <v>5604</v>
      </c>
      <c r="I62" s="86">
        <v>6025</v>
      </c>
      <c r="J62" s="86">
        <v>5531</v>
      </c>
      <c r="K62" s="86">
        <v>5840</v>
      </c>
      <c r="L62" s="86">
        <v>6980</v>
      </c>
    </row>
    <row r="63" spans="2:12">
      <c r="B63" s="89" t="s">
        <v>57</v>
      </c>
      <c r="C63" s="85"/>
      <c r="D63" s="86">
        <v>5956</v>
      </c>
      <c r="E63" s="86">
        <v>6162</v>
      </c>
      <c r="F63" s="88">
        <v>156</v>
      </c>
      <c r="G63" s="88">
        <v>212</v>
      </c>
      <c r="H63" s="88">
        <v>132</v>
      </c>
      <c r="I63" s="88">
        <v>475</v>
      </c>
      <c r="J63" s="88">
        <v>397</v>
      </c>
      <c r="K63" s="88">
        <v>527</v>
      </c>
      <c r="L63" s="88">
        <v>767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D185-0409-4AA8-9C3F-F1F8B463E380}">
  <sheetPr>
    <tabColor theme="4" tint="0.79998168889431442"/>
  </sheetPr>
  <dimension ref="A2:M35"/>
  <sheetViews>
    <sheetView topLeftCell="A22" workbookViewId="0">
      <selection activeCell="B41" sqref="B41"/>
    </sheetView>
  </sheetViews>
  <sheetFormatPr defaultRowHeight="15"/>
  <cols>
    <col min="1" max="1" width="23.140625" bestFit="1" customWidth="1"/>
    <col min="2" max="2" width="41" bestFit="1" customWidth="1"/>
    <col min="4" max="4" width="8.5703125" bestFit="1" customWidth="1"/>
    <col min="5" max="5" width="7.42578125" bestFit="1" customWidth="1"/>
    <col min="6" max="6" width="6.7109375" bestFit="1" customWidth="1"/>
    <col min="7" max="8" width="8.5703125" bestFit="1" customWidth="1"/>
    <col min="9" max="9" width="7.42578125" bestFit="1" customWidth="1"/>
    <col min="10" max="10" width="6.7109375" bestFit="1" customWidth="1"/>
    <col min="11" max="11" width="8.5703125" bestFit="1" customWidth="1"/>
    <col min="12" max="12" width="7.42578125" bestFit="1" customWidth="1"/>
  </cols>
  <sheetData>
    <row r="2" spans="1:13">
      <c r="A2" t="s">
        <v>58</v>
      </c>
      <c r="B2" s="81" t="s">
        <v>22</v>
      </c>
      <c r="C2" s="82"/>
      <c r="D2" s="83">
        <v>41699</v>
      </c>
      <c r="E2" s="83">
        <v>42064</v>
      </c>
      <c r="F2" s="83">
        <v>42430</v>
      </c>
      <c r="G2" s="83">
        <v>7441</v>
      </c>
      <c r="H2" s="83">
        <v>43160</v>
      </c>
      <c r="I2" s="83">
        <v>43525</v>
      </c>
      <c r="J2" s="83">
        <v>43891</v>
      </c>
      <c r="K2" s="83">
        <v>44256</v>
      </c>
      <c r="L2" s="83">
        <v>44621</v>
      </c>
      <c r="M2" t="s">
        <v>59</v>
      </c>
    </row>
    <row r="3" spans="1:13">
      <c r="B3" s="93" t="s">
        <v>60</v>
      </c>
      <c r="C3" s="85"/>
      <c r="D3" s="86">
        <v>35317</v>
      </c>
      <c r="E3" s="86">
        <v>38835</v>
      </c>
      <c r="F3" s="86">
        <v>39192</v>
      </c>
      <c r="G3" s="86">
        <v>42777</v>
      </c>
      <c r="H3" s="86">
        <v>43449</v>
      </c>
      <c r="I3" s="86">
        <v>48353</v>
      </c>
      <c r="J3" s="86">
        <v>49404</v>
      </c>
      <c r="K3" s="86">
        <v>49273</v>
      </c>
      <c r="L3" s="86">
        <v>60668</v>
      </c>
      <c r="M3" t="s">
        <v>28</v>
      </c>
    </row>
    <row r="4" spans="1:13">
      <c r="B4" s="93" t="s">
        <v>61</v>
      </c>
      <c r="C4" s="85"/>
      <c r="D4" s="91">
        <v>14263</v>
      </c>
      <c r="E4" s="91">
        <v>14326</v>
      </c>
      <c r="F4" s="91">
        <v>15869</v>
      </c>
      <c r="G4" s="91">
        <v>15928</v>
      </c>
      <c r="H4" s="91">
        <v>4240</v>
      </c>
      <c r="I4" s="91">
        <v>1509</v>
      </c>
      <c r="J4" s="91">
        <v>1989</v>
      </c>
      <c r="K4" s="91">
        <v>3882</v>
      </c>
      <c r="L4" s="91">
        <v>4537</v>
      </c>
      <c r="M4" t="s">
        <v>28</v>
      </c>
    </row>
    <row r="5" spans="1:13">
      <c r="B5" s="84" t="s">
        <v>62</v>
      </c>
      <c r="C5" s="85"/>
      <c r="D5" s="86">
        <v>35317</v>
      </c>
      <c r="E5" s="86">
        <v>38835</v>
      </c>
      <c r="F5" s="86">
        <v>39192</v>
      </c>
      <c r="G5" s="86">
        <v>42777</v>
      </c>
      <c r="H5" s="86">
        <v>43449</v>
      </c>
      <c r="I5" s="86">
        <v>48353</v>
      </c>
      <c r="J5" s="86">
        <v>49404</v>
      </c>
      <c r="K5" s="86">
        <v>49273</v>
      </c>
      <c r="L5" s="86">
        <v>60668</v>
      </c>
      <c r="M5" s="94">
        <v>75214</v>
      </c>
    </row>
    <row r="6" spans="1:13">
      <c r="B6" s="84" t="s">
        <v>63</v>
      </c>
      <c r="C6" s="85"/>
      <c r="D6" s="86">
        <v>22242</v>
      </c>
      <c r="E6" s="86">
        <v>24692</v>
      </c>
      <c r="F6" s="86">
        <v>24722</v>
      </c>
      <c r="G6" s="86">
        <v>27316</v>
      </c>
      <c r="H6" s="86">
        <v>26946</v>
      </c>
      <c r="I6" s="86">
        <v>29927</v>
      </c>
      <c r="J6" s="86">
        <v>30120</v>
      </c>
      <c r="K6" s="86">
        <v>32258</v>
      </c>
      <c r="L6" s="86">
        <v>40045</v>
      </c>
      <c r="M6" s="94">
        <v>50574</v>
      </c>
    </row>
    <row r="7" spans="1:13">
      <c r="B7" s="89" t="s">
        <v>64</v>
      </c>
      <c r="C7" s="85"/>
      <c r="D7" s="88">
        <v>-112.74</v>
      </c>
      <c r="E7" s="88">
        <v>-235.72</v>
      </c>
      <c r="F7" s="88">
        <v>-195.38</v>
      </c>
      <c r="G7" s="88">
        <v>593</v>
      </c>
      <c r="H7" s="86">
        <v>1028</v>
      </c>
      <c r="I7" s="88">
        <v>-203.19</v>
      </c>
      <c r="J7" s="88">
        <v>-703.13</v>
      </c>
      <c r="K7" s="88">
        <v>-645.27</v>
      </c>
      <c r="L7" s="88">
        <v>-686</v>
      </c>
      <c r="M7">
        <v>-102.57</v>
      </c>
    </row>
    <row r="8" spans="1:13">
      <c r="B8" s="89" t="s">
        <v>65</v>
      </c>
      <c r="C8" s="85"/>
      <c r="D8" s="86">
        <v>13353</v>
      </c>
      <c r="E8" s="86">
        <v>15008</v>
      </c>
      <c r="F8" s="86">
        <v>13764</v>
      </c>
      <c r="G8" s="86">
        <v>15457</v>
      </c>
      <c r="H8" s="86">
        <v>14828</v>
      </c>
      <c r="I8" s="86">
        <v>17624</v>
      </c>
      <c r="J8" s="86">
        <v>18049</v>
      </c>
      <c r="K8" s="86">
        <v>20777</v>
      </c>
      <c r="L8" s="86">
        <v>27071</v>
      </c>
      <c r="M8" s="94">
        <v>19352</v>
      </c>
    </row>
    <row r="9" spans="1:13">
      <c r="B9" s="89" t="s">
        <v>66</v>
      </c>
      <c r="C9" s="85"/>
      <c r="D9" s="86">
        <v>1497</v>
      </c>
      <c r="E9" s="86">
        <v>1669</v>
      </c>
      <c r="F9" s="86">
        <v>1722</v>
      </c>
      <c r="G9" s="86">
        <v>1849</v>
      </c>
      <c r="H9" s="86">
        <v>1877</v>
      </c>
      <c r="I9" s="86">
        <v>2047</v>
      </c>
      <c r="J9" s="86">
        <v>2098</v>
      </c>
      <c r="K9" s="86">
        <v>1751</v>
      </c>
      <c r="L9" s="86">
        <v>2082</v>
      </c>
      <c r="M9" t="s">
        <v>28</v>
      </c>
    </row>
    <row r="10" spans="1:13">
      <c r="B10" s="89" t="s">
        <v>67</v>
      </c>
      <c r="C10" s="85"/>
      <c r="D10" s="86">
        <v>2504</v>
      </c>
      <c r="E10" s="86">
        <v>2772</v>
      </c>
      <c r="F10" s="86">
        <v>3441</v>
      </c>
      <c r="G10" s="86">
        <v>3632</v>
      </c>
      <c r="H10" s="86">
        <v>3761</v>
      </c>
      <c r="I10" s="86">
        <v>4178</v>
      </c>
      <c r="J10" s="86">
        <v>4296</v>
      </c>
      <c r="K10" s="86">
        <v>4463</v>
      </c>
      <c r="L10" s="86">
        <v>4891</v>
      </c>
      <c r="M10" s="94">
        <v>5561</v>
      </c>
    </row>
    <row r="11" spans="1:13">
      <c r="B11" s="89" t="s">
        <v>68</v>
      </c>
      <c r="C11" s="85"/>
      <c r="D11" s="86">
        <v>1951</v>
      </c>
      <c r="E11" s="86">
        <v>2039</v>
      </c>
      <c r="F11" s="86">
        <v>2170</v>
      </c>
      <c r="G11" s="86">
        <v>2086</v>
      </c>
      <c r="H11" s="86">
        <v>2164</v>
      </c>
      <c r="I11" s="86">
        <v>2564</v>
      </c>
      <c r="J11" s="86">
        <v>2626</v>
      </c>
      <c r="K11" s="86">
        <v>2794</v>
      </c>
      <c r="L11" s="86">
        <v>3157</v>
      </c>
      <c r="M11" t="s">
        <v>28</v>
      </c>
    </row>
    <row r="12" spans="1:13">
      <c r="B12" s="89" t="s">
        <v>69</v>
      </c>
      <c r="C12" s="85"/>
      <c r="D12" s="88">
        <v>645</v>
      </c>
      <c r="E12" s="88">
        <v>611</v>
      </c>
      <c r="F12" s="88">
        <v>572</v>
      </c>
      <c r="G12" s="88">
        <v>584</v>
      </c>
      <c r="H12" s="88">
        <v>654</v>
      </c>
      <c r="I12" s="88">
        <v>747</v>
      </c>
      <c r="J12" s="88">
        <v>781</v>
      </c>
      <c r="K12" s="88">
        <v>700</v>
      </c>
      <c r="L12" s="88">
        <v>890</v>
      </c>
      <c r="M12" t="s">
        <v>28</v>
      </c>
    </row>
    <row r="13" spans="1:13">
      <c r="B13" s="89" t="s">
        <v>70</v>
      </c>
      <c r="C13" s="85"/>
      <c r="D13" s="86">
        <v>1314</v>
      </c>
      <c r="E13" s="86">
        <v>1707</v>
      </c>
      <c r="F13" s="86">
        <v>1957</v>
      </c>
      <c r="G13" s="86">
        <v>1935</v>
      </c>
      <c r="H13" s="86">
        <v>1619</v>
      </c>
      <c r="I13" s="86">
        <v>1797</v>
      </c>
      <c r="J13" s="86">
        <v>1675</v>
      </c>
      <c r="K13" s="86">
        <v>1280</v>
      </c>
      <c r="L13" s="86">
        <v>1509</v>
      </c>
      <c r="M13" t="s">
        <v>28</v>
      </c>
    </row>
    <row r="14" spans="1:13">
      <c r="B14" s="89" t="s">
        <v>71</v>
      </c>
      <c r="C14" s="85"/>
      <c r="D14" s="86">
        <v>1091</v>
      </c>
      <c r="E14" s="86">
        <v>1123</v>
      </c>
      <c r="F14" s="86">
        <v>1291</v>
      </c>
      <c r="G14" s="86">
        <v>1180</v>
      </c>
      <c r="H14" s="86">
        <v>1016</v>
      </c>
      <c r="I14" s="86">
        <v>1175</v>
      </c>
      <c r="J14" s="86">
        <v>1298</v>
      </c>
      <c r="K14" s="86">
        <v>1139</v>
      </c>
      <c r="L14" s="86">
        <v>1132</v>
      </c>
      <c r="M14" t="s">
        <v>28</v>
      </c>
    </row>
    <row r="15" spans="1:13">
      <c r="B15" s="84" t="s">
        <v>72</v>
      </c>
      <c r="C15" s="85"/>
      <c r="D15" s="86">
        <v>13075</v>
      </c>
      <c r="E15" s="86">
        <v>14143</v>
      </c>
      <c r="F15" s="86">
        <v>14470</v>
      </c>
      <c r="G15" s="86">
        <v>15461</v>
      </c>
      <c r="H15" s="86">
        <v>16503</v>
      </c>
      <c r="I15" s="86">
        <v>18425</v>
      </c>
      <c r="J15" s="86">
        <v>19284</v>
      </c>
      <c r="K15" s="86">
        <v>17015</v>
      </c>
      <c r="L15" s="86">
        <v>20623</v>
      </c>
      <c r="M15" s="94">
        <v>24640</v>
      </c>
    </row>
    <row r="16" spans="1:13">
      <c r="B16" s="84" t="s">
        <v>73</v>
      </c>
      <c r="C16" s="85"/>
      <c r="D16" s="88">
        <v>971</v>
      </c>
      <c r="E16" s="86">
        <v>1338</v>
      </c>
      <c r="F16" s="86">
        <v>1536</v>
      </c>
      <c r="G16" s="86">
        <v>1762</v>
      </c>
      <c r="H16" s="86">
        <v>1837</v>
      </c>
      <c r="I16" s="86">
        <v>2181</v>
      </c>
      <c r="J16" s="86">
        <v>2601</v>
      </c>
      <c r="K16" s="86">
        <v>2634</v>
      </c>
      <c r="L16" s="86">
        <v>1892</v>
      </c>
      <c r="M16" s="94">
        <v>1869</v>
      </c>
    </row>
    <row r="17" spans="2:13">
      <c r="B17" s="84" t="s">
        <v>74</v>
      </c>
      <c r="C17" s="85"/>
      <c r="D17" s="88">
        <v>29.17</v>
      </c>
      <c r="E17" s="88">
        <v>90.96</v>
      </c>
      <c r="F17" s="88">
        <v>78.13</v>
      </c>
      <c r="G17" s="88">
        <v>49.03</v>
      </c>
      <c r="H17" s="88">
        <v>115</v>
      </c>
      <c r="I17" s="88">
        <v>71.400000000000006</v>
      </c>
      <c r="J17" s="88">
        <v>81.38</v>
      </c>
      <c r="K17" s="88">
        <v>57.97</v>
      </c>
      <c r="L17" s="88">
        <v>59.99</v>
      </c>
      <c r="M17">
        <v>41.76</v>
      </c>
    </row>
    <row r="18" spans="2:13">
      <c r="B18" s="93" t="s">
        <v>75</v>
      </c>
      <c r="C18" s="85"/>
      <c r="D18" s="86">
        <v>14016</v>
      </c>
      <c r="E18" s="86">
        <v>15390</v>
      </c>
      <c r="F18" s="86">
        <v>15928</v>
      </c>
      <c r="G18" s="86">
        <v>17173</v>
      </c>
      <c r="H18" s="86">
        <v>18225</v>
      </c>
      <c r="I18" s="86">
        <v>20535</v>
      </c>
      <c r="J18" s="86">
        <v>21803</v>
      </c>
      <c r="K18" s="86">
        <v>19591</v>
      </c>
      <c r="L18" s="86">
        <v>22455</v>
      </c>
      <c r="M18" s="94">
        <v>26468</v>
      </c>
    </row>
    <row r="19" spans="2:13">
      <c r="B19" s="93" t="s">
        <v>76</v>
      </c>
      <c r="C19" s="85"/>
      <c r="D19" s="88">
        <v>965</v>
      </c>
      <c r="E19" s="86">
        <v>1028</v>
      </c>
      <c r="F19" s="86">
        <v>1077</v>
      </c>
      <c r="G19" s="86">
        <v>1153</v>
      </c>
      <c r="H19" s="86">
        <v>1236</v>
      </c>
      <c r="I19" s="86">
        <v>1397</v>
      </c>
      <c r="J19" s="86">
        <v>1645</v>
      </c>
      <c r="K19" s="86">
        <v>1646</v>
      </c>
      <c r="L19" s="86">
        <v>1732</v>
      </c>
      <c r="M19" s="94">
        <v>1815</v>
      </c>
    </row>
    <row r="20" spans="2:13">
      <c r="B20" s="93" t="s">
        <v>77</v>
      </c>
      <c r="C20" s="85"/>
      <c r="D20" s="86">
        <v>13052</v>
      </c>
      <c r="E20" s="86">
        <v>14362</v>
      </c>
      <c r="F20" s="86">
        <v>14851</v>
      </c>
      <c r="G20" s="86">
        <v>16020</v>
      </c>
      <c r="H20" s="86">
        <v>16989</v>
      </c>
      <c r="I20" s="86">
        <v>19138</v>
      </c>
      <c r="J20" s="86">
        <v>20158</v>
      </c>
      <c r="K20" s="86">
        <v>17945</v>
      </c>
      <c r="L20" s="86">
        <v>20723</v>
      </c>
      <c r="M20" t="s">
        <v>28</v>
      </c>
    </row>
    <row r="21" spans="2:13">
      <c r="B21" s="93" t="s">
        <v>78</v>
      </c>
      <c r="C21" s="85"/>
      <c r="D21" s="90" t="s">
        <v>28</v>
      </c>
      <c r="E21" s="90" t="s">
        <v>28</v>
      </c>
      <c r="F21" s="88" t="s">
        <v>28</v>
      </c>
      <c r="G21" s="90" t="s">
        <v>28</v>
      </c>
      <c r="H21" s="90">
        <v>413</v>
      </c>
      <c r="I21" s="90" t="s">
        <v>28</v>
      </c>
      <c r="J21" s="88">
        <v>-132.11000000000001</v>
      </c>
      <c r="K21" s="90" t="s">
        <v>28</v>
      </c>
      <c r="L21" s="90" t="s">
        <v>28</v>
      </c>
      <c r="M21" t="s">
        <v>28</v>
      </c>
    </row>
    <row r="22" spans="2:13">
      <c r="B22" s="84" t="s">
        <v>79</v>
      </c>
      <c r="C22" s="85"/>
      <c r="D22" s="86">
        <v>13052</v>
      </c>
      <c r="E22" s="86">
        <v>14362</v>
      </c>
      <c r="F22" s="86">
        <v>14859</v>
      </c>
      <c r="G22" s="86">
        <v>16026</v>
      </c>
      <c r="H22" s="86">
        <v>17409</v>
      </c>
      <c r="I22" s="86">
        <v>19150</v>
      </c>
      <c r="J22" s="86">
        <v>20035</v>
      </c>
      <c r="K22" s="86">
        <v>17938</v>
      </c>
      <c r="L22" s="86">
        <v>20740</v>
      </c>
      <c r="M22" s="94">
        <v>24653</v>
      </c>
    </row>
    <row r="23" spans="2:13">
      <c r="B23" s="93" t="s">
        <v>80</v>
      </c>
      <c r="C23" s="85"/>
      <c r="D23" s="86">
        <v>4061</v>
      </c>
      <c r="E23" s="86">
        <v>4596</v>
      </c>
      <c r="F23" s="86">
        <v>5358</v>
      </c>
      <c r="G23" s="86">
        <v>5549</v>
      </c>
      <c r="H23" s="86">
        <v>5916</v>
      </c>
      <c r="I23" s="86">
        <v>6314</v>
      </c>
      <c r="J23" s="86">
        <v>4442</v>
      </c>
      <c r="K23" s="86">
        <v>4555</v>
      </c>
      <c r="L23" s="86">
        <v>5237</v>
      </c>
      <c r="M23" s="94">
        <v>6191</v>
      </c>
    </row>
    <row r="24" spans="2:13">
      <c r="B24" s="84" t="s">
        <v>81</v>
      </c>
      <c r="C24" s="85"/>
      <c r="D24" s="86">
        <v>8991</v>
      </c>
      <c r="E24" s="86">
        <v>9766</v>
      </c>
      <c r="F24" s="86">
        <v>9501</v>
      </c>
      <c r="G24" s="86">
        <v>10477</v>
      </c>
      <c r="H24" s="86">
        <v>11493</v>
      </c>
      <c r="I24" s="86">
        <v>12836</v>
      </c>
      <c r="J24" s="86">
        <v>15593</v>
      </c>
      <c r="K24" s="86">
        <v>13383</v>
      </c>
      <c r="L24" s="86">
        <v>15503</v>
      </c>
      <c r="M24" s="94">
        <v>18462</v>
      </c>
    </row>
    <row r="25" spans="2:13">
      <c r="B25" s="93" t="s">
        <v>82</v>
      </c>
      <c r="C25" s="85"/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8">
        <v>0</v>
      </c>
      <c r="M25">
        <v>0</v>
      </c>
    </row>
    <row r="26" spans="2:13">
      <c r="B26" s="93" t="s">
        <v>83</v>
      </c>
      <c r="C26" s="85"/>
      <c r="D26" s="88">
        <v>-109.81</v>
      </c>
      <c r="E26" s="88">
        <v>-115.35</v>
      </c>
      <c r="F26" s="88">
        <v>-156.41</v>
      </c>
      <c r="G26" s="88">
        <v>-187.79</v>
      </c>
      <c r="H26" s="88">
        <v>-221.48</v>
      </c>
      <c r="I26" s="88">
        <v>-243.57</v>
      </c>
      <c r="J26" s="88">
        <v>-286.55</v>
      </c>
      <c r="K26" s="88">
        <v>-221.69</v>
      </c>
      <c r="L26" s="88">
        <v>-260.47000000000003</v>
      </c>
      <c r="M26" t="s">
        <v>28</v>
      </c>
    </row>
    <row r="27" spans="2:13">
      <c r="B27" s="93" t="s">
        <v>84</v>
      </c>
      <c r="C27" s="85"/>
      <c r="D27" s="90">
        <v>10.57</v>
      </c>
      <c r="E27" s="90">
        <v>12.89</v>
      </c>
      <c r="F27" s="88">
        <v>8.42</v>
      </c>
      <c r="G27" s="88">
        <v>5.97</v>
      </c>
      <c r="H27" s="88">
        <v>7.58</v>
      </c>
      <c r="I27" s="88">
        <v>11.7</v>
      </c>
      <c r="J27" s="88">
        <v>8.2200000000000006</v>
      </c>
      <c r="K27" s="88">
        <v>-6.92</v>
      </c>
      <c r="L27" s="90">
        <v>17.48</v>
      </c>
      <c r="M27" t="s">
        <v>28</v>
      </c>
    </row>
    <row r="28" spans="2:13">
      <c r="B28" s="84" t="s">
        <v>85</v>
      </c>
      <c r="C28" s="85"/>
      <c r="D28" s="86">
        <v>8891</v>
      </c>
      <c r="E28" s="86">
        <v>9663</v>
      </c>
      <c r="F28" s="86">
        <v>9344</v>
      </c>
      <c r="G28" s="86">
        <v>10289</v>
      </c>
      <c r="H28" s="86">
        <v>11271</v>
      </c>
      <c r="I28" s="86">
        <v>12592</v>
      </c>
      <c r="J28" s="86">
        <v>15306</v>
      </c>
      <c r="K28" s="86">
        <v>13161</v>
      </c>
      <c r="L28" s="86">
        <v>15243</v>
      </c>
      <c r="M28" s="94">
        <v>18462</v>
      </c>
    </row>
    <row r="29" spans="2:13">
      <c r="B29" s="95" t="s">
        <v>86</v>
      </c>
      <c r="C29" s="96"/>
      <c r="D29" s="97">
        <v>1.76</v>
      </c>
      <c r="E29" s="97">
        <v>1.77</v>
      </c>
      <c r="F29" s="97">
        <v>1.86</v>
      </c>
      <c r="G29" s="97">
        <v>1.87</v>
      </c>
      <c r="H29" s="97">
        <v>1.83</v>
      </c>
      <c r="I29" s="97">
        <v>1.76</v>
      </c>
      <c r="J29" s="97">
        <v>1.73</v>
      </c>
      <c r="K29" s="97">
        <v>1.81</v>
      </c>
      <c r="L29" s="97">
        <v>1.73</v>
      </c>
      <c r="M29" t="s">
        <v>28</v>
      </c>
    </row>
    <row r="32" spans="2:13">
      <c r="B32" t="s">
        <v>19</v>
      </c>
      <c r="D32">
        <f>SUM(D15:D16)</f>
        <v>14046</v>
      </c>
      <c r="E32">
        <f t="shared" ref="E32:L32" si="0">SUM(E15:E16)</f>
        <v>15481</v>
      </c>
      <c r="F32">
        <f t="shared" si="0"/>
        <v>16006</v>
      </c>
      <c r="G32">
        <f t="shared" si="0"/>
        <v>17223</v>
      </c>
      <c r="H32">
        <f t="shared" si="0"/>
        <v>18340</v>
      </c>
      <c r="I32">
        <f t="shared" si="0"/>
        <v>20606</v>
      </c>
      <c r="J32">
        <f t="shared" si="0"/>
        <v>21885</v>
      </c>
      <c r="K32">
        <f t="shared" si="0"/>
        <v>19649</v>
      </c>
      <c r="L32">
        <f t="shared" si="0"/>
        <v>22515</v>
      </c>
    </row>
    <row r="33" spans="2:12">
      <c r="B33" t="s">
        <v>87</v>
      </c>
      <c r="D33">
        <f>D32-D19</f>
        <v>13081</v>
      </c>
      <c r="E33">
        <f t="shared" ref="E33:L33" si="1">E32-E19</f>
        <v>14453</v>
      </c>
      <c r="F33">
        <f t="shared" si="1"/>
        <v>14929</v>
      </c>
      <c r="G33">
        <f t="shared" si="1"/>
        <v>16070</v>
      </c>
      <c r="H33">
        <f t="shared" si="1"/>
        <v>17104</v>
      </c>
      <c r="I33">
        <f t="shared" si="1"/>
        <v>19209</v>
      </c>
      <c r="J33">
        <f t="shared" si="1"/>
        <v>20240</v>
      </c>
      <c r="K33">
        <f t="shared" si="1"/>
        <v>18003</v>
      </c>
      <c r="L33">
        <f t="shared" si="1"/>
        <v>20783</v>
      </c>
    </row>
    <row r="34" spans="2:12">
      <c r="B34" t="s">
        <v>88</v>
      </c>
      <c r="D34">
        <f>D33-D17</f>
        <v>13051.83</v>
      </c>
      <c r="E34">
        <f t="shared" ref="E34:L34" si="2">E33-E17</f>
        <v>14362.04</v>
      </c>
      <c r="F34">
        <f t="shared" si="2"/>
        <v>14850.87</v>
      </c>
      <c r="G34">
        <f t="shared" si="2"/>
        <v>16020.97</v>
      </c>
      <c r="H34">
        <f t="shared" si="2"/>
        <v>16989</v>
      </c>
      <c r="I34">
        <f t="shared" si="2"/>
        <v>19137.599999999999</v>
      </c>
      <c r="J34">
        <f t="shared" si="2"/>
        <v>20158.62</v>
      </c>
      <c r="K34">
        <f t="shared" si="2"/>
        <v>17945.03</v>
      </c>
      <c r="L34">
        <f t="shared" si="2"/>
        <v>20723.009999999998</v>
      </c>
    </row>
    <row r="35" spans="2:12">
      <c r="B35" t="s">
        <v>20</v>
      </c>
      <c r="D35">
        <f>D34-D23</f>
        <v>8990.83</v>
      </c>
      <c r="E35">
        <f t="shared" ref="E35:L35" si="3">E34-E23</f>
        <v>9766.0400000000009</v>
      </c>
      <c r="F35">
        <f t="shared" si="3"/>
        <v>9492.8700000000008</v>
      </c>
      <c r="G35">
        <f t="shared" si="3"/>
        <v>10471.969999999999</v>
      </c>
      <c r="H35">
        <f t="shared" si="3"/>
        <v>11073</v>
      </c>
      <c r="I35">
        <f t="shared" si="3"/>
        <v>12823.599999999999</v>
      </c>
      <c r="J35">
        <f t="shared" si="3"/>
        <v>15716.619999999999</v>
      </c>
      <c r="K35">
        <f t="shared" si="3"/>
        <v>13390.029999999999</v>
      </c>
      <c r="L35">
        <f t="shared" si="3"/>
        <v>15486.009999999998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3DA6-BB4E-46AE-BD8E-9ED1FFD897AF}">
  <sheetPr>
    <tabColor theme="4" tint="0.79998168889431442"/>
  </sheetPr>
  <dimension ref="A1:AC44"/>
  <sheetViews>
    <sheetView zoomScale="85" zoomScaleNormal="85" workbookViewId="0"/>
  </sheetViews>
  <sheetFormatPr defaultRowHeight="15"/>
  <cols>
    <col min="1" max="1" width="15" bestFit="1" customWidth="1"/>
    <col min="2" max="2" width="12.28515625" bestFit="1" customWidth="1"/>
    <col min="3" max="3" width="2" bestFit="1" customWidth="1"/>
    <col min="4" max="4" width="10" bestFit="1" customWidth="1"/>
    <col min="5" max="5" width="2" bestFit="1" customWidth="1"/>
    <col min="6" max="6" width="13.7109375" bestFit="1" customWidth="1"/>
    <col min="7" max="7" width="2" bestFit="1" customWidth="1"/>
    <col min="8" max="8" width="20.42578125" bestFit="1" customWidth="1"/>
    <col min="9" max="9" width="2" bestFit="1" customWidth="1"/>
    <col min="10" max="10" width="17" bestFit="1" customWidth="1"/>
    <col min="11" max="11" width="2" bestFit="1" customWidth="1"/>
    <col min="12" max="12" width="18.5703125" bestFit="1" customWidth="1"/>
    <col min="16" max="16" width="7.42578125" bestFit="1" customWidth="1"/>
    <col min="17" max="17" width="9.28515625" bestFit="1" customWidth="1"/>
    <col min="18" max="18" width="11.140625" bestFit="1" customWidth="1"/>
    <col min="19" max="19" width="11.28515625" bestFit="1" customWidth="1"/>
    <col min="20" max="20" width="7.7109375" bestFit="1" customWidth="1"/>
    <col min="21" max="21" width="13.85546875" bestFit="1" customWidth="1"/>
    <col min="22" max="22" width="13.7109375" bestFit="1" customWidth="1"/>
  </cols>
  <sheetData>
    <row r="1" spans="1:29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spans="1:29" ht="15.75">
      <c r="A2" s="98"/>
      <c r="B2" s="99"/>
      <c r="C2" s="98"/>
      <c r="D2" s="98"/>
      <c r="E2" s="98"/>
      <c r="F2" s="98"/>
      <c r="G2" s="98">
        <v>7441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 spans="1:29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 spans="1:29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 spans="1:29">
      <c r="A5" s="100" t="s">
        <v>89</v>
      </c>
      <c r="B5" s="101" t="s">
        <v>90</v>
      </c>
      <c r="C5" s="102" t="s">
        <v>91</v>
      </c>
      <c r="D5" s="102" t="s">
        <v>92</v>
      </c>
      <c r="E5" s="102" t="s">
        <v>93</v>
      </c>
      <c r="F5" s="102" t="s">
        <v>94</v>
      </c>
      <c r="G5" s="102" t="s">
        <v>93</v>
      </c>
      <c r="H5" s="102" t="s">
        <v>95</v>
      </c>
      <c r="I5" s="102" t="s">
        <v>93</v>
      </c>
      <c r="J5" s="102" t="s">
        <v>96</v>
      </c>
      <c r="K5" s="102" t="s">
        <v>93</v>
      </c>
      <c r="L5" s="103" t="s">
        <v>97</v>
      </c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 spans="1:29">
      <c r="A6" s="104"/>
      <c r="B6" s="105"/>
      <c r="C6" s="104"/>
      <c r="D6" s="105"/>
      <c r="E6" s="104"/>
      <c r="F6" s="105"/>
      <c r="G6" s="104"/>
      <c r="H6" s="105"/>
      <c r="I6" s="104"/>
      <c r="J6" s="105"/>
      <c r="K6" s="104"/>
      <c r="L6" s="105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 spans="1:29">
      <c r="A7" s="104"/>
      <c r="B7" s="106" t="s">
        <v>98</v>
      </c>
      <c r="C7" s="107" t="s">
        <v>91</v>
      </c>
      <c r="D7" s="108" t="s">
        <v>98</v>
      </c>
      <c r="E7" s="107" t="s">
        <v>93</v>
      </c>
      <c r="F7" s="108" t="s">
        <v>88</v>
      </c>
      <c r="G7" s="107" t="s">
        <v>93</v>
      </c>
      <c r="H7" s="108" t="s">
        <v>87</v>
      </c>
      <c r="I7" s="107" t="s">
        <v>93</v>
      </c>
      <c r="J7" s="108" t="s">
        <v>99</v>
      </c>
      <c r="K7" s="107" t="s">
        <v>93</v>
      </c>
      <c r="L7" s="109" t="s">
        <v>100</v>
      </c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 spans="1:29">
      <c r="A8" s="104"/>
      <c r="B8" s="110" t="s">
        <v>101</v>
      </c>
      <c r="C8" s="111"/>
      <c r="D8" s="112" t="s">
        <v>88</v>
      </c>
      <c r="E8" s="111"/>
      <c r="F8" s="112" t="s">
        <v>87</v>
      </c>
      <c r="G8" s="111"/>
      <c r="H8" s="112" t="s">
        <v>99</v>
      </c>
      <c r="I8" s="111"/>
      <c r="J8" s="112" t="s">
        <v>100</v>
      </c>
      <c r="K8" s="111"/>
      <c r="L8" s="113" t="s">
        <v>101</v>
      </c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 spans="1:29">
      <c r="A9" s="104"/>
      <c r="B9" s="105"/>
      <c r="C9" s="114"/>
      <c r="D9" s="115"/>
      <c r="E9" s="114"/>
      <c r="F9" s="115"/>
      <c r="G9" s="114"/>
      <c r="H9" s="115"/>
      <c r="I9" s="114"/>
      <c r="J9" s="115"/>
      <c r="K9" s="114"/>
      <c r="L9" s="10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>
      <c r="A10" s="116">
        <v>2022</v>
      </c>
      <c r="B10" s="117">
        <f>D10*F10*H10*J10*L10</f>
        <v>0.25220898512251327</v>
      </c>
      <c r="C10" s="118" t="s">
        <v>91</v>
      </c>
      <c r="D10" s="119">
        <f>'ITC Income Statement'!L35/'ITC Income Statement'!L34</f>
        <v>0.74728574661692482</v>
      </c>
      <c r="E10" s="118" t="s">
        <v>93</v>
      </c>
      <c r="F10" s="119">
        <f>'ITC Income Statement'!L34/'ITC Income Statement'!L33</f>
        <v>0.9971135062310541</v>
      </c>
      <c r="G10" s="118" t="s">
        <v>93</v>
      </c>
      <c r="H10" s="120">
        <f>'ITC Income Statement'!L33/'ITC Income Statement'!L5</f>
        <v>0.34256939407925102</v>
      </c>
      <c r="I10" s="118" t="s">
        <v>93</v>
      </c>
      <c r="J10" s="121">
        <f>'ITC Income Statement'!L5/AVERAGE('ITC Balance Sheet'!K3:L3)</f>
        <v>0.8037785594573289</v>
      </c>
      <c r="K10" s="118" t="s">
        <v>93</v>
      </c>
      <c r="L10" s="122">
        <f>AVERAGE('ITC Balance Sheet'!K3:L3)/AVERAGE('ITC Balance Sheet'!K22:L22)</f>
        <v>1.2292615001262184</v>
      </c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 spans="1:29">
      <c r="A11" s="116">
        <v>2021</v>
      </c>
      <c r="B11" s="117">
        <f t="shared" ref="B11:B18" si="0">D11*F11*H11*J11*L11</f>
        <v>0.21318309186435278</v>
      </c>
      <c r="C11" s="118" t="s">
        <v>91</v>
      </c>
      <c r="D11" s="119">
        <f>'ITC Income Statement'!K35/'ITC Income Statement'!K34</f>
        <v>0.74616927360946173</v>
      </c>
      <c r="E11" s="118" t="s">
        <v>93</v>
      </c>
      <c r="F11" s="119">
        <f>'ITC Income Statement'!K34/'ITC Income Statement'!K33</f>
        <v>0.9967799811142587</v>
      </c>
      <c r="G11" s="118" t="s">
        <v>93</v>
      </c>
      <c r="H11" s="120">
        <f>'ITC Income Statement'!K33/'ITC Income Statement'!K5</f>
        <v>0.36537251638828566</v>
      </c>
      <c r="I11" s="118" t="s">
        <v>93</v>
      </c>
      <c r="J11" s="121">
        <f>'ITC Income Statement'!K5/AVERAGE('ITC Balance Sheet'!J3:K3)</f>
        <v>0.65231148061851307</v>
      </c>
      <c r="K11" s="118" t="s">
        <v>93</v>
      </c>
      <c r="L11" s="122">
        <f>AVERAGE('ITC Balance Sheet'!J3:K3)/AVERAGE('ITC Balance Sheet'!J22:K22)</f>
        <v>1.2026110491959878</v>
      </c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 spans="1:29">
      <c r="A12" s="116">
        <v>2020</v>
      </c>
      <c r="B12" s="117">
        <f t="shared" si="0"/>
        <v>0.25265034481649973</v>
      </c>
      <c r="C12" s="118" t="s">
        <v>91</v>
      </c>
      <c r="D12" s="119">
        <f>'ITC Income Statement'!J35/'ITC Income Statement'!J34</f>
        <v>0.77964761476728073</v>
      </c>
      <c r="E12" s="118" t="s">
        <v>93</v>
      </c>
      <c r="F12" s="119">
        <f>'ITC Income Statement'!J34/'ITC Income Statement'!J33</f>
        <v>0.99597924901185764</v>
      </c>
      <c r="G12" s="118" t="s">
        <v>93</v>
      </c>
      <c r="H12" s="120">
        <f>'ITC Income Statement'!J33/'ITC Income Statement'!J5</f>
        <v>0.40968342644320299</v>
      </c>
      <c r="I12" s="118" t="s">
        <v>93</v>
      </c>
      <c r="J12" s="121">
        <f>'ITC Income Statement'!J5/AVERAGE('ITC Balance Sheet'!I3:J3)</f>
        <v>0.66291848373029183</v>
      </c>
      <c r="K12" s="118" t="s">
        <v>93</v>
      </c>
      <c r="L12" s="122">
        <f>AVERAGE('ITC Balance Sheet'!I3:J3)/AVERAGE('ITC Balance Sheet'!I22:J22)</f>
        <v>1.1980163004163518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>
      <c r="A13" s="116">
        <v>2019</v>
      </c>
      <c r="B13" s="117">
        <f t="shared" si="0"/>
        <v>0.22482192019020866</v>
      </c>
      <c r="C13" s="118" t="s">
        <v>91</v>
      </c>
      <c r="D13" s="119">
        <f>'ITC Income Statement'!I35/'ITC Income Statement'!I34</f>
        <v>0.67007357244377563</v>
      </c>
      <c r="E13" s="118" t="s">
        <v>93</v>
      </c>
      <c r="F13" s="119">
        <f>'ITC Income Statement'!I34/'ITC Income Statement'!I33</f>
        <v>0.99628299234733708</v>
      </c>
      <c r="G13" s="118" t="s">
        <v>93</v>
      </c>
      <c r="H13" s="120">
        <f>'ITC Income Statement'!I33/'ITC Income Statement'!J5</f>
        <v>0.38881467087685206</v>
      </c>
      <c r="I13" s="118" t="s">
        <v>93</v>
      </c>
      <c r="J13" s="121">
        <f>'ITC Income Statement'!I5/AVERAGE('ITC Balance Sheet'!H3:I3)</f>
        <v>0.71117811442859247</v>
      </c>
      <c r="K13" s="118" t="s">
        <v>93</v>
      </c>
      <c r="L13" s="122">
        <f>AVERAGE('ITC Balance Sheet'!H3:I3)/AVERAGE('ITC Balance Sheet'!H22:I22)</f>
        <v>1.217902213146322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>
      <c r="A14" s="116">
        <v>2018</v>
      </c>
      <c r="B14" s="117">
        <f t="shared" si="0"/>
        <v>0.2238710916571475</v>
      </c>
      <c r="C14" s="118" t="s">
        <v>91</v>
      </c>
      <c r="D14" s="119">
        <f>'ITC Income Statement'!H35/'ITC Income Statement'!H34</f>
        <v>0.65177467773265052</v>
      </c>
      <c r="E14" s="118" t="s">
        <v>93</v>
      </c>
      <c r="F14" s="119">
        <f>'ITC Income Statement'!H34/'ITC Income Statement'!H33</f>
        <v>0.99327642656688497</v>
      </c>
      <c r="G14" s="118" t="s">
        <v>93</v>
      </c>
      <c r="H14" s="120">
        <f>'ITC Income Statement'!H33/'ITC Income Statement'!H5</f>
        <v>0.39365693111464017</v>
      </c>
      <c r="I14" s="118" t="s">
        <v>93</v>
      </c>
      <c r="J14" s="121">
        <f>'ITC Income Statement'!H5/AVERAGE('ITC Balance Sheet'!G3:H3)</f>
        <v>0.72331216341071591</v>
      </c>
      <c r="K14" s="118" t="s">
        <v>93</v>
      </c>
      <c r="L14" s="122">
        <f>AVERAGE('ITC Balance Sheet'!G3:H3)/AVERAGE('ITC Balance Sheet'!G22:H22)</f>
        <v>1.2144698401787248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>
      <c r="A15" s="116">
        <v>2017</v>
      </c>
      <c r="B15" s="117" t="e">
        <f t="shared" si="0"/>
        <v>#DIV/0!</v>
      </c>
      <c r="C15" s="118" t="s">
        <v>91</v>
      </c>
      <c r="D15" s="119" t="e">
        <f>'[1]P&amp;L'!C37/'[1]P&amp;L'!C33</f>
        <v>#DIV/0!</v>
      </c>
      <c r="E15" s="118" t="s">
        <v>93</v>
      </c>
      <c r="F15" s="119" t="e">
        <f>'[1]P&amp;L'!C33/'[1]P&amp;L'!C29</f>
        <v>#DIV/0!</v>
      </c>
      <c r="G15" s="118" t="s">
        <v>93</v>
      </c>
      <c r="H15" s="120" t="e">
        <f>'[1]P&amp;L'!C29/'[1]P&amp;L'!C18</f>
        <v>#DIV/0!</v>
      </c>
      <c r="I15" s="118" t="s">
        <v>93</v>
      </c>
      <c r="J15" s="121">
        <f>'[1]P&amp;L'!C18/AVERAGE([1]BS!C28:D28)</f>
        <v>0</v>
      </c>
      <c r="K15" s="118" t="s">
        <v>93</v>
      </c>
      <c r="L15" s="122">
        <f>AVERAGE([1]BS!C28:D28)/AVERAGE([1]BS!C37:D37)</f>
        <v>29.033210332103319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>
      <c r="A16" s="116">
        <v>2016</v>
      </c>
      <c r="B16" s="117" t="e">
        <f t="shared" si="0"/>
        <v>#DIV/0!</v>
      </c>
      <c r="C16" s="118" t="s">
        <v>91</v>
      </c>
      <c r="D16" s="119" t="e">
        <f>'[1]P&amp;L'!C38/'[1]P&amp;L'!C34</f>
        <v>#DIV/0!</v>
      </c>
      <c r="E16" s="118" t="s">
        <v>93</v>
      </c>
      <c r="F16" s="119">
        <f>'[1]P&amp;L'!C34/'[1]P&amp;L'!C30</f>
        <v>0</v>
      </c>
      <c r="G16" s="118" t="s">
        <v>93</v>
      </c>
      <c r="H16" s="120" t="e">
        <f>'[1]P&amp;L'!C30/'[1]P&amp;L'!C19</f>
        <v>#DIV/0!</v>
      </c>
      <c r="I16" s="118" t="s">
        <v>93</v>
      </c>
      <c r="J16" s="121">
        <f>'[1]P&amp;L'!C19/AVERAGE([1]BS!C29:D29)</f>
        <v>0</v>
      </c>
      <c r="K16" s="118" t="s">
        <v>93</v>
      </c>
      <c r="L16" s="122">
        <f>AVERAGE([1]BS!C29:D29)/AVERAGE([1]BS!C38:D38)</f>
        <v>227.71322160148975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>
      <c r="A17" s="116">
        <v>2015</v>
      </c>
      <c r="B17" s="117" t="e">
        <f t="shared" si="0"/>
        <v>#DIV/0!</v>
      </c>
      <c r="C17" s="118" t="s">
        <v>91</v>
      </c>
      <c r="D17" s="119" t="e">
        <f>'[1]P&amp;L'!C39/'[1]P&amp;L'!C35</f>
        <v>#DIV/0!</v>
      </c>
      <c r="E17" s="118" t="s">
        <v>93</v>
      </c>
      <c r="F17" s="119" t="e">
        <f>'[1]P&amp;L'!C35/'[1]P&amp;L'!C31</f>
        <v>#DIV/0!</v>
      </c>
      <c r="G17" s="118" t="s">
        <v>93</v>
      </c>
      <c r="H17" s="120" t="e">
        <f>'[1]P&amp;L'!C31/'[1]P&amp;L'!C20</f>
        <v>#DIV/0!</v>
      </c>
      <c r="I17" s="118" t="s">
        <v>93</v>
      </c>
      <c r="J17" s="121">
        <f>'[1]P&amp;L'!C20/AVERAGE([1]BS!C30:D30)</f>
        <v>0</v>
      </c>
      <c r="K17" s="118" t="s">
        <v>93</v>
      </c>
      <c r="L17" s="122">
        <f>AVERAGE([1]BS!C30:D30)/AVERAGE([1]BS!C39:D39)</f>
        <v>5.3445166930768808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>
      <c r="A18" s="116">
        <v>2014</v>
      </c>
      <c r="B18" s="117" t="e">
        <f t="shared" si="0"/>
        <v>#DIV/0!</v>
      </c>
      <c r="C18" s="118" t="s">
        <v>91</v>
      </c>
      <c r="D18" s="119" t="e">
        <f>'[1]P&amp;L'!C40/'[1]P&amp;L'!C36</f>
        <v>#DIV/0!</v>
      </c>
      <c r="E18" s="118" t="s">
        <v>93</v>
      </c>
      <c r="F18" s="119" t="e">
        <f>'[1]P&amp;L'!C36/'[1]P&amp;L'!C32</f>
        <v>#DIV/0!</v>
      </c>
      <c r="G18" s="118" t="s">
        <v>93</v>
      </c>
      <c r="H18" s="120" t="e">
        <f>'[1]P&amp;L'!C32/'[1]P&amp;L'!C21</f>
        <v>#DIV/0!</v>
      </c>
      <c r="I18" s="118" t="s">
        <v>93</v>
      </c>
      <c r="J18" s="121">
        <f>'[1]P&amp;L'!C21/AVERAGE([1]BS!C31:D31)</f>
        <v>0</v>
      </c>
      <c r="K18" s="118" t="s">
        <v>93</v>
      </c>
      <c r="L18" s="122" t="e">
        <f>AVERAGE([1]BS!C31:D31)/AVERAGE([1]BS!C40:D40)</f>
        <v>#DIV/0!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 spans="1:29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 spans="1:29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 spans="1:29">
      <c r="A22" s="100" t="s">
        <v>89</v>
      </c>
      <c r="B22" s="101" t="s">
        <v>90</v>
      </c>
      <c r="C22" s="102" t="s">
        <v>91</v>
      </c>
      <c r="D22" s="102" t="s">
        <v>92</v>
      </c>
      <c r="E22" s="102" t="s">
        <v>93</v>
      </c>
      <c r="F22" s="102" t="s">
        <v>94</v>
      </c>
      <c r="G22" s="102" t="s">
        <v>93</v>
      </c>
      <c r="H22" s="102" t="s">
        <v>95</v>
      </c>
      <c r="I22" s="102" t="s">
        <v>93</v>
      </c>
      <c r="J22" s="102" t="s">
        <v>96</v>
      </c>
      <c r="K22" s="102" t="s">
        <v>93</v>
      </c>
      <c r="L22" s="103" t="s">
        <v>97</v>
      </c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 spans="1:29">
      <c r="A23" s="104"/>
      <c r="B23" s="105"/>
      <c r="C23" s="104"/>
      <c r="D23" s="105"/>
      <c r="E23" s="104"/>
      <c r="F23" s="105"/>
      <c r="G23" s="104"/>
      <c r="H23" s="105"/>
      <c r="I23" s="104"/>
      <c r="J23" s="105"/>
      <c r="K23" s="104"/>
      <c r="L23" s="105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 spans="1:29">
      <c r="A24" s="104"/>
      <c r="B24" s="106" t="s">
        <v>98</v>
      </c>
      <c r="C24" s="107" t="s">
        <v>91</v>
      </c>
      <c r="D24" s="108" t="s">
        <v>98</v>
      </c>
      <c r="E24" s="107" t="s">
        <v>93</v>
      </c>
      <c r="F24" s="108" t="s">
        <v>88</v>
      </c>
      <c r="G24" s="107" t="s">
        <v>93</v>
      </c>
      <c r="H24" s="108" t="s">
        <v>87</v>
      </c>
      <c r="I24" s="107" t="s">
        <v>93</v>
      </c>
      <c r="J24" s="108" t="s">
        <v>99</v>
      </c>
      <c r="K24" s="107" t="s">
        <v>93</v>
      </c>
      <c r="L24" s="109" t="s">
        <v>100</v>
      </c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 spans="1:29" ht="15.75" thickBot="1">
      <c r="A25" s="104"/>
      <c r="B25" s="110" t="s">
        <v>101</v>
      </c>
      <c r="C25" s="111"/>
      <c r="D25" s="112" t="s">
        <v>88</v>
      </c>
      <c r="E25" s="111"/>
      <c r="F25" s="112" t="s">
        <v>87</v>
      </c>
      <c r="G25" s="111"/>
      <c r="H25" s="112" t="s">
        <v>99</v>
      </c>
      <c r="I25" s="111"/>
      <c r="J25" s="112" t="s">
        <v>100</v>
      </c>
      <c r="K25" s="111"/>
      <c r="L25" s="113" t="s">
        <v>101</v>
      </c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 spans="1:29" ht="53.25" customHeight="1">
      <c r="A26" s="116" t="s">
        <v>102</v>
      </c>
      <c r="B26" s="117" t="s">
        <v>103</v>
      </c>
      <c r="C26" s="98"/>
      <c r="D26" s="102" t="s">
        <v>92</v>
      </c>
      <c r="E26" s="102" t="s">
        <v>93</v>
      </c>
      <c r="F26" s="102" t="s">
        <v>94</v>
      </c>
      <c r="G26" s="102" t="s">
        <v>93</v>
      </c>
      <c r="H26" s="102" t="s">
        <v>95</v>
      </c>
      <c r="I26" s="102" t="s">
        <v>93</v>
      </c>
      <c r="J26" s="102" t="s">
        <v>96</v>
      </c>
      <c r="K26" s="102" t="s">
        <v>93</v>
      </c>
      <c r="L26" s="103" t="s">
        <v>97</v>
      </c>
      <c r="M26" s="98"/>
      <c r="N26" s="98"/>
      <c r="O26" s="98"/>
      <c r="P26" s="123" t="s">
        <v>102</v>
      </c>
      <c r="Q26" s="124" t="s">
        <v>103</v>
      </c>
      <c r="R26" s="125" t="s">
        <v>104</v>
      </c>
      <c r="S26" s="125" t="s">
        <v>105</v>
      </c>
      <c r="T26" s="126" t="s">
        <v>106</v>
      </c>
      <c r="U26" s="125" t="s">
        <v>107</v>
      </c>
      <c r="V26" s="125" t="s">
        <v>108</v>
      </c>
      <c r="W26" s="98"/>
      <c r="X26" s="98"/>
      <c r="Y26" s="98"/>
      <c r="Z26" s="98"/>
      <c r="AA26" s="98"/>
      <c r="AB26" s="98"/>
      <c r="AC26" s="98"/>
    </row>
    <row r="27" spans="1:29" ht="18.75" thickBot="1">
      <c r="A27" s="116">
        <v>2018</v>
      </c>
      <c r="B27" s="117">
        <v>0.2238710916571475</v>
      </c>
      <c r="C27" s="118" t="s">
        <v>91</v>
      </c>
      <c r="D27" s="119">
        <v>0.65177467773265052</v>
      </c>
      <c r="E27" s="118" t="s">
        <v>93</v>
      </c>
      <c r="F27" s="119">
        <v>0.99327642656688497</v>
      </c>
      <c r="G27" s="118" t="s">
        <v>93</v>
      </c>
      <c r="H27" s="119">
        <v>0.39365693111464017</v>
      </c>
      <c r="I27" s="118" t="s">
        <v>93</v>
      </c>
      <c r="J27" s="121">
        <v>0.72331216341071591</v>
      </c>
      <c r="K27" s="118" t="s">
        <v>93</v>
      </c>
      <c r="L27" s="122">
        <v>1.2144698401787248</v>
      </c>
      <c r="M27" s="98"/>
      <c r="N27" s="98"/>
      <c r="O27" s="98"/>
      <c r="P27" s="127"/>
      <c r="Q27" s="128"/>
      <c r="R27" s="129"/>
      <c r="S27" s="129"/>
      <c r="T27" s="130" t="s">
        <v>109</v>
      </c>
      <c r="U27" s="129"/>
      <c r="V27" s="129"/>
      <c r="W27" s="98"/>
      <c r="X27" s="98"/>
      <c r="Y27" s="98"/>
      <c r="Z27" s="98"/>
      <c r="AA27" s="98"/>
      <c r="AB27" s="98"/>
      <c r="AC27" s="98"/>
    </row>
    <row r="28" spans="1:29" ht="16.5" thickBot="1">
      <c r="A28" s="116">
        <v>2019</v>
      </c>
      <c r="B28" s="117">
        <v>0.22482192019020866</v>
      </c>
      <c r="C28" s="118" t="s">
        <v>91</v>
      </c>
      <c r="D28" s="119">
        <v>0.67007357244377563</v>
      </c>
      <c r="E28" s="118" t="s">
        <v>93</v>
      </c>
      <c r="F28" s="119">
        <v>0.99628299234733708</v>
      </c>
      <c r="G28" s="118" t="s">
        <v>93</v>
      </c>
      <c r="H28" s="119">
        <v>0.38881467087685206</v>
      </c>
      <c r="I28" s="118" t="s">
        <v>93</v>
      </c>
      <c r="J28" s="121">
        <v>0.71117811442859247</v>
      </c>
      <c r="K28" s="118" t="s">
        <v>93</v>
      </c>
      <c r="L28" s="122">
        <v>1.217902213146322</v>
      </c>
      <c r="M28" s="98"/>
      <c r="N28" s="98"/>
      <c r="O28" s="98"/>
      <c r="P28" s="131">
        <v>2018</v>
      </c>
      <c r="Q28" s="132">
        <v>0.2238710916571475</v>
      </c>
      <c r="R28" s="119">
        <v>0.65177467773265052</v>
      </c>
      <c r="S28" s="119">
        <v>0.99327642656688497</v>
      </c>
      <c r="T28" s="119">
        <v>0.39365693111464017</v>
      </c>
      <c r="U28" s="121">
        <v>0.72331216341071591</v>
      </c>
      <c r="V28" s="122">
        <v>1.2144698401787248</v>
      </c>
      <c r="W28" s="98"/>
      <c r="X28" s="98"/>
      <c r="Y28" s="98"/>
      <c r="Z28" s="98"/>
      <c r="AA28" s="98"/>
      <c r="AB28" s="98"/>
      <c r="AC28" s="98"/>
    </row>
    <row r="29" spans="1:29" ht="16.5" thickBot="1">
      <c r="A29" s="116">
        <v>2020</v>
      </c>
      <c r="B29" s="117">
        <v>0.25265034481649973</v>
      </c>
      <c r="C29" s="118" t="s">
        <v>91</v>
      </c>
      <c r="D29" s="119">
        <v>0.77964761476728073</v>
      </c>
      <c r="E29" s="118" t="s">
        <v>93</v>
      </c>
      <c r="F29" s="119">
        <v>0.99597924901185764</v>
      </c>
      <c r="G29" s="118" t="s">
        <v>93</v>
      </c>
      <c r="H29" s="119">
        <v>0.40968342644320299</v>
      </c>
      <c r="I29" s="118" t="s">
        <v>93</v>
      </c>
      <c r="J29" s="121">
        <v>0.66291848373029183</v>
      </c>
      <c r="K29" s="118" t="s">
        <v>93</v>
      </c>
      <c r="L29" s="122">
        <v>1.1980163004163518</v>
      </c>
      <c r="M29" s="98"/>
      <c r="N29" s="98"/>
      <c r="O29" s="98"/>
      <c r="P29" s="131">
        <v>2019</v>
      </c>
      <c r="Q29" s="132">
        <v>0.22482192019020866</v>
      </c>
      <c r="R29" s="119">
        <v>0.67007357244377563</v>
      </c>
      <c r="S29" s="119">
        <v>0.99628299234733708</v>
      </c>
      <c r="T29" s="119">
        <v>0.38881467087685206</v>
      </c>
      <c r="U29" s="121">
        <v>0.71117811442859247</v>
      </c>
      <c r="V29" s="122">
        <v>1.217902213146322</v>
      </c>
      <c r="W29" s="98"/>
      <c r="X29" s="98"/>
      <c r="Y29" s="98"/>
      <c r="Z29" s="98"/>
      <c r="AA29" s="98"/>
      <c r="AB29" s="98"/>
      <c r="AC29" s="98"/>
    </row>
    <row r="30" spans="1:29" ht="16.5" thickBot="1">
      <c r="A30" s="116">
        <v>2021</v>
      </c>
      <c r="B30" s="117">
        <v>0.21318309186435278</v>
      </c>
      <c r="C30" s="118" t="s">
        <v>91</v>
      </c>
      <c r="D30" s="119">
        <v>0.74616927360946173</v>
      </c>
      <c r="E30" s="118" t="s">
        <v>93</v>
      </c>
      <c r="F30" s="119">
        <v>0.9967799811142587</v>
      </c>
      <c r="G30" s="118" t="s">
        <v>93</v>
      </c>
      <c r="H30" s="119">
        <v>0.36537251638828566</v>
      </c>
      <c r="I30" s="118" t="s">
        <v>93</v>
      </c>
      <c r="J30" s="121">
        <v>0.65231148061851307</v>
      </c>
      <c r="K30" s="118" t="s">
        <v>93</v>
      </c>
      <c r="L30" s="122">
        <v>1.2026110491959878</v>
      </c>
      <c r="M30" s="98"/>
      <c r="N30" s="98"/>
      <c r="O30" s="98"/>
      <c r="P30" s="131">
        <v>2020</v>
      </c>
      <c r="Q30" s="132">
        <v>0.25265034481649973</v>
      </c>
      <c r="R30" s="119">
        <v>0.77964761476728073</v>
      </c>
      <c r="S30" s="119">
        <v>0.99597924901185764</v>
      </c>
      <c r="T30" s="119">
        <v>0.40968342644320299</v>
      </c>
      <c r="U30" s="121">
        <v>0.66291848373029183</v>
      </c>
      <c r="V30" s="122">
        <v>1.1980163004163518</v>
      </c>
      <c r="W30" s="98"/>
      <c r="X30" s="98"/>
      <c r="Y30" s="98"/>
      <c r="Z30" s="98"/>
      <c r="AA30" s="98"/>
      <c r="AB30" s="98"/>
      <c r="AC30" s="98"/>
    </row>
    <row r="31" spans="1:29" ht="16.5" thickBot="1">
      <c r="A31" s="116">
        <v>2022</v>
      </c>
      <c r="B31" s="117">
        <v>0.25220898512251327</v>
      </c>
      <c r="C31" s="118" t="s">
        <v>91</v>
      </c>
      <c r="D31" s="119">
        <v>0.74728574661692482</v>
      </c>
      <c r="E31" s="118" t="s">
        <v>93</v>
      </c>
      <c r="F31" s="119">
        <v>0.9971135062310541</v>
      </c>
      <c r="G31" s="118" t="s">
        <v>93</v>
      </c>
      <c r="H31" s="119">
        <v>0.34256939407925102</v>
      </c>
      <c r="I31" s="118" t="s">
        <v>93</v>
      </c>
      <c r="J31" s="121">
        <v>0.8037785594573289</v>
      </c>
      <c r="K31" s="118" t="s">
        <v>93</v>
      </c>
      <c r="L31" s="122">
        <v>1.2292615001262184</v>
      </c>
      <c r="M31" s="98"/>
      <c r="N31" s="98"/>
      <c r="O31" s="98"/>
      <c r="P31" s="131">
        <v>2021</v>
      </c>
      <c r="Q31" s="132">
        <v>0.21318309186435278</v>
      </c>
      <c r="R31" s="119">
        <v>0.74616927360946173</v>
      </c>
      <c r="S31" s="119">
        <v>0.9967799811142587</v>
      </c>
      <c r="T31" s="119">
        <v>0.36537251638828566</v>
      </c>
      <c r="U31" s="121">
        <v>0.65231148061851307</v>
      </c>
      <c r="V31" s="122">
        <v>1.2026110491959878</v>
      </c>
      <c r="W31" s="98"/>
      <c r="X31" s="98"/>
      <c r="Y31" s="98"/>
      <c r="Z31" s="98"/>
      <c r="AA31" s="98"/>
      <c r="AB31" s="98"/>
      <c r="AC31" s="98"/>
    </row>
    <row r="32" spans="1:29" ht="16.5" thickBot="1">
      <c r="C32" s="118"/>
      <c r="D32" s="119"/>
      <c r="E32" s="118"/>
      <c r="F32" s="119"/>
      <c r="G32" s="118"/>
      <c r="H32" s="120"/>
      <c r="I32" s="118"/>
      <c r="J32" s="121"/>
      <c r="K32" s="118"/>
      <c r="L32" s="122"/>
      <c r="M32" s="98"/>
      <c r="N32" s="98"/>
      <c r="O32" s="98"/>
      <c r="P32" s="131">
        <v>2022</v>
      </c>
      <c r="Q32" s="132">
        <v>0.25220898512251327</v>
      </c>
      <c r="R32" s="119">
        <v>0.74728574661692482</v>
      </c>
      <c r="S32" s="119">
        <v>0.9971135062310541</v>
      </c>
      <c r="T32" s="119">
        <v>0.34256939407925102</v>
      </c>
      <c r="U32" s="121">
        <v>0.8037785594573289</v>
      </c>
      <c r="V32" s="122">
        <v>1.2292615001262184</v>
      </c>
      <c r="W32" s="98"/>
      <c r="X32" s="98"/>
      <c r="Y32" s="98"/>
      <c r="Z32" s="98"/>
      <c r="AA32" s="98"/>
      <c r="AB32" s="98"/>
      <c r="AC32" s="98"/>
    </row>
    <row r="33" spans="1:29" ht="18" customHeight="1" thickBo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 spans="1:29" ht="18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123" t="s">
        <v>102</v>
      </c>
      <c r="Q34" s="124" t="s">
        <v>103</v>
      </c>
      <c r="R34" s="125" t="s">
        <v>104</v>
      </c>
      <c r="S34" s="125" t="s">
        <v>105</v>
      </c>
      <c r="T34" s="126" t="s">
        <v>106</v>
      </c>
      <c r="U34" s="125" t="s">
        <v>107</v>
      </c>
      <c r="V34" s="125" t="s">
        <v>108</v>
      </c>
      <c r="W34" s="98"/>
      <c r="X34" s="98"/>
      <c r="Y34" s="98"/>
      <c r="Z34" s="98"/>
      <c r="AA34" s="98"/>
      <c r="AB34" s="98"/>
      <c r="AC34" s="98"/>
    </row>
    <row r="35" spans="1:29" ht="18.75" thickBo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133"/>
      <c r="Q35" s="128"/>
      <c r="R35" s="129"/>
      <c r="S35" s="129"/>
      <c r="T35" s="130" t="s">
        <v>109</v>
      </c>
      <c r="U35" s="129"/>
      <c r="V35" s="129"/>
      <c r="W35" s="98"/>
      <c r="X35" s="98"/>
      <c r="Y35" s="98"/>
      <c r="Z35" s="98"/>
      <c r="AA35" s="98"/>
      <c r="AB35" s="98"/>
      <c r="AC35" s="98"/>
    </row>
    <row r="36" spans="1:29" ht="25.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133"/>
      <c r="Q36" s="134" t="s">
        <v>110</v>
      </c>
      <c r="R36" s="135" t="s">
        <v>110</v>
      </c>
      <c r="S36" s="135" t="s">
        <v>111</v>
      </c>
      <c r="T36" s="135" t="s">
        <v>112</v>
      </c>
      <c r="U36" s="135" t="s">
        <v>113</v>
      </c>
      <c r="V36" s="135" t="s">
        <v>114</v>
      </c>
      <c r="W36" s="98"/>
      <c r="X36" s="98"/>
      <c r="Y36" s="98"/>
      <c r="Z36" s="98"/>
      <c r="AA36" s="98"/>
      <c r="AB36" s="98"/>
      <c r="AC36" s="98"/>
    </row>
    <row r="37" spans="1:29" ht="51.75" thickBo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127"/>
      <c r="Q37" s="136" t="s">
        <v>115</v>
      </c>
      <c r="R37" s="137" t="s">
        <v>88</v>
      </c>
      <c r="S37" s="137" t="s">
        <v>87</v>
      </c>
      <c r="T37" s="137" t="s">
        <v>116</v>
      </c>
      <c r="U37" s="137" t="s">
        <v>117</v>
      </c>
      <c r="V37" s="137" t="s">
        <v>115</v>
      </c>
      <c r="W37" s="98"/>
      <c r="X37" s="98"/>
      <c r="Y37" s="98"/>
      <c r="Z37" s="98"/>
      <c r="AA37" s="98"/>
      <c r="AB37" s="98"/>
      <c r="AC37" s="98"/>
    </row>
    <row r="38" spans="1:29" ht="16.5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131">
        <v>2018</v>
      </c>
      <c r="Q38" s="132">
        <v>0.2238710916571475</v>
      </c>
      <c r="R38" s="119">
        <v>0.65177467773265052</v>
      </c>
      <c r="S38" s="119">
        <v>0.99327642656688497</v>
      </c>
      <c r="T38" s="119">
        <v>0.39365693111464017</v>
      </c>
      <c r="U38" s="121">
        <v>0.72331216341071591</v>
      </c>
      <c r="V38" s="122">
        <v>1.2144698401787248</v>
      </c>
      <c r="W38" s="98"/>
      <c r="X38" s="98"/>
      <c r="Y38" s="98"/>
      <c r="Z38" s="98"/>
      <c r="AA38" s="98"/>
      <c r="AB38" s="98"/>
      <c r="AC38" s="98"/>
    </row>
    <row r="39" spans="1:29" ht="16.5" thickBot="1">
      <c r="A39" s="116" t="s">
        <v>102</v>
      </c>
      <c r="B39" s="117" t="s">
        <v>103</v>
      </c>
      <c r="P39" s="131">
        <v>2019</v>
      </c>
      <c r="Q39" s="132">
        <v>0.22482192019020866</v>
      </c>
      <c r="R39" s="119">
        <v>0.67007357244377563</v>
      </c>
      <c r="S39" s="119">
        <v>0.99628299234733708</v>
      </c>
      <c r="T39" s="119">
        <v>0.38881467087685206</v>
      </c>
      <c r="U39" s="121">
        <v>0.71117811442859247</v>
      </c>
      <c r="V39" s="122">
        <v>1.217902213146322</v>
      </c>
    </row>
    <row r="40" spans="1:29" ht="16.5" thickBot="1">
      <c r="A40" s="116">
        <v>2022</v>
      </c>
      <c r="B40" s="117">
        <v>0.25220898512251327</v>
      </c>
      <c r="P40" s="131">
        <v>2020</v>
      </c>
      <c r="Q40" s="132">
        <v>0.25265034481649973</v>
      </c>
      <c r="R40" s="119">
        <v>0.77964761476728073</v>
      </c>
      <c r="S40" s="119">
        <v>0.99597924901185764</v>
      </c>
      <c r="T40" s="119">
        <v>0.40968342644320299</v>
      </c>
      <c r="U40" s="121">
        <v>0.66291848373029183</v>
      </c>
      <c r="V40" s="122">
        <v>1.1980163004163518</v>
      </c>
    </row>
    <row r="41" spans="1:29" ht="16.5" thickBot="1">
      <c r="A41" s="116">
        <v>2021</v>
      </c>
      <c r="B41" s="117">
        <v>0.21318309186435278</v>
      </c>
      <c r="P41" s="131">
        <v>2021</v>
      </c>
      <c r="Q41" s="132">
        <v>0.21318309186435278</v>
      </c>
      <c r="R41" s="119">
        <v>0.74616927360946173</v>
      </c>
      <c r="S41" s="119">
        <v>0.9967799811142587</v>
      </c>
      <c r="T41" s="119">
        <v>0.36537251638828566</v>
      </c>
      <c r="U41" s="121">
        <v>0.65231148061851307</v>
      </c>
      <c r="V41" s="122">
        <v>1.2026110491959878</v>
      </c>
    </row>
    <row r="42" spans="1:29" ht="16.5" thickBot="1">
      <c r="A42" s="116">
        <v>2020</v>
      </c>
      <c r="B42" s="117">
        <v>0.25265034481649973</v>
      </c>
      <c r="P42" s="131">
        <v>2022</v>
      </c>
      <c r="Q42" s="132">
        <v>0.25220898512251327</v>
      </c>
      <c r="R42" s="119">
        <v>0.74728574661692482</v>
      </c>
      <c r="S42" s="119">
        <v>0.9971135062310541</v>
      </c>
      <c r="T42" s="119">
        <v>0.34256939407925102</v>
      </c>
      <c r="U42" s="121">
        <v>0.8037785594573289</v>
      </c>
      <c r="V42" s="122">
        <v>1.2292615001262184</v>
      </c>
    </row>
    <row r="43" spans="1:29">
      <c r="A43" s="116">
        <v>2019</v>
      </c>
      <c r="B43" s="117">
        <v>0.22482192019020866</v>
      </c>
    </row>
    <row r="44" spans="1:29">
      <c r="A44" s="116">
        <v>2018</v>
      </c>
      <c r="B44" s="117">
        <v>0.2238710916571475</v>
      </c>
    </row>
  </sheetData>
  <autoFilter ref="A26:L26" xr:uid="{50688CE8-B074-49E1-BC2D-20BD260A4D14}">
    <sortState xmlns:xlrd2="http://schemas.microsoft.com/office/spreadsheetml/2017/richdata2" ref="A27:L31">
      <sortCondition ref="A26"/>
    </sortState>
  </autoFilter>
  <mergeCells count="22">
    <mergeCell ref="P34:P37"/>
    <mergeCell ref="Q34:Q35"/>
    <mergeCell ref="R34:R35"/>
    <mergeCell ref="S34:S35"/>
    <mergeCell ref="U34:U35"/>
    <mergeCell ref="V34:V35"/>
    <mergeCell ref="P26:P27"/>
    <mergeCell ref="Q26:Q27"/>
    <mergeCell ref="R26:R27"/>
    <mergeCell ref="S26:S27"/>
    <mergeCell ref="U26:U27"/>
    <mergeCell ref="V26:V27"/>
    <mergeCell ref="C7:C8"/>
    <mergeCell ref="E7:E8"/>
    <mergeCell ref="G7:G8"/>
    <mergeCell ref="I7:I8"/>
    <mergeCell ref="K7:K8"/>
    <mergeCell ref="C24:C25"/>
    <mergeCell ref="E24:E25"/>
    <mergeCell ref="G24:G25"/>
    <mergeCell ref="I24:I25"/>
    <mergeCell ref="K24:K25"/>
  </mergeCells>
  <conditionalFormatting sqref="D27:D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U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R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S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:T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U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V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Pepsi</vt:lpstr>
      <vt:lpstr>Pepsi Balance Sheet</vt:lpstr>
      <vt:lpstr>Pepsi Income Statement</vt:lpstr>
      <vt:lpstr>Pepsi Ratios</vt:lpstr>
      <vt:lpstr>Financial Data</vt:lpstr>
      <vt:lpstr>ITC</vt:lpstr>
      <vt:lpstr>ITC Balance Sheet</vt:lpstr>
      <vt:lpstr>ITC Income Statement</vt:lpstr>
      <vt:lpstr>ITC Du Pont</vt:lpstr>
      <vt:lpstr>HUL&gt;&gt;</vt:lpstr>
      <vt:lpstr>HUL Balance Sheet</vt:lpstr>
      <vt:lpstr>HUL Income Statement</vt:lpstr>
      <vt:lpstr>HUL Du Pont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Karanveer Grewal</dc:creator>
  <cp:lastModifiedBy>Karanveer Grewal (IN)</cp:lastModifiedBy>
  <dcterms:created xsi:type="dcterms:W3CDTF">2023-06-08T09:15:22Z</dcterms:created>
  <dcterms:modified xsi:type="dcterms:W3CDTF">2023-06-08T10:21:41Z</dcterms:modified>
</cp:coreProperties>
</file>