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rewal016\Downloads\Demo App Data Sources\"/>
    </mc:Choice>
  </mc:AlternateContent>
  <xr:revisionPtr revIDLastSave="0" documentId="8_{8FFD43A5-ADD0-439F-9F8E-8D7A1FF89EBA}" xr6:coauthVersionLast="47" xr6:coauthVersionMax="47" xr10:uidLastSave="{00000000-0000-0000-0000-000000000000}"/>
  <bookViews>
    <workbookView xWindow="-120" yWindow="-120" windowWidth="29040" windowHeight="15840" activeTab="2" xr2:uid="{9E930CB3-D598-4970-965B-5EDF5B1CA847}"/>
  </bookViews>
  <sheets>
    <sheet name="Tijori Fin Data - SG&amp;A" sheetId="2" r:id="rId1"/>
    <sheet name="Tijori Fin Data - EBP" sheetId="3" r:id="rId2"/>
    <sheet name="Tijori Fin Data - COMC" sheetId="4" r:id="rId3"/>
    <sheet name="Tijori Fin Data - Inventory" sheetId="5" r:id="rId4"/>
    <sheet name="Sheet1" sheetId="1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5" i="5" l="1"/>
  <c r="J125" i="5"/>
  <c r="I125" i="5"/>
  <c r="H125" i="5"/>
  <c r="G125" i="5"/>
  <c r="F125" i="5"/>
  <c r="E125" i="5"/>
  <c r="D125" i="5"/>
  <c r="C125" i="5"/>
  <c r="K113" i="5"/>
  <c r="J113" i="5"/>
  <c r="I113" i="5"/>
  <c r="H113" i="5"/>
  <c r="G113" i="5"/>
  <c r="F113" i="5"/>
  <c r="E113" i="5"/>
  <c r="D113" i="5"/>
  <c r="C113" i="5"/>
  <c r="K49" i="5"/>
  <c r="S12" i="5" s="1"/>
  <c r="F49" i="5"/>
  <c r="K44" i="5"/>
  <c r="F44" i="5"/>
  <c r="K39" i="5"/>
  <c r="F39" i="5"/>
  <c r="K34" i="5"/>
  <c r="F34" i="5"/>
  <c r="K29" i="5"/>
  <c r="S8" i="5" s="1"/>
  <c r="F29" i="5"/>
  <c r="K24" i="5"/>
  <c r="F24" i="5"/>
  <c r="K19" i="5"/>
  <c r="F19" i="5"/>
  <c r="K14" i="5"/>
  <c r="F14" i="5"/>
  <c r="S11" i="5"/>
  <c r="R11" i="5"/>
  <c r="S10" i="5"/>
  <c r="R10" i="5"/>
  <c r="S9" i="5"/>
  <c r="R9" i="5"/>
  <c r="K9" i="5"/>
  <c r="F9" i="5"/>
  <c r="S7" i="5"/>
  <c r="R7" i="5"/>
  <c r="S6" i="5"/>
  <c r="S13" i="5" s="1"/>
  <c r="R6" i="5"/>
  <c r="S4" i="5"/>
  <c r="R4" i="5"/>
  <c r="K4" i="5"/>
  <c r="S3" i="5" s="1"/>
  <c r="F4" i="5"/>
  <c r="Q14" i="4"/>
  <c r="R14" i="4" s="1"/>
  <c r="P14" i="4"/>
  <c r="R13" i="4"/>
  <c r="Q13" i="4"/>
  <c r="P13" i="4"/>
  <c r="Q12" i="4"/>
  <c r="Q15" i="4" s="1"/>
  <c r="P12" i="4"/>
  <c r="Q11" i="4"/>
  <c r="P11" i="4"/>
  <c r="R11" i="4" s="1"/>
  <c r="Q10" i="4"/>
  <c r="R10" i="4" s="1"/>
  <c r="P10" i="4"/>
  <c r="R9" i="4"/>
  <c r="Q9" i="4"/>
  <c r="P9" i="4"/>
  <c r="Q8" i="4"/>
  <c r="R8" i="4" s="1"/>
  <c r="P8" i="4"/>
  <c r="Q7" i="4"/>
  <c r="R7" i="4" s="1"/>
  <c r="P7" i="4"/>
  <c r="U6" i="4"/>
  <c r="Q6" i="4"/>
  <c r="P6" i="4"/>
  <c r="R6" i="4" s="1"/>
  <c r="U5" i="4"/>
  <c r="Q5" i="4"/>
  <c r="R5" i="4" s="1"/>
  <c r="P5" i="4"/>
  <c r="C12" i="3"/>
  <c r="B12" i="3"/>
  <c r="K128" i="2"/>
  <c r="J128" i="2"/>
  <c r="I128" i="2"/>
  <c r="H128" i="2"/>
  <c r="G128" i="2"/>
  <c r="F128" i="2"/>
  <c r="V14" i="2" s="1"/>
  <c r="E128" i="2"/>
  <c r="D128" i="2"/>
  <c r="C128" i="2"/>
  <c r="K127" i="2"/>
  <c r="U14" i="2" s="1"/>
  <c r="J127" i="2"/>
  <c r="I127" i="2"/>
  <c r="H127" i="2"/>
  <c r="G127" i="2"/>
  <c r="F127" i="2"/>
  <c r="E127" i="2"/>
  <c r="D127" i="2"/>
  <c r="C127" i="2"/>
  <c r="K115" i="2"/>
  <c r="J115" i="2"/>
  <c r="I115" i="2"/>
  <c r="H115" i="2"/>
  <c r="G115" i="2"/>
  <c r="F115" i="2"/>
  <c r="E115" i="2"/>
  <c r="D115" i="2"/>
  <c r="C115" i="2"/>
  <c r="K114" i="2"/>
  <c r="J114" i="2"/>
  <c r="I114" i="2"/>
  <c r="H114" i="2"/>
  <c r="G114" i="2"/>
  <c r="F114" i="2"/>
  <c r="E114" i="2"/>
  <c r="D114" i="2"/>
  <c r="C114" i="2"/>
  <c r="K102" i="2"/>
  <c r="U12" i="2" s="1"/>
  <c r="J102" i="2"/>
  <c r="I102" i="2"/>
  <c r="H102" i="2"/>
  <c r="G102" i="2"/>
  <c r="F102" i="2"/>
  <c r="E102" i="2"/>
  <c r="D102" i="2"/>
  <c r="C102" i="2"/>
  <c r="K90" i="2"/>
  <c r="U11" i="2" s="1"/>
  <c r="J90" i="2"/>
  <c r="I90" i="2"/>
  <c r="H90" i="2"/>
  <c r="G90" i="2"/>
  <c r="F90" i="2"/>
  <c r="E90" i="2"/>
  <c r="D90" i="2"/>
  <c r="C90" i="2"/>
  <c r="K78" i="2"/>
  <c r="J78" i="2"/>
  <c r="I78" i="2"/>
  <c r="H78" i="2"/>
  <c r="G78" i="2"/>
  <c r="F78" i="2"/>
  <c r="E78" i="2"/>
  <c r="D78" i="2"/>
  <c r="C78" i="2"/>
  <c r="K77" i="2"/>
  <c r="U10" i="2" s="1"/>
  <c r="J77" i="2"/>
  <c r="I77" i="2"/>
  <c r="H77" i="2"/>
  <c r="G77" i="2"/>
  <c r="F77" i="2"/>
  <c r="E77" i="2"/>
  <c r="D77" i="2"/>
  <c r="C77" i="2"/>
  <c r="K65" i="2"/>
  <c r="J65" i="2"/>
  <c r="I65" i="2"/>
  <c r="H65" i="2"/>
  <c r="G65" i="2"/>
  <c r="F65" i="2"/>
  <c r="V9" i="2" s="1"/>
  <c r="E65" i="2"/>
  <c r="D65" i="2"/>
  <c r="C65" i="2"/>
  <c r="K64" i="2"/>
  <c r="J64" i="2"/>
  <c r="I64" i="2"/>
  <c r="H64" i="2"/>
  <c r="G64" i="2"/>
  <c r="F64" i="2"/>
  <c r="E64" i="2"/>
  <c r="D64" i="2"/>
  <c r="C64" i="2"/>
  <c r="K52" i="2"/>
  <c r="J52" i="2"/>
  <c r="I52" i="2"/>
  <c r="H52" i="2"/>
  <c r="G52" i="2"/>
  <c r="F52" i="2"/>
  <c r="E52" i="2"/>
  <c r="D52" i="2"/>
  <c r="C52" i="2"/>
  <c r="K51" i="2"/>
  <c r="J51" i="2"/>
  <c r="I51" i="2"/>
  <c r="H51" i="2"/>
  <c r="G51" i="2"/>
  <c r="F51" i="2"/>
  <c r="E51" i="2"/>
  <c r="D51" i="2"/>
  <c r="C51" i="2"/>
  <c r="K39" i="2"/>
  <c r="W7" i="2" s="1"/>
  <c r="J39" i="2"/>
  <c r="I39" i="2"/>
  <c r="H39" i="2"/>
  <c r="G39" i="2"/>
  <c r="F39" i="2"/>
  <c r="E39" i="2"/>
  <c r="D39" i="2"/>
  <c r="C39" i="2"/>
  <c r="K38" i="2"/>
  <c r="T7" i="2" s="1"/>
  <c r="J38" i="2"/>
  <c r="I38" i="2"/>
  <c r="H38" i="2"/>
  <c r="G38" i="2"/>
  <c r="F38" i="2"/>
  <c r="E38" i="2"/>
  <c r="D38" i="2"/>
  <c r="C38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T6" i="2" s="1"/>
  <c r="E25" i="2"/>
  <c r="D25" i="2"/>
  <c r="C25" i="2"/>
  <c r="S20" i="2"/>
  <c r="W14" i="2"/>
  <c r="T14" i="2"/>
  <c r="S14" i="2"/>
  <c r="W13" i="2"/>
  <c r="V13" i="2"/>
  <c r="U13" i="2"/>
  <c r="T13" i="2"/>
  <c r="S13" i="2"/>
  <c r="K13" i="2"/>
  <c r="J13" i="2"/>
  <c r="I13" i="2"/>
  <c r="H13" i="2"/>
  <c r="G13" i="2"/>
  <c r="F13" i="2"/>
  <c r="V5" i="2" s="1"/>
  <c r="E13" i="2"/>
  <c r="D13" i="2"/>
  <c r="C13" i="2"/>
  <c r="W12" i="2"/>
  <c r="V12" i="2"/>
  <c r="S12" i="2"/>
  <c r="P12" i="2"/>
  <c r="L12" i="2"/>
  <c r="K12" i="2"/>
  <c r="J12" i="2"/>
  <c r="I12" i="2"/>
  <c r="H12" i="2"/>
  <c r="G12" i="2"/>
  <c r="F12" i="2"/>
  <c r="E12" i="2"/>
  <c r="D12" i="2"/>
  <c r="C12" i="2"/>
  <c r="V11" i="2"/>
  <c r="S11" i="2"/>
  <c r="W10" i="2"/>
  <c r="V10" i="2"/>
  <c r="T10" i="2"/>
  <c r="S10" i="2"/>
  <c r="W9" i="2"/>
  <c r="U9" i="2"/>
  <c r="T9" i="2"/>
  <c r="S9" i="2"/>
  <c r="W8" i="2"/>
  <c r="V8" i="2"/>
  <c r="U8" i="2"/>
  <c r="T8" i="2"/>
  <c r="S8" i="2"/>
  <c r="S7" i="2"/>
  <c r="W6" i="2"/>
  <c r="V6" i="2"/>
  <c r="U6" i="2"/>
  <c r="S6" i="2"/>
  <c r="W5" i="2"/>
  <c r="U5" i="2"/>
  <c r="T5" i="2"/>
  <c r="S5" i="2"/>
  <c r="R12" i="4" l="1"/>
  <c r="R15" i="4" s="1"/>
  <c r="U7" i="2"/>
  <c r="V7" i="2"/>
  <c r="R8" i="5"/>
  <c r="R13" i="5" s="1"/>
  <c r="R12" i="5"/>
  <c r="W11" i="2"/>
  <c r="T11" i="2"/>
  <c r="T12" i="2"/>
  <c r="R3" i="5"/>
</calcChain>
</file>

<file path=xl/sharedStrings.xml><?xml version="1.0" encoding="utf-8"?>
<sst xmlns="http://schemas.openxmlformats.org/spreadsheetml/2006/main" count="328" uniqueCount="39">
  <si>
    <t>LT Foods</t>
  </si>
  <si>
    <t>TTM</t>
  </si>
  <si>
    <t>Gross Sales</t>
  </si>
  <si>
    <t>Operating Expenses </t>
  </si>
  <si>
    <t>Increase/Decrease in Stock</t>
  </si>
  <si>
    <t>Company</t>
  </si>
  <si>
    <t>SG&amp;A as % of Rev. p.p change FY17-22</t>
  </si>
  <si>
    <t>SG&amp;A as a % of Revenue FY22</t>
  </si>
  <si>
    <t>Employee Benefits as % of Rev. p.p change FY17-22</t>
  </si>
  <si>
    <t>Employee Benefits as a % of Revenue FY22</t>
  </si>
  <si>
    <t>Raw Material</t>
  </si>
  <si>
    <t>Other Manufacturing Expenses</t>
  </si>
  <si>
    <t>—</t>
  </si>
  <si>
    <t>Employee Cost</t>
  </si>
  <si>
    <t>Selling and Distribution Expenses</t>
  </si>
  <si>
    <t>Power &amp; Fuel Cost</t>
  </si>
  <si>
    <t>General and Administration Expenses</t>
  </si>
  <si>
    <t>Miscellaneous Expenses</t>
  </si>
  <si>
    <t>SG&amp;A</t>
  </si>
  <si>
    <t>EBP</t>
  </si>
  <si>
    <t>KRBL</t>
  </si>
  <si>
    <t>205-</t>
  </si>
  <si>
    <t>Kohinoor</t>
  </si>
  <si>
    <t>Adani Wilmar</t>
  </si>
  <si>
    <t>Nestle</t>
  </si>
  <si>
    <t>Raw Material </t>
  </si>
  <si>
    <t>Britannia</t>
  </si>
  <si>
    <t>HUL</t>
  </si>
  <si>
    <t>ITC</t>
  </si>
  <si>
    <t>Marico</t>
  </si>
  <si>
    <t>Dabur</t>
  </si>
  <si>
    <t>COMC</t>
  </si>
  <si>
    <t>COMC as %Revenue FY17</t>
  </si>
  <si>
    <t>COMC as %Revenue FY22</t>
  </si>
  <si>
    <t>PP Difference</t>
  </si>
  <si>
    <t>Change in inventory</t>
  </si>
  <si>
    <t>U</t>
  </si>
  <si>
    <t>Inventory</t>
  </si>
  <si>
    <t>Inventory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</si>
</sst>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53434"/>
      <name val="Arial"/>
      <family val="2"/>
    </font>
    <font>
      <sz val="8"/>
      <color rgb="FF353434"/>
      <name val="FontAwesome"/>
    </font>
    <font>
      <sz val="7"/>
      <color rgb="FF353434"/>
      <name val="Arial"/>
      <family val="2"/>
    </font>
    <font>
      <b/>
      <sz val="10.5"/>
      <color rgb="FF000000"/>
      <name val="Arial"/>
      <family val="2"/>
    </font>
    <font>
      <sz val="11"/>
      <color rgb="FFFF0000"/>
      <name val="Ubuntu Mono"/>
      <family val="3"/>
    </font>
    <font>
      <sz val="7"/>
      <color rgb="FF9E9D9D"/>
      <name val="Arial"/>
      <family val="2"/>
    </font>
    <font>
      <b/>
      <sz val="8"/>
      <color rgb="FF35343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A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rgb="FFDA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3" fontId="6" fillId="3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 readingOrder="1"/>
    </xf>
    <xf numFmtId="9" fontId="0" fillId="0" borderId="0" xfId="0" applyNumberFormat="1"/>
    <xf numFmtId="9" fontId="8" fillId="0" borderId="0" xfId="1" quotePrefix="1" applyFont="1"/>
    <xf numFmtId="10" fontId="2" fillId="0" borderId="0" xfId="0" quotePrefix="1" applyNumberFormat="1" applyFont="1"/>
    <xf numFmtId="9" fontId="2" fillId="0" borderId="0" xfId="0" applyNumberFormat="1" applyFont="1"/>
    <xf numFmtId="0" fontId="9" fillId="3" borderId="1" xfId="0" applyFont="1" applyFill="1" applyBorder="1" applyAlignment="1">
      <alignment horizontal="right" vertical="center" wrapText="1"/>
    </xf>
    <xf numFmtId="164" fontId="0" fillId="0" borderId="0" xfId="0" applyNumberFormat="1"/>
    <xf numFmtId="10" fontId="2" fillId="0" borderId="0" xfId="0" applyNumberFormat="1" applyFont="1"/>
    <xf numFmtId="0" fontId="4" fillId="2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4" fillId="3" borderId="0" xfId="0" applyFont="1" applyFill="1" applyAlignment="1">
      <alignment horizontal="left" vertical="center" wrapText="1" indent="1"/>
    </xf>
    <xf numFmtId="9" fontId="0" fillId="0" borderId="0" xfId="1" applyFont="1"/>
    <xf numFmtId="2" fontId="0" fillId="0" borderId="0" xfId="1" applyNumberFormat="1" applyFont="1"/>
    <xf numFmtId="0" fontId="10" fillId="3" borderId="0" xfId="0" applyFont="1" applyFill="1" applyAlignment="1">
      <alignment horizontal="left" vertical="center" wrapText="1" indent="1"/>
    </xf>
    <xf numFmtId="0" fontId="4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3" fontId="6" fillId="3" borderId="0" xfId="0" applyNumberFormat="1" applyFont="1" applyFill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6" fillId="3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3" fontId="6" fillId="2" borderId="0" xfId="0" applyNumberFormat="1" applyFont="1" applyFill="1" applyAlignment="1">
      <alignment horizontal="right" vertical="center" wrapText="1"/>
    </xf>
    <xf numFmtId="9" fontId="6" fillId="3" borderId="0" xfId="1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left" vertical="center" wrapText="1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986001749781274E-2"/>
          <c:y val="0.14856481481481484"/>
          <c:w val="0.9045209973753281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'Tijori Fin Data - EBP'!$C$1</c:f>
              <c:strCache>
                <c:ptCount val="1"/>
                <c:pt idx="0">
                  <c:v>Employee Benefits as a % of Revenue FY22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577C57-40AA-449B-924E-36FC9A7E1F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1C3-45E8-BBA0-D9A4B1589E5C}"/>
                </c:ext>
              </c:extLst>
            </c:dLbl>
            <c:dLbl>
              <c:idx val="1"/>
              <c:layout>
                <c:manualLayout>
                  <c:x val="-2.2888888888888889E-2"/>
                  <c:y val="8.3333333333333329E-2"/>
                </c:manualLayout>
              </c:layout>
              <c:tx>
                <c:rich>
                  <a:bodyPr/>
                  <a:lstStyle/>
                  <a:p>
                    <a:fld id="{8E39D400-C6B1-4BC1-A3C7-43EAD9E913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C3-45E8-BBA0-D9A4B1589E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CECE2F0-22F0-4906-9517-12E8AA9E97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1C3-45E8-BBA0-D9A4B1589E5C}"/>
                </c:ext>
              </c:extLst>
            </c:dLbl>
            <c:dLbl>
              <c:idx val="3"/>
              <c:layout>
                <c:manualLayout>
                  <c:x val="-3.7997156605424319E-2"/>
                  <c:y val="0.14814814814814814"/>
                </c:manualLayout>
              </c:layout>
              <c:tx>
                <c:rich>
                  <a:bodyPr/>
                  <a:lstStyle/>
                  <a:p>
                    <a:fld id="{A2DB58D3-FE06-45AB-B7BB-CC7419B50A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1C3-45E8-BBA0-D9A4B1589E5C}"/>
                </c:ext>
              </c:extLst>
            </c:dLbl>
            <c:dLbl>
              <c:idx val="4"/>
              <c:layout>
                <c:manualLayout>
                  <c:x val="-8.991666666666677E-2"/>
                  <c:y val="-0.1111111111111111"/>
                </c:manualLayout>
              </c:layout>
              <c:tx>
                <c:rich>
                  <a:bodyPr/>
                  <a:lstStyle/>
                  <a:p>
                    <a:fld id="{ECD81690-1005-4AA4-AF21-213F063F1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1C3-45E8-BBA0-D9A4B1589E5C}"/>
                </c:ext>
              </c:extLst>
            </c:dLbl>
            <c:dLbl>
              <c:idx val="5"/>
              <c:layout>
                <c:manualLayout>
                  <c:x val="-0.17294444444444446"/>
                  <c:y val="-0.10648148148148152"/>
                </c:manualLayout>
              </c:layout>
              <c:tx>
                <c:rich>
                  <a:bodyPr/>
                  <a:lstStyle/>
                  <a:p>
                    <a:fld id="{7BB79DEE-85B6-4D39-8DB4-5FE4E84338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1C3-45E8-BBA0-D9A4B1589E5C}"/>
                </c:ext>
              </c:extLst>
            </c:dLbl>
            <c:dLbl>
              <c:idx val="6"/>
              <c:layout>
                <c:manualLayout>
                  <c:x val="-0.10323600174978127"/>
                  <c:y val="1.3888888888888888E-2"/>
                </c:manualLayout>
              </c:layout>
              <c:tx>
                <c:rich>
                  <a:bodyPr/>
                  <a:lstStyle/>
                  <a:p>
                    <a:fld id="{6D8C1AF1-9DCD-4D9F-851B-2E038DAFA4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1C3-45E8-BBA0-D9A4B1589E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6BB7D68-8AA0-4F27-BD67-740BA099C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1C3-45E8-BBA0-D9A4B1589E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893BBF3-BCF5-4D6A-95B8-17C324BA36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1C3-45E8-BBA0-D9A4B1589E5C}"/>
                </c:ext>
              </c:extLst>
            </c:dLbl>
            <c:dLbl>
              <c:idx val="9"/>
              <c:layout>
                <c:manualLayout>
                  <c:x val="-7.9013779527559058E-2"/>
                  <c:y val="9.2592592592592587E-2"/>
                </c:manualLayout>
              </c:layout>
              <c:tx>
                <c:rich>
                  <a:bodyPr/>
                  <a:lstStyle/>
                  <a:p>
                    <a:fld id="{8C9C6DCD-0133-4EE4-987E-257C9634A6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1C3-45E8-BBA0-D9A4B1589E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'Tijori Fin Data - EBP'!$C$2:$C$11</c:f>
              <c:numCache>
                <c:formatCode>0%</c:formatCode>
                <c:ptCount val="10"/>
                <c:pt idx="0">
                  <c:v>5.343652109821264E-2</c:v>
                </c:pt>
                <c:pt idx="1">
                  <c:v>2.4697221562574211E-2</c:v>
                </c:pt>
                <c:pt idx="2">
                  <c:v>6.02617429238105E-2</c:v>
                </c:pt>
                <c:pt idx="3">
                  <c:v>7.2306046408676721E-3</c:v>
                </c:pt>
                <c:pt idx="4">
                  <c:v>9.6762738947742205E-2</c:v>
                </c:pt>
                <c:pt idx="5">
                  <c:v>3.8341822297679698E-2</c:v>
                </c:pt>
                <c:pt idx="6">
                  <c:v>0.13951492964191739</c:v>
                </c:pt>
                <c:pt idx="7">
                  <c:v>7.6910397573679692E-2</c:v>
                </c:pt>
                <c:pt idx="8">
                  <c:v>6.1606391925988227E-2</c:v>
                </c:pt>
                <c:pt idx="9">
                  <c:v>9.7345945449536231E-2</c:v>
                </c:pt>
              </c:numCache>
            </c:numRef>
          </c:xVal>
          <c:yVal>
            <c:numRef>
              <c:f>'Tijori Fin Data - EBP'!$B$2:$B$11</c:f>
              <c:numCache>
                <c:formatCode>0%</c:formatCode>
                <c:ptCount val="10"/>
                <c:pt idx="0">
                  <c:v>1.7381051144437602E-2</c:v>
                </c:pt>
                <c:pt idx="1">
                  <c:v>1.9716815371612489E-3</c:v>
                </c:pt>
                <c:pt idx="2">
                  <c:v>3.5369780953196844E-2</c:v>
                </c:pt>
                <c:pt idx="3">
                  <c:v>-4.8557778865211416E-4</c:v>
                </c:pt>
                <c:pt idx="4">
                  <c:v>-4.8356626506593919E-3</c:v>
                </c:pt>
                <c:pt idx="5">
                  <c:v>-6.4647016973803234E-4</c:v>
                </c:pt>
                <c:pt idx="6">
                  <c:v>-4.1475360449150706E-2</c:v>
                </c:pt>
                <c:pt idx="7">
                  <c:v>-1.7088714098480576E-2</c:v>
                </c:pt>
                <c:pt idx="8">
                  <c:v>-6.6599142585335724E-3</c:v>
                </c:pt>
                <c:pt idx="9">
                  <c:v>-2.7328567569255557E-3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'Tijori Fin Data - EBP'!$A$2:$A$11</c15:f>
                <c15:dlblRangeCache>
                  <c:ptCount val="10"/>
                  <c:pt idx="0">
                    <c:v>LT Foods</c:v>
                  </c:pt>
                  <c:pt idx="1">
                    <c:v>KRBL</c:v>
                  </c:pt>
                  <c:pt idx="2">
                    <c:v>Kohinoor</c:v>
                  </c:pt>
                  <c:pt idx="3">
                    <c:v>Adani Wilmar</c:v>
                  </c:pt>
                  <c:pt idx="4">
                    <c:v>Nestle</c:v>
                  </c:pt>
                  <c:pt idx="5">
                    <c:v>Britannia</c:v>
                  </c:pt>
                  <c:pt idx="6">
                    <c:v>HUL</c:v>
                  </c:pt>
                  <c:pt idx="7">
                    <c:v>ITC</c:v>
                  </c:pt>
                  <c:pt idx="8">
                    <c:v>Marico</c:v>
                  </c:pt>
                  <c:pt idx="9">
                    <c:v>Dabur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F1C3-45E8-BBA0-D9A4B1589E5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896219231"/>
        <c:axId val="1896218815"/>
      </c:scatterChart>
      <c:valAx>
        <c:axId val="18962192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18815"/>
        <c:crosses val="autoZero"/>
        <c:crossBetween val="midCat"/>
      </c:valAx>
      <c:valAx>
        <c:axId val="189621881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1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'Tijori Fin Data - COMC'!$P$19:$P$28</c:f>
              <c:strCache>
                <c:ptCount val="10"/>
                <c:pt idx="0">
                  <c:v>LT Foods</c:v>
                </c:pt>
                <c:pt idx="1">
                  <c:v>KRBL</c:v>
                </c:pt>
                <c:pt idx="2">
                  <c:v>Kohinoor</c:v>
                </c:pt>
                <c:pt idx="3">
                  <c:v>Adani Wilmar</c:v>
                </c:pt>
                <c:pt idx="4">
                  <c:v>Nestle</c:v>
                </c:pt>
                <c:pt idx="5">
                  <c:v>Britannia</c:v>
                </c:pt>
                <c:pt idx="6">
                  <c:v>HUL</c:v>
                </c:pt>
                <c:pt idx="7">
                  <c:v>ITC</c:v>
                </c:pt>
                <c:pt idx="8">
                  <c:v>Marico</c:v>
                </c:pt>
                <c:pt idx="9">
                  <c:v>Dabur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777777777777777E-2"/>
                  <c:y val="3.2407407407407322E-2"/>
                </c:manualLayout>
              </c:layout>
              <c:tx>
                <c:rich>
                  <a:bodyPr/>
                  <a:lstStyle/>
                  <a:p>
                    <a:fld id="{C007D953-7764-4718-AF72-92E08E49A8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2C-4602-96A6-E876CF96AB7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822BC8-BFCA-48DB-AC1C-F238EB800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22C-4602-96A6-E876CF96AB7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819D7C-E532-4642-82B0-6A46375DBB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22C-4602-96A6-E876CF96AB7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2E0ED2-1757-475C-BD58-40D3F8190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22C-4602-96A6-E876CF96AB76}"/>
                </c:ext>
              </c:extLst>
            </c:dLbl>
            <c:dLbl>
              <c:idx val="4"/>
              <c:layout>
                <c:manualLayout>
                  <c:x val="1.0083333333333333E-2"/>
                  <c:y val="1.3888888888888805E-2"/>
                </c:manualLayout>
              </c:layout>
              <c:tx>
                <c:rich>
                  <a:bodyPr/>
                  <a:lstStyle/>
                  <a:p>
                    <a:fld id="{7449C283-2A7B-408F-82FF-D9761D5165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22C-4602-96A6-E876CF96AB76}"/>
                </c:ext>
              </c:extLst>
            </c:dLbl>
            <c:dLbl>
              <c:idx val="5"/>
              <c:layout>
                <c:manualLayout>
                  <c:x val="-9.5166666666666774E-2"/>
                  <c:y val="9.7222222222222224E-2"/>
                </c:manualLayout>
              </c:layout>
              <c:tx>
                <c:rich>
                  <a:bodyPr/>
                  <a:lstStyle/>
                  <a:p>
                    <a:fld id="{8E75616F-2442-4A99-9ADD-76E3F7893E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22C-4602-96A6-E876CF96AB76}"/>
                </c:ext>
              </c:extLst>
            </c:dLbl>
            <c:dLbl>
              <c:idx val="6"/>
              <c:layout>
                <c:manualLayout>
                  <c:x val="-8.101377952755906E-2"/>
                  <c:y val="6.0185185185185015E-2"/>
                </c:manualLayout>
              </c:layout>
              <c:tx>
                <c:rich>
                  <a:bodyPr/>
                  <a:lstStyle/>
                  <a:p>
                    <a:fld id="{D1F7FC45-CDEC-492D-843B-68176C4B2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22C-4602-96A6-E876CF96AB76}"/>
                </c:ext>
              </c:extLst>
            </c:dLbl>
            <c:dLbl>
              <c:idx val="7"/>
              <c:layout>
                <c:manualLayout>
                  <c:x val="-0.10126399825021873"/>
                  <c:y val="-7.870370370370379E-2"/>
                </c:manualLayout>
              </c:layout>
              <c:tx>
                <c:rich>
                  <a:bodyPr/>
                  <a:lstStyle/>
                  <a:p>
                    <a:fld id="{FFF94E1A-B0D9-4518-B12F-91C42CC220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22C-4602-96A6-E876CF96AB76}"/>
                </c:ext>
              </c:extLst>
            </c:dLbl>
            <c:dLbl>
              <c:idx val="8"/>
              <c:layout>
                <c:manualLayout>
                  <c:x val="-0.12433333333333338"/>
                  <c:y val="-1.8518518518518517E-2"/>
                </c:manualLayout>
              </c:layout>
              <c:tx>
                <c:rich>
                  <a:bodyPr/>
                  <a:lstStyle/>
                  <a:p>
                    <a:fld id="{0AEBFD52-BDE7-47CC-A00B-E553318C45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22C-4602-96A6-E876CF96AB76}"/>
                </c:ext>
              </c:extLst>
            </c:dLbl>
            <c:dLbl>
              <c:idx val="9"/>
              <c:layout>
                <c:manualLayout>
                  <c:x val="-0.15123600174978133"/>
                  <c:y val="-8.4875562720133283E-17"/>
                </c:manualLayout>
              </c:layout>
              <c:tx>
                <c:rich>
                  <a:bodyPr/>
                  <a:lstStyle/>
                  <a:p>
                    <a:fld id="{AD73C6A3-7B8F-4A40-8593-3F6998FA0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22C-4602-96A6-E876CF96AB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'Tijori Fin Data - COMC'!$Q$19:$Q$28</c:f>
              <c:numCache>
                <c:formatCode>0.00%</c:formatCode>
                <c:ptCount val="10"/>
                <c:pt idx="0">
                  <c:v>0.59990786806707197</c:v>
                </c:pt>
                <c:pt idx="1">
                  <c:v>0.70216575635241041</c:v>
                </c:pt>
                <c:pt idx="2">
                  <c:v>0.57238510703053669</c:v>
                </c:pt>
                <c:pt idx="3">
                  <c:v>0.88932047072711851</c:v>
                </c:pt>
                <c:pt idx="4">
                  <c:v>0.45286796472746638</c:v>
                </c:pt>
                <c:pt idx="5">
                  <c:v>0.52871887379739668</c:v>
                </c:pt>
                <c:pt idx="6">
                  <c:v>0.31357968195858599</c:v>
                </c:pt>
                <c:pt idx="7">
                  <c:v>0.26933375090657347</c:v>
                </c:pt>
                <c:pt idx="8">
                  <c:v>0.45910428931875524</c:v>
                </c:pt>
                <c:pt idx="9">
                  <c:v>0.43770043162824868</c:v>
                </c:pt>
              </c:numCache>
            </c:numRef>
          </c:xVal>
          <c:yVal>
            <c:numRef>
              <c:f>'Tijori Fin Data - COMC'!$R$19:$R$28</c:f>
              <c:numCache>
                <c:formatCode>0.00%</c:formatCode>
                <c:ptCount val="10"/>
                <c:pt idx="0">
                  <c:v>5.1544231703435583E-2</c:v>
                </c:pt>
                <c:pt idx="1">
                  <c:v>-8.274529828545496E-2</c:v>
                </c:pt>
                <c:pt idx="2">
                  <c:v>-0.1121265610766371</c:v>
                </c:pt>
                <c:pt idx="3">
                  <c:v>0.30642539356529419</c:v>
                </c:pt>
                <c:pt idx="4">
                  <c:v>3.0124707984209631E-2</c:v>
                </c:pt>
                <c:pt idx="5">
                  <c:v>-5.803989025664924E-3</c:v>
                </c:pt>
                <c:pt idx="6">
                  <c:v>-4.6651908415939081E-2</c:v>
                </c:pt>
                <c:pt idx="7">
                  <c:v>-1.0700613354594934E-2</c:v>
                </c:pt>
                <c:pt idx="8">
                  <c:v>6.2493947987224352E-2</c:v>
                </c:pt>
                <c:pt idx="9">
                  <c:v>4.0437494932687834E-2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'Tijori Fin Data - COMC'!$P$19:$P$28</c15:f>
                <c15:dlblRangeCache>
                  <c:ptCount val="10"/>
                  <c:pt idx="0">
                    <c:v>LT Foods</c:v>
                  </c:pt>
                  <c:pt idx="1">
                    <c:v>KRBL</c:v>
                  </c:pt>
                  <c:pt idx="2">
                    <c:v>Kohinoor</c:v>
                  </c:pt>
                  <c:pt idx="3">
                    <c:v>Adani Wilmar</c:v>
                  </c:pt>
                  <c:pt idx="4">
                    <c:v>Nestle</c:v>
                  </c:pt>
                  <c:pt idx="5">
                    <c:v>Britannia</c:v>
                  </c:pt>
                  <c:pt idx="6">
                    <c:v>HUL</c:v>
                  </c:pt>
                  <c:pt idx="7">
                    <c:v>ITC</c:v>
                  </c:pt>
                  <c:pt idx="8">
                    <c:v>Marico</c:v>
                  </c:pt>
                  <c:pt idx="9">
                    <c:v>Dabur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B22C-4602-96A6-E876CF96AB7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418624000"/>
        <c:axId val="14186194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'Tijori Fin Data - COMC'!$R$18</c15:sqref>
                        </c15:formulaRef>
                      </c:ext>
                    </c:extLst>
                    <c:strCache>
                      <c:ptCount val="1"/>
                      <c:pt idx="0">
                        <c:v>PP Difference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'Tijori Fin Data - COMC'!$P$19:$P$28</c15:sqref>
                        </c15:formulaRef>
                      </c:ext>
                    </c:extLst>
                    <c:strCache>
                      <c:ptCount val="10"/>
                      <c:pt idx="0">
                        <c:v>LT Foods</c:v>
                      </c:pt>
                      <c:pt idx="1">
                        <c:v>KRBL</c:v>
                      </c:pt>
                      <c:pt idx="2">
                        <c:v>Kohinoor</c:v>
                      </c:pt>
                      <c:pt idx="3">
                        <c:v>Adani Wilmar</c:v>
                      </c:pt>
                      <c:pt idx="4">
                        <c:v>Nestle</c:v>
                      </c:pt>
                      <c:pt idx="5">
                        <c:v>Britannia</c:v>
                      </c:pt>
                      <c:pt idx="6">
                        <c:v>HUL</c:v>
                      </c:pt>
                      <c:pt idx="7">
                        <c:v>ITC</c:v>
                      </c:pt>
                      <c:pt idx="8">
                        <c:v>Marico</c:v>
                      </c:pt>
                      <c:pt idx="9">
                        <c:v>Dabur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'Tijori Fin Data - COMC'!$R$19:$R$28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5.1544231703435583E-2</c:v>
                      </c:pt>
                      <c:pt idx="1">
                        <c:v>-8.274529828545496E-2</c:v>
                      </c:pt>
                      <c:pt idx="2">
                        <c:v>-0.1121265610766371</c:v>
                      </c:pt>
                      <c:pt idx="3">
                        <c:v>0.30642539356529419</c:v>
                      </c:pt>
                      <c:pt idx="4">
                        <c:v>3.0124707984209631E-2</c:v>
                      </c:pt>
                      <c:pt idx="5">
                        <c:v>-5.803989025664924E-3</c:v>
                      </c:pt>
                      <c:pt idx="6">
                        <c:v>-4.6651908415939081E-2</c:v>
                      </c:pt>
                      <c:pt idx="7">
                        <c:v>-1.0700613354594934E-2</c:v>
                      </c:pt>
                      <c:pt idx="8">
                        <c:v>6.2493947987224352E-2</c:v>
                      </c:pt>
                      <c:pt idx="9">
                        <c:v>4.0437494932687834E-2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B22C-4602-96A6-E876CF96AB76}"/>
                  </c:ext>
                </c:extLst>
              </c15:ser>
            </c15:filteredScatterSeries>
          </c:ext>
        </c:extLst>
      </c:scatterChart>
      <c:valAx>
        <c:axId val="1418624000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8619424"/>
        <c:crosses val="autoZero"/>
        <c:crossBetween val="midCat"/>
      </c:valAx>
      <c:valAx>
        <c:axId val="14186194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86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'Tijori Fin Data - Inventory'!$S$2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332E341-C189-4EF6-AACE-46AE9E571E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4B-4D68-896C-12B10782C4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D19E88-26FC-4116-8BB9-AB6378345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24B-4D68-896C-12B10782C4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4B-4D68-896C-12B10782C4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A55E26-C40B-4FF5-9F5A-CB7F35C98C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24B-4D68-896C-12B10782C4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C1D69E5-9A2A-4C6B-AFA9-AC9F2BE717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24B-4D68-896C-12B10782C40D}"/>
                </c:ext>
              </c:extLst>
            </c:dLbl>
            <c:dLbl>
              <c:idx val="5"/>
              <c:layout>
                <c:manualLayout>
                  <c:x val="-5.0174212357049587E-2"/>
                  <c:y val="-4.7924683314339578E-2"/>
                </c:manualLayout>
              </c:layout>
              <c:tx>
                <c:rich>
                  <a:bodyPr/>
                  <a:lstStyle/>
                  <a:p>
                    <a:fld id="{55BB2AE7-4EEB-4DBF-A53A-E3AEFD341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24B-4D68-896C-12B10782C4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063904C-25CE-41B1-8BB9-F46ED78095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4B-4D68-896C-12B10782C4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B5D8263-A679-4894-8364-7A4F01397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24B-4D68-896C-12B10782C4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2EE66D8-BF11-4C34-AA24-4A511CC8B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24B-4D68-896C-12B10782C40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87A3E59-F399-4CA1-962A-733C99A98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24B-4D68-896C-12B10782C4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'Tijori Fin Data - Inventory'!$S$3:$S$12</c:f>
              <c:numCache>
                <c:formatCode>0%</c:formatCode>
                <c:ptCount val="10"/>
                <c:pt idx="0">
                  <c:v>0.43335913027455319</c:v>
                </c:pt>
                <c:pt idx="1">
                  <c:v>0.66874851579197336</c:v>
                </c:pt>
                <c:pt idx="3">
                  <c:v>0.14233445235548015</c:v>
                </c:pt>
                <c:pt idx="4">
                  <c:v>0.11416227732733622</c:v>
                </c:pt>
                <c:pt idx="5">
                  <c:v>9.6703452178834179E-2</c:v>
                </c:pt>
                <c:pt idx="6">
                  <c:v>7.8099378408267556E-2</c:v>
                </c:pt>
                <c:pt idx="7">
                  <c:v>0.17907298740687017</c:v>
                </c:pt>
                <c:pt idx="8">
                  <c:v>0.14844407064760304</c:v>
                </c:pt>
                <c:pt idx="9">
                  <c:v>0.17549820920194692</c:v>
                </c:pt>
              </c:numCache>
            </c:numRef>
          </c:xVal>
          <c:yVal>
            <c:numRef>
              <c:f>'Tijori Fin Data - Inventory'!$R$3:$R$12</c:f>
              <c:numCache>
                <c:formatCode>0%</c:formatCode>
                <c:ptCount val="10"/>
                <c:pt idx="0">
                  <c:v>-1.2548419802488442E-2</c:v>
                </c:pt>
                <c:pt idx="1">
                  <c:v>2.7503280722087742E-2</c:v>
                </c:pt>
                <c:pt idx="3">
                  <c:v>1.4521709877680339E-2</c:v>
                </c:pt>
                <c:pt idx="4">
                  <c:v>2.4052387217446111E-2</c:v>
                </c:pt>
                <c:pt idx="5">
                  <c:v>2.3697046170440092E-2</c:v>
                </c:pt>
                <c:pt idx="6">
                  <c:v>1.4755318368906839E-3</c:v>
                </c:pt>
                <c:pt idx="7">
                  <c:v>-1.0655137520076546E-2</c:v>
                </c:pt>
                <c:pt idx="8">
                  <c:v>-6.3282864127658878E-2</c:v>
                </c:pt>
                <c:pt idx="9">
                  <c:v>3.0108138279961116E-2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'Tijori Fin Data - Inventory'!$Q$3:$Q$12</c15:f>
                <c15:dlblRangeCache>
                  <c:ptCount val="10"/>
                  <c:pt idx="0">
                    <c:v>LT Foods</c:v>
                  </c:pt>
                  <c:pt idx="1">
                    <c:v>KRBL</c:v>
                  </c:pt>
                  <c:pt idx="3">
                    <c:v>Adani Wilmar</c:v>
                  </c:pt>
                  <c:pt idx="4">
                    <c:v>Nestle</c:v>
                  </c:pt>
                  <c:pt idx="5">
                    <c:v>Britannia</c:v>
                  </c:pt>
                  <c:pt idx="6">
                    <c:v>HUL</c:v>
                  </c:pt>
                  <c:pt idx="7">
                    <c:v>ITC</c:v>
                  </c:pt>
                  <c:pt idx="8">
                    <c:v>Marico</c:v>
                  </c:pt>
                  <c:pt idx="9">
                    <c:v>Dabur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C24B-4D68-896C-12B10782C40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902723247"/>
        <c:axId val="1902717423"/>
      </c:scatterChart>
      <c:valAx>
        <c:axId val="19027232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17423"/>
        <c:crosses val="autoZero"/>
        <c:crossBetween val="midCat"/>
      </c:valAx>
      <c:valAx>
        <c:axId val="19027174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2619375</xdr:colOff>
      <xdr:row>11</xdr:row>
      <xdr:rowOff>42862</xdr:rowOff>
    </xdr:from>
    <xdr:to>
      <xdr:col>10</xdr:col>
      <xdr:colOff>295275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D0C2B-7A9B-4C8A-AC60-2805538C3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396875</xdr:colOff>
      <xdr:row>12</xdr:row>
      <xdr:rowOff>28575</xdr:rowOff>
    </xdr:from>
    <xdr:to>
      <xdr:col>19</xdr:col>
      <xdr:colOff>2917825</xdr:colOff>
      <xdr:row>26</xdr:row>
      <xdr:rowOff>111125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35373A15-73D7-411F-83E1-FDC07406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360194</xdr:colOff>
      <xdr:row>13</xdr:row>
      <xdr:rowOff>224171</xdr:rowOff>
    </xdr:from>
    <xdr:to>
      <xdr:col>37</xdr:col>
      <xdr:colOff>218239</xdr:colOff>
      <xdr:row>29</xdr:row>
      <xdr:rowOff>30581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C84DE-9761-4B3C-AC9B-3AC444D4F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F5FC3-3F8B-4A74-A3B6-292927B23D6D}">
  <dimension ref="A1:X128"/>
  <sheetViews>
    <sheetView topLeftCell="A2" zoomScale="57" zoomScaleNormal="57" workbookViewId="0">
      <selection activeCell="F21" sqref="F21"/>
    </sheetView>
  </sheetViews>
  <sheetFormatPr defaultRowHeight="15"/>
  <cols>
    <col min="19" max="19" width="14" bestFit="1" customWidth="1"/>
    <col min="20" max="20" width="37.5703125" bestFit="1" customWidth="1"/>
    <col min="21" max="21" width="29.42578125" bestFit="1" customWidth="1"/>
    <col min="22" max="22" width="49.42578125" bestFit="1" customWidth="1"/>
    <col min="23" max="23" width="41.140625" bestFit="1" customWidth="1"/>
  </cols>
  <sheetData>
    <row r="1" spans="1:24">
      <c r="A1" t="s">
        <v>0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 t="s">
        <v>1</v>
      </c>
    </row>
    <row r="2" spans="1:24" ht="22.5">
      <c r="A2" s="1" t="s">
        <v>2</v>
      </c>
      <c r="B2" s="2"/>
      <c r="C2" s="3">
        <v>2474</v>
      </c>
      <c r="D2" s="3">
        <v>2735</v>
      </c>
      <c r="E2" s="3">
        <v>2973</v>
      </c>
      <c r="F2" s="3">
        <v>3245</v>
      </c>
      <c r="G2" s="3">
        <v>3614</v>
      </c>
      <c r="H2" s="3">
        <v>3890</v>
      </c>
      <c r="I2" s="3">
        <v>4135</v>
      </c>
      <c r="J2" s="3">
        <v>4742</v>
      </c>
      <c r="K2" s="3">
        <v>5427</v>
      </c>
    </row>
    <row r="3" spans="1:24" ht="22.5">
      <c r="A3" s="4" t="s">
        <v>3</v>
      </c>
      <c r="B3" s="5"/>
      <c r="C3" s="6">
        <v>2211</v>
      </c>
      <c r="D3" s="6">
        <v>2471</v>
      </c>
      <c r="E3" s="6">
        <v>2617</v>
      </c>
      <c r="F3" s="6">
        <v>2887</v>
      </c>
      <c r="G3" s="6">
        <v>3236</v>
      </c>
      <c r="H3" s="6">
        <v>3493</v>
      </c>
      <c r="I3" s="6">
        <v>3664</v>
      </c>
      <c r="J3" s="6">
        <v>4175</v>
      </c>
      <c r="K3" s="6">
        <v>4831</v>
      </c>
      <c r="L3" s="6">
        <v>5984</v>
      </c>
    </row>
    <row r="4" spans="1:24" ht="33.75">
      <c r="A4" s="7" t="s">
        <v>4</v>
      </c>
      <c r="B4" s="5"/>
      <c r="C4" s="8">
        <v>-152.34</v>
      </c>
      <c r="D4" s="8">
        <v>-32.89</v>
      </c>
      <c r="E4" s="8">
        <v>28.44</v>
      </c>
      <c r="F4" s="8">
        <v>-213.22</v>
      </c>
      <c r="G4" s="8">
        <v>-153.32</v>
      </c>
      <c r="H4" s="8">
        <v>-34.57</v>
      </c>
      <c r="I4" s="8">
        <v>97.37</v>
      </c>
      <c r="J4" s="8">
        <v>-446.65</v>
      </c>
      <c r="K4" s="8">
        <v>48.36</v>
      </c>
      <c r="L4" s="8">
        <v>-200.17</v>
      </c>
      <c r="S4" t="s">
        <v>5</v>
      </c>
      <c r="T4" s="9" t="s">
        <v>6</v>
      </c>
      <c r="U4" s="9" t="s">
        <v>7</v>
      </c>
      <c r="V4" s="9" t="s">
        <v>8</v>
      </c>
      <c r="W4" s="9" t="s">
        <v>9</v>
      </c>
    </row>
    <row r="5" spans="1:24" ht="22.5">
      <c r="A5" s="7" t="s">
        <v>10</v>
      </c>
      <c r="B5" s="5"/>
      <c r="C5" s="6">
        <v>1932</v>
      </c>
      <c r="D5" s="6">
        <v>2031</v>
      </c>
      <c r="E5" s="6">
        <v>2003</v>
      </c>
      <c r="F5" s="6">
        <v>2500</v>
      </c>
      <c r="G5" s="6">
        <v>2670</v>
      </c>
      <c r="H5" s="6">
        <v>2831</v>
      </c>
      <c r="I5" s="6">
        <v>2778</v>
      </c>
      <c r="J5" s="6">
        <v>3488</v>
      </c>
      <c r="K5" s="6">
        <v>3421</v>
      </c>
      <c r="L5" s="6">
        <v>4183</v>
      </c>
      <c r="S5" s="9" t="str">
        <f>A1</f>
        <v>LT Foods</v>
      </c>
      <c r="T5" s="10">
        <f>K12-F12</f>
        <v>5.6003361608893257E-2</v>
      </c>
      <c r="U5" s="10">
        <f>K12</f>
        <v>0.14188317670904735</v>
      </c>
      <c r="V5" s="11">
        <f>K13-F13</f>
        <v>1.7381051144437602E-2</v>
      </c>
      <c r="W5" s="12">
        <f>K13</f>
        <v>5.343652109821264E-2</v>
      </c>
      <c r="X5" s="13"/>
    </row>
    <row r="6" spans="1:24" ht="45">
      <c r="A6" s="7" t="s">
        <v>11</v>
      </c>
      <c r="B6" s="5"/>
      <c r="C6" s="8">
        <v>93.18</v>
      </c>
      <c r="D6" s="8">
        <v>95.18</v>
      </c>
      <c r="E6" s="8">
        <v>116</v>
      </c>
      <c r="F6" s="8">
        <v>170</v>
      </c>
      <c r="G6" s="8">
        <v>206</v>
      </c>
      <c r="H6" s="8">
        <v>203</v>
      </c>
      <c r="I6" s="8">
        <v>182</v>
      </c>
      <c r="J6" s="8">
        <v>235</v>
      </c>
      <c r="K6" s="8">
        <v>259</v>
      </c>
      <c r="L6" s="14" t="s">
        <v>12</v>
      </c>
      <c r="S6" s="9" t="str">
        <f>A14</f>
        <v>KRBL</v>
      </c>
      <c r="T6" s="10">
        <f>K25-F25</f>
        <v>2.0459171341953374E-2</v>
      </c>
      <c r="U6" s="15">
        <f>K25</f>
        <v>6.2149133222512462E-2</v>
      </c>
      <c r="V6" s="11">
        <f>K26-F26</f>
        <v>1.9716815371612489E-3</v>
      </c>
      <c r="W6" s="16">
        <f>K26</f>
        <v>2.4697221562574211E-2</v>
      </c>
      <c r="X6" s="13"/>
    </row>
    <row r="7" spans="1:24" ht="22.5">
      <c r="A7" s="7" t="s">
        <v>13</v>
      </c>
      <c r="B7" s="5"/>
      <c r="C7" s="8">
        <v>58.97</v>
      </c>
      <c r="D7" s="8">
        <v>69.739999999999995</v>
      </c>
      <c r="E7" s="8">
        <v>86.37</v>
      </c>
      <c r="F7" s="8">
        <v>117</v>
      </c>
      <c r="G7" s="8">
        <v>135</v>
      </c>
      <c r="H7" s="8">
        <v>152</v>
      </c>
      <c r="I7" s="8">
        <v>199</v>
      </c>
      <c r="J7" s="8">
        <v>264</v>
      </c>
      <c r="K7" s="8">
        <v>290</v>
      </c>
      <c r="L7" s="8">
        <v>341</v>
      </c>
      <c r="S7" s="9" t="str">
        <f>A27</f>
        <v>Kohinoor</v>
      </c>
      <c r="T7" s="10">
        <f>K38-F38</f>
        <v>2.9454102919808572E-2</v>
      </c>
      <c r="U7" s="10">
        <f>K38</f>
        <v>0.11616110378411282</v>
      </c>
      <c r="V7" s="11">
        <f>K39-F39</f>
        <v>3.5369780953196844E-2</v>
      </c>
      <c r="W7" s="16">
        <f>K39</f>
        <v>6.02617429238105E-2</v>
      </c>
      <c r="X7" s="13"/>
    </row>
    <row r="8" spans="1:24" ht="56.25">
      <c r="A8" s="7" t="s">
        <v>14</v>
      </c>
      <c r="B8" s="5"/>
      <c r="C8" s="8">
        <v>153</v>
      </c>
      <c r="D8" s="8">
        <v>176</v>
      </c>
      <c r="E8" s="8">
        <v>255</v>
      </c>
      <c r="F8" s="8">
        <v>191</v>
      </c>
      <c r="G8" s="8">
        <v>227</v>
      </c>
      <c r="H8" s="8">
        <v>171</v>
      </c>
      <c r="I8" s="8">
        <v>197</v>
      </c>
      <c r="J8" s="8">
        <v>387</v>
      </c>
      <c r="K8" s="8">
        <v>566</v>
      </c>
      <c r="L8" s="14" t="s">
        <v>12</v>
      </c>
      <c r="S8" s="9" t="str">
        <f>A40</f>
        <v>Adani Wilmar</v>
      </c>
      <c r="T8" s="10">
        <f>K51-F51</f>
        <v>-1.4322413022370473E-2</v>
      </c>
      <c r="U8" s="10">
        <f>K51</f>
        <v>3.4216254104105948E-2</v>
      </c>
      <c r="V8" s="11">
        <f>K52-F52</f>
        <v>-4.8557778865211416E-4</v>
      </c>
      <c r="W8" s="16">
        <f>K52</f>
        <v>7.2306046408676721E-3</v>
      </c>
      <c r="X8" s="13"/>
    </row>
    <row r="9" spans="1:24" ht="22.5">
      <c r="A9" s="7" t="s">
        <v>15</v>
      </c>
      <c r="B9" s="5"/>
      <c r="C9" s="8">
        <v>23.69</v>
      </c>
      <c r="D9" s="8">
        <v>28.58</v>
      </c>
      <c r="E9" s="8">
        <v>33.22</v>
      </c>
      <c r="F9" s="8">
        <v>30.32</v>
      </c>
      <c r="G9" s="8">
        <v>31.81</v>
      </c>
      <c r="H9" s="8">
        <v>36.229999999999997</v>
      </c>
      <c r="I9" s="8">
        <v>39.15</v>
      </c>
      <c r="J9" s="8">
        <v>44.46</v>
      </c>
      <c r="K9" s="8">
        <v>31.04</v>
      </c>
      <c r="L9" s="14" t="s">
        <v>12</v>
      </c>
      <c r="S9" s="9" t="str">
        <f>A53</f>
        <v>Nestle</v>
      </c>
      <c r="T9" s="10">
        <f>K64-F64</f>
        <v>-2.4608261478711868E-2</v>
      </c>
      <c r="U9" s="10">
        <f>K64</f>
        <v>0.15701012013966975</v>
      </c>
      <c r="V9" s="11">
        <f>K65-F65</f>
        <v>-4.8356626506593919E-3</v>
      </c>
      <c r="W9" s="16">
        <f>K65</f>
        <v>9.6762738947742205E-2</v>
      </c>
      <c r="X9" s="13"/>
    </row>
    <row r="10" spans="1:24" ht="56.25">
      <c r="A10" s="7" t="s">
        <v>16</v>
      </c>
      <c r="B10" s="5"/>
      <c r="C10" s="8">
        <v>60.19</v>
      </c>
      <c r="D10" s="8">
        <v>57.49</v>
      </c>
      <c r="E10" s="8">
        <v>83.02</v>
      </c>
      <c r="F10" s="8">
        <v>87.68</v>
      </c>
      <c r="G10" s="8">
        <v>106</v>
      </c>
      <c r="H10" s="8">
        <v>123</v>
      </c>
      <c r="I10" s="8">
        <v>156</v>
      </c>
      <c r="J10" s="8">
        <v>182</v>
      </c>
      <c r="K10" s="8">
        <v>204</v>
      </c>
      <c r="L10" s="14" t="s">
        <v>12</v>
      </c>
      <c r="S10" s="9" t="str">
        <f>A66</f>
        <v>Britannia</v>
      </c>
      <c r="T10" s="10">
        <f>K77-F77</f>
        <v>-1.7072874017918516E-2</v>
      </c>
      <c r="U10" s="10">
        <f>K77</f>
        <v>8.3994057724957549E-2</v>
      </c>
      <c r="V10" s="11">
        <f>K78-F78</f>
        <v>-6.4647016973803234E-4</v>
      </c>
      <c r="W10" s="16">
        <f>K78</f>
        <v>3.8341822297679684E-2</v>
      </c>
      <c r="X10" s="13"/>
    </row>
    <row r="11" spans="1:24" ht="33.75">
      <c r="A11" s="17" t="s">
        <v>17</v>
      </c>
      <c r="B11" s="2"/>
      <c r="C11" s="18">
        <v>42.31</v>
      </c>
      <c r="D11" s="18">
        <v>45.01</v>
      </c>
      <c r="E11" s="18">
        <v>11.5</v>
      </c>
      <c r="F11" s="18">
        <v>4.29</v>
      </c>
      <c r="G11" s="18">
        <v>13.19</v>
      </c>
      <c r="H11" s="18">
        <v>11.74</v>
      </c>
      <c r="I11" s="18">
        <v>16.84</v>
      </c>
      <c r="J11" s="18">
        <v>20.43</v>
      </c>
      <c r="K11" s="18">
        <v>12.18</v>
      </c>
      <c r="L11" s="19" t="s">
        <v>12</v>
      </c>
      <c r="S11" s="9" t="str">
        <f>A79</f>
        <v>HUL</v>
      </c>
      <c r="T11" s="10">
        <f>K90-F90</f>
        <v>-4.1475360449150706E-2</v>
      </c>
      <c r="U11" s="10">
        <f>K90</f>
        <v>0.13951492964191739</v>
      </c>
      <c r="V11" s="11">
        <f>K90-F90</f>
        <v>-4.1475360449150706E-2</v>
      </c>
      <c r="W11" s="16">
        <f>K90</f>
        <v>0.13951492964191739</v>
      </c>
      <c r="X11" s="13"/>
    </row>
    <row r="12" spans="1:24">
      <c r="A12" s="20" t="s">
        <v>18</v>
      </c>
      <c r="C12" s="21">
        <f t="shared" ref="C12:K12" si="0">SUM(C10,C8)/C2</f>
        <v>8.6172190784155209E-2</v>
      </c>
      <c r="D12" s="21">
        <f t="shared" si="0"/>
        <v>8.5371115173674586E-2</v>
      </c>
      <c r="E12" s="21">
        <f t="shared" si="0"/>
        <v>0.11369660275815674</v>
      </c>
      <c r="F12" s="21">
        <f t="shared" si="0"/>
        <v>8.5879815100154092E-2</v>
      </c>
      <c r="G12" s="21">
        <f t="shared" si="0"/>
        <v>9.2141671278361925E-2</v>
      </c>
      <c r="H12" s="21">
        <f t="shared" si="0"/>
        <v>7.557840616966581E-2</v>
      </c>
      <c r="I12" s="21">
        <f t="shared" si="0"/>
        <v>8.5368802902055618E-2</v>
      </c>
      <c r="J12" s="21">
        <f t="shared" si="0"/>
        <v>0.11999156474061577</v>
      </c>
      <c r="K12" s="21">
        <f t="shared" si="0"/>
        <v>0.14188317670904735</v>
      </c>
      <c r="L12" s="22">
        <f>11/100*K2</f>
        <v>596.97</v>
      </c>
      <c r="N12">
        <v>770</v>
      </c>
      <c r="O12">
        <v>600</v>
      </c>
      <c r="P12" s="21">
        <f>O12/N12-1</f>
        <v>-0.22077922077922074</v>
      </c>
      <c r="S12" s="9" t="str">
        <f>A91</f>
        <v>ITC</v>
      </c>
      <c r="T12" s="10">
        <f>K102-F102</f>
        <v>-1.7088714098480576E-2</v>
      </c>
      <c r="U12" s="10">
        <f>K102</f>
        <v>7.6910397573679692E-2</v>
      </c>
      <c r="V12" s="11">
        <f>K102-F102</f>
        <v>-1.7088714098480576E-2</v>
      </c>
      <c r="W12" s="16">
        <f>K102</f>
        <v>7.6910397573679692E-2</v>
      </c>
      <c r="X12" s="13"/>
    </row>
    <row r="13" spans="1:24">
      <c r="A13" s="20" t="s">
        <v>19</v>
      </c>
      <c r="C13" s="21">
        <f>C7/C2</f>
        <v>2.383589329021827E-2</v>
      </c>
      <c r="D13" s="21">
        <f t="shared" ref="D13:K13" si="1">D7/D2</f>
        <v>2.5499085923217549E-2</v>
      </c>
      <c r="E13" s="21">
        <f t="shared" si="1"/>
        <v>2.9051463168516652E-2</v>
      </c>
      <c r="F13" s="21">
        <f t="shared" si="1"/>
        <v>3.6055469953775038E-2</v>
      </c>
      <c r="G13" s="21">
        <f t="shared" si="1"/>
        <v>3.7354731599335916E-2</v>
      </c>
      <c r="H13" s="21">
        <f t="shared" si="1"/>
        <v>3.9074550128534703E-2</v>
      </c>
      <c r="I13" s="21">
        <f t="shared" si="1"/>
        <v>4.8125755743651751E-2</v>
      </c>
      <c r="J13" s="21">
        <f t="shared" si="1"/>
        <v>5.567271193589203E-2</v>
      </c>
      <c r="K13" s="21">
        <f t="shared" si="1"/>
        <v>5.343652109821264E-2</v>
      </c>
      <c r="S13" s="9" t="str">
        <f>A103</f>
        <v>Marico</v>
      </c>
      <c r="T13" s="10">
        <f>K114-F114</f>
        <v>-6.0746838414882848E-2</v>
      </c>
      <c r="U13" s="10">
        <f>K114</f>
        <v>0.13425147182506308</v>
      </c>
      <c r="V13" s="11">
        <f>K115-F115</f>
        <v>-6.6599142585335724E-3</v>
      </c>
      <c r="W13" s="16">
        <f>K115</f>
        <v>6.1606391925988227E-2</v>
      </c>
      <c r="X13" s="13"/>
    </row>
    <row r="14" spans="1:24">
      <c r="A14" s="23" t="s">
        <v>20</v>
      </c>
      <c r="C14">
        <v>2014</v>
      </c>
      <c r="D14">
        <v>2015</v>
      </c>
      <c r="E14">
        <v>2016</v>
      </c>
      <c r="F14">
        <v>2017</v>
      </c>
      <c r="G14">
        <v>2018</v>
      </c>
      <c r="H14">
        <v>2019</v>
      </c>
      <c r="I14">
        <v>2020</v>
      </c>
      <c r="J14">
        <v>2021</v>
      </c>
      <c r="K14">
        <v>2022</v>
      </c>
      <c r="L14" t="s">
        <v>1</v>
      </c>
      <c r="S14" s="9" t="str">
        <f>A116</f>
        <v>Dabur</v>
      </c>
      <c r="T14" s="10">
        <f>K127-F127</f>
        <v>-1.680129524417695E-2</v>
      </c>
      <c r="U14" s="10">
        <f>K127</f>
        <v>0.1355496372485995</v>
      </c>
      <c r="V14" s="11">
        <f>K128-F128</f>
        <v>-2.7328567569255557E-3</v>
      </c>
      <c r="W14" s="16">
        <f>K128</f>
        <v>9.7345945449536231E-2</v>
      </c>
      <c r="X14" s="13"/>
    </row>
    <row r="15" spans="1:24" ht="22.5">
      <c r="A15" s="1" t="s">
        <v>2</v>
      </c>
      <c r="B15" s="2"/>
      <c r="C15" s="3">
        <v>2910</v>
      </c>
      <c r="D15" s="3">
        <v>3197</v>
      </c>
      <c r="E15" s="3">
        <v>3363</v>
      </c>
      <c r="F15" s="3">
        <v>3148</v>
      </c>
      <c r="G15" s="3">
        <v>3246</v>
      </c>
      <c r="H15" s="3">
        <v>4120</v>
      </c>
      <c r="I15" s="3">
        <v>4499</v>
      </c>
      <c r="J15" s="3">
        <v>3992</v>
      </c>
      <c r="K15" s="3">
        <v>4211</v>
      </c>
      <c r="S15" s="9"/>
      <c r="X15" s="13"/>
    </row>
    <row r="16" spans="1:24" ht="22.5">
      <c r="A16" s="4" t="s">
        <v>3</v>
      </c>
      <c r="B16" s="5"/>
      <c r="C16" s="6">
        <v>2470</v>
      </c>
      <c r="D16" s="6">
        <v>2671</v>
      </c>
      <c r="E16" s="6">
        <v>2916</v>
      </c>
      <c r="F16" s="6">
        <v>2504</v>
      </c>
      <c r="G16" s="6">
        <v>2472</v>
      </c>
      <c r="H16" s="6">
        <v>3271</v>
      </c>
      <c r="I16" s="6">
        <v>3629</v>
      </c>
      <c r="J16" s="6">
        <v>3170</v>
      </c>
      <c r="K16" s="6">
        <v>3549</v>
      </c>
      <c r="L16" s="6">
        <v>4113</v>
      </c>
      <c r="S16" s="9"/>
    </row>
    <row r="17" spans="1:19" ht="33.75">
      <c r="A17" s="7" t="s">
        <v>4</v>
      </c>
      <c r="B17" s="5"/>
      <c r="C17" s="8">
        <v>69.569999999999993</v>
      </c>
      <c r="D17" s="8">
        <v>-103.19</v>
      </c>
      <c r="E17" s="8">
        <v>-106.29</v>
      </c>
      <c r="F17" s="8">
        <v>-259.38</v>
      </c>
      <c r="G17" s="8">
        <v>-98.41</v>
      </c>
      <c r="H17" s="8">
        <v>-281.06</v>
      </c>
      <c r="I17" s="8">
        <v>176</v>
      </c>
      <c r="J17" s="8">
        <v>-393</v>
      </c>
      <c r="K17" s="8">
        <v>99.42</v>
      </c>
      <c r="L17" s="8">
        <v>-363.1</v>
      </c>
    </row>
    <row r="18" spans="1:19" ht="22.5">
      <c r="A18" s="7" t="s">
        <v>10</v>
      </c>
      <c r="B18" s="5"/>
      <c r="C18" s="6">
        <v>2193</v>
      </c>
      <c r="D18" s="6">
        <v>2504</v>
      </c>
      <c r="E18" s="6">
        <v>2748</v>
      </c>
      <c r="F18" s="6">
        <v>2489</v>
      </c>
      <c r="G18" s="6">
        <v>2109</v>
      </c>
      <c r="H18" s="6">
        <v>2991</v>
      </c>
      <c r="I18" s="6">
        <v>2883</v>
      </c>
      <c r="J18" s="6">
        <v>2991</v>
      </c>
      <c r="K18" s="6">
        <v>2781</v>
      </c>
      <c r="L18" s="6">
        <v>3850</v>
      </c>
      <c r="S18" s="9"/>
    </row>
    <row r="19" spans="1:19" ht="45">
      <c r="A19" s="7" t="s">
        <v>11</v>
      </c>
      <c r="B19" s="5"/>
      <c r="C19" s="8">
        <v>31.9</v>
      </c>
      <c r="D19" s="8">
        <v>41.99</v>
      </c>
      <c r="E19" s="8">
        <v>49.64</v>
      </c>
      <c r="F19" s="8">
        <v>56.62</v>
      </c>
      <c r="G19" s="8">
        <v>223</v>
      </c>
      <c r="H19" s="8">
        <v>255</v>
      </c>
      <c r="I19" s="8">
        <v>241</v>
      </c>
      <c r="J19" s="8">
        <v>238</v>
      </c>
      <c r="K19" s="8">
        <v>265</v>
      </c>
      <c r="L19" s="14" t="s">
        <v>12</v>
      </c>
      <c r="S19" s="9"/>
    </row>
    <row r="20" spans="1:19" ht="22.5">
      <c r="A20" s="7" t="s">
        <v>13</v>
      </c>
      <c r="B20" s="5"/>
      <c r="C20" s="8">
        <v>41.96</v>
      </c>
      <c r="D20" s="8">
        <v>47.76</v>
      </c>
      <c r="E20" s="8">
        <v>63.02</v>
      </c>
      <c r="F20" s="8">
        <v>71.540000000000006</v>
      </c>
      <c r="G20" s="8">
        <v>69.180000000000007</v>
      </c>
      <c r="H20" s="8">
        <v>77.02</v>
      </c>
      <c r="I20" s="8">
        <v>85.62</v>
      </c>
      <c r="J20" s="8">
        <v>92.21</v>
      </c>
      <c r="K20" s="8">
        <v>104</v>
      </c>
      <c r="L20" s="8">
        <v>118</v>
      </c>
      <c r="S20" s="9">
        <f>248*0.94^5</f>
        <v>182.00819755519996</v>
      </c>
    </row>
    <row r="21" spans="1:19" ht="56.25">
      <c r="A21" s="7" t="s">
        <v>14</v>
      </c>
      <c r="B21" s="5"/>
      <c r="C21" s="8">
        <v>102</v>
      </c>
      <c r="D21" s="8">
        <v>144</v>
      </c>
      <c r="E21" s="8">
        <v>123</v>
      </c>
      <c r="F21" s="8">
        <v>104</v>
      </c>
      <c r="G21" s="8">
        <v>112</v>
      </c>
      <c r="H21" s="8">
        <v>144</v>
      </c>
      <c r="I21" s="8">
        <v>172</v>
      </c>
      <c r="J21" s="8">
        <v>165</v>
      </c>
      <c r="K21" s="8">
        <v>216</v>
      </c>
      <c r="L21" s="14" t="s">
        <v>12</v>
      </c>
      <c r="S21" s="9" t="s">
        <v>21</v>
      </c>
    </row>
    <row r="22" spans="1:19" ht="22.5">
      <c r="A22" s="7" t="s">
        <v>15</v>
      </c>
      <c r="B22" s="5"/>
      <c r="C22" s="8">
        <v>10.039999999999999</v>
      </c>
      <c r="D22" s="8">
        <v>8.1199999999999992</v>
      </c>
      <c r="E22" s="8">
        <v>6.48</v>
      </c>
      <c r="F22" s="8">
        <v>10.220000000000001</v>
      </c>
      <c r="G22" s="8">
        <v>9.6300000000000008</v>
      </c>
      <c r="H22" s="8">
        <v>17.71</v>
      </c>
      <c r="I22" s="8">
        <v>22.13</v>
      </c>
      <c r="J22" s="8">
        <v>18.190000000000001</v>
      </c>
      <c r="K22" s="8">
        <v>18</v>
      </c>
      <c r="L22" s="14" t="s">
        <v>12</v>
      </c>
      <c r="S22" s="9"/>
    </row>
    <row r="23" spans="1:19" ht="56.25">
      <c r="A23" s="7" t="s">
        <v>16</v>
      </c>
      <c r="B23" s="5"/>
      <c r="C23" s="8">
        <v>20.12</v>
      </c>
      <c r="D23" s="8">
        <v>24.35</v>
      </c>
      <c r="E23" s="8">
        <v>27.71</v>
      </c>
      <c r="F23" s="8">
        <v>27.24</v>
      </c>
      <c r="G23" s="8">
        <v>40.19</v>
      </c>
      <c r="H23" s="8">
        <v>41.24</v>
      </c>
      <c r="I23" s="8">
        <v>39.17</v>
      </c>
      <c r="J23" s="8">
        <v>37.19</v>
      </c>
      <c r="K23" s="8">
        <v>45.71</v>
      </c>
      <c r="L23" s="14" t="s">
        <v>12</v>
      </c>
      <c r="S23" s="9"/>
    </row>
    <row r="24" spans="1:19" ht="33.75">
      <c r="A24" s="17" t="s">
        <v>17</v>
      </c>
      <c r="B24" s="2"/>
      <c r="C24" s="18">
        <v>1.89</v>
      </c>
      <c r="D24" s="18">
        <v>3.68</v>
      </c>
      <c r="E24" s="18">
        <v>4.91</v>
      </c>
      <c r="F24" s="18">
        <v>4.83</v>
      </c>
      <c r="G24" s="18">
        <v>7.54</v>
      </c>
      <c r="H24" s="18">
        <v>26.04</v>
      </c>
      <c r="I24" s="18">
        <v>10.67</v>
      </c>
      <c r="J24" s="18">
        <v>21.64</v>
      </c>
      <c r="K24" s="18">
        <v>19.73</v>
      </c>
      <c r="L24" s="19" t="s">
        <v>12</v>
      </c>
      <c r="S24" s="9"/>
    </row>
    <row r="25" spans="1:19">
      <c r="A25" s="20" t="s">
        <v>18</v>
      </c>
      <c r="C25" s="21">
        <f t="shared" ref="C25:K25" si="2">SUM(C23,C21)/C15</f>
        <v>4.1965635738831615E-2</v>
      </c>
      <c r="D25" s="21">
        <f t="shared" si="2"/>
        <v>5.2658742571160461E-2</v>
      </c>
      <c r="E25" s="21">
        <f t="shared" si="2"/>
        <v>4.481415402914065E-2</v>
      </c>
      <c r="F25" s="21">
        <f t="shared" si="2"/>
        <v>4.1689961880559089E-2</v>
      </c>
      <c r="G25" s="21">
        <f t="shared" si="2"/>
        <v>4.6885397412199631E-2</v>
      </c>
      <c r="H25" s="21">
        <f t="shared" si="2"/>
        <v>4.4961165048543694E-2</v>
      </c>
      <c r="I25" s="21">
        <f t="shared" si="2"/>
        <v>4.6937097132696157E-2</v>
      </c>
      <c r="J25" s="21">
        <f t="shared" si="2"/>
        <v>5.0648797595190378E-2</v>
      </c>
      <c r="K25" s="21">
        <f t="shared" si="2"/>
        <v>6.2149133222512462E-2</v>
      </c>
      <c r="S25" s="9"/>
    </row>
    <row r="26" spans="1:19">
      <c r="A26" s="20" t="s">
        <v>19</v>
      </c>
      <c r="C26" s="21">
        <f>C20/C15</f>
        <v>1.4419243986254295E-2</v>
      </c>
      <c r="D26" s="21">
        <f t="shared" ref="D26:K26" si="3">D20/D15</f>
        <v>1.4939005317485142E-2</v>
      </c>
      <c r="E26" s="21">
        <f t="shared" si="3"/>
        <v>1.8739220933690157E-2</v>
      </c>
      <c r="F26" s="21">
        <f t="shared" si="3"/>
        <v>2.2725540025412962E-2</v>
      </c>
      <c r="G26" s="21">
        <f t="shared" si="3"/>
        <v>2.1312384473197783E-2</v>
      </c>
      <c r="H26" s="21">
        <f t="shared" si="3"/>
        <v>1.8694174757281551E-2</v>
      </c>
      <c r="I26" s="21">
        <f t="shared" si="3"/>
        <v>1.9030895754612136E-2</v>
      </c>
      <c r="J26" s="21">
        <f t="shared" si="3"/>
        <v>2.3098697394789577E-2</v>
      </c>
      <c r="K26" s="21">
        <f t="shared" si="3"/>
        <v>2.4697221562574211E-2</v>
      </c>
      <c r="S26" s="9"/>
    </row>
    <row r="27" spans="1:19" ht="22.5">
      <c r="A27" s="23" t="s">
        <v>22</v>
      </c>
      <c r="C27">
        <v>2014</v>
      </c>
      <c r="D27">
        <v>2015</v>
      </c>
      <c r="E27">
        <v>2016</v>
      </c>
      <c r="F27">
        <v>2017</v>
      </c>
      <c r="G27">
        <v>2018</v>
      </c>
      <c r="H27">
        <v>2019</v>
      </c>
      <c r="I27">
        <v>2020</v>
      </c>
      <c r="J27">
        <v>2021</v>
      </c>
      <c r="K27">
        <v>2022</v>
      </c>
      <c r="L27" t="s">
        <v>1</v>
      </c>
      <c r="S27" s="9"/>
    </row>
    <row r="28" spans="1:19" ht="22.5">
      <c r="A28" s="1" t="s">
        <v>2</v>
      </c>
      <c r="B28" s="2"/>
      <c r="C28" s="3">
        <v>1420</v>
      </c>
      <c r="D28" s="3">
        <v>1335</v>
      </c>
      <c r="E28" s="3">
        <v>1300</v>
      </c>
      <c r="F28" s="3">
        <v>1157</v>
      </c>
      <c r="G28" s="3">
        <v>1019</v>
      </c>
      <c r="H28" s="18">
        <v>601</v>
      </c>
      <c r="I28" s="18">
        <v>215</v>
      </c>
      <c r="J28" s="18">
        <v>266</v>
      </c>
      <c r="K28" s="18">
        <v>98.57</v>
      </c>
      <c r="S28" s="9"/>
    </row>
    <row r="29" spans="1:19" ht="22.5">
      <c r="A29" s="4" t="s">
        <v>3</v>
      </c>
      <c r="B29" s="5"/>
      <c r="C29" s="6">
        <v>1273</v>
      </c>
      <c r="D29" s="6">
        <v>1335</v>
      </c>
      <c r="E29" s="6">
        <v>1183</v>
      </c>
      <c r="F29" s="6">
        <v>1216</v>
      </c>
      <c r="G29" s="8">
        <v>997</v>
      </c>
      <c r="H29" s="8">
        <v>788</v>
      </c>
      <c r="I29" s="8">
        <v>216</v>
      </c>
      <c r="J29" s="8">
        <v>239</v>
      </c>
      <c r="K29" s="8">
        <v>100</v>
      </c>
      <c r="L29" s="8">
        <v>99.17</v>
      </c>
    </row>
    <row r="30" spans="1:19" ht="33.75">
      <c r="A30" s="7" t="s">
        <v>4</v>
      </c>
      <c r="B30" s="5"/>
      <c r="C30" s="8">
        <v>19.03</v>
      </c>
      <c r="D30" s="8">
        <v>16.96</v>
      </c>
      <c r="E30" s="8">
        <v>28.93</v>
      </c>
      <c r="F30" s="8">
        <v>-32.85</v>
      </c>
      <c r="G30" s="8">
        <v>37.72</v>
      </c>
      <c r="H30" s="8">
        <v>7.0000000000000007E-2</v>
      </c>
      <c r="I30" s="8">
        <v>-0.76</v>
      </c>
      <c r="J30" s="8">
        <v>7.0000000000000007E-2</v>
      </c>
      <c r="K30" s="8">
        <v>0.69</v>
      </c>
      <c r="L30" s="8">
        <v>0.04</v>
      </c>
    </row>
    <row r="31" spans="1:19" ht="22.5">
      <c r="A31" s="7" t="s">
        <v>10</v>
      </c>
      <c r="B31" s="5"/>
      <c r="C31" s="6">
        <v>1020</v>
      </c>
      <c r="D31" s="6">
        <v>1105</v>
      </c>
      <c r="E31" s="8">
        <v>949</v>
      </c>
      <c r="F31" s="6">
        <v>1028</v>
      </c>
      <c r="G31" s="8">
        <v>780</v>
      </c>
      <c r="H31" s="8">
        <v>655</v>
      </c>
      <c r="I31" s="8">
        <v>144</v>
      </c>
      <c r="J31" s="8">
        <v>187</v>
      </c>
      <c r="K31" s="8">
        <v>64.42</v>
      </c>
      <c r="L31" s="8">
        <v>40.049999999999997</v>
      </c>
    </row>
    <row r="32" spans="1:19" ht="45">
      <c r="A32" s="7" t="s">
        <v>11</v>
      </c>
      <c r="B32" s="5"/>
      <c r="C32" s="8">
        <v>63.67</v>
      </c>
      <c r="D32" s="8">
        <v>57.72</v>
      </c>
      <c r="E32" s="8">
        <v>54.58</v>
      </c>
      <c r="F32" s="8">
        <v>52.49</v>
      </c>
      <c r="G32" s="8">
        <v>55.49</v>
      </c>
      <c r="H32" s="8">
        <v>34.450000000000003</v>
      </c>
      <c r="I32" s="8">
        <v>28.89</v>
      </c>
      <c r="J32" s="8">
        <v>13.87</v>
      </c>
      <c r="K32" s="8">
        <v>12.91</v>
      </c>
      <c r="L32" s="14" t="s">
        <v>12</v>
      </c>
    </row>
    <row r="33" spans="1:12" ht="22.5">
      <c r="A33" s="7" t="s">
        <v>13</v>
      </c>
      <c r="B33" s="5"/>
      <c r="C33" s="8">
        <v>24.41</v>
      </c>
      <c r="D33" s="8">
        <v>25.56</v>
      </c>
      <c r="E33" s="8">
        <v>31.89</v>
      </c>
      <c r="F33" s="8">
        <v>28.8</v>
      </c>
      <c r="G33" s="8">
        <v>29.47</v>
      </c>
      <c r="H33" s="8">
        <v>21.22</v>
      </c>
      <c r="I33" s="8">
        <v>17.13</v>
      </c>
      <c r="J33" s="8">
        <v>15.1</v>
      </c>
      <c r="K33" s="8">
        <v>5.94</v>
      </c>
      <c r="L33" s="8">
        <v>6.14</v>
      </c>
    </row>
    <row r="34" spans="1:12" ht="56.25">
      <c r="A34" s="7" t="s">
        <v>14</v>
      </c>
      <c r="B34" s="5"/>
      <c r="C34" s="8">
        <v>88.68</v>
      </c>
      <c r="D34" s="8">
        <v>83.34</v>
      </c>
      <c r="E34" s="8">
        <v>65.78</v>
      </c>
      <c r="F34" s="8">
        <v>68.87</v>
      </c>
      <c r="G34" s="8">
        <v>54.18</v>
      </c>
      <c r="H34" s="8">
        <v>9.15</v>
      </c>
      <c r="I34" s="8">
        <v>7.77</v>
      </c>
      <c r="J34" s="8">
        <v>1.79</v>
      </c>
      <c r="K34" s="8">
        <v>8.18</v>
      </c>
      <c r="L34" s="14" t="s">
        <v>12</v>
      </c>
    </row>
    <row r="35" spans="1:12" ht="22.5">
      <c r="A35" s="7" t="s">
        <v>15</v>
      </c>
      <c r="B35" s="5"/>
      <c r="C35" s="8">
        <v>9.31</v>
      </c>
      <c r="D35" s="8">
        <v>11.72</v>
      </c>
      <c r="E35" s="8">
        <v>10.74</v>
      </c>
      <c r="F35" s="8">
        <v>8.69</v>
      </c>
      <c r="G35" s="8">
        <v>6.38</v>
      </c>
      <c r="H35" s="8">
        <v>3.9</v>
      </c>
      <c r="I35" s="8">
        <v>3.01</v>
      </c>
      <c r="J35" s="8">
        <v>4.28</v>
      </c>
      <c r="K35" s="8">
        <v>2</v>
      </c>
      <c r="L35" s="14" t="s">
        <v>12</v>
      </c>
    </row>
    <row r="36" spans="1:12" ht="56.25">
      <c r="A36" s="7" t="s">
        <v>16</v>
      </c>
      <c r="B36" s="5"/>
      <c r="C36" s="8">
        <v>34.22</v>
      </c>
      <c r="D36" s="8">
        <v>28.49</v>
      </c>
      <c r="E36" s="8">
        <v>28.3</v>
      </c>
      <c r="F36" s="8">
        <v>31.45</v>
      </c>
      <c r="G36" s="8">
        <v>25.16</v>
      </c>
      <c r="H36" s="8">
        <v>18.93</v>
      </c>
      <c r="I36" s="8">
        <v>14.13</v>
      </c>
      <c r="J36" s="8">
        <v>15.88</v>
      </c>
      <c r="K36" s="8">
        <v>3.27</v>
      </c>
      <c r="L36" s="14" t="s">
        <v>12</v>
      </c>
    </row>
    <row r="37" spans="1:12" ht="33.75">
      <c r="A37" s="17" t="s">
        <v>17</v>
      </c>
      <c r="B37" s="2"/>
      <c r="C37" s="18">
        <v>12.89</v>
      </c>
      <c r="D37" s="18">
        <v>6.42</v>
      </c>
      <c r="E37" s="18">
        <v>13.48</v>
      </c>
      <c r="F37" s="18">
        <v>29.6</v>
      </c>
      <c r="G37" s="18">
        <v>8.58</v>
      </c>
      <c r="H37" s="18">
        <v>45.27</v>
      </c>
      <c r="I37" s="18">
        <v>1.27</v>
      </c>
      <c r="J37" s="18">
        <v>1.44</v>
      </c>
      <c r="K37" s="18">
        <v>2.98</v>
      </c>
      <c r="L37" s="19" t="s">
        <v>12</v>
      </c>
    </row>
    <row r="38" spans="1:12">
      <c r="A38" s="20" t="s">
        <v>18</v>
      </c>
      <c r="C38" s="21">
        <f t="shared" ref="C38:K38" si="4">SUM(C36,C34)/C28</f>
        <v>8.6549295774647886E-2</v>
      </c>
      <c r="D38" s="21">
        <f t="shared" si="4"/>
        <v>8.3767790262172279E-2</v>
      </c>
      <c r="E38" s="21">
        <f t="shared" si="4"/>
        <v>7.2369230769230769E-2</v>
      </c>
      <c r="F38" s="21">
        <f t="shared" si="4"/>
        <v>8.6707000864304246E-2</v>
      </c>
      <c r="G38" s="21">
        <f t="shared" si="4"/>
        <v>7.7860647693817467E-2</v>
      </c>
      <c r="H38" s="21">
        <f t="shared" si="4"/>
        <v>4.672212978369384E-2</v>
      </c>
      <c r="I38" s="21">
        <f t="shared" si="4"/>
        <v>0.10186046511627907</v>
      </c>
      <c r="J38" s="21">
        <f t="shared" si="4"/>
        <v>6.6428571428571434E-2</v>
      </c>
      <c r="K38" s="21">
        <f t="shared" si="4"/>
        <v>0.11616110378411282</v>
      </c>
    </row>
    <row r="39" spans="1:12">
      <c r="A39" s="20" t="s">
        <v>19</v>
      </c>
      <c r="C39" s="21">
        <f>C33/C28</f>
        <v>1.7190140845070423E-2</v>
      </c>
      <c r="D39" s="21">
        <f t="shared" ref="D39:K39" si="5">D33/D28</f>
        <v>1.9146067415730335E-2</v>
      </c>
      <c r="E39" s="21">
        <f t="shared" si="5"/>
        <v>2.4530769230769231E-2</v>
      </c>
      <c r="F39" s="21">
        <f t="shared" si="5"/>
        <v>2.4891961970613656E-2</v>
      </c>
      <c r="G39" s="21">
        <f t="shared" si="5"/>
        <v>2.8920510304219823E-2</v>
      </c>
      <c r="H39" s="21">
        <f t="shared" si="5"/>
        <v>3.5307820299500831E-2</v>
      </c>
      <c r="I39" s="21">
        <f t="shared" si="5"/>
        <v>7.9674418604651159E-2</v>
      </c>
      <c r="J39" s="21">
        <f t="shared" si="5"/>
        <v>5.6766917293233084E-2</v>
      </c>
      <c r="K39" s="21">
        <f t="shared" si="5"/>
        <v>6.02617429238105E-2</v>
      </c>
    </row>
    <row r="40" spans="1:12" ht="22.5">
      <c r="A40" s="23" t="s">
        <v>23</v>
      </c>
      <c r="C40">
        <v>2014</v>
      </c>
      <c r="D40">
        <v>2015</v>
      </c>
      <c r="E40">
        <v>2016</v>
      </c>
      <c r="F40">
        <v>2017</v>
      </c>
      <c r="G40">
        <v>2018</v>
      </c>
      <c r="H40">
        <v>2019</v>
      </c>
      <c r="I40">
        <v>2020</v>
      </c>
      <c r="J40">
        <v>2021</v>
      </c>
      <c r="K40">
        <v>2022</v>
      </c>
      <c r="L40" t="s">
        <v>1</v>
      </c>
    </row>
    <row r="41" spans="1:12" ht="22.5">
      <c r="A41" s="1" t="s">
        <v>2</v>
      </c>
      <c r="B41" s="2"/>
      <c r="C41" s="3">
        <v>17320</v>
      </c>
      <c r="D41" s="3">
        <v>17266</v>
      </c>
      <c r="E41" s="3">
        <v>19035</v>
      </c>
      <c r="F41" s="3">
        <v>23198</v>
      </c>
      <c r="G41" s="3">
        <v>26472</v>
      </c>
      <c r="H41" s="3">
        <v>28797</v>
      </c>
      <c r="I41" s="3">
        <v>29657</v>
      </c>
      <c r="J41" s="3">
        <v>37090</v>
      </c>
      <c r="K41" s="3">
        <v>54214</v>
      </c>
    </row>
    <row r="42" spans="1:12" ht="22.5">
      <c r="A42" s="4" t="s">
        <v>3</v>
      </c>
      <c r="B42" s="5"/>
      <c r="C42" s="6">
        <v>17124</v>
      </c>
      <c r="D42" s="6">
        <v>16887</v>
      </c>
      <c r="E42" s="6">
        <v>18518</v>
      </c>
      <c r="F42" s="6">
        <v>22545</v>
      </c>
      <c r="G42" s="6">
        <v>25544</v>
      </c>
      <c r="H42" s="6">
        <v>27697</v>
      </c>
      <c r="I42" s="6">
        <v>28348</v>
      </c>
      <c r="J42" s="6">
        <v>35765</v>
      </c>
      <c r="K42" s="6">
        <v>52477</v>
      </c>
      <c r="L42" s="6">
        <v>56531</v>
      </c>
    </row>
    <row r="43" spans="1:12" ht="33.75">
      <c r="A43" s="7" t="s">
        <v>4</v>
      </c>
      <c r="B43" s="5"/>
      <c r="C43" s="8">
        <v>-101.88</v>
      </c>
      <c r="D43" s="8">
        <v>-172.66</v>
      </c>
      <c r="E43" s="8">
        <v>-468.08</v>
      </c>
      <c r="F43" s="8">
        <v>-294.37</v>
      </c>
      <c r="G43" s="8">
        <v>-217.03</v>
      </c>
      <c r="H43" s="8">
        <v>35.299999999999997</v>
      </c>
      <c r="I43" s="8">
        <v>470</v>
      </c>
      <c r="J43" s="8">
        <v>-945.1</v>
      </c>
      <c r="K43" s="8">
        <v>-1756.86</v>
      </c>
      <c r="L43" s="6">
        <v>1239</v>
      </c>
    </row>
    <row r="44" spans="1:12" ht="22.5">
      <c r="A44" s="7" t="s">
        <v>10</v>
      </c>
      <c r="B44" s="5"/>
      <c r="C44" s="6">
        <v>15015</v>
      </c>
      <c r="D44" s="6">
        <v>14659</v>
      </c>
      <c r="E44" s="6">
        <v>16382</v>
      </c>
      <c r="F44" s="6">
        <v>20021</v>
      </c>
      <c r="G44" s="6">
        <v>23268</v>
      </c>
      <c r="H44" s="6">
        <v>25101</v>
      </c>
      <c r="I44" s="6">
        <v>24900</v>
      </c>
      <c r="J44" s="6">
        <v>32464</v>
      </c>
      <c r="K44" s="6">
        <v>49224</v>
      </c>
      <c r="L44" s="6">
        <v>48213</v>
      </c>
    </row>
    <row r="45" spans="1:12" ht="45">
      <c r="A45" s="7" t="s">
        <v>11</v>
      </c>
      <c r="B45" s="5"/>
      <c r="C45" s="8">
        <v>787</v>
      </c>
      <c r="D45" s="8">
        <v>965</v>
      </c>
      <c r="E45" s="6">
        <v>1071</v>
      </c>
      <c r="F45" s="6">
        <v>1254</v>
      </c>
      <c r="G45" s="8">
        <v>370</v>
      </c>
      <c r="H45" s="8">
        <v>477</v>
      </c>
      <c r="I45" s="8">
        <v>585</v>
      </c>
      <c r="J45" s="6">
        <v>1592</v>
      </c>
      <c r="K45" s="6">
        <v>2122</v>
      </c>
      <c r="L45" s="14" t="s">
        <v>12</v>
      </c>
    </row>
    <row r="46" spans="1:12" ht="22.5">
      <c r="A46" s="7" t="s">
        <v>13</v>
      </c>
      <c r="B46" s="5"/>
      <c r="C46" s="8">
        <v>104</v>
      </c>
      <c r="D46" s="8">
        <v>141</v>
      </c>
      <c r="E46" s="8">
        <v>167</v>
      </c>
      <c r="F46" s="8">
        <v>179</v>
      </c>
      <c r="G46" s="8">
        <v>256</v>
      </c>
      <c r="H46" s="8">
        <v>207</v>
      </c>
      <c r="I46" s="8">
        <v>224</v>
      </c>
      <c r="J46" s="8">
        <v>322</v>
      </c>
      <c r="K46" s="8">
        <v>392</v>
      </c>
      <c r="L46" s="8">
        <v>394</v>
      </c>
    </row>
    <row r="47" spans="1:12" ht="56.25">
      <c r="A47" s="7" t="s">
        <v>14</v>
      </c>
      <c r="B47" s="5"/>
      <c r="C47" s="8">
        <v>695</v>
      </c>
      <c r="D47" s="8">
        <v>769</v>
      </c>
      <c r="E47" s="8">
        <v>930</v>
      </c>
      <c r="F47" s="8">
        <v>980</v>
      </c>
      <c r="G47" s="6">
        <v>1224</v>
      </c>
      <c r="H47" s="6">
        <v>1191</v>
      </c>
      <c r="I47" s="6">
        <v>1260</v>
      </c>
      <c r="J47" s="6">
        <v>1351</v>
      </c>
      <c r="K47" s="6">
        <v>1640</v>
      </c>
      <c r="L47" s="14" t="s">
        <v>12</v>
      </c>
    </row>
    <row r="48" spans="1:12" ht="22.5">
      <c r="A48" s="7" t="s">
        <v>15</v>
      </c>
      <c r="B48" s="5"/>
      <c r="C48" s="8">
        <v>248</v>
      </c>
      <c r="D48" s="8">
        <v>264</v>
      </c>
      <c r="E48" s="8">
        <v>254</v>
      </c>
      <c r="F48" s="8">
        <v>251</v>
      </c>
      <c r="G48" s="8">
        <v>307</v>
      </c>
      <c r="H48" s="8">
        <v>352</v>
      </c>
      <c r="I48" s="8">
        <v>367</v>
      </c>
      <c r="J48" s="8">
        <v>397</v>
      </c>
      <c r="K48" s="8">
        <v>516</v>
      </c>
      <c r="L48" s="14" t="s">
        <v>12</v>
      </c>
    </row>
    <row r="49" spans="1:12" ht="56.25">
      <c r="A49" s="7" t="s">
        <v>16</v>
      </c>
      <c r="B49" s="5"/>
      <c r="C49" s="8">
        <v>79.78</v>
      </c>
      <c r="D49" s="8">
        <v>97.94</v>
      </c>
      <c r="E49" s="8">
        <v>121</v>
      </c>
      <c r="F49" s="8">
        <v>146</v>
      </c>
      <c r="G49" s="8">
        <v>164</v>
      </c>
      <c r="H49" s="8">
        <v>194</v>
      </c>
      <c r="I49" s="8">
        <v>353</v>
      </c>
      <c r="J49" s="8">
        <v>563</v>
      </c>
      <c r="K49" s="8">
        <v>215</v>
      </c>
      <c r="L49" s="14" t="s">
        <v>12</v>
      </c>
    </row>
    <row r="50" spans="1:12" ht="33.75">
      <c r="A50" s="17" t="s">
        <v>17</v>
      </c>
      <c r="B50" s="2"/>
      <c r="C50" s="18">
        <v>297</v>
      </c>
      <c r="D50" s="18">
        <v>164</v>
      </c>
      <c r="E50" s="18">
        <v>61.35</v>
      </c>
      <c r="F50" s="18">
        <v>7.32</v>
      </c>
      <c r="G50" s="18">
        <v>172</v>
      </c>
      <c r="H50" s="18">
        <v>141</v>
      </c>
      <c r="I50" s="18">
        <v>187</v>
      </c>
      <c r="J50" s="18">
        <v>22.09</v>
      </c>
      <c r="K50" s="18">
        <v>126</v>
      </c>
      <c r="L50" s="19" t="s">
        <v>12</v>
      </c>
    </row>
    <row r="51" spans="1:12">
      <c r="A51" s="20" t="s">
        <v>18</v>
      </c>
      <c r="C51" s="21">
        <f t="shared" ref="C51:K51" si="6">SUM(C49,C47)/C41</f>
        <v>4.4733256351039259E-2</v>
      </c>
      <c r="D51" s="21">
        <f t="shared" si="6"/>
        <v>5.0210818950538631E-2</v>
      </c>
      <c r="E51" s="21">
        <f t="shared" si="6"/>
        <v>5.5214079327554504E-2</v>
      </c>
      <c r="F51" s="21">
        <f t="shared" si="6"/>
        <v>4.853866712647642E-2</v>
      </c>
      <c r="G51" s="21">
        <f t="shared" si="6"/>
        <v>5.2432759141734661E-2</v>
      </c>
      <c r="H51" s="21">
        <f t="shared" si="6"/>
        <v>4.8095287703580236E-2</v>
      </c>
      <c r="I51" s="21">
        <f t="shared" si="6"/>
        <v>5.4388508615166739E-2</v>
      </c>
      <c r="J51" s="21">
        <f t="shared" si="6"/>
        <v>5.1604205985440819E-2</v>
      </c>
      <c r="K51" s="21">
        <f t="shared" si="6"/>
        <v>3.4216254104105948E-2</v>
      </c>
    </row>
    <row r="52" spans="1:12">
      <c r="A52" s="20" t="s">
        <v>19</v>
      </c>
      <c r="C52" s="21">
        <f>C46/C41</f>
        <v>6.0046189376443421E-3</v>
      </c>
      <c r="D52" s="21">
        <f t="shared" ref="D52:K52" si="7">D46/D41</f>
        <v>8.1663384686667447E-3</v>
      </c>
      <c r="E52" s="21">
        <f t="shared" si="7"/>
        <v>8.7733123194116101E-3</v>
      </c>
      <c r="F52" s="21">
        <f t="shared" si="7"/>
        <v>7.7161824295197863E-3</v>
      </c>
      <c r="G52" s="21">
        <f t="shared" si="7"/>
        <v>9.6705953460259897E-3</v>
      </c>
      <c r="H52" s="21">
        <f t="shared" si="7"/>
        <v>7.188248775914158E-3</v>
      </c>
      <c r="I52" s="21">
        <f t="shared" si="7"/>
        <v>7.5530228951006511E-3</v>
      </c>
      <c r="J52" s="21">
        <f t="shared" si="7"/>
        <v>8.6815853329738468E-3</v>
      </c>
      <c r="K52" s="21">
        <f t="shared" si="7"/>
        <v>7.2306046408676721E-3</v>
      </c>
    </row>
    <row r="53" spans="1:12">
      <c r="A53" s="23" t="s">
        <v>24</v>
      </c>
      <c r="C53">
        <v>2014</v>
      </c>
      <c r="D53">
        <v>2015</v>
      </c>
      <c r="E53">
        <v>2016</v>
      </c>
      <c r="F53">
        <v>2017</v>
      </c>
      <c r="G53">
        <v>2018</v>
      </c>
      <c r="H53">
        <v>2019</v>
      </c>
      <c r="I53">
        <v>2020</v>
      </c>
      <c r="J53">
        <v>2021</v>
      </c>
      <c r="K53">
        <v>2022</v>
      </c>
      <c r="L53" t="s">
        <v>1</v>
      </c>
    </row>
    <row r="54" spans="1:12" ht="22.5">
      <c r="A54" s="1" t="s">
        <v>2</v>
      </c>
      <c r="B54" s="2"/>
      <c r="C54" s="3">
        <v>9855</v>
      </c>
      <c r="D54" s="3">
        <v>8175</v>
      </c>
      <c r="E54" s="3">
        <v>9141</v>
      </c>
      <c r="F54" s="3">
        <v>10010</v>
      </c>
      <c r="G54" s="3">
        <v>11292</v>
      </c>
      <c r="H54" s="3">
        <v>12369</v>
      </c>
      <c r="I54" s="3">
        <v>13350</v>
      </c>
      <c r="J54" s="3">
        <v>14741</v>
      </c>
      <c r="K54" s="3">
        <v>16897</v>
      </c>
    </row>
    <row r="55" spans="1:12" ht="22.5">
      <c r="A55" s="4" t="s">
        <v>3</v>
      </c>
      <c r="B55" s="5"/>
      <c r="C55" s="6">
        <v>7815</v>
      </c>
      <c r="D55" s="6">
        <v>6620</v>
      </c>
      <c r="E55" s="6">
        <v>7292</v>
      </c>
      <c r="F55" s="6">
        <v>7913</v>
      </c>
      <c r="G55" s="6">
        <v>8676</v>
      </c>
      <c r="H55" s="6">
        <v>9445</v>
      </c>
      <c r="I55" s="6">
        <v>10153</v>
      </c>
      <c r="J55" s="6">
        <v>11178</v>
      </c>
      <c r="K55" s="6">
        <v>13191</v>
      </c>
      <c r="L55" s="6">
        <v>13816</v>
      </c>
    </row>
    <row r="56" spans="1:12" ht="22.5">
      <c r="A56" s="7" t="s">
        <v>25</v>
      </c>
      <c r="B56" s="5"/>
      <c r="C56" s="6">
        <v>3724</v>
      </c>
      <c r="D56" s="6">
        <v>2811</v>
      </c>
      <c r="E56" s="6">
        <v>3112</v>
      </c>
      <c r="F56" s="6">
        <v>3522</v>
      </c>
      <c r="G56" s="6">
        <v>3599</v>
      </c>
      <c r="H56" s="6">
        <v>4303</v>
      </c>
      <c r="I56" s="6">
        <v>4713</v>
      </c>
      <c r="J56" s="6">
        <v>5040</v>
      </c>
      <c r="K56" s="6">
        <v>6312</v>
      </c>
      <c r="L56" s="6">
        <v>7989</v>
      </c>
    </row>
    <row r="57" spans="1:12" ht="33.75">
      <c r="A57" s="7" t="s">
        <v>4</v>
      </c>
      <c r="B57" s="5"/>
      <c r="C57" s="8">
        <v>-67.430000000000007</v>
      </c>
      <c r="D57" s="8">
        <v>11.97</v>
      </c>
      <c r="E57" s="8">
        <v>-7.66</v>
      </c>
      <c r="F57" s="8">
        <v>-79.56</v>
      </c>
      <c r="G57" s="8">
        <v>-6.01</v>
      </c>
      <c r="H57" s="8">
        <v>-144.19</v>
      </c>
      <c r="I57" s="8">
        <v>-69.33</v>
      </c>
      <c r="J57" s="8">
        <v>-67.59</v>
      </c>
      <c r="K57" s="8">
        <v>-250.27</v>
      </c>
      <c r="L57" s="8">
        <v>-152.57</v>
      </c>
    </row>
    <row r="58" spans="1:12" ht="45">
      <c r="A58" s="7" t="s">
        <v>11</v>
      </c>
      <c r="B58" s="5"/>
      <c r="C58" s="8">
        <v>991</v>
      </c>
      <c r="D58" s="8">
        <v>755</v>
      </c>
      <c r="E58" s="8">
        <v>872</v>
      </c>
      <c r="F58" s="8">
        <v>920</v>
      </c>
      <c r="G58" s="8">
        <v>971</v>
      </c>
      <c r="H58" s="6">
        <v>1049</v>
      </c>
      <c r="I58" s="6">
        <v>1064</v>
      </c>
      <c r="J58" s="6">
        <v>1376</v>
      </c>
      <c r="K58" s="6">
        <v>1633</v>
      </c>
      <c r="L58" s="14" t="s">
        <v>12</v>
      </c>
    </row>
    <row r="59" spans="1:12" ht="22.5">
      <c r="A59" s="7" t="s">
        <v>13</v>
      </c>
      <c r="B59" s="5"/>
      <c r="C59" s="8">
        <v>837</v>
      </c>
      <c r="D59" s="8">
        <v>913</v>
      </c>
      <c r="E59" s="8">
        <v>902</v>
      </c>
      <c r="F59" s="6">
        <v>1017</v>
      </c>
      <c r="G59" s="6">
        <v>1124</v>
      </c>
      <c r="H59" s="6">
        <v>1258</v>
      </c>
      <c r="I59" s="6">
        <v>1501</v>
      </c>
      <c r="J59" s="6">
        <v>1530</v>
      </c>
      <c r="K59" s="6">
        <v>1635</v>
      </c>
      <c r="L59" s="6">
        <v>1687</v>
      </c>
    </row>
    <row r="60" spans="1:12" ht="56.25">
      <c r="A60" s="7" t="s">
        <v>14</v>
      </c>
      <c r="B60" s="5"/>
      <c r="C60" s="8">
        <v>925</v>
      </c>
      <c r="D60" s="8">
        <v>912</v>
      </c>
      <c r="E60" s="8">
        <v>963</v>
      </c>
      <c r="F60" s="6">
        <v>1011</v>
      </c>
      <c r="G60" s="6">
        <v>1285</v>
      </c>
      <c r="H60" s="6">
        <v>1364</v>
      </c>
      <c r="I60" s="6">
        <v>1371</v>
      </c>
      <c r="J60" s="6">
        <v>1507</v>
      </c>
      <c r="K60" s="6">
        <v>1524</v>
      </c>
      <c r="L60" s="14" t="s">
        <v>12</v>
      </c>
    </row>
    <row r="61" spans="1:12" ht="22.5">
      <c r="A61" s="7" t="s">
        <v>15</v>
      </c>
      <c r="B61" s="5"/>
      <c r="C61" s="8">
        <v>384</v>
      </c>
      <c r="D61" s="8">
        <v>222</v>
      </c>
      <c r="E61" s="8">
        <v>233</v>
      </c>
      <c r="F61" s="8">
        <v>288</v>
      </c>
      <c r="G61" s="8">
        <v>344</v>
      </c>
      <c r="H61" s="8">
        <v>341</v>
      </c>
      <c r="I61" s="8">
        <v>314</v>
      </c>
      <c r="J61" s="8">
        <v>408</v>
      </c>
      <c r="K61" s="8">
        <v>573</v>
      </c>
      <c r="L61" s="14" t="s">
        <v>12</v>
      </c>
    </row>
    <row r="62" spans="1:12" ht="56.25">
      <c r="A62" s="7" t="s">
        <v>16</v>
      </c>
      <c r="B62" s="5"/>
      <c r="C62" s="8">
        <v>745</v>
      </c>
      <c r="D62" s="8">
        <v>683</v>
      </c>
      <c r="E62" s="8">
        <v>783</v>
      </c>
      <c r="F62" s="8">
        <v>807</v>
      </c>
      <c r="G62" s="8">
        <v>855</v>
      </c>
      <c r="H62" s="8">
        <v>858</v>
      </c>
      <c r="I62" s="8">
        <v>870</v>
      </c>
      <c r="J62" s="8">
        <v>940</v>
      </c>
      <c r="K62" s="6">
        <v>1129</v>
      </c>
      <c r="L62" s="14" t="s">
        <v>12</v>
      </c>
    </row>
    <row r="63" spans="1:12" ht="33.75">
      <c r="A63" s="17" t="s">
        <v>17</v>
      </c>
      <c r="B63" s="2"/>
      <c r="C63" s="18">
        <v>167</v>
      </c>
      <c r="D63" s="18">
        <v>215</v>
      </c>
      <c r="E63" s="18">
        <v>320</v>
      </c>
      <c r="F63" s="18">
        <v>252</v>
      </c>
      <c r="G63" s="18">
        <v>273</v>
      </c>
      <c r="H63" s="18">
        <v>199</v>
      </c>
      <c r="I63" s="18">
        <v>201</v>
      </c>
      <c r="J63" s="18">
        <v>183</v>
      </c>
      <c r="K63" s="18">
        <v>286</v>
      </c>
      <c r="L63" s="19" t="s">
        <v>12</v>
      </c>
    </row>
    <row r="64" spans="1:12">
      <c r="A64" s="20" t="s">
        <v>18</v>
      </c>
      <c r="C64" s="21">
        <f t="shared" ref="C64:K64" si="8">SUM(C62,C60)/C54</f>
        <v>0.16945712836123794</v>
      </c>
      <c r="D64" s="21">
        <f t="shared" si="8"/>
        <v>0.19510703363914372</v>
      </c>
      <c r="E64" s="21">
        <f t="shared" si="8"/>
        <v>0.19100754840827042</v>
      </c>
      <c r="F64" s="21">
        <f t="shared" si="8"/>
        <v>0.18161838161838162</v>
      </c>
      <c r="G64" s="21">
        <f t="shared" si="8"/>
        <v>0.18951470067304285</v>
      </c>
      <c r="H64" s="21">
        <f t="shared" si="8"/>
        <v>0.17964265502465843</v>
      </c>
      <c r="I64" s="21">
        <f t="shared" si="8"/>
        <v>0.16786516853932584</v>
      </c>
      <c r="J64" s="21">
        <f t="shared" si="8"/>
        <v>0.16599959297198291</v>
      </c>
      <c r="K64" s="21">
        <f t="shared" si="8"/>
        <v>0.15701012013966975</v>
      </c>
    </row>
    <row r="65" spans="1:12">
      <c r="A65" s="20" t="s">
        <v>19</v>
      </c>
      <c r="C65" s="21">
        <f>C59/C54</f>
        <v>8.4931506849315067E-2</v>
      </c>
      <c r="D65" s="21">
        <f t="shared" ref="D65:K65" si="9">D59/D54</f>
        <v>0.11168195718654435</v>
      </c>
      <c r="E65" s="21">
        <f t="shared" si="9"/>
        <v>9.8676293622142003E-2</v>
      </c>
      <c r="F65" s="21">
        <f t="shared" si="9"/>
        <v>0.1015984015984016</v>
      </c>
      <c r="G65" s="21">
        <f t="shared" si="9"/>
        <v>9.9539496989018775E-2</v>
      </c>
      <c r="H65" s="21">
        <f t="shared" si="9"/>
        <v>0.10170587759721886</v>
      </c>
      <c r="I65" s="21">
        <f t="shared" si="9"/>
        <v>0.11243445692883895</v>
      </c>
      <c r="J65" s="21">
        <f t="shared" si="9"/>
        <v>0.10379214435927006</v>
      </c>
      <c r="K65" s="21">
        <f t="shared" si="9"/>
        <v>9.6762738947742205E-2</v>
      </c>
    </row>
    <row r="66" spans="1:12">
      <c r="A66" s="23" t="s">
        <v>26</v>
      </c>
      <c r="C66">
        <v>2014</v>
      </c>
      <c r="D66">
        <v>2015</v>
      </c>
      <c r="E66">
        <v>2016</v>
      </c>
      <c r="F66">
        <v>2017</v>
      </c>
      <c r="G66">
        <v>2018</v>
      </c>
      <c r="H66">
        <v>2019</v>
      </c>
      <c r="I66">
        <v>2020</v>
      </c>
      <c r="J66">
        <v>2021</v>
      </c>
      <c r="K66">
        <v>2022</v>
      </c>
      <c r="L66" t="s">
        <v>1</v>
      </c>
    </row>
    <row r="67" spans="1:12" ht="22.5">
      <c r="A67" s="1" t="s">
        <v>2</v>
      </c>
      <c r="B67" s="2"/>
      <c r="C67" s="3">
        <v>6913</v>
      </c>
      <c r="D67" s="3">
        <v>7858</v>
      </c>
      <c r="E67" s="3">
        <v>8397</v>
      </c>
      <c r="F67" s="3">
        <v>9054</v>
      </c>
      <c r="G67" s="3">
        <v>9914</v>
      </c>
      <c r="H67" s="3">
        <v>11055</v>
      </c>
      <c r="I67" s="3">
        <v>11600</v>
      </c>
      <c r="J67" s="3">
        <v>13136</v>
      </c>
      <c r="K67" s="3">
        <v>14136</v>
      </c>
    </row>
    <row r="68" spans="1:12" ht="22.5">
      <c r="A68" s="4" t="s">
        <v>3</v>
      </c>
      <c r="B68" s="5"/>
      <c r="C68" s="6">
        <v>6286</v>
      </c>
      <c r="D68" s="6">
        <v>6995</v>
      </c>
      <c r="E68" s="6">
        <v>7183</v>
      </c>
      <c r="F68" s="6">
        <v>7776</v>
      </c>
      <c r="G68" s="6">
        <v>8412</v>
      </c>
      <c r="H68" s="6">
        <v>9321</v>
      </c>
      <c r="I68" s="6">
        <v>9756</v>
      </c>
      <c r="J68" s="6">
        <v>10627</v>
      </c>
      <c r="K68" s="6">
        <v>11935</v>
      </c>
      <c r="L68" s="6">
        <v>13470</v>
      </c>
    </row>
    <row r="69" spans="1:12" ht="33.75">
      <c r="A69" s="7" t="s">
        <v>4</v>
      </c>
      <c r="B69" s="5"/>
      <c r="C69" s="8">
        <v>-11.51</v>
      </c>
      <c r="D69" s="8">
        <v>-30.4</v>
      </c>
      <c r="E69" s="8">
        <v>-4.2699999999999996</v>
      </c>
      <c r="F69" s="8">
        <v>-54.2</v>
      </c>
      <c r="G69" s="8">
        <v>6.3</v>
      </c>
      <c r="H69" s="8">
        <v>-55.18</v>
      </c>
      <c r="I69" s="8">
        <v>52.57</v>
      </c>
      <c r="J69" s="8">
        <v>-37.119999999999997</v>
      </c>
      <c r="K69" s="8">
        <v>-75.260000000000005</v>
      </c>
      <c r="L69" s="8">
        <v>-72.53</v>
      </c>
    </row>
    <row r="70" spans="1:12" ht="22.5">
      <c r="A70" s="7" t="s">
        <v>10</v>
      </c>
      <c r="B70" s="5"/>
      <c r="C70" s="6">
        <v>4183</v>
      </c>
      <c r="D70" s="6">
        <v>4722</v>
      </c>
      <c r="E70" s="6">
        <v>5017</v>
      </c>
      <c r="F70" s="6">
        <v>5643</v>
      </c>
      <c r="G70" s="6">
        <v>6101</v>
      </c>
      <c r="H70" s="6">
        <v>6617</v>
      </c>
      <c r="I70" s="6">
        <v>6875</v>
      </c>
      <c r="J70" s="6">
        <v>7663</v>
      </c>
      <c r="K70" s="6">
        <v>8836</v>
      </c>
      <c r="L70" s="6">
        <v>8327</v>
      </c>
    </row>
    <row r="71" spans="1:12" ht="45">
      <c r="A71" s="7" t="s">
        <v>11</v>
      </c>
      <c r="B71" s="5"/>
      <c r="C71" s="8">
        <v>510</v>
      </c>
      <c r="D71" s="8">
        <v>556</v>
      </c>
      <c r="E71" s="8">
        <v>510</v>
      </c>
      <c r="F71" s="8">
        <v>510</v>
      </c>
      <c r="G71" s="8">
        <v>488</v>
      </c>
      <c r="H71" s="8">
        <v>621</v>
      </c>
      <c r="I71" s="8">
        <v>611</v>
      </c>
      <c r="J71" s="8">
        <v>672</v>
      </c>
      <c r="K71" s="8">
        <v>752</v>
      </c>
      <c r="L71" s="14" t="s">
        <v>12</v>
      </c>
    </row>
    <row r="72" spans="1:12" ht="22.5">
      <c r="A72" s="7" t="s">
        <v>13</v>
      </c>
      <c r="B72" s="5"/>
      <c r="C72" s="8">
        <v>263</v>
      </c>
      <c r="D72" s="8">
        <v>281</v>
      </c>
      <c r="E72" s="8">
        <v>341</v>
      </c>
      <c r="F72" s="8">
        <v>353</v>
      </c>
      <c r="G72" s="8">
        <v>402</v>
      </c>
      <c r="H72" s="8">
        <v>442</v>
      </c>
      <c r="I72" s="8">
        <v>487</v>
      </c>
      <c r="J72" s="8">
        <v>527</v>
      </c>
      <c r="K72" s="8">
        <v>542</v>
      </c>
      <c r="L72" s="8">
        <v>658</v>
      </c>
    </row>
    <row r="73" spans="1:12" ht="56.25">
      <c r="A73" s="7" t="s">
        <v>14</v>
      </c>
      <c r="B73" s="5"/>
      <c r="C73" s="8">
        <v>991</v>
      </c>
      <c r="D73" s="6">
        <v>1079</v>
      </c>
      <c r="E73" s="8">
        <v>873</v>
      </c>
      <c r="F73" s="8">
        <v>831</v>
      </c>
      <c r="G73" s="8">
        <v>898</v>
      </c>
      <c r="H73" s="6">
        <v>1054</v>
      </c>
      <c r="I73" s="6">
        <v>1076</v>
      </c>
      <c r="J73" s="6">
        <v>1107</v>
      </c>
      <c r="K73" s="6">
        <v>1130</v>
      </c>
      <c r="L73" s="14" t="s">
        <v>12</v>
      </c>
    </row>
    <row r="74" spans="1:12" ht="22.5">
      <c r="A74" s="7" t="s">
        <v>15</v>
      </c>
      <c r="B74" s="5"/>
      <c r="C74" s="8">
        <v>111</v>
      </c>
      <c r="D74" s="8">
        <v>111</v>
      </c>
      <c r="E74" s="8">
        <v>95.16</v>
      </c>
      <c r="F74" s="8">
        <v>104</v>
      </c>
      <c r="G74" s="8">
        <v>129</v>
      </c>
      <c r="H74" s="8">
        <v>175</v>
      </c>
      <c r="I74" s="8">
        <v>178</v>
      </c>
      <c r="J74" s="8">
        <v>182</v>
      </c>
      <c r="K74" s="8">
        <v>218</v>
      </c>
      <c r="L74" s="14" t="s">
        <v>12</v>
      </c>
    </row>
    <row r="75" spans="1:12" ht="56.25">
      <c r="A75" s="7" t="s">
        <v>16</v>
      </c>
      <c r="B75" s="5"/>
      <c r="C75" s="8">
        <v>39.69</v>
      </c>
      <c r="D75" s="8">
        <v>42.49</v>
      </c>
      <c r="E75" s="8">
        <v>72.36</v>
      </c>
      <c r="F75" s="8">
        <v>84.06</v>
      </c>
      <c r="G75" s="8">
        <v>55.78</v>
      </c>
      <c r="H75" s="8">
        <v>53.28</v>
      </c>
      <c r="I75" s="8">
        <v>49.72</v>
      </c>
      <c r="J75" s="8">
        <v>56.55</v>
      </c>
      <c r="K75" s="8">
        <v>57.34</v>
      </c>
      <c r="L75" s="14" t="s">
        <v>12</v>
      </c>
    </row>
    <row r="76" spans="1:12" ht="33.75">
      <c r="A76" s="17" t="s">
        <v>17</v>
      </c>
      <c r="B76" s="2"/>
      <c r="C76" s="18">
        <v>200</v>
      </c>
      <c r="D76" s="18">
        <v>234</v>
      </c>
      <c r="E76" s="18">
        <v>278</v>
      </c>
      <c r="F76" s="18">
        <v>305</v>
      </c>
      <c r="G76" s="18">
        <v>334</v>
      </c>
      <c r="H76" s="18">
        <v>414</v>
      </c>
      <c r="I76" s="18">
        <v>429</v>
      </c>
      <c r="J76" s="18">
        <v>455</v>
      </c>
      <c r="K76" s="18">
        <v>475</v>
      </c>
      <c r="L76" s="19" t="s">
        <v>12</v>
      </c>
    </row>
    <row r="77" spans="1:12">
      <c r="A77" s="20" t="s">
        <v>18</v>
      </c>
      <c r="C77" s="21">
        <f t="shared" ref="C77:K77" si="10">SUM(C75,C73)/C67</f>
        <v>0.14909445971358312</v>
      </c>
      <c r="D77" s="21">
        <f t="shared" si="10"/>
        <v>0.14271952150674472</v>
      </c>
      <c r="E77" s="21">
        <f t="shared" si="10"/>
        <v>0.11258306538049304</v>
      </c>
      <c r="F77" s="21">
        <f t="shared" si="10"/>
        <v>0.10106693174287606</v>
      </c>
      <c r="G77" s="21">
        <f t="shared" si="10"/>
        <v>9.6205366148880367E-2</v>
      </c>
      <c r="H77" s="21">
        <f t="shared" si="10"/>
        <v>0.100161013116237</v>
      </c>
      <c r="I77" s="21">
        <f t="shared" si="10"/>
        <v>9.7044827586206903E-2</v>
      </c>
      <c r="J77" s="21">
        <f t="shared" si="10"/>
        <v>8.8577192448233852E-2</v>
      </c>
      <c r="K77" s="21">
        <f t="shared" si="10"/>
        <v>8.3994057724957549E-2</v>
      </c>
    </row>
    <row r="78" spans="1:12">
      <c r="A78" s="20" t="s">
        <v>19</v>
      </c>
      <c r="C78" s="21">
        <f>C72/C67</f>
        <v>3.8044264429336033E-2</v>
      </c>
      <c r="D78" s="21">
        <f t="shared" ref="D78:K78" si="11">D72/D67</f>
        <v>3.5759735301603458E-2</v>
      </c>
      <c r="E78" s="21">
        <f t="shared" si="11"/>
        <v>4.0609741574371798E-2</v>
      </c>
      <c r="F78" s="21">
        <f t="shared" si="11"/>
        <v>3.8988292467417716E-2</v>
      </c>
      <c r="G78" s="21">
        <f t="shared" si="11"/>
        <v>4.0548718983256002E-2</v>
      </c>
      <c r="H78" s="21">
        <f t="shared" si="11"/>
        <v>3.9981908638625059E-2</v>
      </c>
      <c r="I78" s="21">
        <f t="shared" si="11"/>
        <v>4.1982758620689654E-2</v>
      </c>
      <c r="J78" s="21">
        <f t="shared" si="11"/>
        <v>4.0118757612667477E-2</v>
      </c>
      <c r="K78" s="21">
        <f t="shared" si="11"/>
        <v>3.8341822297679684E-2</v>
      </c>
    </row>
    <row r="79" spans="1:12">
      <c r="A79" s="23" t="s">
        <v>27</v>
      </c>
      <c r="C79">
        <v>2014</v>
      </c>
      <c r="D79">
        <v>2015</v>
      </c>
      <c r="E79">
        <v>2016</v>
      </c>
      <c r="F79">
        <v>2017</v>
      </c>
      <c r="G79">
        <v>2018</v>
      </c>
      <c r="H79">
        <v>2019</v>
      </c>
      <c r="I79">
        <v>2020</v>
      </c>
      <c r="J79">
        <v>2021</v>
      </c>
      <c r="K79">
        <v>2022</v>
      </c>
      <c r="L79" t="s">
        <v>1</v>
      </c>
    </row>
    <row r="80" spans="1:12" ht="22.5">
      <c r="A80" s="1" t="s">
        <v>2</v>
      </c>
      <c r="B80" s="2"/>
      <c r="C80" s="3">
        <v>29234</v>
      </c>
      <c r="D80" s="3">
        <v>31972</v>
      </c>
      <c r="E80" s="3">
        <v>32186</v>
      </c>
      <c r="F80" s="3">
        <v>33162</v>
      </c>
      <c r="G80" s="3">
        <v>35545</v>
      </c>
      <c r="H80" s="3">
        <v>39310</v>
      </c>
      <c r="I80" s="3">
        <v>39783</v>
      </c>
      <c r="J80" s="3">
        <v>47028</v>
      </c>
      <c r="K80" s="3">
        <v>52446</v>
      </c>
    </row>
    <row r="81" spans="1:12" ht="22.5">
      <c r="A81" s="4" t="s">
        <v>3</v>
      </c>
      <c r="B81" s="5"/>
      <c r="C81" s="6">
        <v>24509</v>
      </c>
      <c r="D81" s="6">
        <v>26562</v>
      </c>
      <c r="E81" s="6">
        <v>26169</v>
      </c>
      <c r="F81" s="6">
        <v>26822</v>
      </c>
      <c r="G81" s="6">
        <v>28046</v>
      </c>
      <c r="H81" s="6">
        <v>30430</v>
      </c>
      <c r="I81" s="6">
        <v>29922</v>
      </c>
      <c r="J81" s="6">
        <v>35402</v>
      </c>
      <c r="K81" s="6">
        <v>39589</v>
      </c>
      <c r="L81" s="6">
        <v>46431</v>
      </c>
    </row>
    <row r="82" spans="1:12" ht="33.75">
      <c r="A82" s="7" t="s">
        <v>4</v>
      </c>
      <c r="B82" s="5"/>
      <c r="C82" s="8">
        <v>-171.3</v>
      </c>
      <c r="D82" s="8">
        <v>57.04</v>
      </c>
      <c r="E82" s="8">
        <v>83</v>
      </c>
      <c r="F82" s="8">
        <v>144</v>
      </c>
      <c r="G82" s="8">
        <v>-72</v>
      </c>
      <c r="H82" s="8">
        <v>12</v>
      </c>
      <c r="I82" s="8">
        <v>-108</v>
      </c>
      <c r="J82" s="8">
        <v>-405</v>
      </c>
      <c r="K82" s="8">
        <v>-22</v>
      </c>
      <c r="L82" s="8">
        <v>-75</v>
      </c>
    </row>
    <row r="83" spans="1:12" ht="22.5">
      <c r="A83" s="7" t="s">
        <v>10</v>
      </c>
      <c r="B83" s="5"/>
      <c r="C83" s="6">
        <v>12645</v>
      </c>
      <c r="D83" s="6">
        <v>13509</v>
      </c>
      <c r="E83" s="6">
        <v>13184</v>
      </c>
      <c r="F83" s="6">
        <v>13606</v>
      </c>
      <c r="G83" s="6">
        <v>14233</v>
      </c>
      <c r="H83" s="6">
        <v>15845</v>
      </c>
      <c r="I83" s="6">
        <v>15697</v>
      </c>
      <c r="J83" s="6">
        <v>20141</v>
      </c>
      <c r="K83" s="6">
        <v>22871</v>
      </c>
      <c r="L83" s="6">
        <v>20212</v>
      </c>
    </row>
    <row r="84" spans="1:12" ht="45">
      <c r="A84" s="7" t="s">
        <v>11</v>
      </c>
      <c r="B84" s="5"/>
      <c r="C84" s="6">
        <v>3483</v>
      </c>
      <c r="D84" s="6">
        <v>3916</v>
      </c>
      <c r="E84" s="6">
        <v>3870</v>
      </c>
      <c r="F84" s="6">
        <v>3578</v>
      </c>
      <c r="G84" s="6">
        <v>3649</v>
      </c>
      <c r="H84" s="6">
        <v>3731</v>
      </c>
      <c r="I84" s="6">
        <v>3824</v>
      </c>
      <c r="J84" s="6">
        <v>3622</v>
      </c>
      <c r="K84" s="6">
        <v>4206</v>
      </c>
      <c r="L84" s="14" t="s">
        <v>12</v>
      </c>
    </row>
    <row r="85" spans="1:12" ht="22.5">
      <c r="A85" s="7" t="s">
        <v>13</v>
      </c>
      <c r="B85" s="5"/>
      <c r="C85" s="6">
        <v>1573</v>
      </c>
      <c r="D85" s="6">
        <v>1724</v>
      </c>
      <c r="E85" s="6">
        <v>1680</v>
      </c>
      <c r="F85" s="6">
        <v>1743</v>
      </c>
      <c r="G85" s="6">
        <v>1860</v>
      </c>
      <c r="H85" s="6">
        <v>1875</v>
      </c>
      <c r="I85" s="6">
        <v>1820</v>
      </c>
      <c r="J85" s="6">
        <v>2358</v>
      </c>
      <c r="K85" s="6">
        <v>2545</v>
      </c>
      <c r="L85" s="6">
        <v>2854</v>
      </c>
    </row>
    <row r="86" spans="1:12" ht="56.25">
      <c r="A86" s="7" t="s">
        <v>14</v>
      </c>
      <c r="B86" s="5"/>
      <c r="C86" s="6">
        <v>5029</v>
      </c>
      <c r="D86" s="6">
        <v>5404</v>
      </c>
      <c r="E86" s="6">
        <v>5178</v>
      </c>
      <c r="F86" s="6">
        <v>5058</v>
      </c>
      <c r="G86" s="6">
        <v>5700</v>
      </c>
      <c r="H86" s="6">
        <v>6206</v>
      </c>
      <c r="I86" s="6">
        <v>6220</v>
      </c>
      <c r="J86" s="6">
        <v>6497</v>
      </c>
      <c r="K86" s="6">
        <v>6618</v>
      </c>
      <c r="L86" s="14" t="s">
        <v>12</v>
      </c>
    </row>
    <row r="87" spans="1:12" ht="22.5">
      <c r="A87" s="7" t="s">
        <v>15</v>
      </c>
      <c r="B87" s="5"/>
      <c r="C87" s="8">
        <v>363</v>
      </c>
      <c r="D87" s="8">
        <v>347</v>
      </c>
      <c r="E87" s="8">
        <v>309</v>
      </c>
      <c r="F87" s="8">
        <v>295</v>
      </c>
      <c r="G87" s="8">
        <v>295</v>
      </c>
      <c r="H87" s="8">
        <v>308</v>
      </c>
      <c r="I87" s="8">
        <v>110</v>
      </c>
      <c r="J87" s="8">
        <v>339</v>
      </c>
      <c r="K87" s="8">
        <v>318</v>
      </c>
      <c r="L87" s="14" t="s">
        <v>12</v>
      </c>
    </row>
    <row r="88" spans="1:12" ht="56.25">
      <c r="A88" s="7" t="s">
        <v>16</v>
      </c>
      <c r="B88" s="5"/>
      <c r="C88" s="8">
        <v>549</v>
      </c>
      <c r="D88" s="8">
        <v>530</v>
      </c>
      <c r="E88" s="8">
        <v>567</v>
      </c>
      <c r="F88" s="8">
        <v>944</v>
      </c>
      <c r="G88" s="8">
        <v>905</v>
      </c>
      <c r="H88" s="8">
        <v>904</v>
      </c>
      <c r="I88" s="8">
        <v>675</v>
      </c>
      <c r="J88" s="8">
        <v>652</v>
      </c>
      <c r="K88" s="8">
        <v>699</v>
      </c>
      <c r="L88" s="14" t="s">
        <v>12</v>
      </c>
    </row>
    <row r="89" spans="1:12" ht="33.75">
      <c r="A89" s="17" t="s">
        <v>17</v>
      </c>
      <c r="B89" s="2"/>
      <c r="C89" s="3">
        <v>1038</v>
      </c>
      <c r="D89" s="3">
        <v>1075</v>
      </c>
      <c r="E89" s="3">
        <v>1298</v>
      </c>
      <c r="F89" s="3">
        <v>1454</v>
      </c>
      <c r="G89" s="3">
        <v>1476</v>
      </c>
      <c r="H89" s="3">
        <v>1549</v>
      </c>
      <c r="I89" s="3">
        <v>1684</v>
      </c>
      <c r="J89" s="3">
        <v>2198</v>
      </c>
      <c r="K89" s="3">
        <v>2354</v>
      </c>
      <c r="L89" s="19" t="s">
        <v>12</v>
      </c>
    </row>
    <row r="90" spans="1:12">
      <c r="A90" s="20" t="s">
        <v>18</v>
      </c>
      <c r="C90" s="21">
        <f t="shared" ref="C90:K90" si="12">SUM(C88,C86)/C80</f>
        <v>0.19080522679072312</v>
      </c>
      <c r="D90" s="21">
        <f t="shared" si="12"/>
        <v>0.18559989991242337</v>
      </c>
      <c r="E90" s="21">
        <f t="shared" si="12"/>
        <v>0.17849375504877898</v>
      </c>
      <c r="F90" s="21">
        <f t="shared" si="12"/>
        <v>0.1809902900910681</v>
      </c>
      <c r="G90" s="21">
        <f t="shared" si="12"/>
        <v>0.18582079054719369</v>
      </c>
      <c r="H90" s="21">
        <f t="shared" si="12"/>
        <v>0.1808700076316459</v>
      </c>
      <c r="I90" s="21">
        <f t="shared" si="12"/>
        <v>0.1733152351506925</v>
      </c>
      <c r="J90" s="21">
        <f t="shared" si="12"/>
        <v>0.15201582036233732</v>
      </c>
      <c r="K90" s="21">
        <f t="shared" si="12"/>
        <v>0.13951492964191739</v>
      </c>
    </row>
    <row r="91" spans="1:12">
      <c r="A91" s="23" t="s">
        <v>28</v>
      </c>
      <c r="C91">
        <v>2014</v>
      </c>
      <c r="D91">
        <v>2015</v>
      </c>
      <c r="E91">
        <v>2016</v>
      </c>
      <c r="F91">
        <v>2017</v>
      </c>
      <c r="G91">
        <v>2018</v>
      </c>
      <c r="H91">
        <v>2019</v>
      </c>
      <c r="I91">
        <v>2020</v>
      </c>
      <c r="J91">
        <v>2021</v>
      </c>
      <c r="K91">
        <v>2022</v>
      </c>
      <c r="L91" t="s">
        <v>1</v>
      </c>
    </row>
    <row r="92" spans="1:12" ht="22.5">
      <c r="A92" s="1" t="s">
        <v>2</v>
      </c>
      <c r="B92" s="2"/>
      <c r="C92" s="3">
        <v>35317</v>
      </c>
      <c r="D92" s="3">
        <v>38835</v>
      </c>
      <c r="E92" s="3">
        <v>39192</v>
      </c>
      <c r="F92" s="3">
        <v>42777</v>
      </c>
      <c r="G92" s="3">
        <v>43449</v>
      </c>
      <c r="H92" s="3">
        <v>48353</v>
      </c>
      <c r="I92" s="3">
        <v>49404</v>
      </c>
      <c r="J92" s="3">
        <v>49273</v>
      </c>
      <c r="K92" s="3">
        <v>60668</v>
      </c>
    </row>
    <row r="93" spans="1:12" ht="22.5">
      <c r="A93" s="4" t="s">
        <v>3</v>
      </c>
      <c r="B93" s="5"/>
      <c r="C93" s="6">
        <v>22242</v>
      </c>
      <c r="D93" s="6">
        <v>24692</v>
      </c>
      <c r="E93" s="6">
        <v>24722</v>
      </c>
      <c r="F93" s="6">
        <v>27316</v>
      </c>
      <c r="G93" s="6">
        <v>26946</v>
      </c>
      <c r="H93" s="6">
        <v>29927</v>
      </c>
      <c r="I93" s="6">
        <v>30120</v>
      </c>
      <c r="J93" s="6">
        <v>32258</v>
      </c>
      <c r="K93" s="6">
        <v>40045</v>
      </c>
      <c r="L93" s="6">
        <v>50574</v>
      </c>
    </row>
    <row r="94" spans="1:12" ht="33.75">
      <c r="A94" s="7" t="s">
        <v>4</v>
      </c>
      <c r="B94" s="5"/>
      <c r="C94" s="8">
        <v>-112.74</v>
      </c>
      <c r="D94" s="8">
        <v>-235.72</v>
      </c>
      <c r="E94" s="8">
        <v>-195.38</v>
      </c>
      <c r="F94" s="8">
        <v>593</v>
      </c>
      <c r="G94" s="6">
        <v>1028</v>
      </c>
      <c r="H94" s="8">
        <v>-203.19</v>
      </c>
      <c r="I94" s="8">
        <v>-703.13</v>
      </c>
      <c r="J94" s="8">
        <v>-645.27</v>
      </c>
      <c r="K94" s="8">
        <v>-686</v>
      </c>
      <c r="L94" s="8">
        <v>-102.57</v>
      </c>
    </row>
    <row r="95" spans="1:12" ht="22.5">
      <c r="A95" s="7" t="s">
        <v>10</v>
      </c>
      <c r="B95" s="5"/>
      <c r="C95" s="6">
        <v>13353</v>
      </c>
      <c r="D95" s="6">
        <v>15008</v>
      </c>
      <c r="E95" s="6">
        <v>13764</v>
      </c>
      <c r="F95" s="6">
        <v>15457</v>
      </c>
      <c r="G95" s="6">
        <v>14828</v>
      </c>
      <c r="H95" s="6">
        <v>17624</v>
      </c>
      <c r="I95" s="6">
        <v>18049</v>
      </c>
      <c r="J95" s="6">
        <v>20777</v>
      </c>
      <c r="K95" s="6">
        <v>27071</v>
      </c>
      <c r="L95" s="6">
        <v>19352</v>
      </c>
    </row>
    <row r="96" spans="1:12" ht="45">
      <c r="A96" s="7" t="s">
        <v>11</v>
      </c>
      <c r="B96" s="5"/>
      <c r="C96" s="6">
        <v>1497</v>
      </c>
      <c r="D96" s="6">
        <v>1669</v>
      </c>
      <c r="E96" s="6">
        <v>1722</v>
      </c>
      <c r="F96" s="6">
        <v>1849</v>
      </c>
      <c r="G96" s="6">
        <v>1877</v>
      </c>
      <c r="H96" s="6">
        <v>2047</v>
      </c>
      <c r="I96" s="6">
        <v>2098</v>
      </c>
      <c r="J96" s="6">
        <v>1751</v>
      </c>
      <c r="K96" s="6">
        <v>2082</v>
      </c>
      <c r="L96" s="14" t="s">
        <v>12</v>
      </c>
    </row>
    <row r="97" spans="1:12" ht="22.5">
      <c r="A97" s="7" t="s">
        <v>13</v>
      </c>
      <c r="B97" s="5"/>
      <c r="C97" s="6">
        <v>2504</v>
      </c>
      <c r="D97" s="6">
        <v>2772</v>
      </c>
      <c r="E97" s="6">
        <v>3441</v>
      </c>
      <c r="F97" s="6">
        <v>3632</v>
      </c>
      <c r="G97" s="6">
        <v>3761</v>
      </c>
      <c r="H97" s="6">
        <v>4178</v>
      </c>
      <c r="I97" s="6">
        <v>4296</v>
      </c>
      <c r="J97" s="6">
        <v>4463</v>
      </c>
      <c r="K97" s="6">
        <v>4891</v>
      </c>
      <c r="L97" s="6">
        <v>5561</v>
      </c>
    </row>
    <row r="98" spans="1:12" ht="56.25">
      <c r="A98" s="7" t="s">
        <v>14</v>
      </c>
      <c r="B98" s="5"/>
      <c r="C98" s="6">
        <v>1951</v>
      </c>
      <c r="D98" s="6">
        <v>2039</v>
      </c>
      <c r="E98" s="6">
        <v>2170</v>
      </c>
      <c r="F98" s="6">
        <v>2086</v>
      </c>
      <c r="G98" s="6">
        <v>2164</v>
      </c>
      <c r="H98" s="6">
        <v>2564</v>
      </c>
      <c r="I98" s="6">
        <v>2626</v>
      </c>
      <c r="J98" s="6">
        <v>2794</v>
      </c>
      <c r="K98" s="6">
        <v>3157</v>
      </c>
      <c r="L98" s="14" t="s">
        <v>12</v>
      </c>
    </row>
    <row r="99" spans="1:12" ht="22.5">
      <c r="A99" s="7" t="s">
        <v>15</v>
      </c>
      <c r="B99" s="5"/>
      <c r="C99" s="8">
        <v>645</v>
      </c>
      <c r="D99" s="8">
        <v>611</v>
      </c>
      <c r="E99" s="8">
        <v>572</v>
      </c>
      <c r="F99" s="8">
        <v>584</v>
      </c>
      <c r="G99" s="8">
        <v>654</v>
      </c>
      <c r="H99" s="8">
        <v>747</v>
      </c>
      <c r="I99" s="8">
        <v>781</v>
      </c>
      <c r="J99" s="8">
        <v>700</v>
      </c>
      <c r="K99" s="8">
        <v>890</v>
      </c>
      <c r="L99" s="14" t="s">
        <v>12</v>
      </c>
    </row>
    <row r="100" spans="1:12" ht="56.25">
      <c r="A100" s="7" t="s">
        <v>16</v>
      </c>
      <c r="B100" s="5"/>
      <c r="C100" s="6">
        <v>1314</v>
      </c>
      <c r="D100" s="6">
        <v>1707</v>
      </c>
      <c r="E100" s="6">
        <v>1957</v>
      </c>
      <c r="F100" s="6">
        <v>1935</v>
      </c>
      <c r="G100" s="6">
        <v>1619</v>
      </c>
      <c r="H100" s="6">
        <v>1797</v>
      </c>
      <c r="I100" s="6">
        <v>1675</v>
      </c>
      <c r="J100" s="6">
        <v>1280</v>
      </c>
      <c r="K100" s="6">
        <v>1509</v>
      </c>
      <c r="L100" s="14" t="s">
        <v>12</v>
      </c>
    </row>
    <row r="101" spans="1:12" ht="33.75">
      <c r="A101" s="17" t="s">
        <v>17</v>
      </c>
      <c r="B101" s="2"/>
      <c r="C101" s="3">
        <v>1091</v>
      </c>
      <c r="D101" s="3">
        <v>1123</v>
      </c>
      <c r="E101" s="3">
        <v>1291</v>
      </c>
      <c r="F101" s="3">
        <v>1180</v>
      </c>
      <c r="G101" s="3">
        <v>1016</v>
      </c>
      <c r="H101" s="3">
        <v>1175</v>
      </c>
      <c r="I101" s="3">
        <v>1298</v>
      </c>
      <c r="J101" s="3">
        <v>1139</v>
      </c>
      <c r="K101" s="3">
        <v>1132</v>
      </c>
      <c r="L101" s="19" t="s">
        <v>12</v>
      </c>
    </row>
    <row r="102" spans="1:12">
      <c r="A102" s="20" t="s">
        <v>18</v>
      </c>
      <c r="C102" s="21">
        <f t="shared" ref="C102:K102" si="13">SUM(C100,C98)/C92</f>
        <v>9.2448395956621451E-2</v>
      </c>
      <c r="D102" s="21">
        <f t="shared" si="13"/>
        <v>9.6459379425775718E-2</v>
      </c>
      <c r="E102" s="21">
        <f t="shared" si="13"/>
        <v>0.10530210246989181</v>
      </c>
      <c r="F102" s="21">
        <f t="shared" si="13"/>
        <v>9.3999111672160268E-2</v>
      </c>
      <c r="G102" s="21">
        <f t="shared" si="13"/>
        <v>8.7067596492439406E-2</v>
      </c>
      <c r="H102" s="21">
        <f t="shared" si="13"/>
        <v>9.0190887845635226E-2</v>
      </c>
      <c r="I102" s="21">
        <f t="shared" si="13"/>
        <v>8.7057728119180638E-2</v>
      </c>
      <c r="J102" s="21">
        <f t="shared" si="13"/>
        <v>8.2682199176019322E-2</v>
      </c>
      <c r="K102" s="21">
        <f t="shared" si="13"/>
        <v>7.6910397573679692E-2</v>
      </c>
    </row>
    <row r="103" spans="1:12">
      <c r="A103" s="23" t="s">
        <v>29</v>
      </c>
      <c r="C103">
        <v>2014</v>
      </c>
      <c r="D103">
        <v>2015</v>
      </c>
      <c r="E103">
        <v>2016</v>
      </c>
      <c r="F103">
        <v>2017</v>
      </c>
      <c r="G103">
        <v>2018</v>
      </c>
      <c r="H103">
        <v>2019</v>
      </c>
      <c r="I103">
        <v>2020</v>
      </c>
      <c r="J103">
        <v>2021</v>
      </c>
      <c r="K103">
        <v>2022</v>
      </c>
      <c r="L103" t="s">
        <v>1</v>
      </c>
    </row>
    <row r="104" spans="1:12" ht="22.5">
      <c r="A104" s="1" t="s">
        <v>2</v>
      </c>
      <c r="B104" s="2"/>
      <c r="C104" s="3">
        <v>4687</v>
      </c>
      <c r="D104" s="3">
        <v>5733</v>
      </c>
      <c r="E104" s="3">
        <v>6017</v>
      </c>
      <c r="F104" s="3">
        <v>5918</v>
      </c>
      <c r="G104" s="3">
        <v>6322</v>
      </c>
      <c r="H104" s="3">
        <v>7334</v>
      </c>
      <c r="I104" s="3">
        <v>7315</v>
      </c>
      <c r="J104" s="3">
        <v>8048</v>
      </c>
      <c r="K104" s="3">
        <v>9512</v>
      </c>
    </row>
    <row r="105" spans="1:12" ht="22.5">
      <c r="A105" s="4" t="s">
        <v>3</v>
      </c>
      <c r="B105" s="5"/>
      <c r="C105" s="6">
        <v>3939</v>
      </c>
      <c r="D105" s="6">
        <v>4863</v>
      </c>
      <c r="E105" s="6">
        <v>4966</v>
      </c>
      <c r="F105" s="6">
        <v>4759</v>
      </c>
      <c r="G105" s="6">
        <v>5186</v>
      </c>
      <c r="H105" s="6">
        <v>6008</v>
      </c>
      <c r="I105" s="6">
        <v>5849</v>
      </c>
      <c r="J105" s="6">
        <v>6460</v>
      </c>
      <c r="K105" s="6">
        <v>7834</v>
      </c>
      <c r="L105" s="6">
        <v>7954</v>
      </c>
    </row>
    <row r="106" spans="1:12" ht="33.75">
      <c r="A106" s="7" t="s">
        <v>4</v>
      </c>
      <c r="B106" s="5"/>
      <c r="C106" s="8">
        <v>45.21</v>
      </c>
      <c r="D106" s="8">
        <v>-109.53</v>
      </c>
      <c r="E106" s="8">
        <v>60.1</v>
      </c>
      <c r="F106" s="8">
        <v>-56.67</v>
      </c>
      <c r="G106" s="8">
        <v>-220</v>
      </c>
      <c r="H106" s="8">
        <v>-123</v>
      </c>
      <c r="I106" s="8">
        <v>140</v>
      </c>
      <c r="J106" s="8">
        <v>47</v>
      </c>
      <c r="K106" s="8">
        <v>-116</v>
      </c>
      <c r="L106" s="8">
        <v>161</v>
      </c>
    </row>
    <row r="107" spans="1:12" ht="22.5">
      <c r="A107" s="7" t="s">
        <v>10</v>
      </c>
      <c r="B107" s="5"/>
      <c r="C107" s="6">
        <v>1880</v>
      </c>
      <c r="D107" s="6">
        <v>2722</v>
      </c>
      <c r="E107" s="6">
        <v>2537</v>
      </c>
      <c r="F107" s="6">
        <v>2430</v>
      </c>
      <c r="G107" s="6">
        <v>3128</v>
      </c>
      <c r="H107" s="6">
        <v>3627</v>
      </c>
      <c r="I107" s="6">
        <v>3072</v>
      </c>
      <c r="J107" s="6">
        <v>3756</v>
      </c>
      <c r="K107" s="6">
        <v>4992</v>
      </c>
      <c r="L107" s="6">
        <v>4649</v>
      </c>
    </row>
    <row r="108" spans="1:12" ht="45">
      <c r="A108" s="7" t="s">
        <v>11</v>
      </c>
      <c r="B108" s="5"/>
      <c r="C108" s="8">
        <v>702</v>
      </c>
      <c r="D108" s="8">
        <v>766</v>
      </c>
      <c r="E108" s="8">
        <v>741</v>
      </c>
      <c r="F108" s="8">
        <v>733</v>
      </c>
      <c r="G108" s="8">
        <v>770</v>
      </c>
      <c r="H108" s="8">
        <v>869</v>
      </c>
      <c r="I108" s="8">
        <v>899</v>
      </c>
      <c r="J108" s="8">
        <v>822</v>
      </c>
      <c r="K108" s="8">
        <v>930</v>
      </c>
      <c r="L108" s="14" t="s">
        <v>12</v>
      </c>
    </row>
    <row r="109" spans="1:12" ht="22.5">
      <c r="A109" s="7" t="s">
        <v>13</v>
      </c>
      <c r="B109" s="5"/>
      <c r="C109" s="8">
        <v>285</v>
      </c>
      <c r="D109" s="8">
        <v>325</v>
      </c>
      <c r="E109" s="8">
        <v>373</v>
      </c>
      <c r="F109" s="8">
        <v>404</v>
      </c>
      <c r="G109" s="8">
        <v>422</v>
      </c>
      <c r="H109" s="8">
        <v>466</v>
      </c>
      <c r="I109" s="8">
        <v>478</v>
      </c>
      <c r="J109" s="8">
        <v>570</v>
      </c>
      <c r="K109" s="8">
        <v>586</v>
      </c>
      <c r="L109" s="8">
        <v>653</v>
      </c>
    </row>
    <row r="110" spans="1:12" ht="56.25">
      <c r="A110" s="7" t="s">
        <v>14</v>
      </c>
      <c r="B110" s="5"/>
      <c r="C110" s="8">
        <v>763</v>
      </c>
      <c r="D110" s="8">
        <v>874</v>
      </c>
      <c r="E110" s="8">
        <v>928</v>
      </c>
      <c r="F110" s="8">
        <v>890</v>
      </c>
      <c r="G110" s="8">
        <v>827</v>
      </c>
      <c r="H110" s="8">
        <v>946</v>
      </c>
      <c r="I110" s="6">
        <v>1025</v>
      </c>
      <c r="J110" s="6">
        <v>1003</v>
      </c>
      <c r="K110" s="6">
        <v>1150</v>
      </c>
      <c r="L110" s="14" t="s">
        <v>12</v>
      </c>
    </row>
    <row r="111" spans="1:12" ht="22.5">
      <c r="A111" s="7" t="s">
        <v>15</v>
      </c>
      <c r="B111" s="5"/>
      <c r="C111" s="8">
        <v>33.01</v>
      </c>
      <c r="D111" s="8">
        <v>31.7</v>
      </c>
      <c r="E111" s="8">
        <v>31.06</v>
      </c>
      <c r="F111" s="8">
        <v>29.32</v>
      </c>
      <c r="G111" s="8">
        <v>34</v>
      </c>
      <c r="H111" s="8">
        <v>37</v>
      </c>
      <c r="I111" s="8">
        <v>36</v>
      </c>
      <c r="J111" s="8">
        <v>27</v>
      </c>
      <c r="K111" s="8">
        <v>32</v>
      </c>
      <c r="L111" s="14" t="s">
        <v>12</v>
      </c>
    </row>
    <row r="112" spans="1:12" ht="56.25">
      <c r="A112" s="7" t="s">
        <v>16</v>
      </c>
      <c r="B112" s="5"/>
      <c r="C112" s="8">
        <v>197</v>
      </c>
      <c r="D112" s="8">
        <v>212</v>
      </c>
      <c r="E112" s="8">
        <v>209</v>
      </c>
      <c r="F112" s="8">
        <v>264</v>
      </c>
      <c r="G112" s="8">
        <v>151</v>
      </c>
      <c r="H112" s="8">
        <v>105</v>
      </c>
      <c r="I112" s="8">
        <v>115</v>
      </c>
      <c r="J112" s="8">
        <v>106</v>
      </c>
      <c r="K112" s="8">
        <v>127</v>
      </c>
      <c r="L112" s="14" t="s">
        <v>12</v>
      </c>
    </row>
    <row r="113" spans="1:12" ht="33.75">
      <c r="A113" s="17" t="s">
        <v>17</v>
      </c>
      <c r="B113" s="2"/>
      <c r="C113" s="18">
        <v>34.6</v>
      </c>
      <c r="D113" s="18">
        <v>41.64</v>
      </c>
      <c r="E113" s="18">
        <v>86.37</v>
      </c>
      <c r="F113" s="18">
        <v>65.59</v>
      </c>
      <c r="G113" s="18">
        <v>74</v>
      </c>
      <c r="H113" s="18">
        <v>81</v>
      </c>
      <c r="I113" s="18">
        <v>84</v>
      </c>
      <c r="J113" s="18">
        <v>129</v>
      </c>
      <c r="K113" s="18">
        <v>133</v>
      </c>
      <c r="L113" s="19" t="s">
        <v>12</v>
      </c>
    </row>
    <row r="114" spans="1:12">
      <c r="A114" s="20" t="s">
        <v>18</v>
      </c>
      <c r="C114" s="21">
        <f t="shared" ref="C114:K114" si="14">SUM(C112,C110)/C104</f>
        <v>0.20482184766375081</v>
      </c>
      <c r="D114" s="21">
        <f t="shared" si="14"/>
        <v>0.18942961800104657</v>
      </c>
      <c r="E114" s="21">
        <f t="shared" si="14"/>
        <v>0.18896460029915241</v>
      </c>
      <c r="F114" s="21">
        <f t="shared" si="14"/>
        <v>0.19499831023994593</v>
      </c>
      <c r="G114" s="21">
        <f t="shared" si="14"/>
        <v>0.15469788041758936</v>
      </c>
      <c r="H114" s="21">
        <f t="shared" si="14"/>
        <v>0.14330515407690209</v>
      </c>
      <c r="I114" s="21">
        <f t="shared" si="14"/>
        <v>0.15584415584415584</v>
      </c>
      <c r="J114" s="21">
        <f t="shared" si="14"/>
        <v>0.13779821073558648</v>
      </c>
      <c r="K114" s="21">
        <f t="shared" si="14"/>
        <v>0.13425147182506308</v>
      </c>
    </row>
    <row r="115" spans="1:12">
      <c r="A115" s="20" t="s">
        <v>19</v>
      </c>
      <c r="C115" s="21">
        <f>C109/C104</f>
        <v>6.0806486025176021E-2</v>
      </c>
      <c r="D115" s="21">
        <f t="shared" ref="D115:K115" si="15">D109/D104</f>
        <v>5.6689342403628121E-2</v>
      </c>
      <c r="E115" s="21">
        <f t="shared" si="15"/>
        <v>6.1991025427954129E-2</v>
      </c>
      <c r="F115" s="21">
        <f t="shared" si="15"/>
        <v>6.8266306184521799E-2</v>
      </c>
      <c r="G115" s="21">
        <f t="shared" si="15"/>
        <v>6.6751028155646944E-2</v>
      </c>
      <c r="H115" s="21">
        <f t="shared" si="15"/>
        <v>6.3539678211071718E-2</v>
      </c>
      <c r="I115" s="21">
        <f t="shared" si="15"/>
        <v>6.5345181134654817E-2</v>
      </c>
      <c r="J115" s="21">
        <f t="shared" si="15"/>
        <v>7.0825049701789267E-2</v>
      </c>
      <c r="K115" s="21">
        <f t="shared" si="15"/>
        <v>6.1606391925988227E-2</v>
      </c>
    </row>
    <row r="116" spans="1:12">
      <c r="A116" s="23" t="s">
        <v>30</v>
      </c>
      <c r="C116">
        <v>2014</v>
      </c>
      <c r="D116">
        <v>2015</v>
      </c>
      <c r="E116">
        <v>2016</v>
      </c>
      <c r="F116">
        <v>2017</v>
      </c>
      <c r="G116">
        <v>2018</v>
      </c>
      <c r="H116">
        <v>2019</v>
      </c>
      <c r="I116">
        <v>2020</v>
      </c>
      <c r="J116">
        <v>2021</v>
      </c>
      <c r="K116">
        <v>2022</v>
      </c>
      <c r="L116" t="s">
        <v>1</v>
      </c>
    </row>
    <row r="117" spans="1:12" ht="22.5">
      <c r="A117" s="1" t="s">
        <v>2</v>
      </c>
      <c r="B117" s="2"/>
      <c r="C117" s="3">
        <v>7075</v>
      </c>
      <c r="D117" s="3">
        <v>7827</v>
      </c>
      <c r="E117" s="3">
        <v>7780</v>
      </c>
      <c r="F117" s="3">
        <v>7614</v>
      </c>
      <c r="G117" s="3">
        <v>7722</v>
      </c>
      <c r="H117" s="3">
        <v>8515</v>
      </c>
      <c r="I117" s="3">
        <v>8685</v>
      </c>
      <c r="J117" s="3">
        <v>9562</v>
      </c>
      <c r="K117" s="3">
        <v>10889</v>
      </c>
    </row>
    <row r="118" spans="1:12" ht="22.5">
      <c r="A118" s="4" t="s">
        <v>3</v>
      </c>
      <c r="B118" s="5"/>
      <c r="C118" s="6">
        <v>5915</v>
      </c>
      <c r="D118" s="6">
        <v>6511</v>
      </c>
      <c r="E118" s="6">
        <v>6261</v>
      </c>
      <c r="F118" s="6">
        <v>6106</v>
      </c>
      <c r="G118" s="6">
        <v>6107</v>
      </c>
      <c r="H118" s="6">
        <v>6778</v>
      </c>
      <c r="I118" s="6">
        <v>6895</v>
      </c>
      <c r="J118" s="6">
        <v>7562</v>
      </c>
      <c r="K118" s="6">
        <v>8638</v>
      </c>
      <c r="L118" s="6">
        <v>9366</v>
      </c>
    </row>
    <row r="119" spans="1:12" ht="33.75">
      <c r="A119" s="7" t="s">
        <v>4</v>
      </c>
      <c r="B119" s="5"/>
      <c r="C119" s="8">
        <v>-43.69</v>
      </c>
      <c r="D119" s="8">
        <v>-25.62</v>
      </c>
      <c r="E119" s="8">
        <v>-70.53</v>
      </c>
      <c r="F119" s="8">
        <v>-23.02</v>
      </c>
      <c r="G119" s="8">
        <v>-65.930000000000007</v>
      </c>
      <c r="H119" s="8">
        <v>12.64</v>
      </c>
      <c r="I119" s="8">
        <v>-65.040000000000006</v>
      </c>
      <c r="J119" s="8">
        <v>-207.2</v>
      </c>
      <c r="K119" s="8">
        <v>-8.5500000000000007</v>
      </c>
      <c r="L119" s="8">
        <v>-90.79</v>
      </c>
    </row>
    <row r="120" spans="1:12" ht="22.5">
      <c r="A120" s="7" t="s">
        <v>10</v>
      </c>
      <c r="B120" s="5"/>
      <c r="C120" s="6">
        <v>2413</v>
      </c>
      <c r="D120" s="6">
        <v>2634</v>
      </c>
      <c r="E120" s="6">
        <v>2740</v>
      </c>
      <c r="F120" s="6">
        <v>2657</v>
      </c>
      <c r="G120" s="6">
        <v>2774</v>
      </c>
      <c r="H120" s="6">
        <v>3066</v>
      </c>
      <c r="I120" s="6">
        <v>3137</v>
      </c>
      <c r="J120" s="6">
        <v>3762</v>
      </c>
      <c r="K120" s="6">
        <v>4135</v>
      </c>
      <c r="L120" s="6">
        <v>5307</v>
      </c>
    </row>
    <row r="121" spans="1:12" ht="45">
      <c r="A121" s="7" t="s">
        <v>11</v>
      </c>
      <c r="B121" s="5"/>
      <c r="C121" s="6">
        <v>1123</v>
      </c>
      <c r="D121" s="6">
        <v>1210</v>
      </c>
      <c r="E121" s="6">
        <v>1180</v>
      </c>
      <c r="F121" s="6">
        <v>1292</v>
      </c>
      <c r="G121" s="6">
        <v>1249</v>
      </c>
      <c r="H121" s="6">
        <v>1363</v>
      </c>
      <c r="I121" s="6">
        <v>1424</v>
      </c>
      <c r="J121" s="6">
        <v>1388</v>
      </c>
      <c r="K121" s="6">
        <v>1695</v>
      </c>
      <c r="L121" s="14" t="s">
        <v>12</v>
      </c>
    </row>
    <row r="122" spans="1:12" ht="22.5">
      <c r="A122" s="7" t="s">
        <v>13</v>
      </c>
      <c r="B122" s="5"/>
      <c r="C122" s="8">
        <v>588</v>
      </c>
      <c r="D122" s="8">
        <v>669</v>
      </c>
      <c r="E122" s="8">
        <v>770</v>
      </c>
      <c r="F122" s="8">
        <v>762</v>
      </c>
      <c r="G122" s="8">
        <v>778</v>
      </c>
      <c r="H122" s="8">
        <v>922</v>
      </c>
      <c r="I122" s="8">
        <v>930</v>
      </c>
      <c r="J122" s="6">
        <v>1015</v>
      </c>
      <c r="K122" s="6">
        <v>1060</v>
      </c>
      <c r="L122" s="6">
        <v>1137</v>
      </c>
    </row>
    <row r="123" spans="1:12" ht="56.25">
      <c r="A123" s="7" t="s">
        <v>14</v>
      </c>
      <c r="B123" s="5"/>
      <c r="C123" s="6">
        <v>1263</v>
      </c>
      <c r="D123" s="6">
        <v>1380</v>
      </c>
      <c r="E123" s="8">
        <v>995</v>
      </c>
      <c r="F123" s="8">
        <v>899</v>
      </c>
      <c r="G123" s="8">
        <v>842</v>
      </c>
      <c r="H123" s="8">
        <v>871</v>
      </c>
      <c r="I123" s="8">
        <v>950</v>
      </c>
      <c r="J123" s="6">
        <v>1119</v>
      </c>
      <c r="K123" s="6">
        <v>1192</v>
      </c>
      <c r="L123" s="14" t="s">
        <v>12</v>
      </c>
    </row>
    <row r="124" spans="1:12" ht="22.5">
      <c r="A124" s="7" t="s">
        <v>15</v>
      </c>
      <c r="B124" s="5"/>
      <c r="C124" s="8">
        <v>80.47</v>
      </c>
      <c r="D124" s="8">
        <v>90.35</v>
      </c>
      <c r="E124" s="8">
        <v>84</v>
      </c>
      <c r="F124" s="8">
        <v>85.79</v>
      </c>
      <c r="G124" s="8">
        <v>92.07</v>
      </c>
      <c r="H124" s="8">
        <v>104</v>
      </c>
      <c r="I124" s="8">
        <v>105</v>
      </c>
      <c r="J124" s="8">
        <v>102</v>
      </c>
      <c r="K124" s="8">
        <v>127</v>
      </c>
      <c r="L124" s="14" t="s">
        <v>12</v>
      </c>
    </row>
    <row r="125" spans="1:12" ht="56.25">
      <c r="A125" s="7" t="s">
        <v>16</v>
      </c>
      <c r="B125" s="5"/>
      <c r="C125" s="8">
        <v>471</v>
      </c>
      <c r="D125" s="8">
        <v>509</v>
      </c>
      <c r="E125" s="8">
        <v>540</v>
      </c>
      <c r="F125" s="8">
        <v>261</v>
      </c>
      <c r="G125" s="8">
        <v>291</v>
      </c>
      <c r="H125" s="8">
        <v>308</v>
      </c>
      <c r="I125" s="8">
        <v>271</v>
      </c>
      <c r="J125" s="8">
        <v>262</v>
      </c>
      <c r="K125" s="8">
        <v>284</v>
      </c>
      <c r="L125" s="14" t="s">
        <v>12</v>
      </c>
    </row>
    <row r="126" spans="1:12" ht="33.75">
      <c r="A126" s="17" t="s">
        <v>17</v>
      </c>
      <c r="B126" s="2"/>
      <c r="C126" s="18">
        <v>20.32</v>
      </c>
      <c r="D126" s="18">
        <v>44.45</v>
      </c>
      <c r="E126" s="18">
        <v>23.64</v>
      </c>
      <c r="F126" s="18">
        <v>174</v>
      </c>
      <c r="G126" s="18">
        <v>147</v>
      </c>
      <c r="H126" s="18">
        <v>133</v>
      </c>
      <c r="I126" s="18">
        <v>142</v>
      </c>
      <c r="J126" s="18">
        <v>121</v>
      </c>
      <c r="K126" s="18">
        <v>154</v>
      </c>
      <c r="L126" s="19" t="s">
        <v>12</v>
      </c>
    </row>
    <row r="127" spans="1:12">
      <c r="A127" s="20" t="s">
        <v>18</v>
      </c>
      <c r="C127" s="21">
        <f t="shared" ref="C127:K127" si="16">SUM(C125,C123)/C117</f>
        <v>0.24508833922261483</v>
      </c>
      <c r="D127" s="21">
        <f t="shared" si="16"/>
        <v>0.24134406541459053</v>
      </c>
      <c r="E127" s="21">
        <f t="shared" si="16"/>
        <v>0.19730077120822623</v>
      </c>
      <c r="F127" s="21">
        <f t="shared" si="16"/>
        <v>0.15235093249277645</v>
      </c>
      <c r="G127" s="21">
        <f t="shared" si="16"/>
        <v>0.14672364672364671</v>
      </c>
      <c r="H127" s="21">
        <f t="shared" si="16"/>
        <v>0.13846153846153847</v>
      </c>
      <c r="I127" s="21">
        <f t="shared" si="16"/>
        <v>0.14058721934369603</v>
      </c>
      <c r="J127" s="21">
        <f t="shared" si="16"/>
        <v>0.14442585233214808</v>
      </c>
      <c r="K127" s="21">
        <f t="shared" si="16"/>
        <v>0.1355496372485995</v>
      </c>
    </row>
    <row r="128" spans="1:12">
      <c r="A128" s="20" t="s">
        <v>19</v>
      </c>
      <c r="C128" s="21">
        <f>C122/C117</f>
        <v>8.3109540636042409E-2</v>
      </c>
      <c r="D128" s="21">
        <f t="shared" ref="D128:K128" si="17">D122/D117</f>
        <v>8.5473361441165199E-2</v>
      </c>
      <c r="E128" s="21">
        <f t="shared" si="17"/>
        <v>9.8971722365038567E-2</v>
      </c>
      <c r="F128" s="21">
        <f t="shared" si="17"/>
        <v>0.10007880220646179</v>
      </c>
      <c r="G128" s="21">
        <f t="shared" si="17"/>
        <v>0.10075110075110075</v>
      </c>
      <c r="H128" s="21">
        <f t="shared" si="17"/>
        <v>0.10827950675278919</v>
      </c>
      <c r="I128" s="21">
        <f t="shared" si="17"/>
        <v>0.10708117443868739</v>
      </c>
      <c r="J128" s="21">
        <f t="shared" si="17"/>
        <v>0.1061493411420205</v>
      </c>
      <c r="K128" s="21">
        <f t="shared" si="17"/>
        <v>9.7345945449536231E-2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4913-D778-4306-89FF-B035966C6979}">
  <dimension ref="A1:C12"/>
  <sheetViews>
    <sheetView zoomScale="57" zoomScaleNormal="57" workbookViewId="0">
      <selection activeCell="F21" sqref="F21"/>
    </sheetView>
  </sheetViews>
  <sheetFormatPr defaultRowHeight="15"/>
  <cols>
    <col min="1" max="1" width="13.140625" bestFit="1" customWidth="1"/>
    <col min="2" max="2" width="47" bestFit="1" customWidth="1"/>
    <col min="3" max="3" width="39.42578125" bestFit="1" customWidth="1"/>
  </cols>
  <sheetData>
    <row r="1" spans="1:3">
      <c r="A1" t="s">
        <v>5</v>
      </c>
      <c r="B1" t="s">
        <v>8</v>
      </c>
      <c r="C1" t="s">
        <v>9</v>
      </c>
    </row>
    <row r="2" spans="1:3">
      <c r="A2" t="s">
        <v>0</v>
      </c>
      <c r="B2" s="21">
        <v>1.7381051144437602E-2</v>
      </c>
      <c r="C2" s="21">
        <v>5.343652109821264E-2</v>
      </c>
    </row>
    <row r="3" spans="1:3">
      <c r="A3" t="s">
        <v>20</v>
      </c>
      <c r="B3" s="21">
        <v>1.9716815371612489E-3</v>
      </c>
      <c r="C3" s="21">
        <v>2.4697221562574211E-2</v>
      </c>
    </row>
    <row r="4" spans="1:3">
      <c r="A4" t="s">
        <v>22</v>
      </c>
      <c r="B4" s="21">
        <v>3.5369780953196844E-2</v>
      </c>
      <c r="C4" s="21">
        <v>6.02617429238105E-2</v>
      </c>
    </row>
    <row r="5" spans="1:3">
      <c r="A5" t="s">
        <v>23</v>
      </c>
      <c r="B5" s="21">
        <v>-4.8557778865211416E-4</v>
      </c>
      <c r="C5" s="21">
        <v>7.2306046408676721E-3</v>
      </c>
    </row>
    <row r="6" spans="1:3">
      <c r="A6" t="s">
        <v>24</v>
      </c>
      <c r="B6" s="21">
        <v>-4.8356626506593919E-3</v>
      </c>
      <c r="C6" s="21">
        <v>9.6762738947742205E-2</v>
      </c>
    </row>
    <row r="7" spans="1:3">
      <c r="A7" t="s">
        <v>26</v>
      </c>
      <c r="B7" s="21">
        <v>-6.4647016973803234E-4</v>
      </c>
      <c r="C7" s="21">
        <v>3.8341822297679698E-2</v>
      </c>
    </row>
    <row r="8" spans="1:3">
      <c r="A8" t="s">
        <v>27</v>
      </c>
      <c r="B8" s="21">
        <v>-4.1475360449150706E-2</v>
      </c>
      <c r="C8" s="21">
        <v>0.13951492964191739</v>
      </c>
    </row>
    <row r="9" spans="1:3">
      <c r="A9" t="s">
        <v>28</v>
      </c>
      <c r="B9" s="21">
        <v>-1.7088714098480576E-2</v>
      </c>
      <c r="C9" s="21">
        <v>7.6910397573679692E-2</v>
      </c>
    </row>
    <row r="10" spans="1:3">
      <c r="A10" t="s">
        <v>29</v>
      </c>
      <c r="B10" s="21">
        <v>-6.6599142585335724E-3</v>
      </c>
      <c r="C10" s="21">
        <v>6.1606391925988227E-2</v>
      </c>
    </row>
    <row r="11" spans="1:3">
      <c r="A11" t="s">
        <v>30</v>
      </c>
      <c r="B11" s="21">
        <v>-2.7328567569255557E-3</v>
      </c>
      <c r="C11" s="21">
        <v>9.7345945449536231E-2</v>
      </c>
    </row>
    <row r="12" spans="1:3">
      <c r="B12" s="15">
        <f t="shared" ref="B12:C12" si="0">AVERAGE(B2:B11)</f>
        <v>-1.9202042537344254E-3</v>
      </c>
      <c r="C12" s="15">
        <f t="shared" si="0"/>
        <v>6.5610831606200848E-2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5A6F-A54A-425A-B960-30ECCBAF685C}">
  <dimension ref="A1:U118"/>
  <sheetViews>
    <sheetView tabSelected="1" zoomScale="57" zoomScaleNormal="57" workbookViewId="0">
      <selection activeCell="R4" sqref="R4"/>
    </sheetView>
  </sheetViews>
  <sheetFormatPr defaultColWidth="8.7109375" defaultRowHeight="15"/>
  <cols>
    <col min="16" max="17" width="23.42578125" bestFit="1" customWidth="1"/>
    <col min="18" max="18" width="37.5703125" bestFit="1" customWidth="1"/>
    <col min="19" max="19" width="29.42578125" bestFit="1" customWidth="1"/>
    <col min="20" max="20" width="49.42578125" bestFit="1" customWidth="1"/>
    <col min="21" max="21" width="41.140625" bestFit="1" customWidth="1"/>
  </cols>
  <sheetData>
    <row r="1" spans="1:21">
      <c r="A1" t="s">
        <v>0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</row>
    <row r="2" spans="1:21" ht="22.5">
      <c r="A2" s="1" t="s">
        <v>2</v>
      </c>
      <c r="B2" s="2"/>
      <c r="C2" s="3">
        <v>2474</v>
      </c>
      <c r="D2" s="3">
        <v>2735</v>
      </c>
      <c r="E2" s="3">
        <v>2973</v>
      </c>
      <c r="F2" s="3">
        <v>3245</v>
      </c>
      <c r="G2" s="3">
        <v>3614</v>
      </c>
      <c r="H2" s="3">
        <v>3890</v>
      </c>
      <c r="I2" s="3">
        <v>4135</v>
      </c>
      <c r="J2" s="3">
        <v>4742</v>
      </c>
      <c r="K2" s="3">
        <v>5427</v>
      </c>
    </row>
    <row r="3" spans="1:21">
      <c r="A3" s="4" t="s">
        <v>31</v>
      </c>
      <c r="B3" s="5"/>
      <c r="C3" s="6"/>
      <c r="D3" s="6"/>
      <c r="E3" s="6"/>
      <c r="F3" s="6">
        <v>1779.44</v>
      </c>
      <c r="G3" s="6"/>
      <c r="H3" s="6"/>
      <c r="I3" s="6"/>
      <c r="J3" s="6"/>
      <c r="K3" s="6">
        <v>3255.7</v>
      </c>
    </row>
    <row r="4" spans="1:21">
      <c r="A4" s="24"/>
      <c r="B4" s="25"/>
      <c r="C4" s="26"/>
      <c r="D4" s="26"/>
      <c r="E4" s="26"/>
      <c r="F4" s="26"/>
      <c r="G4" s="26"/>
      <c r="H4" s="26"/>
      <c r="I4" s="26"/>
      <c r="J4" s="26"/>
      <c r="K4" s="26"/>
      <c r="O4" s="27" t="s">
        <v>5</v>
      </c>
      <c r="P4" s="27" t="s">
        <v>32</v>
      </c>
      <c r="Q4" s="27" t="s">
        <v>33</v>
      </c>
      <c r="R4" s="28" t="s">
        <v>34</v>
      </c>
    </row>
    <row r="5" spans="1:21">
      <c r="A5" s="23" t="s">
        <v>20</v>
      </c>
      <c r="C5">
        <v>2014</v>
      </c>
      <c r="D5">
        <v>2015</v>
      </c>
      <c r="E5">
        <v>2016</v>
      </c>
      <c r="F5">
        <v>2017</v>
      </c>
      <c r="G5">
        <v>2018</v>
      </c>
      <c r="H5">
        <v>2019</v>
      </c>
      <c r="I5">
        <v>2020</v>
      </c>
      <c r="J5">
        <v>2021</v>
      </c>
      <c r="K5">
        <v>2022</v>
      </c>
      <c r="O5" t="s">
        <v>0</v>
      </c>
      <c r="P5" s="29">
        <f>F3/F2</f>
        <v>0.54836363636363639</v>
      </c>
      <c r="Q5" s="29">
        <f>K3/K2</f>
        <v>0.59990786806707197</v>
      </c>
      <c r="R5" s="30">
        <f t="shared" ref="R5:R14" si="0">Q5-P5</f>
        <v>5.1544231703435583E-2</v>
      </c>
      <c r="S5" s="10"/>
      <c r="T5" s="10"/>
      <c r="U5" s="10">
        <f>L106</f>
        <v>0</v>
      </c>
    </row>
    <row r="6" spans="1:21" ht="22.5">
      <c r="A6" s="1" t="s">
        <v>2</v>
      </c>
      <c r="B6" s="2"/>
      <c r="C6" s="3">
        <v>2910</v>
      </c>
      <c r="D6" s="3">
        <v>3197</v>
      </c>
      <c r="E6" s="3">
        <v>3363</v>
      </c>
      <c r="F6" s="3">
        <v>3148</v>
      </c>
      <c r="G6" s="3">
        <v>3246</v>
      </c>
      <c r="H6" s="3">
        <v>4120</v>
      </c>
      <c r="I6" s="3">
        <v>4499</v>
      </c>
      <c r="J6" s="3">
        <v>3992</v>
      </c>
      <c r="K6" s="3">
        <v>4211</v>
      </c>
      <c r="O6" t="s">
        <v>20</v>
      </c>
      <c r="P6" s="29">
        <f>F7/F6</f>
        <v>0.78491105463786537</v>
      </c>
      <c r="Q6" s="29">
        <f>K7/K6</f>
        <v>0.70216575635241041</v>
      </c>
      <c r="R6" s="30">
        <f t="shared" si="0"/>
        <v>-8.274529828545496E-2</v>
      </c>
      <c r="S6" s="10"/>
      <c r="T6" s="10"/>
      <c r="U6" s="10">
        <f>L118</f>
        <v>0</v>
      </c>
    </row>
    <row r="7" spans="1:21">
      <c r="A7" s="4" t="s">
        <v>31</v>
      </c>
      <c r="B7" s="5"/>
      <c r="C7" s="6"/>
      <c r="D7" s="6"/>
      <c r="E7" s="6"/>
      <c r="F7" s="6">
        <v>2470.9</v>
      </c>
      <c r="G7" s="6"/>
      <c r="H7" s="6"/>
      <c r="I7" s="6"/>
      <c r="J7" s="6"/>
      <c r="K7" s="6">
        <v>2956.82</v>
      </c>
      <c r="O7" t="s">
        <v>22</v>
      </c>
      <c r="P7" s="29">
        <f>F11/F10</f>
        <v>0.68451166810717379</v>
      </c>
      <c r="Q7" s="29">
        <f>K11/K10</f>
        <v>0.57238510703053669</v>
      </c>
      <c r="R7" s="30">
        <f t="shared" si="0"/>
        <v>-0.1121265610766371</v>
      </c>
    </row>
    <row r="8" spans="1:21">
      <c r="A8" s="4"/>
      <c r="B8" s="5"/>
      <c r="C8" s="26"/>
      <c r="D8" s="26"/>
      <c r="E8" s="26"/>
      <c r="F8" s="26"/>
      <c r="G8" s="26"/>
      <c r="H8" s="26"/>
      <c r="I8" s="26"/>
      <c r="J8" s="26"/>
      <c r="K8" s="26"/>
      <c r="O8" t="s">
        <v>23</v>
      </c>
      <c r="P8" s="29">
        <f>F15/F14</f>
        <v>0.58289507716182432</v>
      </c>
      <c r="Q8" s="29">
        <f>K15/K14</f>
        <v>0.88932047072711851</v>
      </c>
      <c r="R8" s="30">
        <f t="shared" si="0"/>
        <v>0.30642539356529419</v>
      </c>
    </row>
    <row r="9" spans="1:21">
      <c r="A9" s="7" t="s">
        <v>22</v>
      </c>
      <c r="B9" s="5"/>
      <c r="C9">
        <v>2014</v>
      </c>
      <c r="D9">
        <v>2015</v>
      </c>
      <c r="E9">
        <v>2016</v>
      </c>
      <c r="F9">
        <v>2017</v>
      </c>
      <c r="G9">
        <v>2018</v>
      </c>
      <c r="H9">
        <v>2019</v>
      </c>
      <c r="I9">
        <v>2020</v>
      </c>
      <c r="J9">
        <v>2021</v>
      </c>
      <c r="K9">
        <v>2022</v>
      </c>
      <c r="O9" t="s">
        <v>24</v>
      </c>
      <c r="P9" s="29">
        <f>F19/F18</f>
        <v>0.42274325674325675</v>
      </c>
      <c r="Q9" s="29">
        <f>K19/K18</f>
        <v>0.45286796472746638</v>
      </c>
      <c r="R9" s="30">
        <f t="shared" si="0"/>
        <v>3.0124707984209631E-2</v>
      </c>
    </row>
    <row r="10" spans="1:21" ht="22.5">
      <c r="A10" s="1" t="s">
        <v>2</v>
      </c>
      <c r="B10" s="2"/>
      <c r="C10" s="3">
        <v>1420</v>
      </c>
      <c r="D10" s="3">
        <v>1335</v>
      </c>
      <c r="E10" s="3">
        <v>1300</v>
      </c>
      <c r="F10" s="3">
        <v>1157</v>
      </c>
      <c r="G10" s="3">
        <v>1019</v>
      </c>
      <c r="H10" s="18">
        <v>601</v>
      </c>
      <c r="I10" s="18">
        <v>215</v>
      </c>
      <c r="J10" s="18">
        <v>266</v>
      </c>
      <c r="K10" s="18">
        <v>98.57</v>
      </c>
      <c r="O10" t="s">
        <v>26</v>
      </c>
      <c r="P10" s="29">
        <f>F23/F22</f>
        <v>0.53452286282306161</v>
      </c>
      <c r="Q10" s="29">
        <f>K23/K22</f>
        <v>0.52871887379739668</v>
      </c>
      <c r="R10" s="30">
        <f t="shared" si="0"/>
        <v>-5.803989025664924E-3</v>
      </c>
    </row>
    <row r="11" spans="1:21">
      <c r="A11" s="4" t="s">
        <v>31</v>
      </c>
      <c r="B11" s="5"/>
      <c r="C11" s="8"/>
      <c r="D11" s="8"/>
      <c r="E11" s="8"/>
      <c r="F11" s="8">
        <v>791.98</v>
      </c>
      <c r="G11" s="8"/>
      <c r="H11" s="8"/>
      <c r="I11" s="8"/>
      <c r="J11" s="8"/>
      <c r="K11" s="8">
        <v>56.42</v>
      </c>
      <c r="O11" t="s">
        <v>27</v>
      </c>
      <c r="P11" s="29">
        <f>F27/F26</f>
        <v>0.36023159037452507</v>
      </c>
      <c r="Q11" s="29">
        <f>K27/K26</f>
        <v>0.31357968195858599</v>
      </c>
      <c r="R11" s="30">
        <f t="shared" si="0"/>
        <v>-4.6651908415939081E-2</v>
      </c>
    </row>
    <row r="12" spans="1:21">
      <c r="A12" s="20"/>
      <c r="B12" s="25"/>
      <c r="C12" s="31"/>
      <c r="D12" s="31"/>
      <c r="E12" s="31"/>
      <c r="F12" s="31"/>
      <c r="G12" s="31"/>
      <c r="H12" s="31"/>
      <c r="I12" s="31"/>
      <c r="J12" s="31"/>
      <c r="K12" s="31"/>
      <c r="O12" t="s">
        <v>28</v>
      </c>
      <c r="P12" s="29">
        <f>F31/F30</f>
        <v>0.2800343642611684</v>
      </c>
      <c r="Q12" s="29">
        <f>K31/K30</f>
        <v>0.26933375090657347</v>
      </c>
      <c r="R12" s="30">
        <f t="shared" si="0"/>
        <v>-1.0700613354594934E-2</v>
      </c>
    </row>
    <row r="13" spans="1:21" ht="22.5">
      <c r="A13" s="23" t="s">
        <v>23</v>
      </c>
      <c r="C13">
        <v>2014</v>
      </c>
      <c r="D13">
        <v>2015</v>
      </c>
      <c r="E13">
        <v>2016</v>
      </c>
      <c r="F13">
        <v>2017</v>
      </c>
      <c r="G13">
        <v>2018</v>
      </c>
      <c r="H13">
        <v>2019</v>
      </c>
      <c r="I13">
        <v>2020</v>
      </c>
      <c r="J13">
        <v>2021</v>
      </c>
      <c r="K13">
        <v>2022</v>
      </c>
      <c r="O13" t="s">
        <v>29</v>
      </c>
      <c r="P13" s="29">
        <f>F35/F34</f>
        <v>0.39661034133153089</v>
      </c>
      <c r="Q13" s="29">
        <f>K35/K34</f>
        <v>0.45910428931875524</v>
      </c>
      <c r="R13" s="30">
        <f t="shared" si="0"/>
        <v>6.2493947987224352E-2</v>
      </c>
    </row>
    <row r="14" spans="1:21" ht="22.5">
      <c r="A14" s="1" t="s">
        <v>2</v>
      </c>
      <c r="B14" s="2"/>
      <c r="C14" s="3">
        <v>17320</v>
      </c>
      <c r="D14" s="3">
        <v>17266</v>
      </c>
      <c r="E14" s="3">
        <v>19035</v>
      </c>
      <c r="F14" s="3">
        <v>23198</v>
      </c>
      <c r="G14" s="3">
        <v>26472</v>
      </c>
      <c r="H14" s="3">
        <v>28797</v>
      </c>
      <c r="I14" s="3">
        <v>29657</v>
      </c>
      <c r="J14" s="3">
        <v>37090</v>
      </c>
      <c r="K14" s="3">
        <v>54214</v>
      </c>
      <c r="O14" t="s">
        <v>30</v>
      </c>
      <c r="P14" s="29">
        <f>F39/F38</f>
        <v>0.39726293669556084</v>
      </c>
      <c r="Q14" s="29">
        <f>K39/K38</f>
        <v>0.43770043162824868</v>
      </c>
      <c r="R14" s="30">
        <f t="shared" si="0"/>
        <v>4.0437494932687834E-2</v>
      </c>
    </row>
    <row r="15" spans="1:21">
      <c r="A15" s="4" t="s">
        <v>31</v>
      </c>
      <c r="B15" s="5"/>
      <c r="C15" s="8"/>
      <c r="D15" s="8"/>
      <c r="E15" s="8"/>
      <c r="F15" s="8">
        <v>13522</v>
      </c>
      <c r="G15" s="8"/>
      <c r="H15" s="8"/>
      <c r="I15" s="8"/>
      <c r="J15" s="8"/>
      <c r="K15" s="8">
        <v>48213.62</v>
      </c>
      <c r="Q15" s="30">
        <f>AVERAGE(Q5:Q14)</f>
        <v>0.52250841945141657</v>
      </c>
      <c r="R15" s="30">
        <f>AVERAGE(R5:R14)</f>
        <v>2.3299740601456058E-2</v>
      </c>
    </row>
    <row r="16" spans="1:21">
      <c r="A16" s="7"/>
      <c r="B16" s="5"/>
      <c r="C16" s="8"/>
      <c r="D16" s="8"/>
      <c r="E16" s="8"/>
      <c r="F16" s="8"/>
      <c r="G16" s="8"/>
      <c r="H16" s="8"/>
      <c r="I16" s="8"/>
      <c r="J16" s="8"/>
      <c r="K16" s="8"/>
    </row>
    <row r="17" spans="1:18">
      <c r="A17" s="23" t="s">
        <v>24</v>
      </c>
      <c r="C17">
        <v>2014</v>
      </c>
      <c r="D17">
        <v>2015</v>
      </c>
      <c r="E17">
        <v>2016</v>
      </c>
      <c r="F17">
        <v>2017</v>
      </c>
      <c r="G17">
        <v>2018</v>
      </c>
      <c r="H17">
        <v>2019</v>
      </c>
      <c r="I17">
        <v>2020</v>
      </c>
      <c r="J17">
        <v>2021</v>
      </c>
      <c r="K17">
        <v>2022</v>
      </c>
    </row>
    <row r="18" spans="1:18" ht="22.5">
      <c r="A18" s="1" t="s">
        <v>2</v>
      </c>
      <c r="B18" s="2"/>
      <c r="C18" s="3">
        <v>9855</v>
      </c>
      <c r="D18" s="3">
        <v>8175</v>
      </c>
      <c r="E18" s="3">
        <v>9141</v>
      </c>
      <c r="F18" s="3">
        <v>10010</v>
      </c>
      <c r="G18" s="3">
        <v>11292</v>
      </c>
      <c r="H18" s="3">
        <v>12369</v>
      </c>
      <c r="I18" s="3">
        <v>13350</v>
      </c>
      <c r="J18" s="3">
        <v>14741</v>
      </c>
      <c r="K18" s="3">
        <v>16897</v>
      </c>
      <c r="P18" s="27" t="s">
        <v>5</v>
      </c>
      <c r="Q18" s="27" t="s">
        <v>33</v>
      </c>
      <c r="R18" s="28" t="s">
        <v>34</v>
      </c>
    </row>
    <row r="19" spans="1:18">
      <c r="A19" s="32"/>
      <c r="B19" s="33"/>
      <c r="C19" s="34"/>
      <c r="D19" s="34"/>
      <c r="E19" s="34"/>
      <c r="F19">
        <v>4231.66</v>
      </c>
      <c r="G19" s="34"/>
      <c r="H19" s="34"/>
      <c r="I19" s="34"/>
      <c r="J19" s="34"/>
      <c r="K19" s="34">
        <v>7652.11</v>
      </c>
      <c r="P19" t="s">
        <v>0</v>
      </c>
      <c r="Q19" s="29">
        <v>0.59990786806707197</v>
      </c>
      <c r="R19" s="30">
        <v>5.1544231703435583E-2</v>
      </c>
    </row>
    <row r="20" spans="1:18">
      <c r="A20" s="32"/>
      <c r="B20" s="33"/>
      <c r="C20" s="34"/>
      <c r="D20" s="34"/>
      <c r="E20" s="34"/>
      <c r="F20" s="34"/>
      <c r="G20" s="34"/>
      <c r="H20" s="34"/>
      <c r="I20" s="34"/>
      <c r="J20" s="34"/>
      <c r="K20" s="34"/>
      <c r="P20" t="s">
        <v>20</v>
      </c>
      <c r="Q20" s="29">
        <v>0.70216575635241041</v>
      </c>
      <c r="R20" s="30">
        <v>-8.274529828545496E-2</v>
      </c>
    </row>
    <row r="21" spans="1:18" ht="22.5">
      <c r="A21" s="23" t="s">
        <v>26</v>
      </c>
      <c r="C21">
        <v>2014</v>
      </c>
      <c r="D21">
        <v>2015</v>
      </c>
      <c r="E21">
        <v>2016</v>
      </c>
      <c r="F21">
        <v>2017</v>
      </c>
      <c r="G21">
        <v>2018</v>
      </c>
      <c r="H21">
        <v>2019</v>
      </c>
      <c r="I21">
        <v>2020</v>
      </c>
      <c r="J21">
        <v>2021</v>
      </c>
      <c r="K21">
        <v>2022</v>
      </c>
      <c r="P21" t="s">
        <v>22</v>
      </c>
      <c r="Q21" s="29">
        <v>0.57238510703053669</v>
      </c>
      <c r="R21" s="30">
        <v>-0.1121265610766371</v>
      </c>
    </row>
    <row r="22" spans="1:18" ht="22.5">
      <c r="A22" s="1" t="s">
        <v>2</v>
      </c>
      <c r="B22" s="2"/>
      <c r="C22" s="3">
        <v>6913</v>
      </c>
      <c r="D22" s="3">
        <v>7858</v>
      </c>
      <c r="E22" s="3">
        <v>8397</v>
      </c>
      <c r="F22" s="3">
        <v>9054</v>
      </c>
      <c r="G22" s="3">
        <v>9914</v>
      </c>
      <c r="H22" s="3">
        <v>11055</v>
      </c>
      <c r="I22" s="3">
        <v>11600</v>
      </c>
      <c r="J22" s="3">
        <v>13136</v>
      </c>
      <c r="K22" s="3">
        <v>14136</v>
      </c>
      <c r="P22" t="s">
        <v>23</v>
      </c>
      <c r="Q22" s="29">
        <v>0.88932047072711851</v>
      </c>
      <c r="R22" s="30">
        <v>0.30642539356529419</v>
      </c>
    </row>
    <row r="23" spans="1:18">
      <c r="A23" s="4" t="s">
        <v>31</v>
      </c>
      <c r="F23">
        <v>4839.57</v>
      </c>
      <c r="K23">
        <v>7473.97</v>
      </c>
      <c r="P23" t="s">
        <v>24</v>
      </c>
      <c r="Q23" s="29">
        <v>0.45286796472746638</v>
      </c>
      <c r="R23" s="30">
        <v>3.0124707984209631E-2</v>
      </c>
    </row>
    <row r="24" spans="1:18">
      <c r="A24" s="1"/>
      <c r="B24" s="2"/>
      <c r="C24" s="3"/>
      <c r="D24" s="3"/>
      <c r="E24" s="3"/>
      <c r="F24" s="3"/>
      <c r="G24" s="3"/>
      <c r="H24" s="18"/>
      <c r="I24" s="18"/>
      <c r="J24" s="18"/>
      <c r="K24" s="18"/>
      <c r="P24" t="s">
        <v>26</v>
      </c>
      <c r="Q24" s="29">
        <v>0.52871887379739668</v>
      </c>
      <c r="R24" s="30">
        <v>-5.803989025664924E-3</v>
      </c>
    </row>
    <row r="25" spans="1:18">
      <c r="A25" s="23" t="s">
        <v>27</v>
      </c>
      <c r="C25">
        <v>2014</v>
      </c>
      <c r="D25">
        <v>2015</v>
      </c>
      <c r="E25">
        <v>2016</v>
      </c>
      <c r="F25">
        <v>2017</v>
      </c>
      <c r="G25">
        <v>2018</v>
      </c>
      <c r="H25">
        <v>2019</v>
      </c>
      <c r="I25">
        <v>2020</v>
      </c>
      <c r="J25">
        <v>2021</v>
      </c>
      <c r="K25">
        <v>2022</v>
      </c>
      <c r="P25" t="s">
        <v>27</v>
      </c>
      <c r="Q25" s="29">
        <v>0.31357968195858599</v>
      </c>
      <c r="R25" s="30">
        <v>-4.6651908415939081E-2</v>
      </c>
    </row>
    <row r="26" spans="1:18" ht="22.5">
      <c r="A26" s="1" t="s">
        <v>2</v>
      </c>
      <c r="B26" s="2"/>
      <c r="C26" s="3">
        <v>29234</v>
      </c>
      <c r="D26" s="3">
        <v>31972</v>
      </c>
      <c r="E26" s="3">
        <v>32186</v>
      </c>
      <c r="F26" s="3">
        <v>33162</v>
      </c>
      <c r="G26" s="3">
        <v>35545</v>
      </c>
      <c r="H26" s="3">
        <v>39310</v>
      </c>
      <c r="I26" s="3">
        <v>39783</v>
      </c>
      <c r="J26" s="3">
        <v>47028</v>
      </c>
      <c r="K26" s="3">
        <v>52446</v>
      </c>
      <c r="P26" t="s">
        <v>28</v>
      </c>
      <c r="Q26" s="29">
        <v>0.26933375090657347</v>
      </c>
      <c r="R26" s="30">
        <v>-1.0700613354594934E-2</v>
      </c>
    </row>
    <row r="27" spans="1:18">
      <c r="A27" s="7" t="s">
        <v>31</v>
      </c>
      <c r="B27" s="5"/>
      <c r="C27" s="6"/>
      <c r="D27" s="6"/>
      <c r="E27" s="8"/>
      <c r="F27" s="6">
        <v>11946</v>
      </c>
      <c r="G27" s="8"/>
      <c r="H27" s="8"/>
      <c r="I27" s="8"/>
      <c r="J27" s="8"/>
      <c r="K27" s="8">
        <v>16446</v>
      </c>
      <c r="P27" t="s">
        <v>29</v>
      </c>
      <c r="Q27" s="29">
        <v>0.45910428931875524</v>
      </c>
      <c r="R27" s="30">
        <v>6.2493947987224352E-2</v>
      </c>
    </row>
    <row r="28" spans="1:18">
      <c r="A28" s="7"/>
      <c r="B28" s="5"/>
      <c r="C28" s="8"/>
      <c r="D28" s="8"/>
      <c r="E28" s="8"/>
      <c r="F28" s="8"/>
      <c r="G28" s="8"/>
      <c r="H28" s="8"/>
      <c r="I28" s="8"/>
      <c r="J28" s="8"/>
      <c r="K28" s="8"/>
      <c r="P28" t="s">
        <v>30</v>
      </c>
      <c r="Q28" s="29">
        <v>0.43770043162824868</v>
      </c>
      <c r="R28" s="30">
        <v>4.0437494932687834E-2</v>
      </c>
    </row>
    <row r="29" spans="1:18">
      <c r="A29" s="23" t="s">
        <v>28</v>
      </c>
      <c r="C29">
        <v>2014</v>
      </c>
      <c r="D29">
        <v>2015</v>
      </c>
      <c r="E29">
        <v>2016</v>
      </c>
      <c r="F29">
        <v>2017</v>
      </c>
      <c r="G29">
        <v>2018</v>
      </c>
      <c r="H29">
        <v>2019</v>
      </c>
      <c r="I29">
        <v>2020</v>
      </c>
      <c r="J29">
        <v>2021</v>
      </c>
      <c r="K29">
        <v>2022</v>
      </c>
      <c r="Q29" s="30"/>
      <c r="R29" s="30"/>
    </row>
    <row r="30" spans="1:18" ht="22.5">
      <c r="A30" s="1" t="s">
        <v>2</v>
      </c>
      <c r="B30" s="2"/>
      <c r="C30" s="3">
        <v>35317</v>
      </c>
      <c r="D30" s="3">
        <v>38835</v>
      </c>
      <c r="E30" s="3">
        <v>39192</v>
      </c>
      <c r="F30" s="3">
        <v>42777</v>
      </c>
      <c r="G30" s="3">
        <v>43449</v>
      </c>
      <c r="H30" s="3">
        <v>48353</v>
      </c>
      <c r="I30" s="3">
        <v>49404</v>
      </c>
      <c r="J30" s="3">
        <v>49273</v>
      </c>
      <c r="K30" s="3">
        <v>60668</v>
      </c>
    </row>
    <row r="31" spans="1:18">
      <c r="A31" s="7" t="s">
        <v>31</v>
      </c>
      <c r="B31" s="5"/>
      <c r="C31" s="8"/>
      <c r="D31" s="8"/>
      <c r="E31" s="8"/>
      <c r="F31" s="8">
        <v>11979.03</v>
      </c>
      <c r="G31" s="8"/>
      <c r="H31" s="8"/>
      <c r="I31" s="8"/>
      <c r="J31" s="8"/>
      <c r="K31" s="8">
        <v>16339.94</v>
      </c>
    </row>
    <row r="32" spans="1:18">
      <c r="A32" s="7"/>
      <c r="B32" s="5"/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23" t="s">
        <v>29</v>
      </c>
      <c r="C33">
        <v>2014</v>
      </c>
      <c r="D33">
        <v>2015</v>
      </c>
      <c r="E33">
        <v>2016</v>
      </c>
      <c r="F33">
        <v>2017</v>
      </c>
      <c r="G33">
        <v>2018</v>
      </c>
      <c r="H33">
        <v>2019</v>
      </c>
      <c r="I33">
        <v>2020</v>
      </c>
      <c r="J33">
        <v>2021</v>
      </c>
      <c r="K33">
        <v>2022</v>
      </c>
    </row>
    <row r="34" spans="1:11" ht="22.5">
      <c r="A34" s="1" t="s">
        <v>2</v>
      </c>
      <c r="B34" s="2"/>
      <c r="C34" s="3">
        <v>4687</v>
      </c>
      <c r="D34" s="3">
        <v>5733</v>
      </c>
      <c r="E34" s="3">
        <v>6017</v>
      </c>
      <c r="F34" s="3">
        <v>5918</v>
      </c>
      <c r="G34" s="3">
        <v>6322</v>
      </c>
      <c r="H34" s="3">
        <v>7334</v>
      </c>
      <c r="I34" s="3">
        <v>7315</v>
      </c>
      <c r="J34" s="3">
        <v>8048</v>
      </c>
      <c r="K34" s="3">
        <v>9512</v>
      </c>
    </row>
    <row r="35" spans="1:11">
      <c r="A35" s="23" t="s">
        <v>31</v>
      </c>
      <c r="F35">
        <v>2347.14</v>
      </c>
      <c r="K35">
        <v>4367</v>
      </c>
    </row>
    <row r="36" spans="1:1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23" t="s">
        <v>30</v>
      </c>
      <c r="C37">
        <v>2014</v>
      </c>
      <c r="D37">
        <v>2015</v>
      </c>
      <c r="E37">
        <v>2016</v>
      </c>
      <c r="F37">
        <v>2017</v>
      </c>
      <c r="G37">
        <v>2018</v>
      </c>
      <c r="H37">
        <v>2019</v>
      </c>
      <c r="I37">
        <v>2020</v>
      </c>
      <c r="J37">
        <v>2021</v>
      </c>
      <c r="K37">
        <v>2022</v>
      </c>
    </row>
    <row r="38" spans="1:11" ht="22.5">
      <c r="A38" s="1" t="s">
        <v>2</v>
      </c>
      <c r="B38" s="2"/>
      <c r="C38" s="3">
        <v>7075</v>
      </c>
      <c r="D38" s="3">
        <v>7827</v>
      </c>
      <c r="E38" s="3">
        <v>7780</v>
      </c>
      <c r="F38" s="3">
        <v>7614</v>
      </c>
      <c r="G38" s="3">
        <v>7722</v>
      </c>
      <c r="H38" s="3">
        <v>8515</v>
      </c>
      <c r="I38" s="3">
        <v>8685</v>
      </c>
      <c r="J38" s="3">
        <v>9562</v>
      </c>
      <c r="K38" s="3">
        <v>10889</v>
      </c>
    </row>
    <row r="39" spans="1:11">
      <c r="A39" s="7" t="s">
        <v>31</v>
      </c>
      <c r="B39" s="5"/>
      <c r="C39" s="6"/>
      <c r="D39" s="6"/>
      <c r="E39" s="6"/>
      <c r="F39" s="6">
        <v>3024.76</v>
      </c>
      <c r="G39" s="6"/>
      <c r="H39" s="6"/>
      <c r="I39" s="6"/>
      <c r="J39" s="6"/>
      <c r="K39" s="6">
        <v>4766.12</v>
      </c>
    </row>
    <row r="40" spans="1:11">
      <c r="A40" s="7"/>
      <c r="B40" s="5"/>
      <c r="C40" s="8"/>
      <c r="D40" s="8"/>
      <c r="E40" s="6"/>
      <c r="F40" s="6"/>
      <c r="G40" s="8"/>
      <c r="H40" s="8"/>
      <c r="I40" s="8"/>
      <c r="J40" s="6"/>
      <c r="K40" s="6"/>
    </row>
    <row r="41" spans="1:11">
      <c r="A41" s="7"/>
      <c r="B41" s="5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7"/>
      <c r="B42" s="5"/>
      <c r="C42" s="8"/>
      <c r="D42" s="8"/>
      <c r="E42" s="8"/>
      <c r="F42" s="8"/>
      <c r="G42" s="6"/>
      <c r="H42" s="6"/>
      <c r="I42" s="6"/>
      <c r="J42" s="6"/>
      <c r="K42" s="6"/>
    </row>
    <row r="43" spans="1:11">
      <c r="A43" s="7"/>
      <c r="B43" s="5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7"/>
      <c r="B44" s="5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17"/>
      <c r="B45" s="2"/>
      <c r="C45" s="18"/>
      <c r="D45" s="18"/>
      <c r="E45" s="18"/>
      <c r="F45" s="18"/>
      <c r="G45" s="18"/>
      <c r="H45" s="18"/>
      <c r="I45" s="18"/>
      <c r="J45" s="18"/>
      <c r="K45" s="18"/>
    </row>
    <row r="46" spans="1:11">
      <c r="A46" s="20"/>
      <c r="C46" s="21"/>
      <c r="D46" s="21"/>
      <c r="E46" s="21"/>
      <c r="F46" s="21"/>
      <c r="G46" s="21"/>
      <c r="H46" s="21"/>
      <c r="I46" s="21"/>
      <c r="J46" s="21"/>
      <c r="K46" s="21"/>
    </row>
    <row r="47" spans="1:11">
      <c r="A47" s="23"/>
    </row>
    <row r="48" spans="1:1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4"/>
      <c r="B49" s="5"/>
      <c r="C49" s="6"/>
      <c r="D49" s="6"/>
      <c r="E49" s="6"/>
      <c r="F49" s="6"/>
      <c r="G49" s="6"/>
      <c r="H49" s="6"/>
      <c r="I49" s="6"/>
      <c r="J49" s="6"/>
      <c r="K49" s="6"/>
    </row>
    <row r="50" spans="1:11">
      <c r="A50" s="7"/>
      <c r="B50" s="5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7"/>
      <c r="B51" s="5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7"/>
      <c r="B52" s="5"/>
      <c r="C52" s="8"/>
      <c r="D52" s="8"/>
      <c r="E52" s="8"/>
      <c r="F52" s="8"/>
      <c r="G52" s="8"/>
      <c r="H52" s="6"/>
      <c r="I52" s="6"/>
      <c r="J52" s="6"/>
      <c r="K52" s="6"/>
    </row>
    <row r="53" spans="1:11">
      <c r="A53" s="7"/>
      <c r="B53" s="5"/>
      <c r="C53" s="8"/>
      <c r="D53" s="8"/>
      <c r="E53" s="8"/>
      <c r="F53" s="6"/>
      <c r="G53" s="6"/>
      <c r="H53" s="6"/>
      <c r="I53" s="6"/>
      <c r="J53" s="6"/>
      <c r="K53" s="6"/>
    </row>
    <row r="54" spans="1:11">
      <c r="A54" s="7"/>
      <c r="B54" s="5"/>
      <c r="C54" s="8"/>
      <c r="D54" s="8"/>
      <c r="E54" s="8"/>
      <c r="F54" s="6"/>
      <c r="G54" s="6"/>
      <c r="H54" s="6"/>
      <c r="I54" s="6"/>
      <c r="J54" s="6"/>
      <c r="K54" s="6"/>
    </row>
    <row r="55" spans="1:11">
      <c r="A55" s="7"/>
      <c r="B55" s="5"/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7"/>
      <c r="B56" s="5"/>
      <c r="C56" s="8"/>
      <c r="D56" s="8"/>
      <c r="E56" s="8"/>
      <c r="F56" s="8"/>
      <c r="G56" s="8"/>
      <c r="H56" s="8"/>
      <c r="I56" s="8"/>
      <c r="J56" s="8"/>
      <c r="K56" s="6"/>
    </row>
    <row r="57" spans="1:11">
      <c r="A57" s="17"/>
      <c r="B57" s="2"/>
      <c r="C57" s="18"/>
      <c r="D57" s="18"/>
      <c r="E57" s="18"/>
      <c r="F57" s="18"/>
      <c r="G57" s="18"/>
      <c r="H57" s="18"/>
      <c r="I57" s="18"/>
      <c r="J57" s="18"/>
      <c r="K57" s="18"/>
    </row>
    <row r="58" spans="1:11">
      <c r="A58" s="20"/>
      <c r="C58" s="21"/>
      <c r="D58" s="21"/>
      <c r="E58" s="21"/>
      <c r="F58" s="21"/>
      <c r="G58" s="21"/>
      <c r="H58" s="21"/>
      <c r="I58" s="21"/>
      <c r="J58" s="21"/>
      <c r="K58" s="21"/>
    </row>
    <row r="59" spans="1:11">
      <c r="A59" s="23"/>
    </row>
    <row r="60" spans="1:1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4"/>
      <c r="B61" s="5"/>
      <c r="C61" s="6"/>
      <c r="D61" s="6"/>
      <c r="E61" s="6"/>
      <c r="F61" s="6"/>
      <c r="G61" s="6"/>
      <c r="H61" s="6"/>
      <c r="I61" s="6"/>
      <c r="J61" s="6"/>
      <c r="K61" s="6"/>
    </row>
    <row r="62" spans="1:11">
      <c r="A62" s="7"/>
      <c r="B62" s="5"/>
      <c r="C62" s="8"/>
      <c r="D62" s="8"/>
      <c r="E62" s="8"/>
      <c r="F62" s="8"/>
      <c r="G62" s="8"/>
      <c r="H62" s="8"/>
      <c r="I62" s="8"/>
      <c r="J62" s="8"/>
      <c r="K62" s="8"/>
    </row>
    <row r="63" spans="1:11">
      <c r="A63" s="7"/>
      <c r="B63" s="5"/>
      <c r="C63" s="6"/>
      <c r="D63" s="6"/>
      <c r="E63" s="6"/>
      <c r="F63" s="6"/>
      <c r="G63" s="6"/>
      <c r="H63" s="6"/>
      <c r="I63" s="6"/>
      <c r="J63" s="6"/>
      <c r="K63" s="6"/>
    </row>
    <row r="64" spans="1:11">
      <c r="A64" s="7"/>
      <c r="B64" s="5"/>
      <c r="C64" s="8"/>
      <c r="D64" s="8"/>
      <c r="E64" s="8"/>
      <c r="F64" s="8"/>
      <c r="G64" s="8"/>
      <c r="H64" s="8"/>
      <c r="I64" s="8"/>
      <c r="J64" s="8"/>
      <c r="K64" s="8"/>
    </row>
    <row r="65" spans="1:11">
      <c r="A65" s="7"/>
      <c r="B65" s="5"/>
      <c r="C65" s="8"/>
      <c r="D65" s="8"/>
      <c r="E65" s="8"/>
      <c r="F65" s="8"/>
      <c r="G65" s="8"/>
      <c r="H65" s="8"/>
      <c r="I65" s="8"/>
      <c r="J65" s="8"/>
      <c r="K65" s="8"/>
    </row>
    <row r="66" spans="1:11">
      <c r="A66" s="7"/>
      <c r="B66" s="5"/>
      <c r="C66" s="8"/>
      <c r="D66" s="6"/>
      <c r="E66" s="8"/>
      <c r="F66" s="8"/>
      <c r="G66" s="8"/>
      <c r="H66" s="6"/>
      <c r="I66" s="6"/>
      <c r="J66" s="6"/>
      <c r="K66" s="6"/>
    </row>
    <row r="67" spans="1:11">
      <c r="A67" s="7"/>
      <c r="B67" s="5"/>
      <c r="C67" s="8"/>
      <c r="D67" s="8"/>
      <c r="E67" s="8"/>
      <c r="F67" s="8"/>
      <c r="G67" s="8"/>
      <c r="H67" s="8"/>
      <c r="I67" s="8"/>
      <c r="J67" s="8"/>
      <c r="K67" s="8"/>
    </row>
    <row r="68" spans="1:11">
      <c r="A68" s="7"/>
      <c r="B68" s="5"/>
      <c r="C68" s="8"/>
      <c r="D68" s="8"/>
      <c r="E68" s="8"/>
      <c r="F68" s="8"/>
      <c r="G68" s="8"/>
      <c r="H68" s="8"/>
      <c r="I68" s="8"/>
      <c r="J68" s="8"/>
      <c r="K68" s="8"/>
    </row>
    <row r="69" spans="1:11">
      <c r="A69" s="17"/>
      <c r="B69" s="2"/>
      <c r="C69" s="18"/>
      <c r="D69" s="18"/>
      <c r="E69" s="18"/>
      <c r="F69" s="18"/>
      <c r="G69" s="18"/>
      <c r="H69" s="18"/>
      <c r="I69" s="18"/>
      <c r="J69" s="18"/>
      <c r="K69" s="18"/>
    </row>
    <row r="70" spans="1:11">
      <c r="A70" s="20"/>
      <c r="C70" s="21"/>
      <c r="D70" s="21"/>
      <c r="E70" s="21"/>
      <c r="F70" s="21"/>
      <c r="G70" s="21"/>
      <c r="H70" s="21"/>
      <c r="I70" s="21"/>
      <c r="J70" s="21"/>
      <c r="K70" s="21"/>
    </row>
    <row r="71" spans="1:11">
      <c r="A71" s="23"/>
    </row>
    <row r="72" spans="1:1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4"/>
      <c r="B73" s="5"/>
      <c r="C73" s="6"/>
      <c r="D73" s="6"/>
      <c r="E73" s="6"/>
      <c r="F73" s="6"/>
      <c r="G73" s="6"/>
      <c r="H73" s="6"/>
      <c r="I73" s="6"/>
      <c r="J73" s="6"/>
      <c r="K73" s="6"/>
    </row>
    <row r="74" spans="1:11">
      <c r="A74" s="7"/>
      <c r="B74" s="5"/>
      <c r="C74" s="8"/>
      <c r="D74" s="8"/>
      <c r="E74" s="8"/>
      <c r="F74" s="8"/>
      <c r="G74" s="8"/>
      <c r="H74" s="8"/>
      <c r="I74" s="8"/>
      <c r="J74" s="8"/>
      <c r="K74" s="8"/>
    </row>
    <row r="75" spans="1:11">
      <c r="A75" s="7"/>
      <c r="B75" s="5"/>
      <c r="C75" s="6"/>
      <c r="D75" s="6"/>
      <c r="E75" s="6"/>
      <c r="F75" s="6"/>
      <c r="G75" s="6"/>
      <c r="H75" s="6"/>
      <c r="I75" s="6"/>
      <c r="J75" s="6"/>
      <c r="K75" s="6"/>
    </row>
    <row r="76" spans="1:11">
      <c r="A76" s="7"/>
      <c r="B76" s="5"/>
      <c r="C76" s="6"/>
      <c r="D76" s="6"/>
      <c r="E76" s="6"/>
      <c r="F76" s="6"/>
      <c r="G76" s="6"/>
      <c r="H76" s="6"/>
      <c r="I76" s="6"/>
      <c r="J76" s="6"/>
      <c r="K76" s="6"/>
    </row>
    <row r="77" spans="1:11">
      <c r="A77" s="7"/>
      <c r="B77" s="5"/>
      <c r="C77" s="6"/>
      <c r="D77" s="6"/>
      <c r="E77" s="6"/>
      <c r="F77" s="6"/>
      <c r="G77" s="6"/>
      <c r="H77" s="6"/>
      <c r="I77" s="6"/>
      <c r="J77" s="6"/>
      <c r="K77" s="6"/>
    </row>
    <row r="78" spans="1:11">
      <c r="A78" s="7"/>
      <c r="B78" s="5"/>
      <c r="C78" s="6"/>
      <c r="D78" s="6"/>
      <c r="E78" s="6"/>
      <c r="F78" s="6"/>
      <c r="G78" s="6"/>
      <c r="H78" s="6"/>
      <c r="I78" s="6"/>
      <c r="J78" s="6"/>
      <c r="K78" s="6"/>
    </row>
    <row r="79" spans="1:11">
      <c r="A79" s="7"/>
      <c r="B79" s="5"/>
      <c r="C79" s="8"/>
      <c r="D79" s="8"/>
      <c r="E79" s="8"/>
      <c r="F79" s="8"/>
      <c r="G79" s="8"/>
      <c r="H79" s="8"/>
      <c r="I79" s="8"/>
      <c r="J79" s="8"/>
      <c r="K79" s="8"/>
    </row>
    <row r="80" spans="1:11">
      <c r="A80" s="7"/>
      <c r="B80" s="5"/>
      <c r="C80" s="8"/>
      <c r="D80" s="8"/>
      <c r="E80" s="8"/>
      <c r="F80" s="8"/>
      <c r="G80" s="8"/>
      <c r="H80" s="8"/>
      <c r="I80" s="8"/>
      <c r="J80" s="8"/>
      <c r="K80" s="8"/>
    </row>
    <row r="81" spans="1:11">
      <c r="A81" s="17"/>
      <c r="B81" s="2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20"/>
      <c r="C82" s="21"/>
      <c r="D82" s="21"/>
      <c r="E82" s="21"/>
      <c r="F82" s="21"/>
      <c r="G82" s="21"/>
      <c r="H82" s="21"/>
      <c r="I82" s="21"/>
      <c r="J82" s="21"/>
      <c r="K82" s="21"/>
    </row>
    <row r="83" spans="1:11">
      <c r="A83" s="23"/>
    </row>
    <row r="84" spans="1:1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4"/>
      <c r="B85" s="5"/>
      <c r="C85" s="6"/>
      <c r="D85" s="6"/>
      <c r="E85" s="6"/>
      <c r="F85" s="6"/>
      <c r="G85" s="6"/>
      <c r="H85" s="6"/>
      <c r="I85" s="6"/>
      <c r="J85" s="6"/>
      <c r="K85" s="6"/>
    </row>
    <row r="86" spans="1:11">
      <c r="A86" s="7"/>
      <c r="B86" s="5"/>
      <c r="C86" s="8"/>
      <c r="D86" s="8"/>
      <c r="E86" s="8"/>
      <c r="F86" s="8"/>
      <c r="G86" s="6"/>
      <c r="H86" s="8"/>
      <c r="I86" s="8"/>
      <c r="J86" s="8"/>
      <c r="K86" s="8"/>
    </row>
    <row r="87" spans="1:11">
      <c r="A87" s="7"/>
      <c r="B87" s="5"/>
      <c r="C87" s="6"/>
      <c r="D87" s="6"/>
      <c r="E87" s="6"/>
      <c r="F87" s="6"/>
      <c r="G87" s="6"/>
      <c r="H87" s="6"/>
      <c r="I87" s="6"/>
      <c r="J87" s="6"/>
      <c r="K87" s="6"/>
    </row>
    <row r="88" spans="1:11">
      <c r="A88" s="7"/>
      <c r="B88" s="5"/>
      <c r="C88" s="6"/>
      <c r="D88" s="6"/>
      <c r="E88" s="6"/>
      <c r="F88" s="6"/>
      <c r="G88" s="6"/>
      <c r="H88" s="6"/>
      <c r="I88" s="6"/>
      <c r="J88" s="6"/>
      <c r="K88" s="6"/>
    </row>
    <row r="89" spans="1:11">
      <c r="A89" s="7"/>
      <c r="B89" s="5"/>
      <c r="C89" s="6"/>
      <c r="D89" s="6"/>
      <c r="E89" s="6"/>
      <c r="F89" s="6"/>
      <c r="G89" s="6"/>
      <c r="H89" s="6"/>
      <c r="I89" s="6"/>
      <c r="J89" s="6"/>
      <c r="K89" s="6"/>
    </row>
    <row r="90" spans="1:11">
      <c r="A90" s="7"/>
      <c r="B90" s="5"/>
      <c r="C90" s="6"/>
      <c r="D90" s="6"/>
      <c r="E90" s="6"/>
      <c r="F90" s="6"/>
      <c r="G90" s="6"/>
      <c r="H90" s="6"/>
      <c r="I90" s="6"/>
      <c r="J90" s="6"/>
      <c r="K90" s="6"/>
    </row>
    <row r="91" spans="1:11">
      <c r="A91" s="7"/>
      <c r="B91" s="5"/>
      <c r="C91" s="8"/>
      <c r="D91" s="8"/>
      <c r="E91" s="8"/>
      <c r="F91" s="8"/>
      <c r="G91" s="8"/>
      <c r="H91" s="8"/>
      <c r="I91" s="8"/>
      <c r="J91" s="8"/>
      <c r="K91" s="8"/>
    </row>
    <row r="92" spans="1:11">
      <c r="A92" s="7"/>
      <c r="B92" s="5"/>
      <c r="C92" s="6"/>
      <c r="D92" s="6"/>
      <c r="E92" s="6"/>
      <c r="F92" s="6"/>
      <c r="G92" s="6"/>
      <c r="H92" s="6"/>
      <c r="I92" s="6"/>
      <c r="J92" s="6"/>
      <c r="K92" s="6"/>
    </row>
    <row r="93" spans="1:11">
      <c r="A93" s="17"/>
      <c r="B93" s="2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20"/>
      <c r="C94" s="21"/>
      <c r="D94" s="21"/>
      <c r="E94" s="21"/>
      <c r="F94" s="21"/>
      <c r="G94" s="21"/>
      <c r="H94" s="21"/>
      <c r="I94" s="21"/>
      <c r="J94" s="21"/>
      <c r="K94" s="21"/>
    </row>
    <row r="95" spans="1:11">
      <c r="A95" s="23"/>
    </row>
    <row r="96" spans="1:1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4"/>
      <c r="B97" s="5"/>
      <c r="C97" s="6"/>
      <c r="D97" s="6"/>
      <c r="E97" s="6"/>
      <c r="F97" s="6"/>
      <c r="G97" s="6"/>
      <c r="H97" s="6"/>
      <c r="I97" s="6"/>
      <c r="J97" s="6"/>
      <c r="K97" s="6"/>
    </row>
    <row r="98" spans="1:11">
      <c r="A98" s="7"/>
      <c r="B98" s="5"/>
      <c r="C98" s="8"/>
      <c r="D98" s="8"/>
      <c r="E98" s="8"/>
      <c r="F98" s="8"/>
      <c r="G98" s="8"/>
      <c r="H98" s="8"/>
      <c r="I98" s="8"/>
      <c r="J98" s="8"/>
      <c r="K98" s="8"/>
    </row>
    <row r="99" spans="1:11">
      <c r="A99" s="7"/>
      <c r="B99" s="5"/>
      <c r="C99" s="6"/>
      <c r="D99" s="6"/>
      <c r="E99" s="6"/>
      <c r="F99" s="6"/>
      <c r="G99" s="6"/>
      <c r="H99" s="6"/>
      <c r="I99" s="6"/>
      <c r="J99" s="6"/>
      <c r="K99" s="6"/>
    </row>
    <row r="100" spans="1:11">
      <c r="A100" s="7"/>
      <c r="B100" s="5"/>
      <c r="C100" s="8"/>
      <c r="D100" s="8"/>
      <c r="E100" s="8"/>
      <c r="F100" s="8"/>
      <c r="G100" s="8"/>
      <c r="H100" s="8"/>
      <c r="I100" s="8"/>
      <c r="J100" s="8"/>
      <c r="K100" s="8"/>
    </row>
    <row r="101" spans="1:11">
      <c r="A101" s="7"/>
      <c r="B101" s="5"/>
      <c r="C101" s="8"/>
      <c r="D101" s="8"/>
      <c r="E101" s="8"/>
      <c r="F101" s="8"/>
      <c r="G101" s="8"/>
      <c r="H101" s="8"/>
      <c r="I101" s="8"/>
      <c r="J101" s="8"/>
      <c r="K101" s="8"/>
    </row>
    <row r="102" spans="1:11">
      <c r="A102" s="7"/>
      <c r="B102" s="5"/>
      <c r="C102" s="8"/>
      <c r="D102" s="8"/>
      <c r="E102" s="8"/>
      <c r="F102" s="8"/>
      <c r="G102" s="8"/>
      <c r="H102" s="8"/>
      <c r="I102" s="6"/>
      <c r="J102" s="6"/>
      <c r="K102" s="6"/>
    </row>
    <row r="103" spans="1:11">
      <c r="A103" s="7"/>
      <c r="B103" s="5"/>
      <c r="C103" s="8"/>
      <c r="D103" s="8"/>
      <c r="E103" s="8"/>
      <c r="F103" s="8"/>
      <c r="G103" s="8"/>
      <c r="H103" s="8"/>
      <c r="I103" s="8"/>
      <c r="J103" s="8"/>
      <c r="K103" s="8"/>
    </row>
    <row r="104" spans="1:11">
      <c r="A104" s="7"/>
      <c r="B104" s="5"/>
      <c r="C104" s="8"/>
      <c r="D104" s="8"/>
      <c r="E104" s="8"/>
      <c r="F104" s="8"/>
      <c r="G104" s="8"/>
      <c r="H104" s="8"/>
      <c r="I104" s="8"/>
      <c r="J104" s="8"/>
      <c r="K104" s="8"/>
    </row>
    <row r="105" spans="1:11">
      <c r="A105" s="17"/>
      <c r="B105" s="2"/>
      <c r="C105" s="18"/>
      <c r="D105" s="18"/>
      <c r="E105" s="18"/>
      <c r="F105" s="18"/>
      <c r="G105" s="18"/>
      <c r="H105" s="18"/>
      <c r="I105" s="18"/>
      <c r="J105" s="18"/>
      <c r="K105" s="18"/>
    </row>
    <row r="106" spans="1:11">
      <c r="A106" s="20"/>
      <c r="C106" s="21"/>
      <c r="D106" s="21"/>
      <c r="E106" s="21"/>
      <c r="F106" s="21"/>
      <c r="G106" s="21"/>
      <c r="H106" s="21"/>
      <c r="I106" s="21"/>
      <c r="J106" s="21"/>
      <c r="K106" s="21"/>
    </row>
    <row r="107" spans="1:11">
      <c r="A107" s="23"/>
    </row>
    <row r="108" spans="1:1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4"/>
      <c r="B109" s="5"/>
      <c r="C109" s="6"/>
      <c r="D109" s="6"/>
      <c r="E109" s="6"/>
      <c r="F109" s="6"/>
      <c r="G109" s="6"/>
      <c r="H109" s="6"/>
      <c r="I109" s="6"/>
      <c r="J109" s="6"/>
      <c r="K109" s="6"/>
    </row>
    <row r="110" spans="1:11">
      <c r="A110" s="7"/>
      <c r="B110" s="5"/>
      <c r="C110" s="8"/>
      <c r="D110" s="8"/>
      <c r="E110" s="8"/>
      <c r="F110" s="8"/>
      <c r="G110" s="8"/>
      <c r="H110" s="8"/>
      <c r="I110" s="8"/>
      <c r="J110" s="8"/>
      <c r="K110" s="8"/>
    </row>
    <row r="111" spans="1:11">
      <c r="A111" s="7"/>
      <c r="B111" s="5"/>
      <c r="C111" s="6"/>
      <c r="D111" s="6"/>
      <c r="E111" s="6"/>
      <c r="F111" s="6"/>
      <c r="G111" s="6"/>
      <c r="H111" s="6"/>
      <c r="I111" s="6"/>
      <c r="J111" s="6"/>
      <c r="K111" s="6"/>
    </row>
    <row r="112" spans="1:11">
      <c r="A112" s="7"/>
      <c r="B112" s="5"/>
      <c r="C112" s="6"/>
      <c r="D112" s="6"/>
      <c r="E112" s="6"/>
      <c r="F112" s="6"/>
      <c r="G112" s="6"/>
      <c r="H112" s="6"/>
      <c r="I112" s="6"/>
      <c r="J112" s="6"/>
      <c r="K112" s="6"/>
    </row>
    <row r="113" spans="1:11">
      <c r="A113" s="7"/>
      <c r="B113" s="5"/>
      <c r="C113" s="8"/>
      <c r="D113" s="8"/>
      <c r="E113" s="8"/>
      <c r="F113" s="8"/>
      <c r="G113" s="8"/>
      <c r="H113" s="8"/>
      <c r="I113" s="8"/>
      <c r="J113" s="6"/>
      <c r="K113" s="6"/>
    </row>
    <row r="114" spans="1:11">
      <c r="A114" s="7"/>
      <c r="B114" s="5"/>
      <c r="C114" s="6"/>
      <c r="D114" s="6"/>
      <c r="E114" s="8"/>
      <c r="F114" s="8"/>
      <c r="G114" s="8"/>
      <c r="H114" s="8"/>
      <c r="I114" s="8"/>
      <c r="J114" s="6"/>
      <c r="K114" s="6"/>
    </row>
    <row r="115" spans="1:11">
      <c r="A115" s="7"/>
      <c r="B115" s="5"/>
      <c r="C115" s="8"/>
      <c r="D115" s="8"/>
      <c r="E115" s="8"/>
      <c r="F115" s="8"/>
      <c r="G115" s="8"/>
      <c r="H115" s="8"/>
      <c r="I115" s="8"/>
      <c r="J115" s="8"/>
      <c r="K115" s="8"/>
    </row>
    <row r="116" spans="1:11">
      <c r="A116" s="7"/>
      <c r="B116" s="5"/>
      <c r="C116" s="8"/>
      <c r="D116" s="8"/>
      <c r="E116" s="8"/>
      <c r="F116" s="8"/>
      <c r="G116" s="8"/>
      <c r="H116" s="8"/>
      <c r="I116" s="8"/>
      <c r="J116" s="8"/>
      <c r="K116" s="8"/>
    </row>
    <row r="117" spans="1:11">
      <c r="A117" s="17"/>
      <c r="B117" s="2"/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1:11">
      <c r="A118" s="20"/>
      <c r="C118" s="21"/>
      <c r="D118" s="21"/>
      <c r="E118" s="21"/>
      <c r="F118" s="21"/>
      <c r="G118" s="21"/>
      <c r="H118" s="21"/>
      <c r="I118" s="21"/>
      <c r="J118" s="21"/>
      <c r="K118" s="21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71D8-E881-4D0A-8C1F-AB3314C3F008}">
  <dimension ref="A1:S125"/>
  <sheetViews>
    <sheetView zoomScaleNormal="100" workbookViewId="0">
      <selection activeCell="S2" sqref="S2"/>
    </sheetView>
  </sheetViews>
  <sheetFormatPr defaultColWidth="8.7109375" defaultRowHeight="15"/>
  <cols>
    <col min="17" max="17" width="13.140625" bestFit="1" customWidth="1"/>
    <col min="18" max="18" width="19.140625" bestFit="1" customWidth="1"/>
    <col min="19" max="19" width="6.140625" bestFit="1" customWidth="1"/>
  </cols>
  <sheetData>
    <row r="1" spans="1:19">
      <c r="A1" t="s">
        <v>0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</row>
    <row r="2" spans="1:19" ht="22.5">
      <c r="A2" s="1" t="s">
        <v>2</v>
      </c>
      <c r="B2" s="2"/>
      <c r="C2" s="3">
        <v>2474</v>
      </c>
      <c r="D2" s="3">
        <v>2735</v>
      </c>
      <c r="E2" s="3">
        <v>2973</v>
      </c>
      <c r="F2" s="3">
        <v>3245</v>
      </c>
      <c r="G2" s="3">
        <v>3614</v>
      </c>
      <c r="H2" s="3">
        <v>3890</v>
      </c>
      <c r="I2" s="3">
        <v>4135</v>
      </c>
      <c r="J2" s="3">
        <v>4742</v>
      </c>
      <c r="K2" s="3">
        <v>5427</v>
      </c>
      <c r="Q2" t="s">
        <v>5</v>
      </c>
      <c r="R2" t="s">
        <v>35</v>
      </c>
      <c r="S2" t="s">
        <v>36</v>
      </c>
    </row>
    <row r="3" spans="1:19">
      <c r="A3" s="4" t="s">
        <v>37</v>
      </c>
      <c r="B3" s="5"/>
      <c r="C3" s="6"/>
      <c r="D3" s="6"/>
      <c r="E3" s="6">
        <v>1299.58</v>
      </c>
      <c r="F3" s="6">
        <v>1446.97</v>
      </c>
      <c r="G3" s="6"/>
      <c r="H3" s="6"/>
      <c r="I3" s="6"/>
      <c r="J3" s="6">
        <v>2222.81</v>
      </c>
      <c r="K3" s="6">
        <v>2351.84</v>
      </c>
      <c r="Q3" t="s">
        <v>0</v>
      </c>
      <c r="R3" s="10">
        <f>K4-F4</f>
        <v>-1.2548419802488442E-2</v>
      </c>
      <c r="S3" s="10">
        <f>K4</f>
        <v>0.43335913027455319</v>
      </c>
    </row>
    <row r="4" spans="1:19" ht="22.5">
      <c r="A4" s="24" t="s">
        <v>38</v>
      </c>
      <c r="B4" s="25"/>
      <c r="C4" s="26"/>
      <c r="D4" s="26"/>
      <c r="E4" s="26"/>
      <c r="F4" s="35">
        <f>F3/F2</f>
        <v>0.44590755007704164</v>
      </c>
      <c r="G4" s="26"/>
      <c r="H4" s="26"/>
      <c r="I4" s="26"/>
      <c r="J4" s="26"/>
      <c r="K4" s="35">
        <f>K3/K2</f>
        <v>0.43335913027455319</v>
      </c>
      <c r="Q4" t="s">
        <v>20</v>
      </c>
      <c r="R4" s="10">
        <f>K9-F9</f>
        <v>2.7503280722087742E-2</v>
      </c>
      <c r="S4" s="10">
        <f>K9</f>
        <v>0.66874851579197336</v>
      </c>
    </row>
    <row r="5" spans="1:19">
      <c r="A5" s="24"/>
      <c r="B5" s="25"/>
      <c r="C5" s="26"/>
      <c r="D5" s="26"/>
      <c r="E5" s="26"/>
      <c r="F5" s="26"/>
      <c r="G5" s="26"/>
      <c r="H5" s="26"/>
      <c r="I5" s="26"/>
      <c r="J5" s="26"/>
      <c r="K5" s="26"/>
    </row>
    <row r="6" spans="1:19">
      <c r="A6" s="23" t="s">
        <v>20</v>
      </c>
      <c r="C6">
        <v>2014</v>
      </c>
      <c r="D6">
        <v>2015</v>
      </c>
      <c r="E6">
        <v>2016</v>
      </c>
      <c r="F6">
        <v>2017</v>
      </c>
      <c r="G6">
        <v>2018</v>
      </c>
      <c r="H6">
        <v>2019</v>
      </c>
      <c r="I6">
        <v>2020</v>
      </c>
      <c r="J6">
        <v>2021</v>
      </c>
      <c r="K6">
        <v>2022</v>
      </c>
      <c r="Q6" t="s">
        <v>23</v>
      </c>
      <c r="R6" s="10">
        <f>K19-F19</f>
        <v>1.4521709877680339E-2</v>
      </c>
      <c r="S6" s="10">
        <f>K19</f>
        <v>0.14233445235548015</v>
      </c>
    </row>
    <row r="7" spans="1:19" ht="22.5">
      <c r="A7" s="1" t="s">
        <v>2</v>
      </c>
      <c r="B7" s="2"/>
      <c r="C7" s="3">
        <v>2910</v>
      </c>
      <c r="D7" s="3">
        <v>3197</v>
      </c>
      <c r="E7" s="3">
        <v>3363</v>
      </c>
      <c r="F7" s="3">
        <v>3148</v>
      </c>
      <c r="G7" s="3">
        <v>3246</v>
      </c>
      <c r="H7" s="3">
        <v>4120</v>
      </c>
      <c r="I7" s="3">
        <v>4499</v>
      </c>
      <c r="J7" s="3">
        <v>3992</v>
      </c>
      <c r="K7" s="3">
        <v>4211</v>
      </c>
      <c r="Q7" t="s">
        <v>24</v>
      </c>
      <c r="R7" s="10">
        <f>K24-F24</f>
        <v>2.4052387217446111E-2</v>
      </c>
      <c r="S7" s="10">
        <f>K24</f>
        <v>0.11416227732733622</v>
      </c>
    </row>
    <row r="8" spans="1:19">
      <c r="A8" s="4" t="s">
        <v>37</v>
      </c>
      <c r="B8" s="5"/>
      <c r="C8" s="6"/>
      <c r="D8" s="6"/>
      <c r="E8" s="6">
        <v>1795.66</v>
      </c>
      <c r="F8" s="6">
        <v>2018.64</v>
      </c>
      <c r="G8" s="6"/>
      <c r="H8" s="6"/>
      <c r="I8" s="6"/>
      <c r="J8" s="6">
        <v>2964.21</v>
      </c>
      <c r="K8" s="6">
        <v>2816.1</v>
      </c>
      <c r="Q8" t="s">
        <v>26</v>
      </c>
      <c r="R8" s="10">
        <f>K29-F29</f>
        <v>2.3697046170440092E-2</v>
      </c>
      <c r="S8" s="10">
        <f>K29</f>
        <v>9.6703452178834179E-2</v>
      </c>
    </row>
    <row r="9" spans="1:19" ht="22.5">
      <c r="A9" s="24" t="s">
        <v>38</v>
      </c>
      <c r="B9" s="5"/>
      <c r="C9" s="6"/>
      <c r="D9" s="6"/>
      <c r="E9" s="6"/>
      <c r="F9" s="35">
        <f>F8/F7</f>
        <v>0.64124523506988562</v>
      </c>
      <c r="G9" s="26"/>
      <c r="H9" s="26"/>
      <c r="I9" s="26"/>
      <c r="J9" s="26"/>
      <c r="K9" s="35">
        <f>K8/K7</f>
        <v>0.66874851579197336</v>
      </c>
      <c r="Q9" t="s">
        <v>27</v>
      </c>
      <c r="R9" s="10">
        <f>K34-F34</f>
        <v>1.4755318368906839E-3</v>
      </c>
      <c r="S9" s="10">
        <f>K34</f>
        <v>7.8099378408267556E-2</v>
      </c>
    </row>
    <row r="10" spans="1:19">
      <c r="A10" s="7"/>
      <c r="B10" s="5"/>
      <c r="C10" s="8"/>
      <c r="D10" s="8"/>
      <c r="E10" s="8"/>
      <c r="F10" s="8"/>
      <c r="G10" s="8"/>
      <c r="H10" s="8"/>
      <c r="I10" s="8"/>
      <c r="J10" s="8"/>
      <c r="K10" s="8"/>
      <c r="Q10" t="s">
        <v>28</v>
      </c>
      <c r="R10" s="10">
        <f>K39-F39</f>
        <v>-1.0655137520076546E-2</v>
      </c>
      <c r="S10" s="10">
        <f>K39</f>
        <v>0.17907298740687017</v>
      </c>
    </row>
    <row r="11" spans="1:19" ht="22.5">
      <c r="A11" s="36" t="s">
        <v>22</v>
      </c>
      <c r="B11" s="5"/>
      <c r="C11">
        <v>2014</v>
      </c>
      <c r="D11">
        <v>2015</v>
      </c>
      <c r="E11">
        <v>2016</v>
      </c>
      <c r="F11">
        <v>2017</v>
      </c>
      <c r="G11">
        <v>2018</v>
      </c>
      <c r="H11">
        <v>2019</v>
      </c>
      <c r="I11">
        <v>2020</v>
      </c>
      <c r="J11">
        <v>2021</v>
      </c>
      <c r="K11">
        <v>2022</v>
      </c>
      <c r="Q11" t="s">
        <v>29</v>
      </c>
      <c r="R11" s="10">
        <f>K44-F44</f>
        <v>-6.3282864127658878E-2</v>
      </c>
      <c r="S11" s="10">
        <f>K44</f>
        <v>0.14844407064760304</v>
      </c>
    </row>
    <row r="12" spans="1:19" ht="22.5">
      <c r="A12" s="1" t="s">
        <v>2</v>
      </c>
      <c r="B12" s="2"/>
      <c r="C12" s="3">
        <v>1420</v>
      </c>
      <c r="D12" s="3">
        <v>1335</v>
      </c>
      <c r="E12" s="3">
        <v>1300</v>
      </c>
      <c r="F12" s="3">
        <v>1157</v>
      </c>
      <c r="G12" s="3">
        <v>1019</v>
      </c>
      <c r="H12" s="18">
        <v>601</v>
      </c>
      <c r="I12" s="18">
        <v>215</v>
      </c>
      <c r="J12" s="18">
        <v>266</v>
      </c>
      <c r="K12" s="18">
        <v>98.57</v>
      </c>
      <c r="Q12" t="s">
        <v>30</v>
      </c>
      <c r="R12" s="10">
        <f>K49-F49</f>
        <v>3.0108138279961116E-2</v>
      </c>
      <c r="S12" s="10">
        <f>K49</f>
        <v>0.17549820920194692</v>
      </c>
    </row>
    <row r="13" spans="1:19">
      <c r="A13" s="4" t="s">
        <v>37</v>
      </c>
      <c r="B13" s="5"/>
      <c r="C13" s="8"/>
      <c r="D13" s="8"/>
      <c r="E13" s="8">
        <v>1047.08</v>
      </c>
      <c r="F13" s="8">
        <v>655.1</v>
      </c>
      <c r="G13" s="8"/>
      <c r="H13" s="8"/>
      <c r="I13" s="8"/>
      <c r="J13" s="8">
        <v>37.43</v>
      </c>
      <c r="K13" s="8">
        <v>7.09</v>
      </c>
      <c r="R13" s="15">
        <f t="shared" ref="R13:S13" si="0">AVERAGE(R6:R12)</f>
        <v>2.8452588192404171E-3</v>
      </c>
      <c r="S13" s="15">
        <f t="shared" si="0"/>
        <v>0.1334735467894769</v>
      </c>
    </row>
    <row r="14" spans="1:19" ht="22.5">
      <c r="A14" s="24" t="s">
        <v>38</v>
      </c>
      <c r="B14" s="5"/>
      <c r="C14" s="6"/>
      <c r="D14" s="6"/>
      <c r="E14" s="6"/>
      <c r="F14" s="35">
        <f>F13/F12</f>
        <v>0.56620570440795159</v>
      </c>
      <c r="G14" s="26"/>
      <c r="H14" s="26"/>
      <c r="I14" s="26"/>
      <c r="J14" s="26"/>
      <c r="K14" s="35">
        <f>K13/K12</f>
        <v>7.192857867505327E-2</v>
      </c>
    </row>
    <row r="15" spans="1:19">
      <c r="A15" s="7"/>
      <c r="B15" s="5"/>
      <c r="C15" s="8"/>
      <c r="D15" s="8"/>
      <c r="E15" s="8"/>
      <c r="F15" s="8"/>
      <c r="G15" s="8"/>
      <c r="H15" s="8"/>
      <c r="I15" s="8"/>
      <c r="J15" s="8"/>
      <c r="K15" s="8"/>
    </row>
    <row r="16" spans="1:19" ht="22.5">
      <c r="A16" s="23" t="s">
        <v>23</v>
      </c>
      <c r="C16">
        <v>2014</v>
      </c>
      <c r="D16">
        <v>2015</v>
      </c>
      <c r="E16">
        <v>2016</v>
      </c>
      <c r="F16">
        <v>2017</v>
      </c>
      <c r="G16">
        <v>2018</v>
      </c>
      <c r="H16">
        <v>2019</v>
      </c>
      <c r="I16">
        <v>2020</v>
      </c>
      <c r="J16">
        <v>2021</v>
      </c>
      <c r="K16">
        <v>2022</v>
      </c>
    </row>
    <row r="17" spans="1:11" ht="22.5">
      <c r="A17" s="1" t="s">
        <v>2</v>
      </c>
      <c r="B17" s="2"/>
      <c r="C17" s="3">
        <v>17320</v>
      </c>
      <c r="D17" s="3">
        <v>17266</v>
      </c>
      <c r="E17" s="3">
        <v>19035</v>
      </c>
      <c r="F17" s="3">
        <v>23198</v>
      </c>
      <c r="G17" s="3">
        <v>26472</v>
      </c>
      <c r="H17" s="3">
        <v>28797</v>
      </c>
      <c r="I17" s="3">
        <v>29657</v>
      </c>
      <c r="J17" s="3">
        <v>37090</v>
      </c>
      <c r="K17" s="3">
        <v>54214</v>
      </c>
    </row>
    <row r="18" spans="1:11">
      <c r="A18" s="4" t="s">
        <v>37</v>
      </c>
      <c r="B18" s="2"/>
      <c r="C18" s="18"/>
      <c r="D18" s="18"/>
      <c r="E18" s="18">
        <v>2818</v>
      </c>
      <c r="F18" s="18">
        <v>2965</v>
      </c>
      <c r="G18" s="18"/>
      <c r="H18" s="18"/>
      <c r="I18" s="18"/>
      <c r="J18" s="18">
        <v>4778</v>
      </c>
      <c r="K18" s="18">
        <v>7716.52</v>
      </c>
    </row>
    <row r="19" spans="1:11" ht="22.5">
      <c r="A19" s="24" t="s">
        <v>38</v>
      </c>
      <c r="B19" s="5"/>
      <c r="C19" s="6"/>
      <c r="D19" s="6"/>
      <c r="E19" s="6"/>
      <c r="F19" s="35">
        <f>F18/F17</f>
        <v>0.12781274247779981</v>
      </c>
      <c r="G19" s="26"/>
      <c r="H19" s="26"/>
      <c r="I19" s="26"/>
      <c r="J19" s="26"/>
      <c r="K19" s="35">
        <f>K18/K17</f>
        <v>0.14233445235548015</v>
      </c>
    </row>
    <row r="20" spans="1:11">
      <c r="A20" s="20"/>
      <c r="C20" s="21"/>
      <c r="D20" s="21"/>
      <c r="E20" s="21"/>
      <c r="F20" s="21"/>
      <c r="G20" s="21"/>
      <c r="H20" s="21"/>
      <c r="I20" s="21"/>
      <c r="J20" s="21"/>
      <c r="K20" s="21"/>
    </row>
    <row r="21" spans="1:11">
      <c r="A21" s="23" t="s">
        <v>24</v>
      </c>
      <c r="C21">
        <v>2014</v>
      </c>
      <c r="D21">
        <v>2015</v>
      </c>
      <c r="E21">
        <v>2016</v>
      </c>
      <c r="F21">
        <v>2017</v>
      </c>
      <c r="G21">
        <v>2018</v>
      </c>
      <c r="H21">
        <v>2019</v>
      </c>
      <c r="I21">
        <v>2020</v>
      </c>
      <c r="J21">
        <v>2021</v>
      </c>
      <c r="K21">
        <v>2022</v>
      </c>
    </row>
    <row r="22" spans="1:11" ht="22.5">
      <c r="A22" s="1" t="s">
        <v>2</v>
      </c>
      <c r="B22" s="2"/>
      <c r="C22" s="3">
        <v>9855</v>
      </c>
      <c r="D22" s="3">
        <v>8175</v>
      </c>
      <c r="E22" s="3">
        <v>9141</v>
      </c>
      <c r="F22" s="3">
        <v>10010</v>
      </c>
      <c r="G22" s="3">
        <v>11292</v>
      </c>
      <c r="H22" s="3">
        <v>12369</v>
      </c>
      <c r="I22" s="3">
        <v>13350</v>
      </c>
      <c r="J22" s="3">
        <v>14741</v>
      </c>
      <c r="K22" s="3">
        <v>16897</v>
      </c>
    </row>
    <row r="23" spans="1:11">
      <c r="A23" s="4" t="s">
        <v>37</v>
      </c>
      <c r="B23" s="33"/>
      <c r="C23" s="34"/>
      <c r="D23" s="34"/>
      <c r="E23" s="34">
        <v>940</v>
      </c>
      <c r="F23" s="34">
        <v>902</v>
      </c>
      <c r="G23" s="34"/>
      <c r="H23" s="34"/>
      <c r="I23" s="34"/>
      <c r="J23" s="34">
        <v>1593</v>
      </c>
      <c r="K23" s="34">
        <v>1929</v>
      </c>
    </row>
    <row r="24" spans="1:11" ht="22.5">
      <c r="A24" s="24" t="s">
        <v>38</v>
      </c>
      <c r="B24" s="5"/>
      <c r="C24" s="6"/>
      <c r="D24" s="6"/>
      <c r="E24" s="6"/>
      <c r="F24" s="35">
        <f>F23/F22</f>
        <v>9.0109890109890109E-2</v>
      </c>
      <c r="G24" s="26"/>
      <c r="H24" s="26"/>
      <c r="I24" s="26"/>
      <c r="J24" s="26"/>
      <c r="K24" s="35">
        <f>K23/K22</f>
        <v>0.11416227732733622</v>
      </c>
    </row>
    <row r="25" spans="1:11">
      <c r="A25" s="32"/>
      <c r="B25" s="33"/>
      <c r="C25" s="34"/>
      <c r="D25" s="34"/>
      <c r="E25" s="34"/>
      <c r="F25" s="34"/>
      <c r="G25" s="34"/>
      <c r="H25" s="34"/>
      <c r="I25" s="34"/>
      <c r="J25" s="34"/>
      <c r="K25" s="34"/>
    </row>
    <row r="26" spans="1:11" ht="22.5">
      <c r="A26" s="23" t="s">
        <v>26</v>
      </c>
      <c r="C26">
        <v>2014</v>
      </c>
      <c r="D26">
        <v>2015</v>
      </c>
      <c r="E26">
        <v>2016</v>
      </c>
      <c r="F26">
        <v>2017</v>
      </c>
      <c r="G26">
        <v>2018</v>
      </c>
      <c r="H26">
        <v>2019</v>
      </c>
      <c r="I26">
        <v>2020</v>
      </c>
      <c r="J26">
        <v>2021</v>
      </c>
      <c r="K26">
        <v>2022</v>
      </c>
    </row>
    <row r="27" spans="1:11" ht="22.5">
      <c r="A27" s="1" t="s">
        <v>2</v>
      </c>
      <c r="B27" s="2"/>
      <c r="C27" s="3">
        <v>6913</v>
      </c>
      <c r="D27" s="3">
        <v>7858</v>
      </c>
      <c r="E27" s="3">
        <v>8397</v>
      </c>
      <c r="F27" s="3">
        <v>9054</v>
      </c>
      <c r="G27" s="3">
        <v>9914</v>
      </c>
      <c r="H27" s="3">
        <v>11055</v>
      </c>
      <c r="I27" s="3">
        <v>11600</v>
      </c>
      <c r="J27" s="3">
        <v>13136</v>
      </c>
      <c r="K27" s="3">
        <v>14136</v>
      </c>
    </row>
    <row r="28" spans="1:11">
      <c r="A28" s="4" t="s">
        <v>37</v>
      </c>
      <c r="B28" s="5"/>
      <c r="C28" s="6"/>
      <c r="D28" s="6"/>
      <c r="E28" s="6">
        <v>441</v>
      </c>
      <c r="F28" s="6">
        <v>661</v>
      </c>
      <c r="G28" s="8"/>
      <c r="H28" s="8"/>
      <c r="I28" s="8"/>
      <c r="J28" s="8">
        <v>1091</v>
      </c>
      <c r="K28" s="8">
        <v>1367</v>
      </c>
    </row>
    <row r="29" spans="1:11" ht="22.5">
      <c r="A29" s="24" t="s">
        <v>38</v>
      </c>
      <c r="B29" s="5"/>
      <c r="C29" s="6"/>
      <c r="D29" s="6"/>
      <c r="E29" s="6"/>
      <c r="F29" s="35">
        <f>F28/F27</f>
        <v>7.3006406008394087E-2</v>
      </c>
      <c r="G29" s="26"/>
      <c r="H29" s="26"/>
      <c r="I29" s="26"/>
      <c r="J29" s="26"/>
      <c r="K29" s="35">
        <f>K28/K27</f>
        <v>9.6703452178834179E-2</v>
      </c>
    </row>
    <row r="30" spans="1:11">
      <c r="A30" s="24"/>
      <c r="B30" s="25"/>
      <c r="C30" s="26"/>
      <c r="D30" s="26"/>
      <c r="E30" s="26"/>
      <c r="F30" s="26"/>
      <c r="G30" s="26"/>
      <c r="H30" s="26"/>
      <c r="I30" s="26"/>
      <c r="J30" s="26"/>
      <c r="K30" s="26"/>
    </row>
    <row r="31" spans="1:11">
      <c r="A31" s="23" t="s">
        <v>27</v>
      </c>
      <c r="C31">
        <v>2014</v>
      </c>
      <c r="D31">
        <v>2015</v>
      </c>
      <c r="E31">
        <v>2016</v>
      </c>
      <c r="F31">
        <v>2017</v>
      </c>
      <c r="G31">
        <v>2018</v>
      </c>
      <c r="H31">
        <v>2019</v>
      </c>
      <c r="I31">
        <v>2020</v>
      </c>
      <c r="J31">
        <v>2021</v>
      </c>
      <c r="K31">
        <v>2022</v>
      </c>
    </row>
    <row r="32" spans="1:11" ht="22.5">
      <c r="A32" s="1" t="s">
        <v>2</v>
      </c>
      <c r="B32" s="2"/>
      <c r="C32" s="3">
        <v>29234</v>
      </c>
      <c r="D32" s="3">
        <v>31972</v>
      </c>
      <c r="E32" s="3">
        <v>32186</v>
      </c>
      <c r="F32" s="3">
        <v>33162</v>
      </c>
      <c r="G32" s="3">
        <v>35545</v>
      </c>
      <c r="H32" s="3">
        <v>39310</v>
      </c>
      <c r="I32" s="3">
        <v>39783</v>
      </c>
      <c r="J32" s="3">
        <v>47028</v>
      </c>
      <c r="K32" s="3">
        <v>52446</v>
      </c>
    </row>
    <row r="33" spans="1:11">
      <c r="A33" s="4" t="s">
        <v>37</v>
      </c>
      <c r="B33" s="5"/>
      <c r="C33" s="8"/>
      <c r="D33" s="8"/>
      <c r="E33" s="8">
        <v>2726</v>
      </c>
      <c r="F33" s="8">
        <v>2541</v>
      </c>
      <c r="G33" s="8"/>
      <c r="H33" s="8"/>
      <c r="I33" s="8"/>
      <c r="J33" s="8">
        <v>3579</v>
      </c>
      <c r="K33" s="8">
        <v>4096</v>
      </c>
    </row>
    <row r="34" spans="1:11" ht="22.5">
      <c r="A34" s="24" t="s">
        <v>38</v>
      </c>
      <c r="B34" s="5"/>
      <c r="C34" s="6"/>
      <c r="D34" s="6"/>
      <c r="E34" s="6"/>
      <c r="F34" s="35">
        <f>F33/F32</f>
        <v>7.6623846571376872E-2</v>
      </c>
      <c r="G34" s="26"/>
      <c r="H34" s="26"/>
      <c r="I34" s="26"/>
      <c r="J34" s="26"/>
      <c r="K34" s="35">
        <f>K33/K32</f>
        <v>7.8099378408267556E-2</v>
      </c>
    </row>
    <row r="35" spans="1:11">
      <c r="A35" s="24"/>
      <c r="B35" s="25"/>
      <c r="C35" s="26"/>
      <c r="D35" s="26"/>
      <c r="E35" s="26"/>
      <c r="F35" s="26"/>
      <c r="G35" s="26"/>
      <c r="H35" s="26"/>
      <c r="I35" s="26"/>
      <c r="J35" s="26"/>
      <c r="K35" s="26"/>
    </row>
    <row r="36" spans="1:11">
      <c r="A36" s="23" t="s">
        <v>28</v>
      </c>
      <c r="C36">
        <v>2014</v>
      </c>
      <c r="D36">
        <v>2015</v>
      </c>
      <c r="E36">
        <v>2016</v>
      </c>
      <c r="F36">
        <v>2017</v>
      </c>
      <c r="G36">
        <v>2018</v>
      </c>
      <c r="H36">
        <v>2019</v>
      </c>
      <c r="I36">
        <v>2020</v>
      </c>
      <c r="J36">
        <v>2021</v>
      </c>
      <c r="K36">
        <v>2022</v>
      </c>
    </row>
    <row r="37" spans="1:11" ht="22.5">
      <c r="A37" s="1" t="s">
        <v>2</v>
      </c>
      <c r="B37" s="2"/>
      <c r="C37" s="3">
        <v>35317</v>
      </c>
      <c r="D37" s="3">
        <v>38835</v>
      </c>
      <c r="E37" s="3">
        <v>39192</v>
      </c>
      <c r="F37" s="3">
        <v>42777</v>
      </c>
      <c r="G37" s="3">
        <v>43449</v>
      </c>
      <c r="H37" s="3">
        <v>48353</v>
      </c>
      <c r="I37" s="3">
        <v>49404</v>
      </c>
      <c r="J37" s="3">
        <v>49273</v>
      </c>
      <c r="K37" s="3">
        <v>60668</v>
      </c>
    </row>
    <row r="38" spans="1:11">
      <c r="A38" s="4" t="s">
        <v>37</v>
      </c>
      <c r="B38" s="2"/>
      <c r="C38" s="18"/>
      <c r="D38" s="18"/>
      <c r="E38" s="18">
        <v>9062</v>
      </c>
      <c r="F38" s="18">
        <v>8116</v>
      </c>
      <c r="G38" s="18"/>
      <c r="H38" s="18"/>
      <c r="I38" s="18"/>
      <c r="J38" s="18">
        <v>10397</v>
      </c>
      <c r="K38" s="18">
        <v>10864</v>
      </c>
    </row>
    <row r="39" spans="1:11" ht="22.5">
      <c r="A39" s="24" t="s">
        <v>38</v>
      </c>
      <c r="B39" s="5"/>
      <c r="C39" s="6"/>
      <c r="D39" s="6"/>
      <c r="E39" s="6"/>
      <c r="F39" s="35">
        <f>F38/F37</f>
        <v>0.18972812492694671</v>
      </c>
      <c r="G39" s="26"/>
      <c r="H39" s="26"/>
      <c r="I39" s="26"/>
      <c r="J39" s="26"/>
      <c r="K39" s="35">
        <f>K38/K37</f>
        <v>0.17907298740687017</v>
      </c>
    </row>
    <row r="40" spans="1:11">
      <c r="A40" s="24"/>
      <c r="B40" s="25"/>
      <c r="C40" s="26"/>
      <c r="D40" s="26"/>
      <c r="E40" s="26"/>
      <c r="F40" s="26"/>
      <c r="G40" s="26"/>
      <c r="H40" s="26"/>
      <c r="I40" s="26"/>
      <c r="J40" s="26"/>
      <c r="K40" s="26"/>
    </row>
    <row r="41" spans="1:11">
      <c r="A41" s="23" t="s">
        <v>29</v>
      </c>
      <c r="C41">
        <v>2014</v>
      </c>
      <c r="D41">
        <v>2015</v>
      </c>
      <c r="E41">
        <v>2016</v>
      </c>
      <c r="F41">
        <v>2017</v>
      </c>
      <c r="G41">
        <v>2018</v>
      </c>
      <c r="H41">
        <v>2019</v>
      </c>
      <c r="I41">
        <v>2020</v>
      </c>
      <c r="J41">
        <v>2021</v>
      </c>
      <c r="K41">
        <v>2022</v>
      </c>
    </row>
    <row r="42" spans="1:11" ht="22.5">
      <c r="A42" s="1" t="s">
        <v>2</v>
      </c>
      <c r="B42" s="2"/>
      <c r="C42" s="3">
        <v>4687</v>
      </c>
      <c r="D42" s="3">
        <v>5733</v>
      </c>
      <c r="E42" s="3">
        <v>6017</v>
      </c>
      <c r="F42" s="3">
        <v>5918</v>
      </c>
      <c r="G42" s="3">
        <v>6322</v>
      </c>
      <c r="H42" s="3">
        <v>7334</v>
      </c>
      <c r="I42" s="3">
        <v>7315</v>
      </c>
      <c r="J42" s="3">
        <v>8048</v>
      </c>
      <c r="K42" s="3">
        <v>9512</v>
      </c>
    </row>
    <row r="43" spans="1:11">
      <c r="A43" s="4" t="s">
        <v>37</v>
      </c>
      <c r="B43" s="5"/>
      <c r="C43" s="6"/>
      <c r="D43" s="6"/>
      <c r="E43" s="6">
        <v>926</v>
      </c>
      <c r="F43" s="6">
        <v>1253</v>
      </c>
      <c r="G43" s="6"/>
      <c r="H43" s="6"/>
      <c r="I43" s="6"/>
      <c r="J43" s="6">
        <v>1126</v>
      </c>
      <c r="K43" s="6">
        <v>1412</v>
      </c>
    </row>
    <row r="44" spans="1:11" ht="22.5">
      <c r="A44" s="24" t="s">
        <v>38</v>
      </c>
      <c r="B44" s="5"/>
      <c r="C44" s="6"/>
      <c r="D44" s="6"/>
      <c r="E44" s="6"/>
      <c r="F44" s="35">
        <f>F43/F42</f>
        <v>0.21172693477526192</v>
      </c>
      <c r="G44" s="26"/>
      <c r="H44" s="26"/>
      <c r="I44" s="26"/>
      <c r="J44" s="26"/>
      <c r="K44" s="35">
        <f>K43/K42</f>
        <v>0.14844407064760304</v>
      </c>
    </row>
    <row r="45" spans="1:11">
      <c r="A45" s="24"/>
      <c r="B45" s="25"/>
      <c r="C45" s="26"/>
      <c r="D45" s="26"/>
      <c r="E45" s="26"/>
      <c r="F45" s="26"/>
      <c r="G45" s="26"/>
      <c r="H45" s="26"/>
      <c r="I45" s="26"/>
      <c r="J45" s="26"/>
      <c r="K45" s="26"/>
    </row>
    <row r="46" spans="1:11">
      <c r="A46" s="23" t="s">
        <v>30</v>
      </c>
      <c r="C46">
        <v>2014</v>
      </c>
      <c r="D46">
        <v>2015</v>
      </c>
      <c r="E46">
        <v>2016</v>
      </c>
      <c r="F46">
        <v>2017</v>
      </c>
      <c r="G46">
        <v>2018</v>
      </c>
      <c r="H46">
        <v>2019</v>
      </c>
      <c r="I46">
        <v>2020</v>
      </c>
      <c r="J46">
        <v>2021</v>
      </c>
      <c r="K46">
        <v>2022</v>
      </c>
    </row>
    <row r="47" spans="1:11" ht="22.5">
      <c r="A47" s="1" t="s">
        <v>2</v>
      </c>
      <c r="B47" s="2"/>
      <c r="C47" s="3">
        <v>7075</v>
      </c>
      <c r="D47" s="3">
        <v>7827</v>
      </c>
      <c r="E47" s="3">
        <v>7780</v>
      </c>
      <c r="F47" s="3">
        <v>7614</v>
      </c>
      <c r="G47" s="3">
        <v>7722</v>
      </c>
      <c r="H47" s="3">
        <v>8515</v>
      </c>
      <c r="I47" s="3">
        <v>8685</v>
      </c>
      <c r="J47" s="3">
        <v>9562</v>
      </c>
      <c r="K47" s="3">
        <v>10889</v>
      </c>
    </row>
    <row r="48" spans="1:11">
      <c r="A48" s="4" t="s">
        <v>37</v>
      </c>
      <c r="B48" s="5"/>
      <c r="C48" s="8"/>
      <c r="D48" s="8"/>
      <c r="E48" s="8">
        <v>1097</v>
      </c>
      <c r="F48" s="8">
        <v>1107</v>
      </c>
      <c r="G48" s="8"/>
      <c r="H48" s="8"/>
      <c r="I48" s="8"/>
      <c r="J48" s="8">
        <v>1734</v>
      </c>
      <c r="K48" s="8">
        <v>1911</v>
      </c>
    </row>
    <row r="49" spans="1:11" ht="22.5">
      <c r="A49" s="24" t="s">
        <v>38</v>
      </c>
      <c r="B49" s="5"/>
      <c r="C49" s="6"/>
      <c r="D49" s="6"/>
      <c r="E49" s="6"/>
      <c r="F49" s="35">
        <f>F48/F47</f>
        <v>0.1453900709219858</v>
      </c>
      <c r="G49" s="26"/>
      <c r="H49" s="26"/>
      <c r="I49" s="26"/>
      <c r="J49" s="26"/>
      <c r="K49" s="35">
        <f>K48/K47</f>
        <v>0.17549820920194692</v>
      </c>
    </row>
    <row r="50" spans="1:11">
      <c r="A50" s="7"/>
      <c r="B50" s="5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7"/>
      <c r="B51" s="5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17"/>
      <c r="B52" s="2"/>
      <c r="C52" s="18"/>
      <c r="D52" s="18"/>
      <c r="E52" s="18"/>
      <c r="F52" s="18"/>
      <c r="G52" s="18"/>
      <c r="H52" s="18"/>
      <c r="I52" s="18"/>
      <c r="J52" s="18"/>
      <c r="K52" s="18"/>
    </row>
    <row r="53" spans="1:11">
      <c r="A53" s="20"/>
      <c r="C53" s="21"/>
      <c r="D53" s="21"/>
      <c r="E53" s="21"/>
      <c r="F53" s="21"/>
      <c r="G53" s="21"/>
      <c r="H53" s="21"/>
      <c r="I53" s="21"/>
      <c r="J53" s="21"/>
      <c r="K53" s="21"/>
    </row>
    <row r="54" spans="1:11">
      <c r="A54" s="23"/>
    </row>
    <row r="55" spans="1:1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4"/>
      <c r="B56" s="5"/>
      <c r="C56" s="6"/>
      <c r="D56" s="6"/>
      <c r="E56" s="6"/>
      <c r="F56" s="6"/>
      <c r="G56" s="6"/>
      <c r="H56" s="6"/>
      <c r="I56" s="6"/>
      <c r="J56" s="6"/>
      <c r="K56" s="6"/>
    </row>
    <row r="57" spans="1:11">
      <c r="A57" s="7"/>
      <c r="B57" s="5"/>
      <c r="C57" s="6"/>
      <c r="D57" s="6"/>
      <c r="E57" s="6"/>
      <c r="F57" s="6"/>
      <c r="G57" s="6"/>
      <c r="H57" s="6"/>
      <c r="I57" s="6"/>
      <c r="J57" s="6"/>
      <c r="K57" s="6"/>
    </row>
    <row r="58" spans="1:11">
      <c r="A58" s="7"/>
      <c r="B58" s="5"/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7"/>
      <c r="B59" s="5"/>
      <c r="C59" s="8"/>
      <c r="D59" s="8"/>
      <c r="E59" s="8"/>
      <c r="F59" s="8"/>
      <c r="G59" s="8"/>
      <c r="H59" s="6"/>
      <c r="I59" s="6"/>
      <c r="J59" s="6"/>
      <c r="K59" s="6"/>
    </row>
    <row r="60" spans="1:11">
      <c r="A60" s="7"/>
      <c r="B60" s="5"/>
      <c r="C60" s="8"/>
      <c r="D60" s="8"/>
      <c r="E60" s="8"/>
      <c r="F60" s="6"/>
      <c r="G60" s="6"/>
      <c r="H60" s="6"/>
      <c r="I60" s="6"/>
      <c r="J60" s="6"/>
      <c r="K60" s="6"/>
    </row>
    <row r="61" spans="1:11">
      <c r="A61" s="7"/>
      <c r="B61" s="5"/>
      <c r="C61" s="8"/>
      <c r="D61" s="8"/>
      <c r="E61" s="8"/>
      <c r="F61" s="6"/>
      <c r="G61" s="6"/>
      <c r="H61" s="6"/>
      <c r="I61" s="6"/>
      <c r="J61" s="6"/>
      <c r="K61" s="6"/>
    </row>
    <row r="62" spans="1:11">
      <c r="A62" s="7"/>
      <c r="B62" s="5"/>
      <c r="C62" s="8"/>
      <c r="D62" s="8"/>
      <c r="E62" s="8"/>
      <c r="F62" s="8"/>
      <c r="G62" s="8"/>
      <c r="H62" s="8"/>
      <c r="I62" s="8"/>
      <c r="J62" s="8"/>
      <c r="K62" s="8"/>
    </row>
    <row r="63" spans="1:11">
      <c r="A63" s="7"/>
      <c r="B63" s="5"/>
      <c r="C63" s="8"/>
      <c r="D63" s="8"/>
      <c r="E63" s="8"/>
      <c r="F63" s="8"/>
      <c r="G63" s="8"/>
      <c r="H63" s="8"/>
      <c r="I63" s="8"/>
      <c r="J63" s="8"/>
      <c r="K63" s="6"/>
    </row>
    <row r="64" spans="1:11">
      <c r="A64" s="17"/>
      <c r="B64" s="2"/>
      <c r="C64" s="18"/>
      <c r="D64" s="18"/>
      <c r="E64" s="18"/>
      <c r="F64" s="18"/>
      <c r="G64" s="18"/>
      <c r="H64" s="18"/>
      <c r="I64" s="18"/>
      <c r="J64" s="18"/>
      <c r="K64" s="18"/>
    </row>
    <row r="65" spans="1:11">
      <c r="A65" s="20"/>
      <c r="C65" s="21"/>
      <c r="D65" s="21"/>
      <c r="E65" s="21"/>
      <c r="F65" s="21"/>
      <c r="G65" s="21"/>
      <c r="H65" s="21"/>
      <c r="I65" s="21"/>
      <c r="J65" s="21"/>
      <c r="K65" s="21"/>
    </row>
    <row r="66" spans="1:11">
      <c r="A66" s="23"/>
    </row>
    <row r="67" spans="1:1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4"/>
      <c r="B68" s="5"/>
      <c r="C68" s="6"/>
      <c r="D68" s="6"/>
      <c r="E68" s="6"/>
      <c r="F68" s="6"/>
      <c r="G68" s="6"/>
      <c r="H68" s="6"/>
      <c r="I68" s="6"/>
      <c r="J68" s="6"/>
      <c r="K68" s="6"/>
    </row>
    <row r="69" spans="1:11">
      <c r="A69" s="7"/>
      <c r="B69" s="5"/>
      <c r="C69" s="8"/>
      <c r="D69" s="8"/>
      <c r="E69" s="8"/>
      <c r="F69" s="8"/>
      <c r="G69" s="8"/>
      <c r="H69" s="8"/>
      <c r="I69" s="8"/>
      <c r="J69" s="8"/>
      <c r="K69" s="8"/>
    </row>
    <row r="70" spans="1:11">
      <c r="A70" s="7"/>
      <c r="B70" s="5"/>
      <c r="C70" s="6"/>
      <c r="D70" s="6"/>
      <c r="E70" s="6"/>
      <c r="F70" s="6"/>
      <c r="G70" s="6"/>
      <c r="H70" s="6"/>
      <c r="I70" s="6"/>
      <c r="J70" s="6"/>
      <c r="K70" s="6"/>
    </row>
    <row r="71" spans="1:11">
      <c r="A71" s="7"/>
      <c r="B71" s="5"/>
      <c r="C71" s="8"/>
      <c r="D71" s="8"/>
      <c r="E71" s="8"/>
      <c r="F71" s="8"/>
      <c r="G71" s="8"/>
      <c r="H71" s="8"/>
      <c r="I71" s="8"/>
      <c r="J71" s="8"/>
      <c r="K71" s="8"/>
    </row>
    <row r="72" spans="1:11">
      <c r="A72" s="7"/>
      <c r="B72" s="5"/>
      <c r="C72" s="8"/>
      <c r="D72" s="8"/>
      <c r="E72" s="8"/>
      <c r="F72" s="8"/>
      <c r="G72" s="8"/>
      <c r="H72" s="8"/>
      <c r="I72" s="8"/>
      <c r="J72" s="8"/>
      <c r="K72" s="8"/>
    </row>
    <row r="73" spans="1:11">
      <c r="A73" s="7"/>
      <c r="B73" s="5"/>
      <c r="C73" s="8"/>
      <c r="D73" s="6"/>
      <c r="E73" s="8"/>
      <c r="F73" s="8"/>
      <c r="G73" s="8"/>
      <c r="H73" s="6"/>
      <c r="I73" s="6"/>
      <c r="J73" s="6"/>
      <c r="K73" s="6"/>
    </row>
    <row r="74" spans="1:11">
      <c r="A74" s="7"/>
      <c r="B74" s="5"/>
      <c r="C74" s="8"/>
      <c r="D74" s="8"/>
      <c r="E74" s="8"/>
      <c r="F74" s="8"/>
      <c r="G74" s="8"/>
      <c r="H74" s="8"/>
      <c r="I74" s="8"/>
      <c r="J74" s="8"/>
      <c r="K74" s="8"/>
    </row>
    <row r="75" spans="1:11">
      <c r="A75" s="7"/>
      <c r="B75" s="5"/>
      <c r="C75" s="8"/>
      <c r="D75" s="8"/>
      <c r="E75" s="8"/>
      <c r="F75" s="8"/>
      <c r="G75" s="8"/>
      <c r="H75" s="8"/>
      <c r="I75" s="8"/>
      <c r="J75" s="8"/>
      <c r="K75" s="8"/>
    </row>
    <row r="76" spans="1:11">
      <c r="A76" s="17"/>
      <c r="B76" s="2"/>
      <c r="C76" s="18"/>
      <c r="D76" s="18"/>
      <c r="E76" s="18"/>
      <c r="F76" s="18"/>
      <c r="G76" s="18"/>
      <c r="H76" s="18"/>
      <c r="I76" s="18"/>
      <c r="J76" s="18"/>
      <c r="K76" s="18"/>
    </row>
    <row r="77" spans="1:11">
      <c r="A77" s="20"/>
      <c r="C77" s="21"/>
      <c r="D77" s="21"/>
      <c r="E77" s="21"/>
      <c r="F77" s="21"/>
      <c r="G77" s="21"/>
      <c r="H77" s="21"/>
      <c r="I77" s="21"/>
      <c r="J77" s="21"/>
      <c r="K77" s="21"/>
    </row>
    <row r="78" spans="1:11">
      <c r="A78" s="23"/>
    </row>
    <row r="79" spans="1:1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4"/>
      <c r="B80" s="5"/>
      <c r="C80" s="6"/>
      <c r="D80" s="6"/>
      <c r="E80" s="6"/>
      <c r="F80" s="6"/>
      <c r="G80" s="6"/>
      <c r="H80" s="6"/>
      <c r="I80" s="6"/>
      <c r="J80" s="6"/>
      <c r="K80" s="6"/>
    </row>
    <row r="81" spans="1:11">
      <c r="A81" s="7"/>
      <c r="B81" s="5"/>
      <c r="C81" s="8"/>
      <c r="D81" s="8"/>
      <c r="E81" s="8"/>
      <c r="F81" s="8"/>
      <c r="G81" s="8"/>
      <c r="H81" s="8"/>
      <c r="I81" s="8"/>
      <c r="J81" s="8"/>
      <c r="K81" s="8"/>
    </row>
    <row r="82" spans="1:11">
      <c r="A82" s="7"/>
      <c r="B82" s="5"/>
      <c r="C82" s="6"/>
      <c r="D82" s="6"/>
      <c r="E82" s="6"/>
      <c r="F82" s="6"/>
      <c r="G82" s="6"/>
      <c r="H82" s="6"/>
      <c r="I82" s="6"/>
      <c r="J82" s="6"/>
      <c r="K82" s="6"/>
    </row>
    <row r="83" spans="1:11">
      <c r="A83" s="7"/>
      <c r="B83" s="5"/>
      <c r="C83" s="6"/>
      <c r="D83" s="6"/>
      <c r="E83" s="6"/>
      <c r="F83" s="6"/>
      <c r="G83" s="6"/>
      <c r="H83" s="6"/>
      <c r="I83" s="6"/>
      <c r="J83" s="6"/>
      <c r="K83" s="6"/>
    </row>
    <row r="84" spans="1:11">
      <c r="A84" s="7"/>
      <c r="B84" s="5"/>
      <c r="C84" s="6"/>
      <c r="D84" s="6"/>
      <c r="E84" s="6"/>
      <c r="F84" s="6"/>
      <c r="G84" s="6"/>
      <c r="H84" s="6"/>
      <c r="I84" s="6"/>
      <c r="J84" s="6"/>
      <c r="K84" s="6"/>
    </row>
    <row r="85" spans="1:11">
      <c r="A85" s="7"/>
      <c r="B85" s="5"/>
      <c r="C85" s="6"/>
      <c r="D85" s="6"/>
      <c r="E85" s="6"/>
      <c r="F85" s="6"/>
      <c r="G85" s="6"/>
      <c r="H85" s="6"/>
      <c r="I85" s="6"/>
      <c r="J85" s="6"/>
      <c r="K85" s="6"/>
    </row>
    <row r="86" spans="1:11">
      <c r="A86" s="7"/>
      <c r="B86" s="5"/>
      <c r="C86" s="8"/>
      <c r="D86" s="8"/>
      <c r="E86" s="8"/>
      <c r="F86" s="8"/>
      <c r="G86" s="8"/>
      <c r="H86" s="8"/>
      <c r="I86" s="8"/>
      <c r="J86" s="8"/>
      <c r="K86" s="8"/>
    </row>
    <row r="87" spans="1:11">
      <c r="A87" s="7"/>
      <c r="B87" s="5"/>
      <c r="C87" s="8"/>
      <c r="D87" s="8"/>
      <c r="E87" s="8"/>
      <c r="F87" s="8"/>
      <c r="G87" s="8"/>
      <c r="H87" s="8"/>
      <c r="I87" s="8"/>
      <c r="J87" s="8"/>
      <c r="K87" s="8"/>
    </row>
    <row r="88" spans="1:11">
      <c r="A88" s="17"/>
      <c r="B88" s="2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20"/>
      <c r="C89" s="21"/>
      <c r="D89" s="21"/>
      <c r="E89" s="21"/>
      <c r="F89" s="21"/>
      <c r="G89" s="21"/>
      <c r="H89" s="21"/>
      <c r="I89" s="21"/>
      <c r="J89" s="21"/>
      <c r="K89" s="21"/>
    </row>
    <row r="90" spans="1:11">
      <c r="A90" s="23"/>
    </row>
    <row r="91" spans="1:1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4"/>
      <c r="B92" s="5"/>
      <c r="C92" s="6"/>
      <c r="D92" s="6"/>
      <c r="E92" s="6"/>
      <c r="F92" s="6"/>
      <c r="G92" s="6"/>
      <c r="H92" s="6"/>
      <c r="I92" s="6"/>
      <c r="J92" s="6"/>
      <c r="K92" s="6"/>
    </row>
    <row r="93" spans="1:11">
      <c r="A93" s="7"/>
      <c r="B93" s="5"/>
      <c r="C93" s="8"/>
      <c r="D93" s="8"/>
      <c r="E93" s="8"/>
      <c r="F93" s="8"/>
      <c r="G93" s="6"/>
      <c r="H93" s="8"/>
      <c r="I93" s="8"/>
      <c r="J93" s="8"/>
      <c r="K93" s="8"/>
    </row>
    <row r="94" spans="1:11">
      <c r="A94" s="7"/>
      <c r="B94" s="5"/>
      <c r="C94" s="6"/>
      <c r="D94" s="6"/>
      <c r="E94" s="6"/>
      <c r="F94" s="6"/>
      <c r="G94" s="6"/>
      <c r="H94" s="6"/>
      <c r="I94" s="6"/>
      <c r="J94" s="6"/>
      <c r="K94" s="6"/>
    </row>
    <row r="95" spans="1:11">
      <c r="A95" s="7"/>
      <c r="B95" s="5"/>
      <c r="C95" s="6"/>
      <c r="D95" s="6"/>
      <c r="E95" s="6"/>
      <c r="F95" s="6"/>
      <c r="G95" s="6"/>
      <c r="H95" s="6"/>
      <c r="I95" s="6"/>
      <c r="J95" s="6"/>
      <c r="K95" s="6"/>
    </row>
    <row r="96" spans="1:11">
      <c r="A96" s="7"/>
      <c r="B96" s="5"/>
      <c r="C96" s="6"/>
      <c r="D96" s="6"/>
      <c r="E96" s="6"/>
      <c r="F96" s="6"/>
      <c r="G96" s="6"/>
      <c r="H96" s="6"/>
      <c r="I96" s="6"/>
      <c r="J96" s="6"/>
      <c r="K96" s="6"/>
    </row>
    <row r="97" spans="1:11">
      <c r="A97" s="7"/>
      <c r="B97" s="5"/>
      <c r="C97" s="6"/>
      <c r="D97" s="6"/>
      <c r="E97" s="6"/>
      <c r="F97" s="6"/>
      <c r="G97" s="6"/>
      <c r="H97" s="6"/>
      <c r="I97" s="6"/>
      <c r="J97" s="6"/>
      <c r="K97" s="6"/>
    </row>
    <row r="98" spans="1:11">
      <c r="A98" s="7"/>
      <c r="B98" s="5"/>
      <c r="C98" s="8"/>
      <c r="D98" s="8"/>
      <c r="E98" s="8"/>
      <c r="F98" s="8"/>
      <c r="G98" s="8"/>
      <c r="H98" s="8"/>
      <c r="I98" s="8"/>
      <c r="J98" s="8"/>
      <c r="K98" s="8"/>
    </row>
    <row r="99" spans="1:11">
      <c r="A99" s="7"/>
      <c r="B99" s="5"/>
      <c r="C99" s="6"/>
      <c r="D99" s="6"/>
      <c r="E99" s="6"/>
      <c r="F99" s="6"/>
      <c r="G99" s="6"/>
      <c r="H99" s="6"/>
      <c r="I99" s="6"/>
      <c r="J99" s="6"/>
      <c r="K99" s="6"/>
    </row>
    <row r="100" spans="1:11">
      <c r="A100" s="17"/>
      <c r="B100" s="2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20"/>
      <c r="C101" s="21"/>
      <c r="D101" s="21"/>
      <c r="E101" s="21"/>
      <c r="F101" s="21"/>
      <c r="G101" s="21"/>
      <c r="H101" s="21"/>
      <c r="I101" s="21"/>
      <c r="J101" s="21"/>
      <c r="K101" s="21"/>
    </row>
    <row r="102" spans="1:11">
      <c r="A102" s="23"/>
    </row>
    <row r="103" spans="1:1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4"/>
      <c r="B104" s="5"/>
      <c r="C104" s="6"/>
      <c r="D104" s="6"/>
      <c r="E104" s="6"/>
      <c r="F104" s="6"/>
      <c r="G104" s="6"/>
      <c r="H104" s="6"/>
      <c r="I104" s="6"/>
      <c r="J104" s="6"/>
      <c r="K104" s="6"/>
    </row>
    <row r="105" spans="1:11">
      <c r="A105" s="7"/>
      <c r="B105" s="5"/>
      <c r="C105" s="8"/>
      <c r="D105" s="8"/>
      <c r="E105" s="8"/>
      <c r="F105" s="8"/>
      <c r="G105" s="8"/>
      <c r="H105" s="8"/>
      <c r="I105" s="8"/>
      <c r="J105" s="8"/>
      <c r="K105" s="8"/>
    </row>
    <row r="106" spans="1:11">
      <c r="A106" s="7"/>
      <c r="B106" s="5"/>
      <c r="C106" s="6"/>
      <c r="D106" s="6"/>
      <c r="E106" s="6"/>
      <c r="F106" s="6"/>
      <c r="G106" s="6"/>
      <c r="H106" s="6"/>
      <c r="I106" s="6"/>
      <c r="J106" s="6"/>
      <c r="K106" s="6"/>
    </row>
    <row r="107" spans="1:11">
      <c r="A107" s="7"/>
      <c r="B107" s="5"/>
      <c r="C107" s="8"/>
      <c r="D107" s="8"/>
      <c r="E107" s="8"/>
      <c r="F107" s="8"/>
      <c r="G107" s="8"/>
      <c r="H107" s="8"/>
      <c r="I107" s="8"/>
      <c r="J107" s="8"/>
      <c r="K107" s="8"/>
    </row>
    <row r="108" spans="1:11">
      <c r="A108" s="7"/>
      <c r="B108" s="5"/>
      <c r="C108" s="8"/>
      <c r="D108" s="8"/>
      <c r="E108" s="8"/>
      <c r="F108" s="8"/>
      <c r="G108" s="8"/>
      <c r="H108" s="8"/>
      <c r="I108" s="8"/>
      <c r="J108" s="8"/>
      <c r="K108" s="8"/>
    </row>
    <row r="109" spans="1:11">
      <c r="A109" s="7"/>
      <c r="B109" s="5"/>
      <c r="C109" s="8"/>
      <c r="D109" s="8"/>
      <c r="E109" s="8"/>
      <c r="F109" s="8"/>
      <c r="G109" s="8"/>
      <c r="H109" s="8"/>
      <c r="I109" s="6"/>
      <c r="J109" s="6"/>
      <c r="K109" s="6"/>
    </row>
    <row r="110" spans="1:11">
      <c r="A110" s="7"/>
      <c r="B110" s="5"/>
      <c r="C110" s="8"/>
      <c r="D110" s="8"/>
      <c r="E110" s="8"/>
      <c r="F110" s="8"/>
      <c r="G110" s="8"/>
      <c r="H110" s="8"/>
      <c r="I110" s="8"/>
      <c r="J110" s="8"/>
      <c r="K110" s="8"/>
    </row>
    <row r="111" spans="1:11">
      <c r="A111" s="7"/>
      <c r="B111" s="5"/>
      <c r="C111" s="8"/>
      <c r="D111" s="8"/>
      <c r="E111" s="8"/>
      <c r="F111" s="8"/>
      <c r="G111" s="8"/>
      <c r="H111" s="8"/>
      <c r="I111" s="8"/>
      <c r="J111" s="8"/>
      <c r="K111" s="8"/>
    </row>
    <row r="112" spans="1:11">
      <c r="A112" s="17"/>
      <c r="B112" s="2"/>
      <c r="C112" s="18"/>
      <c r="D112" s="18"/>
      <c r="E112" s="18"/>
      <c r="F112" s="18"/>
      <c r="G112" s="18"/>
      <c r="H112" s="18"/>
      <c r="I112" s="18"/>
      <c r="J112" s="18"/>
      <c r="K112" s="18"/>
    </row>
    <row r="113" spans="1:11">
      <c r="A113" s="20" t="s">
        <v>18</v>
      </c>
      <c r="C113" s="21" t="e">
        <f t="shared" ref="C113:K113" si="1">SUM(C111,C109)/C103</f>
        <v>#DIV/0!</v>
      </c>
      <c r="D113" s="21" t="e">
        <f t="shared" si="1"/>
        <v>#DIV/0!</v>
      </c>
      <c r="E113" s="21" t="e">
        <f t="shared" si="1"/>
        <v>#DIV/0!</v>
      </c>
      <c r="F113" s="21" t="e">
        <f t="shared" si="1"/>
        <v>#DIV/0!</v>
      </c>
      <c r="G113" s="21" t="e">
        <f t="shared" si="1"/>
        <v>#DIV/0!</v>
      </c>
      <c r="H113" s="21" t="e">
        <f t="shared" si="1"/>
        <v>#DIV/0!</v>
      </c>
      <c r="I113" s="21" t="e">
        <f t="shared" si="1"/>
        <v>#DIV/0!</v>
      </c>
      <c r="J113" s="21" t="e">
        <f t="shared" si="1"/>
        <v>#DIV/0!</v>
      </c>
      <c r="K113" s="21" t="e">
        <f t="shared" si="1"/>
        <v>#DIV/0!</v>
      </c>
    </row>
    <row r="114" spans="1:11">
      <c r="A114" s="23" t="s">
        <v>30</v>
      </c>
      <c r="C114">
        <v>2014</v>
      </c>
      <c r="D114">
        <v>2015</v>
      </c>
      <c r="E114">
        <v>2016</v>
      </c>
      <c r="F114">
        <v>2017</v>
      </c>
      <c r="G114">
        <v>2018</v>
      </c>
      <c r="H114">
        <v>2019</v>
      </c>
      <c r="I114">
        <v>2020</v>
      </c>
      <c r="J114">
        <v>2021</v>
      </c>
      <c r="K114">
        <v>2022</v>
      </c>
    </row>
    <row r="115" spans="1:11" ht="22.5">
      <c r="A115" s="1" t="s">
        <v>2</v>
      </c>
      <c r="B115" s="2"/>
      <c r="C115" s="3">
        <v>7075</v>
      </c>
      <c r="D115" s="3">
        <v>7827</v>
      </c>
      <c r="E115" s="3">
        <v>7780</v>
      </c>
      <c r="F115" s="3">
        <v>7614</v>
      </c>
      <c r="G115" s="3">
        <v>7722</v>
      </c>
      <c r="H115" s="3">
        <v>8515</v>
      </c>
      <c r="I115" s="3">
        <v>8685</v>
      </c>
      <c r="J115" s="3">
        <v>9562</v>
      </c>
      <c r="K115" s="3">
        <v>10889</v>
      </c>
    </row>
    <row r="116" spans="1:11" ht="22.5">
      <c r="A116" s="4" t="s">
        <v>3</v>
      </c>
      <c r="B116" s="5"/>
      <c r="C116" s="6">
        <v>5915</v>
      </c>
      <c r="D116" s="6">
        <v>6511</v>
      </c>
      <c r="E116" s="6">
        <v>6261</v>
      </c>
      <c r="F116" s="6">
        <v>6106</v>
      </c>
      <c r="G116" s="6">
        <v>6107</v>
      </c>
      <c r="H116" s="6">
        <v>6778</v>
      </c>
      <c r="I116" s="6">
        <v>6895</v>
      </c>
      <c r="J116" s="6">
        <v>7562</v>
      </c>
      <c r="K116" s="6">
        <v>8638</v>
      </c>
    </row>
    <row r="117" spans="1:11" ht="45">
      <c r="A117" s="7" t="s">
        <v>4</v>
      </c>
      <c r="B117" s="5"/>
      <c r="C117" s="8">
        <v>-43.69</v>
      </c>
      <c r="D117" s="8">
        <v>-25.62</v>
      </c>
      <c r="E117" s="8">
        <v>-70.53</v>
      </c>
      <c r="F117" s="8">
        <v>-23.02</v>
      </c>
      <c r="G117" s="8">
        <v>-65.930000000000007</v>
      </c>
      <c r="H117" s="8">
        <v>12.64</v>
      </c>
      <c r="I117" s="8">
        <v>-65.040000000000006</v>
      </c>
      <c r="J117" s="8">
        <v>-207.2</v>
      </c>
      <c r="K117" s="8">
        <v>-8.5500000000000007</v>
      </c>
    </row>
    <row r="118" spans="1:11" ht="22.5">
      <c r="A118" s="7" t="s">
        <v>10</v>
      </c>
      <c r="B118" s="5"/>
      <c r="C118" s="6">
        <v>2413</v>
      </c>
      <c r="D118" s="6">
        <v>2634</v>
      </c>
      <c r="E118" s="6">
        <v>2740</v>
      </c>
      <c r="F118" s="6">
        <v>2657</v>
      </c>
      <c r="G118" s="6">
        <v>2774</v>
      </c>
      <c r="H118" s="6">
        <v>3066</v>
      </c>
      <c r="I118" s="6">
        <v>3137</v>
      </c>
      <c r="J118" s="6">
        <v>3762</v>
      </c>
      <c r="K118" s="6">
        <v>4135</v>
      </c>
    </row>
    <row r="119" spans="1:11" ht="56.25">
      <c r="A119" s="7" t="s">
        <v>11</v>
      </c>
      <c r="B119" s="5"/>
      <c r="C119" s="6">
        <v>1123</v>
      </c>
      <c r="D119" s="6">
        <v>1210</v>
      </c>
      <c r="E119" s="6">
        <v>1180</v>
      </c>
      <c r="F119" s="6">
        <v>1292</v>
      </c>
      <c r="G119" s="6">
        <v>1249</v>
      </c>
      <c r="H119" s="6">
        <v>1363</v>
      </c>
      <c r="I119" s="6">
        <v>1424</v>
      </c>
      <c r="J119" s="6">
        <v>1388</v>
      </c>
      <c r="K119" s="6">
        <v>1695</v>
      </c>
    </row>
    <row r="120" spans="1:11" ht="22.5">
      <c r="A120" s="7" t="s">
        <v>13</v>
      </c>
      <c r="B120" s="5"/>
      <c r="C120" s="8">
        <v>588</v>
      </c>
      <c r="D120" s="8">
        <v>669</v>
      </c>
      <c r="E120" s="8">
        <v>770</v>
      </c>
      <c r="F120" s="8">
        <v>762</v>
      </c>
      <c r="G120" s="8">
        <v>778</v>
      </c>
      <c r="H120" s="8">
        <v>922</v>
      </c>
      <c r="I120" s="8">
        <v>930</v>
      </c>
      <c r="J120" s="6">
        <v>1015</v>
      </c>
      <c r="K120" s="6">
        <v>1060</v>
      </c>
    </row>
    <row r="121" spans="1:11" ht="67.5">
      <c r="A121" s="7" t="s">
        <v>14</v>
      </c>
      <c r="B121" s="5"/>
      <c r="C121" s="6">
        <v>1263</v>
      </c>
      <c r="D121" s="6">
        <v>1380</v>
      </c>
      <c r="E121" s="8">
        <v>995</v>
      </c>
      <c r="F121" s="8">
        <v>899</v>
      </c>
      <c r="G121" s="8">
        <v>842</v>
      </c>
      <c r="H121" s="8">
        <v>871</v>
      </c>
      <c r="I121" s="8">
        <v>950</v>
      </c>
      <c r="J121" s="6">
        <v>1119</v>
      </c>
      <c r="K121" s="6">
        <v>1192</v>
      </c>
    </row>
    <row r="122" spans="1:11" ht="22.5">
      <c r="A122" s="7" t="s">
        <v>15</v>
      </c>
      <c r="B122" s="5"/>
      <c r="C122" s="8">
        <v>80.47</v>
      </c>
      <c r="D122" s="8">
        <v>90.35</v>
      </c>
      <c r="E122" s="8">
        <v>84</v>
      </c>
      <c r="F122" s="8">
        <v>85.79</v>
      </c>
      <c r="G122" s="8">
        <v>92.07</v>
      </c>
      <c r="H122" s="8">
        <v>104</v>
      </c>
      <c r="I122" s="8">
        <v>105</v>
      </c>
      <c r="J122" s="8">
        <v>102</v>
      </c>
      <c r="K122" s="8">
        <v>127</v>
      </c>
    </row>
    <row r="123" spans="1:11" ht="67.5">
      <c r="A123" s="7" t="s">
        <v>16</v>
      </c>
      <c r="B123" s="5"/>
      <c r="C123" s="8">
        <v>471</v>
      </c>
      <c r="D123" s="8">
        <v>509</v>
      </c>
      <c r="E123" s="8">
        <v>540</v>
      </c>
      <c r="F123" s="8">
        <v>261</v>
      </c>
      <c r="G123" s="8">
        <v>291</v>
      </c>
      <c r="H123" s="8">
        <v>308</v>
      </c>
      <c r="I123" s="8">
        <v>271</v>
      </c>
      <c r="J123" s="8">
        <v>262</v>
      </c>
      <c r="K123" s="8">
        <v>284</v>
      </c>
    </row>
    <row r="124" spans="1:11" ht="45">
      <c r="A124" s="17" t="s">
        <v>17</v>
      </c>
      <c r="B124" s="2"/>
      <c r="C124" s="18">
        <v>20.32</v>
      </c>
      <c r="D124" s="18">
        <v>44.45</v>
      </c>
      <c r="E124" s="18">
        <v>23.64</v>
      </c>
      <c r="F124" s="18">
        <v>174</v>
      </c>
      <c r="G124" s="18">
        <v>147</v>
      </c>
      <c r="H124" s="18">
        <v>133</v>
      </c>
      <c r="I124" s="18">
        <v>142</v>
      </c>
      <c r="J124" s="18">
        <v>121</v>
      </c>
      <c r="K124" s="18">
        <v>154</v>
      </c>
    </row>
    <row r="125" spans="1:11">
      <c r="A125" s="20" t="s">
        <v>18</v>
      </c>
      <c r="C125" s="21">
        <f t="shared" ref="C125:K125" si="2">SUM(C123,C121)/C115</f>
        <v>0.24508833922261483</v>
      </c>
      <c r="D125" s="21">
        <f t="shared" si="2"/>
        <v>0.24134406541459053</v>
      </c>
      <c r="E125" s="21">
        <f t="shared" si="2"/>
        <v>0.19730077120822623</v>
      </c>
      <c r="F125" s="21">
        <f t="shared" si="2"/>
        <v>0.15235093249277645</v>
      </c>
      <c r="G125" s="21">
        <f t="shared" si="2"/>
        <v>0.14672364672364671</v>
      </c>
      <c r="H125" s="21">
        <f t="shared" si="2"/>
        <v>0.13846153846153847</v>
      </c>
      <c r="I125" s="21">
        <f t="shared" si="2"/>
        <v>0.14058721934369603</v>
      </c>
      <c r="J125" s="21">
        <f t="shared" si="2"/>
        <v>0.14442585233214808</v>
      </c>
      <c r="K125" s="21">
        <f t="shared" si="2"/>
        <v>0.1355496372485995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9C87-4EC0-45AD-A758-585CC5C64703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Tijori Fin Data - SG&amp;A</vt:lpstr>
      <vt:lpstr>Tijori Fin Data - EBP</vt:lpstr>
      <vt:lpstr>Tijori Fin Data - COMC</vt:lpstr>
      <vt:lpstr>Tijori Fin Data - Inventory</vt:lpstr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Karanveer Grewal</dc:creator>
  <cp:lastModifiedBy>Karanveer Grewal (IN)</cp:lastModifiedBy>
  <dcterms:created xsi:type="dcterms:W3CDTF">2023-06-08T10:35:53Z</dcterms:created>
  <dcterms:modified xsi:type="dcterms:W3CDTF">2023-06-08T10:40:24Z</dcterms:modified>
</cp:coreProperties>
</file>