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7440" windowHeight="4575" activeTab="1"/>
  </bookViews>
  <sheets>
    <sheet name="1" sheetId="1" r:id="rId1"/>
    <sheet name="2" sheetId="2" r:id="rId2"/>
    <sheet name="3" sheetId="4" r:id="rId3"/>
    <sheet name="4" sheetId="5" r:id="rId4"/>
    <sheet name="Аркуш3" sheetId="3" r:id="rId5"/>
  </sheets>
  <calcPr calcId="162913"/>
</workbook>
</file>

<file path=xl/calcChain.xml><?xml version="1.0" encoding="utf-8"?>
<calcChain xmlns="http://schemas.openxmlformats.org/spreadsheetml/2006/main">
  <c r="L7" i="4" l="1"/>
  <c r="L8" i="4"/>
  <c r="L9" i="4"/>
  <c r="L10" i="4"/>
  <c r="Y10" i="4" s="1"/>
  <c r="L11" i="4"/>
  <c r="L12" i="4"/>
  <c r="L13" i="4"/>
  <c r="L14" i="4"/>
  <c r="L15" i="4"/>
  <c r="L6" i="4"/>
  <c r="Y8" i="4" s="1"/>
  <c r="Y13" i="4"/>
  <c r="Y7" i="4" l="1"/>
  <c r="Y15" i="4"/>
  <c r="Y12" i="4"/>
  <c r="AF12" i="4" s="1"/>
  <c r="W12" i="4" s="1"/>
  <c r="AB12" i="4" s="1"/>
  <c r="Y9" i="4"/>
  <c r="Y14" i="4"/>
  <c r="Y11" i="4"/>
  <c r="L7" i="5"/>
  <c r="L8" i="5"/>
  <c r="L9" i="5"/>
  <c r="L10" i="5"/>
  <c r="L11" i="5"/>
  <c r="L12" i="5"/>
  <c r="L13" i="5"/>
  <c r="L14" i="5"/>
  <c r="L15" i="5"/>
  <c r="L6" i="5"/>
  <c r="H15" i="5"/>
  <c r="H14" i="5"/>
  <c r="H13" i="5"/>
  <c r="H12" i="5"/>
  <c r="H11" i="5"/>
  <c r="H10" i="5"/>
  <c r="H9" i="5"/>
  <c r="U8" i="5"/>
  <c r="U9" i="5" s="1"/>
  <c r="H8" i="5"/>
  <c r="AM7" i="5"/>
  <c r="AM8" i="5" s="1"/>
  <c r="AM9" i="5" s="1"/>
  <c r="AM10" i="5" s="1"/>
  <c r="AM11" i="5" s="1"/>
  <c r="AM12" i="5" s="1"/>
  <c r="AM13" i="5" s="1"/>
  <c r="AM14" i="5" s="1"/>
  <c r="AM15" i="5" s="1"/>
  <c r="AL7" i="5"/>
  <c r="AL8" i="5" s="1"/>
  <c r="AL9" i="5" s="1"/>
  <c r="AL10" i="5" s="1"/>
  <c r="AL11" i="5" s="1"/>
  <c r="AL12" i="5" s="1"/>
  <c r="AL13" i="5" s="1"/>
  <c r="AL14" i="5" s="1"/>
  <c r="AL15" i="5" s="1"/>
  <c r="AK7" i="5"/>
  <c r="AK8" i="5" s="1"/>
  <c r="AK9" i="5" s="1"/>
  <c r="AK10" i="5" s="1"/>
  <c r="AK11" i="5" s="1"/>
  <c r="AK12" i="5" s="1"/>
  <c r="AK13" i="5" s="1"/>
  <c r="AK14" i="5" s="1"/>
  <c r="AK15" i="5" s="1"/>
  <c r="AJ7" i="5"/>
  <c r="AJ8" i="5" s="1"/>
  <c r="AJ9" i="5" s="1"/>
  <c r="AJ10" i="5" s="1"/>
  <c r="AJ11" i="5" s="1"/>
  <c r="AJ12" i="5" s="1"/>
  <c r="AJ13" i="5" s="1"/>
  <c r="AJ14" i="5" s="1"/>
  <c r="AJ15" i="5" s="1"/>
  <c r="AI7" i="5"/>
  <c r="AI8" i="5" s="1"/>
  <c r="AI9" i="5" s="1"/>
  <c r="AI10" i="5" s="1"/>
  <c r="AI11" i="5" s="1"/>
  <c r="AI12" i="5" s="1"/>
  <c r="AI13" i="5" s="1"/>
  <c r="AI14" i="5" s="1"/>
  <c r="AI15" i="5" s="1"/>
  <c r="Z7" i="5"/>
  <c r="H7" i="5"/>
  <c r="Z6" i="5"/>
  <c r="Y6" i="5"/>
  <c r="AF6" i="5" s="1"/>
  <c r="W6" i="5" s="1"/>
  <c r="AB6" i="5" s="1"/>
  <c r="H6" i="5"/>
  <c r="H7" i="4"/>
  <c r="H8" i="4"/>
  <c r="H9" i="4"/>
  <c r="H10" i="4"/>
  <c r="H11" i="4"/>
  <c r="H12" i="4"/>
  <c r="H13" i="4"/>
  <c r="H14" i="4"/>
  <c r="H15" i="4"/>
  <c r="H6" i="4"/>
  <c r="U14" i="4"/>
  <c r="U15" i="4" s="1"/>
  <c r="AF14" i="4"/>
  <c r="W14" i="4" s="1"/>
  <c r="AB14" i="4" s="1"/>
  <c r="AF13" i="4"/>
  <c r="W13" i="4" s="1"/>
  <c r="AB13" i="4" s="1"/>
  <c r="AF11" i="4"/>
  <c r="W11" i="4" s="1"/>
  <c r="AB11" i="4" s="1"/>
  <c r="AF10" i="4"/>
  <c r="W10" i="4" s="1"/>
  <c r="AB10" i="4" s="1"/>
  <c r="AF9" i="4"/>
  <c r="W9" i="4" s="1"/>
  <c r="AB9" i="4" s="1"/>
  <c r="AF8" i="4"/>
  <c r="W8" i="4" s="1"/>
  <c r="AB8" i="4" s="1"/>
  <c r="U8" i="4"/>
  <c r="U9" i="4" s="1"/>
  <c r="AM7" i="4"/>
  <c r="AM8" i="4" s="1"/>
  <c r="AM9" i="4" s="1"/>
  <c r="AM10" i="4" s="1"/>
  <c r="AM11" i="4" s="1"/>
  <c r="AM12" i="4" s="1"/>
  <c r="AM13" i="4" s="1"/>
  <c r="AM14" i="4" s="1"/>
  <c r="AM15" i="4" s="1"/>
  <c r="AL7" i="4"/>
  <c r="AL8" i="4" s="1"/>
  <c r="AL9" i="4" s="1"/>
  <c r="AL10" i="4" s="1"/>
  <c r="AL11" i="4" s="1"/>
  <c r="AL12" i="4" s="1"/>
  <c r="AL13" i="4" s="1"/>
  <c r="AL14" i="4" s="1"/>
  <c r="AL15" i="4" s="1"/>
  <c r="AK7" i="4"/>
  <c r="AK8" i="4" s="1"/>
  <c r="AK9" i="4" s="1"/>
  <c r="AK10" i="4" s="1"/>
  <c r="AK11" i="4" s="1"/>
  <c r="AK12" i="4" s="1"/>
  <c r="AK13" i="4" s="1"/>
  <c r="AK14" i="4" s="1"/>
  <c r="AK15" i="4" s="1"/>
  <c r="AJ7" i="4"/>
  <c r="AJ8" i="4" s="1"/>
  <c r="AJ9" i="4" s="1"/>
  <c r="AJ10" i="4" s="1"/>
  <c r="AJ11" i="4" s="1"/>
  <c r="AJ12" i="4" s="1"/>
  <c r="AJ13" i="4" s="1"/>
  <c r="AJ14" i="4" s="1"/>
  <c r="AJ15" i="4" s="1"/>
  <c r="AI7" i="4"/>
  <c r="AI8" i="4" s="1"/>
  <c r="AI9" i="4" s="1"/>
  <c r="AI10" i="4" s="1"/>
  <c r="AI11" i="4" s="1"/>
  <c r="AI12" i="4" s="1"/>
  <c r="AI13" i="4" s="1"/>
  <c r="AI14" i="4" s="1"/>
  <c r="AI15" i="4" s="1"/>
  <c r="Z7" i="4"/>
  <c r="AF7" i="4"/>
  <c r="W7" i="4" s="1"/>
  <c r="AB7" i="4" s="1"/>
  <c r="Z6" i="4"/>
  <c r="Y6" i="4"/>
  <c r="AF6" i="4" s="1"/>
  <c r="W6" i="4" s="1"/>
  <c r="AB6" i="4" s="1"/>
  <c r="X13" i="4"/>
  <c r="AJ7" i="2"/>
  <c r="AJ8" i="2" s="1"/>
  <c r="AJ9" i="2" s="1"/>
  <c r="AJ10" i="2" s="1"/>
  <c r="AJ11" i="2" s="1"/>
  <c r="AJ12" i="2" s="1"/>
  <c r="AJ13" i="2" s="1"/>
  <c r="AJ14" i="2" s="1"/>
  <c r="AJ15" i="2" s="1"/>
  <c r="AJ16" i="2" s="1"/>
  <c r="L7" i="2"/>
  <c r="L8" i="2"/>
  <c r="L9" i="2"/>
  <c r="L10" i="2"/>
  <c r="L11" i="2"/>
  <c r="L12" i="2"/>
  <c r="L13" i="2"/>
  <c r="L14" i="2"/>
  <c r="L15" i="2"/>
  <c r="L16" i="2"/>
  <c r="L6" i="2"/>
  <c r="H7" i="2"/>
  <c r="H8" i="2"/>
  <c r="H9" i="2"/>
  <c r="H10" i="2"/>
  <c r="H11" i="2"/>
  <c r="H12" i="2"/>
  <c r="X12" i="2" s="1"/>
  <c r="AE12" i="2" s="1"/>
  <c r="V12" i="2" s="1"/>
  <c r="H13" i="2"/>
  <c r="H14" i="2"/>
  <c r="H15" i="2"/>
  <c r="H16" i="2"/>
  <c r="H6" i="2"/>
  <c r="X13" i="2" s="1"/>
  <c r="AE13" i="2" s="1"/>
  <c r="V13" i="2" s="1"/>
  <c r="U8" i="2"/>
  <c r="U9" i="2" s="1"/>
  <c r="X8" i="2"/>
  <c r="AE8" i="2" s="1"/>
  <c r="V8" i="2" s="1"/>
  <c r="AM7" i="2"/>
  <c r="AM8" i="2" s="1"/>
  <c r="AM9" i="2" s="1"/>
  <c r="AM10" i="2" s="1"/>
  <c r="AM11" i="2" s="1"/>
  <c r="AM12" i="2" s="1"/>
  <c r="AM13" i="2" s="1"/>
  <c r="AM14" i="2" s="1"/>
  <c r="AM15" i="2" s="1"/>
  <c r="AM16" i="2" s="1"/>
  <c r="AL7" i="2"/>
  <c r="AL8" i="2" s="1"/>
  <c r="AL9" i="2" s="1"/>
  <c r="AL10" i="2" s="1"/>
  <c r="AL11" i="2" s="1"/>
  <c r="AL12" i="2" s="1"/>
  <c r="AL13" i="2" s="1"/>
  <c r="AL14" i="2" s="1"/>
  <c r="AL15" i="2" s="1"/>
  <c r="AL16" i="2" s="1"/>
  <c r="AK7" i="2"/>
  <c r="AK8" i="2" s="1"/>
  <c r="AK9" i="2" s="1"/>
  <c r="AK10" i="2" s="1"/>
  <c r="AK11" i="2" s="1"/>
  <c r="AK12" i="2" s="1"/>
  <c r="AK13" i="2" s="1"/>
  <c r="AK14" i="2" s="1"/>
  <c r="AK15" i="2" s="1"/>
  <c r="AK16" i="2" s="1"/>
  <c r="AI7" i="2"/>
  <c r="AI8" i="2" s="1"/>
  <c r="AI9" i="2" s="1"/>
  <c r="AI10" i="2" s="1"/>
  <c r="AI11" i="2" s="1"/>
  <c r="AI12" i="2" s="1"/>
  <c r="AI13" i="2" s="1"/>
  <c r="AI14" i="2" s="1"/>
  <c r="AI15" i="2" s="1"/>
  <c r="AI16" i="2" s="1"/>
  <c r="Z7" i="2"/>
  <c r="Z6" i="2"/>
  <c r="Y6" i="2"/>
  <c r="AF6" i="2" s="1"/>
  <c r="W6" i="2" s="1"/>
  <c r="AB6" i="2" s="1"/>
  <c r="AM7" i="1"/>
  <c r="AM8" i="1" s="1"/>
  <c r="AM9" i="1" s="1"/>
  <c r="AM10" i="1" s="1"/>
  <c r="AM11" i="1" s="1"/>
  <c r="AM12" i="1" s="1"/>
  <c r="AM13" i="1" s="1"/>
  <c r="AM14" i="1" s="1"/>
  <c r="AL7" i="1"/>
  <c r="AL8" i="1" s="1"/>
  <c r="AL9" i="1" s="1"/>
  <c r="AL10" i="1" s="1"/>
  <c r="AL11" i="1" s="1"/>
  <c r="AL12" i="1" s="1"/>
  <c r="AL13" i="1" s="1"/>
  <c r="AL14" i="1" s="1"/>
  <c r="AK7" i="1"/>
  <c r="AK8" i="1" s="1"/>
  <c r="AK9" i="1" s="1"/>
  <c r="AK10" i="1" s="1"/>
  <c r="AK11" i="1" s="1"/>
  <c r="AK12" i="1" s="1"/>
  <c r="AK13" i="1" s="1"/>
  <c r="AK14" i="1" s="1"/>
  <c r="AJ7" i="1"/>
  <c r="AJ8" i="1" s="1"/>
  <c r="AJ9" i="1" s="1"/>
  <c r="AJ10" i="1" s="1"/>
  <c r="AJ11" i="1" s="1"/>
  <c r="AJ12" i="1" s="1"/>
  <c r="AJ13" i="1" s="1"/>
  <c r="AJ14" i="1" s="1"/>
  <c r="X9" i="2" l="1"/>
  <c r="AE9" i="2" s="1"/>
  <c r="V9" i="2" s="1"/>
  <c r="Y16" i="2"/>
  <c r="AF16" i="2" s="1"/>
  <c r="W16" i="2" s="1"/>
  <c r="AB16" i="2" s="1"/>
  <c r="X16" i="2"/>
  <c r="AE16" i="2" s="1"/>
  <c r="V16" i="2" s="1"/>
  <c r="AA16" i="2" s="1"/>
  <c r="X15" i="2"/>
  <c r="AE15" i="2" s="1"/>
  <c r="V15" i="2" s="1"/>
  <c r="AA15" i="2" s="1"/>
  <c r="Y14" i="2"/>
  <c r="Y11" i="2"/>
  <c r="Y8" i="2"/>
  <c r="Y14" i="5"/>
  <c r="AF14" i="5" s="1"/>
  <c r="W14" i="5" s="1"/>
  <c r="AB14" i="5" s="1"/>
  <c r="Y11" i="5"/>
  <c r="Y8" i="5"/>
  <c r="Y13" i="2"/>
  <c r="Y10" i="2"/>
  <c r="AF10" i="2" s="1"/>
  <c r="W10" i="2" s="1"/>
  <c r="AB10" i="2" s="1"/>
  <c r="Y7" i="2"/>
  <c r="Y13" i="5"/>
  <c r="Y10" i="5"/>
  <c r="Y7" i="5"/>
  <c r="AD7" i="5" s="1"/>
  <c r="Y15" i="2"/>
  <c r="AF15" i="2" s="1"/>
  <c r="W15" i="2" s="1"/>
  <c r="AB15" i="2" s="1"/>
  <c r="Y12" i="2"/>
  <c r="Y9" i="2"/>
  <c r="Y15" i="5"/>
  <c r="AF15" i="5" s="1"/>
  <c r="W15" i="5" s="1"/>
  <c r="AB15" i="5" s="1"/>
  <c r="Y12" i="5"/>
  <c r="Y9" i="5"/>
  <c r="X12" i="5"/>
  <c r="AE12" i="5" s="1"/>
  <c r="V12" i="5" s="1"/>
  <c r="AA12" i="5" s="1"/>
  <c r="X8" i="5"/>
  <c r="AE8" i="5" s="1"/>
  <c r="V8" i="5" s="1"/>
  <c r="AA8" i="5" s="1"/>
  <c r="X7" i="5"/>
  <c r="AE7" i="5" s="1"/>
  <c r="V7" i="5" s="1"/>
  <c r="AA7" i="5" s="1"/>
  <c r="X9" i="5"/>
  <c r="AE9" i="5" s="1"/>
  <c r="V9" i="5" s="1"/>
  <c r="AA9" i="5" s="1"/>
  <c r="X13" i="5"/>
  <c r="AE13" i="5" s="1"/>
  <c r="V13" i="5" s="1"/>
  <c r="AA13" i="5" s="1"/>
  <c r="X14" i="5"/>
  <c r="AE14" i="5" s="1"/>
  <c r="V14" i="5" s="1"/>
  <c r="AA14" i="5" s="1"/>
  <c r="X15" i="5"/>
  <c r="U10" i="5"/>
  <c r="Z9" i="5"/>
  <c r="X6" i="5"/>
  <c r="AE6" i="5" s="1"/>
  <c r="V6" i="5" s="1"/>
  <c r="AA6" i="5" s="1"/>
  <c r="Z8" i="5"/>
  <c r="AF8" i="5"/>
  <c r="W8" i="5" s="1"/>
  <c r="AB8" i="5" s="1"/>
  <c r="AF9" i="5"/>
  <c r="W9" i="5" s="1"/>
  <c r="AB9" i="5" s="1"/>
  <c r="AF10" i="5"/>
  <c r="W10" i="5" s="1"/>
  <c r="AB10" i="5" s="1"/>
  <c r="AF11" i="5"/>
  <c r="W11" i="5" s="1"/>
  <c r="AB11" i="5" s="1"/>
  <c r="AF12" i="5"/>
  <c r="W12" i="5" s="1"/>
  <c r="AB12" i="5" s="1"/>
  <c r="X10" i="5"/>
  <c r="X11" i="5"/>
  <c r="AD7" i="4"/>
  <c r="X14" i="4"/>
  <c r="X15" i="4"/>
  <c r="AE15" i="4" s="1"/>
  <c r="V15" i="4" s="1"/>
  <c r="AA15" i="4" s="1"/>
  <c r="X12" i="4"/>
  <c r="AE12" i="4" s="1"/>
  <c r="V12" i="4" s="1"/>
  <c r="AA12" i="4" s="1"/>
  <c r="Z8" i="4"/>
  <c r="AD8" i="4" s="1"/>
  <c r="X9" i="4"/>
  <c r="AE13" i="4"/>
  <c r="V13" i="4" s="1"/>
  <c r="AA13" i="4" s="1"/>
  <c r="AE14" i="4"/>
  <c r="V14" i="4" s="1"/>
  <c r="AA14" i="4" s="1"/>
  <c r="Z9" i="4"/>
  <c r="U10" i="4"/>
  <c r="AE9" i="4"/>
  <c r="V9" i="4" s="1"/>
  <c r="AA9" i="4" s="1"/>
  <c r="X7" i="4"/>
  <c r="AF15" i="4"/>
  <c r="W15" i="4" s="1"/>
  <c r="AB15" i="4" s="1"/>
  <c r="X10" i="4"/>
  <c r="X6" i="4"/>
  <c r="AE6" i="4" s="1"/>
  <c r="V6" i="4" s="1"/>
  <c r="AA6" i="4" s="1"/>
  <c r="X8" i="4"/>
  <c r="X11" i="4"/>
  <c r="X6" i="2"/>
  <c r="X7" i="2"/>
  <c r="X11" i="2"/>
  <c r="AE11" i="2" s="1"/>
  <c r="V11" i="2" s="1"/>
  <c r="X14" i="2"/>
  <c r="AE14" i="2" s="1"/>
  <c r="V14" i="2" s="1"/>
  <c r="X10" i="2"/>
  <c r="AE10" i="2" s="1"/>
  <c r="V10" i="2" s="1"/>
  <c r="AF7" i="2"/>
  <c r="W7" i="2" s="1"/>
  <c r="AB7" i="2" s="1"/>
  <c r="AD7" i="2"/>
  <c r="AA8" i="2"/>
  <c r="AF8" i="2"/>
  <c r="W8" i="2" s="1"/>
  <c r="AB8" i="2" s="1"/>
  <c r="U10" i="2"/>
  <c r="Z9" i="2"/>
  <c r="AC9" i="2" s="1"/>
  <c r="AA9" i="2"/>
  <c r="AF9" i="2"/>
  <c r="W9" i="2" s="1"/>
  <c r="AB9" i="2" s="1"/>
  <c r="AA10" i="2"/>
  <c r="AA11" i="2"/>
  <c r="AF11" i="2"/>
  <c r="W11" i="2" s="1"/>
  <c r="AB11" i="2" s="1"/>
  <c r="AA12" i="2"/>
  <c r="AF12" i="2"/>
  <c r="W12" i="2" s="1"/>
  <c r="AB12" i="2" s="1"/>
  <c r="AA13" i="2"/>
  <c r="AF13" i="2"/>
  <c r="W13" i="2" s="1"/>
  <c r="AB13" i="2" s="1"/>
  <c r="AA14" i="2"/>
  <c r="AF14" i="2"/>
  <c r="W14" i="2" s="1"/>
  <c r="AB14" i="2" s="1"/>
  <c r="Z8" i="2"/>
  <c r="AC8" i="2" s="1"/>
  <c r="AF7" i="5" l="1"/>
  <c r="W7" i="5" s="1"/>
  <c r="AB7" i="5" s="1"/>
  <c r="AE6" i="2"/>
  <c r="V6" i="2" s="1"/>
  <c r="AA6" i="2" s="1"/>
  <c r="AF13" i="5"/>
  <c r="W13" i="5" s="1"/>
  <c r="AB13" i="5" s="1"/>
  <c r="AC7" i="2"/>
  <c r="AE7" i="2"/>
  <c r="V7" i="2" s="1"/>
  <c r="AC9" i="4"/>
  <c r="AD8" i="5"/>
  <c r="AE15" i="5"/>
  <c r="V15" i="5" s="1"/>
  <c r="AA15" i="5" s="1"/>
  <c r="AC9" i="5"/>
  <c r="AC7" i="5"/>
  <c r="AD9" i="5"/>
  <c r="AE11" i="5"/>
  <c r="V11" i="5" s="1"/>
  <c r="AA11" i="5" s="1"/>
  <c r="AE10" i="5"/>
  <c r="V10" i="5" s="1"/>
  <c r="AA10" i="5" s="1"/>
  <c r="AC8" i="5"/>
  <c r="Z10" i="5"/>
  <c r="AD10" i="5" s="1"/>
  <c r="AD9" i="4"/>
  <c r="AE11" i="4"/>
  <c r="V11" i="4" s="1"/>
  <c r="AA11" i="4" s="1"/>
  <c r="AE7" i="4"/>
  <c r="V7" i="4" s="1"/>
  <c r="AA7" i="4" s="1"/>
  <c r="AC7" i="4"/>
  <c r="AC8" i="4"/>
  <c r="AE8" i="4"/>
  <c r="V8" i="4" s="1"/>
  <c r="AA8" i="4" s="1"/>
  <c r="AE10" i="4"/>
  <c r="V10" i="4" s="1"/>
  <c r="AA10" i="4" s="1"/>
  <c r="U11" i="4"/>
  <c r="Z10" i="4"/>
  <c r="AD10" i="4" s="1"/>
  <c r="AA7" i="2"/>
  <c r="AD9" i="2"/>
  <c r="U11" i="2"/>
  <c r="Z10" i="2"/>
  <c r="AD8" i="2"/>
  <c r="U8" i="1"/>
  <c r="U9" i="1" s="1"/>
  <c r="U10" i="1" s="1"/>
  <c r="U11" i="1" s="1"/>
  <c r="U12" i="1" s="1"/>
  <c r="U13" i="1" s="1"/>
  <c r="U12" i="5" l="1"/>
  <c r="Z11" i="5"/>
  <c r="AC10" i="5"/>
  <c r="Z11" i="4"/>
  <c r="U12" i="4"/>
  <c r="AC10" i="4"/>
  <c r="AC10" i="2"/>
  <c r="AD10" i="2"/>
  <c r="U12" i="2"/>
  <c r="Z11" i="2"/>
  <c r="Z12" i="5" l="1"/>
  <c r="AC12" i="5" s="1"/>
  <c r="U13" i="5"/>
  <c r="AD11" i="5"/>
  <c r="AC11" i="5"/>
  <c r="AD12" i="5"/>
  <c r="Z12" i="4"/>
  <c r="AD11" i="4"/>
  <c r="AC11" i="4"/>
  <c r="AC11" i="2"/>
  <c r="AD11" i="2"/>
  <c r="U13" i="2"/>
  <c r="Z12" i="2"/>
  <c r="Z7" i="1"/>
  <c r="Z8" i="1"/>
  <c r="Z9" i="1"/>
  <c r="Z10" i="1"/>
  <c r="Z11" i="1"/>
  <c r="Z12" i="1"/>
  <c r="Z13" i="1"/>
  <c r="Z14" i="1"/>
  <c r="Z6" i="1"/>
  <c r="L14" i="1"/>
  <c r="L13" i="1"/>
  <c r="L12" i="1"/>
  <c r="L11" i="1"/>
  <c r="L10" i="1"/>
  <c r="L9" i="1"/>
  <c r="L8" i="1"/>
  <c r="L7" i="1"/>
  <c r="L6" i="1"/>
  <c r="Y6" i="1" s="1"/>
  <c r="AF6" i="1" s="1"/>
  <c r="W6" i="1" s="1"/>
  <c r="AB6" i="1" s="1"/>
  <c r="H7" i="1"/>
  <c r="H8" i="1"/>
  <c r="H9" i="1"/>
  <c r="H10" i="1"/>
  <c r="H11" i="1"/>
  <c r="H12" i="1"/>
  <c r="H13" i="1"/>
  <c r="H14" i="1"/>
  <c r="H6" i="1"/>
  <c r="X6" i="1" s="1"/>
  <c r="AE6" i="1" s="1"/>
  <c r="V6" i="1" s="1"/>
  <c r="AA6" i="1" s="1"/>
  <c r="Y9" i="1" l="1"/>
  <c r="AF9" i="1" s="1"/>
  <c r="W9" i="1" s="1"/>
  <c r="AB9" i="1" s="1"/>
  <c r="Y12" i="1"/>
  <c r="AF12" i="1" s="1"/>
  <c r="W12" i="1" s="1"/>
  <c r="AB12" i="1" s="1"/>
  <c r="Z13" i="2"/>
  <c r="AC13" i="2" s="1"/>
  <c r="U14" i="2"/>
  <c r="Y8" i="1"/>
  <c r="AF8" i="1" s="1"/>
  <c r="W8" i="1" s="1"/>
  <c r="AB8" i="1" s="1"/>
  <c r="Y11" i="1"/>
  <c r="AF11" i="1" s="1"/>
  <c r="W11" i="1" s="1"/>
  <c r="AB11" i="1" s="1"/>
  <c r="Y14" i="1"/>
  <c r="AF14" i="1" s="1"/>
  <c r="W14" i="1" s="1"/>
  <c r="AB14" i="1" s="1"/>
  <c r="U14" i="5"/>
  <c r="Z13" i="5"/>
  <c r="AC12" i="4"/>
  <c r="AD12" i="4"/>
  <c r="X12" i="1"/>
  <c r="AE12" i="1" s="1"/>
  <c r="V12" i="1" s="1"/>
  <c r="AA12" i="1" s="1"/>
  <c r="X9" i="1"/>
  <c r="AE9" i="1" s="1"/>
  <c r="V9" i="1" s="1"/>
  <c r="AA9" i="1" s="1"/>
  <c r="Y13" i="1"/>
  <c r="AF13" i="1" s="1"/>
  <c r="W13" i="1" s="1"/>
  <c r="AB13" i="1" s="1"/>
  <c r="Y10" i="1"/>
  <c r="AF10" i="1" s="1"/>
  <c r="W10" i="1" s="1"/>
  <c r="AB10" i="1" s="1"/>
  <c r="Y7" i="1"/>
  <c r="X14" i="1"/>
  <c r="AE14" i="1" s="1"/>
  <c r="V14" i="1" s="1"/>
  <c r="AA14" i="1" s="1"/>
  <c r="X11" i="1"/>
  <c r="AE11" i="1" s="1"/>
  <c r="V11" i="1" s="1"/>
  <c r="AA11" i="1" s="1"/>
  <c r="X8" i="1"/>
  <c r="AE8" i="1" s="1"/>
  <c r="V8" i="1" s="1"/>
  <c r="AA8" i="1" s="1"/>
  <c r="AD12" i="1"/>
  <c r="AD9" i="1"/>
  <c r="X13" i="1"/>
  <c r="AE13" i="1" s="1"/>
  <c r="V13" i="1" s="1"/>
  <c r="AA13" i="1" s="1"/>
  <c r="X10" i="1"/>
  <c r="AE10" i="1" s="1"/>
  <c r="V10" i="1" s="1"/>
  <c r="AA10" i="1" s="1"/>
  <c r="X7" i="1"/>
  <c r="AD14" i="1"/>
  <c r="AD8" i="1"/>
  <c r="AC12" i="2"/>
  <c r="AD12" i="2"/>
  <c r="AD13" i="2"/>
  <c r="AC12" i="1"/>
  <c r="AC10" i="1"/>
  <c r="AC9" i="1"/>
  <c r="AC8" i="1"/>
  <c r="AI7" i="1"/>
  <c r="AI8" i="1" s="1"/>
  <c r="AI9" i="1" s="1"/>
  <c r="AI10" i="1" s="1"/>
  <c r="AI11" i="1" s="1"/>
  <c r="AI12" i="1" s="1"/>
  <c r="AI13" i="1" s="1"/>
  <c r="AI14" i="1" s="1"/>
  <c r="AD10" i="1" l="1"/>
  <c r="AD13" i="1"/>
  <c r="AC14" i="1"/>
  <c r="AD11" i="1"/>
  <c r="U15" i="2"/>
  <c r="Z14" i="2"/>
  <c r="AD13" i="5"/>
  <c r="AC13" i="5"/>
  <c r="AC13" i="1"/>
  <c r="Z14" i="5"/>
  <c r="U15" i="5"/>
  <c r="Z15" i="5" s="1"/>
  <c r="Z13" i="4"/>
  <c r="AE7" i="1"/>
  <c r="V7" i="1" s="1"/>
  <c r="AA7" i="1" s="1"/>
  <c r="AC7" i="1"/>
  <c r="AC11" i="1"/>
  <c r="AF7" i="1"/>
  <c r="W7" i="1" s="1"/>
  <c r="AB7" i="1" s="1"/>
  <c r="AD7" i="1"/>
  <c r="AD15" i="5" l="1"/>
  <c r="AC15" i="5"/>
  <c r="Z15" i="2"/>
  <c r="U16" i="2"/>
  <c r="Z16" i="2" s="1"/>
  <c r="AD14" i="5"/>
  <c r="AC14" i="5"/>
  <c r="AD14" i="2"/>
  <c r="AC14" i="2"/>
  <c r="AD13" i="4"/>
  <c r="AC13" i="4"/>
  <c r="Z14" i="4"/>
  <c r="Z15" i="4"/>
  <c r="AC16" i="2" l="1"/>
  <c r="AD16" i="2"/>
  <c r="AC15" i="2"/>
  <c r="AD15" i="2"/>
  <c r="AD14" i="4"/>
  <c r="AC14" i="4"/>
  <c r="AD15" i="4"/>
  <c r="AC15" i="4"/>
</calcChain>
</file>

<file path=xl/sharedStrings.xml><?xml version="1.0" encoding="utf-8"?>
<sst xmlns="http://schemas.openxmlformats.org/spreadsheetml/2006/main" count="215" uniqueCount="58">
  <si>
    <t>Час</t>
  </si>
  <si>
    <t>Інтенсивність</t>
  </si>
  <si>
    <t>tбак1, °C</t>
  </si>
  <si>
    <t>Івертик., Вт/м2</t>
  </si>
  <si>
    <t>Ігориз., Вт/м2</t>
  </si>
  <si>
    <t>tбак2, °C</t>
  </si>
  <si>
    <t>10:30</t>
  </si>
  <si>
    <t>11:00</t>
  </si>
  <si>
    <t>12:00</t>
  </si>
  <si>
    <t>13:00</t>
  </si>
  <si>
    <t>14:00</t>
  </si>
  <si>
    <t>15:00</t>
  </si>
  <si>
    <t>16:00</t>
  </si>
  <si>
    <t>17:00</t>
  </si>
  <si>
    <t>19:00</t>
  </si>
  <si>
    <t>Пд</t>
  </si>
  <si>
    <t>Примітки</t>
  </si>
  <si>
    <t>Вітер Пн</t>
  </si>
  <si>
    <t>хмарно з проясненнями</t>
  </si>
  <si>
    <r>
      <t>F, м</t>
    </r>
    <r>
      <rPr>
        <vertAlign val="superscript"/>
        <sz val="14"/>
        <color theme="1"/>
        <rFont val="Times New Roman"/>
        <family val="1"/>
        <charset val="204"/>
      </rPr>
      <t>2</t>
    </r>
  </si>
  <si>
    <t>V, л</t>
  </si>
  <si>
    <t>Час, хв</t>
  </si>
  <si>
    <r>
      <t>Миттєва потужність СК Q</t>
    </r>
    <r>
      <rPr>
        <b/>
        <vertAlign val="subscript"/>
        <sz val="14"/>
        <color theme="1"/>
        <rFont val="Times New Roman"/>
        <family val="1"/>
        <charset val="204"/>
      </rPr>
      <t>ск1</t>
    </r>
    <r>
      <rPr>
        <b/>
        <sz val="14"/>
        <color theme="1"/>
        <rFont val="Times New Roman"/>
        <family val="1"/>
        <charset val="204"/>
      </rPr>
      <t>,  Вт/м</t>
    </r>
    <r>
      <rPr>
        <b/>
        <vertAlign val="superscript"/>
        <sz val="14"/>
        <color theme="1"/>
        <rFont val="Times New Roman"/>
        <family val="1"/>
        <charset val="204"/>
      </rPr>
      <t>2</t>
    </r>
  </si>
  <si>
    <r>
      <t>Миттєва потужність СК Q</t>
    </r>
    <r>
      <rPr>
        <b/>
        <vertAlign val="subscript"/>
        <sz val="14"/>
        <color theme="1"/>
        <rFont val="Times New Roman"/>
        <family val="1"/>
        <charset val="204"/>
      </rPr>
      <t>ск2</t>
    </r>
    <r>
      <rPr>
        <b/>
        <sz val="14"/>
        <color theme="1"/>
        <rFont val="Times New Roman"/>
        <family val="1"/>
        <charset val="204"/>
      </rPr>
      <t>,  Вт/м</t>
    </r>
    <r>
      <rPr>
        <b/>
        <vertAlign val="superscript"/>
        <sz val="14"/>
        <color theme="1"/>
        <rFont val="Times New Roman"/>
        <family val="1"/>
        <charset val="204"/>
      </rPr>
      <t>2</t>
    </r>
  </si>
  <si>
    <r>
      <t>Q</t>
    </r>
    <r>
      <rPr>
        <b/>
        <vertAlign val="subscript"/>
        <sz val="14"/>
        <color theme="1"/>
        <rFont val="Times New Roman"/>
        <family val="1"/>
        <charset val="204"/>
      </rPr>
      <t>сст1</t>
    </r>
    <r>
      <rPr>
        <b/>
        <sz val="14"/>
        <color theme="1"/>
        <rFont val="Times New Roman"/>
        <family val="1"/>
        <charset val="204"/>
      </rPr>
      <t>, кДж/м</t>
    </r>
    <r>
      <rPr>
        <b/>
        <vertAlign val="superscript"/>
        <sz val="14"/>
        <color theme="1"/>
        <rFont val="Times New Roman"/>
        <family val="1"/>
        <charset val="204"/>
      </rPr>
      <t>2</t>
    </r>
    <r>
      <rPr>
        <b/>
        <sz val="14"/>
        <color theme="1"/>
        <rFont val="Times New Roman"/>
        <family val="1"/>
        <charset val="204"/>
      </rPr>
      <t>, з накопиченням</t>
    </r>
  </si>
  <si>
    <r>
      <t>Q</t>
    </r>
    <r>
      <rPr>
        <b/>
        <vertAlign val="subscript"/>
        <sz val="14"/>
        <color theme="1"/>
        <rFont val="Times New Roman"/>
        <family val="1"/>
        <charset val="204"/>
      </rPr>
      <t>сст2</t>
    </r>
    <r>
      <rPr>
        <b/>
        <sz val="14"/>
        <color theme="1"/>
        <rFont val="Times New Roman"/>
        <family val="1"/>
        <charset val="204"/>
      </rPr>
      <t>, кДж/м</t>
    </r>
    <r>
      <rPr>
        <b/>
        <vertAlign val="superscript"/>
        <sz val="14"/>
        <color theme="1"/>
        <rFont val="Times New Roman"/>
        <family val="1"/>
        <charset val="204"/>
      </rPr>
      <t>2</t>
    </r>
    <r>
      <rPr>
        <b/>
        <sz val="14"/>
        <color theme="1"/>
        <rFont val="Times New Roman"/>
        <family val="1"/>
        <charset val="204"/>
      </rPr>
      <t>, з накопиченням</t>
    </r>
  </si>
  <si>
    <r>
      <t>Q, кДж/м</t>
    </r>
    <r>
      <rPr>
        <b/>
        <vertAlign val="superscript"/>
        <sz val="14"/>
        <color theme="1"/>
        <rFont val="Times New Roman"/>
        <family val="1"/>
        <charset val="204"/>
      </rPr>
      <t>2</t>
    </r>
    <r>
      <rPr>
        <b/>
        <sz val="14"/>
        <color theme="1"/>
        <rFont val="Times New Roman"/>
        <family val="1"/>
        <charset val="204"/>
      </rPr>
      <t>, кількість ви-промінювання, що надходила з накопиченням</t>
    </r>
  </si>
  <si>
    <r>
      <t>η</t>
    </r>
    <r>
      <rPr>
        <b/>
        <vertAlign val="subscript"/>
        <sz val="14"/>
        <color theme="1"/>
        <rFont val="Times New Roman"/>
        <family val="1"/>
        <charset val="204"/>
      </rPr>
      <t>ск1</t>
    </r>
    <r>
      <rPr>
        <b/>
        <sz val="14"/>
        <color theme="1"/>
        <rFont val="Times New Roman"/>
        <family val="1"/>
        <charset val="204"/>
      </rPr>
      <t xml:space="preserve"> (за соняч-ним колек-тором)</t>
    </r>
  </si>
  <si>
    <r>
      <t>η</t>
    </r>
    <r>
      <rPr>
        <b/>
        <vertAlign val="subscript"/>
        <sz val="14"/>
        <color theme="1"/>
        <rFont val="Times New Roman"/>
        <family val="1"/>
        <charset val="204"/>
      </rPr>
      <t>ск2</t>
    </r>
    <r>
      <rPr>
        <b/>
        <sz val="14"/>
        <color theme="1"/>
        <rFont val="Times New Roman"/>
        <family val="1"/>
        <charset val="204"/>
      </rPr>
      <t xml:space="preserve"> (за соняч-ним колек-тором)</t>
    </r>
  </si>
  <si>
    <r>
      <t>η</t>
    </r>
    <r>
      <rPr>
        <b/>
        <vertAlign val="subscript"/>
        <sz val="14"/>
        <color theme="1"/>
        <rFont val="Times New Roman"/>
        <family val="1"/>
        <charset val="204"/>
      </rPr>
      <t>сст1</t>
    </r>
    <r>
      <rPr>
        <b/>
        <sz val="14"/>
        <color theme="1"/>
        <rFont val="Times New Roman"/>
        <family val="1"/>
        <charset val="204"/>
      </rPr>
      <t xml:space="preserve"> (за накопи-ченням)</t>
    </r>
  </si>
  <si>
    <r>
      <t>η</t>
    </r>
    <r>
      <rPr>
        <b/>
        <vertAlign val="subscript"/>
        <sz val="14"/>
        <color theme="1"/>
        <rFont val="Times New Roman"/>
        <family val="1"/>
        <charset val="204"/>
      </rPr>
      <t>сст2</t>
    </r>
    <r>
      <rPr>
        <b/>
        <sz val="14"/>
        <color theme="1"/>
        <rFont val="Times New Roman"/>
        <family val="1"/>
        <charset val="204"/>
      </rPr>
      <t xml:space="preserve"> (за накопи-ченням)</t>
    </r>
  </si>
  <si>
    <t>tбак11,  °C</t>
  </si>
  <si>
    <t>tбак12,  °C</t>
  </si>
  <si>
    <t>tбак13,  °C</t>
  </si>
  <si>
    <t>tбак.сер.1,  °C</t>
  </si>
  <si>
    <t>tбак21,  °C</t>
  </si>
  <si>
    <t>tбак22,  °C</t>
  </si>
  <si>
    <t>tбак23,  °C</t>
  </si>
  <si>
    <t>tбак.сер.2,  °C</t>
  </si>
  <si>
    <t>tвх1,  °C</t>
  </si>
  <si>
    <t>tвих1,  °C</t>
  </si>
  <si>
    <t>tвх2,  °C</t>
  </si>
  <si>
    <t>tвих2,  °C</t>
  </si>
  <si>
    <t>tз,  °C</t>
  </si>
  <si>
    <t>Іск., Вт/м2</t>
  </si>
  <si>
    <t>Розрахункова  G1, кг/с</t>
  </si>
  <si>
    <t>Розрахункова  G2, кг/с</t>
  </si>
  <si>
    <t>Δtвх2,  °C</t>
  </si>
  <si>
    <t>Δtвих2,  °C</t>
  </si>
  <si>
    <t>Δtз,  °C</t>
  </si>
  <si>
    <r>
      <t>Δt</t>
    </r>
    <r>
      <rPr>
        <vertAlign val="subscript"/>
        <sz val="14"/>
        <color theme="1"/>
        <rFont val="Times New Roman"/>
        <family val="1"/>
        <charset val="204"/>
      </rPr>
      <t>вх1</t>
    </r>
    <r>
      <rPr>
        <sz val="14"/>
        <color theme="1"/>
        <rFont val="Times New Roman"/>
        <family val="1"/>
        <charset val="204"/>
      </rPr>
      <t>, °C</t>
    </r>
  </si>
  <si>
    <r>
      <t>Δt</t>
    </r>
    <r>
      <rPr>
        <vertAlign val="subscript"/>
        <sz val="14"/>
        <color theme="1"/>
        <rFont val="Times New Roman"/>
        <family val="1"/>
        <charset val="204"/>
      </rPr>
      <t>вих1</t>
    </r>
    <r>
      <rPr>
        <sz val="14"/>
        <color theme="1"/>
        <rFont val="Times New Roman"/>
        <family val="1"/>
        <charset val="204"/>
      </rPr>
      <t>, °C</t>
    </r>
  </si>
  <si>
    <t>9:30</t>
  </si>
  <si>
    <t>10:00</t>
  </si>
  <si>
    <t>18:00</t>
  </si>
  <si>
    <t>vз,   м/с</t>
  </si>
  <si>
    <t>хмарно</t>
  </si>
  <si>
    <t>сонце з хмарами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</si>
</sst>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_ ;[Red]\-0\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vertAlign val="superscript"/>
      <sz val="14"/>
      <color theme="1"/>
      <name val="Times New Roman"/>
      <family val="1"/>
      <charset val="204"/>
    </font>
    <font>
      <b/>
      <vertAlign val="subscript"/>
      <sz val="14"/>
      <color theme="1"/>
      <name val="Times New Roman"/>
      <family val="1"/>
      <charset val="204"/>
    </font>
    <font>
      <b/>
      <vertAlign val="superscript"/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3">
    <xf numFmtId="0" fontId="0" fillId="0" borderId="0" xfId="0"/>
    <xf numFmtId="0" fontId="3" fillId="3" borderId="0" xfId="1" applyFont="1" applyFill="1" applyBorder="1" applyAlignment="1">
      <alignment wrapText="1"/>
    </xf>
    <xf numFmtId="0" fontId="2" fillId="0" borderId="0" xfId="1" applyFont="1" applyBorder="1" applyAlignment="1">
      <alignment wrapText="1"/>
    </xf>
    <xf numFmtId="0" fontId="3" fillId="2" borderId="0" xfId="1" applyFont="1" applyFill="1" applyBorder="1" applyAlignment="1">
      <alignment wrapText="1"/>
    </xf>
    <xf numFmtId="0" fontId="2" fillId="0" borderId="0" xfId="1" applyFont="1" applyBorder="1" applyAlignment="1">
      <alignment horizontal="center" wrapText="1"/>
    </xf>
    <xf numFmtId="1" fontId="2" fillId="0" borderId="0" xfId="1" applyNumberFormat="1" applyFont="1" applyBorder="1" applyAlignment="1">
      <alignment horizontal="center" wrapText="1"/>
    </xf>
    <xf numFmtId="2" fontId="2" fillId="0" borderId="0" xfId="1" applyNumberFormat="1" applyFont="1" applyBorder="1" applyAlignment="1">
      <alignment horizontal="center" wrapText="1"/>
    </xf>
    <xf numFmtId="0" fontId="3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1" fontId="2" fillId="0" borderId="1" xfId="1" applyNumberFormat="1" applyFont="1" applyBorder="1" applyAlignment="1">
      <alignment horizontal="center" vertical="center" wrapText="1"/>
    </xf>
    <xf numFmtId="2" fontId="2" fillId="0" borderId="1" xfId="1" applyNumberFormat="1" applyFont="1" applyBorder="1" applyAlignment="1">
      <alignment horizontal="center" vertical="center" wrapText="1"/>
    </xf>
    <xf numFmtId="14" fontId="2" fillId="0" borderId="1" xfId="0" applyNumberFormat="1" applyFont="1" applyBorder="1"/>
    <xf numFmtId="0" fontId="2" fillId="0" borderId="1" xfId="0" applyFont="1" applyBorder="1"/>
    <xf numFmtId="0" fontId="2" fillId="0" borderId="0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/>
    <xf numFmtId="0" fontId="2" fillId="0" borderId="1" xfId="0" applyFont="1" applyFill="1" applyBorder="1"/>
    <xf numFmtId="2" fontId="2" fillId="0" borderId="1" xfId="0" applyNumberFormat="1" applyFont="1" applyFill="1" applyBorder="1"/>
    <xf numFmtId="2" fontId="2" fillId="0" borderId="1" xfId="0" applyNumberFormat="1" applyFont="1" applyBorder="1" applyAlignment="1">
      <alignment horizontal="center" vertical="center"/>
    </xf>
    <xf numFmtId="0" fontId="2" fillId="4" borderId="1" xfId="0" applyFont="1" applyFill="1" applyBorder="1"/>
    <xf numFmtId="49" fontId="2" fillId="0" borderId="0" xfId="0" applyNumberFormat="1" applyFont="1" applyBorder="1"/>
    <xf numFmtId="0" fontId="2" fillId="0" borderId="0" xfId="0" applyFont="1" applyFill="1" applyBorder="1"/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65" fontId="2" fillId="0" borderId="1" xfId="1" applyNumberFormat="1" applyFont="1" applyBorder="1" applyAlignment="1">
      <alignment horizontal="center" vertical="center" wrapText="1"/>
    </xf>
    <xf numFmtId="164" fontId="3" fillId="0" borderId="0" xfId="1" applyNumberFormat="1" applyFont="1" applyFill="1" applyBorder="1" applyAlignment="1">
      <alignment wrapText="1"/>
    </xf>
    <xf numFmtId="0" fontId="3" fillId="0" borderId="0" xfId="1" applyFont="1" applyFill="1" applyBorder="1" applyAlignment="1">
      <alignment wrapText="1"/>
    </xf>
    <xf numFmtId="2" fontId="2" fillId="0" borderId="1" xfId="1" applyNumberFormat="1" applyFont="1" applyBorder="1" applyAlignment="1">
      <alignment wrapText="1"/>
    </xf>
    <xf numFmtId="2" fontId="2" fillId="0" borderId="0" xfId="1" applyNumberFormat="1" applyFont="1" applyBorder="1" applyAlignment="1">
      <alignment wrapText="1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Border="1"/>
    <xf numFmtId="0" fontId="2" fillId="0" borderId="1" xfId="0" applyFont="1" applyBorder="1" applyAlignment="1">
      <alignment wrapText="1"/>
    </xf>
    <xf numFmtId="1" fontId="2" fillId="0" borderId="1" xfId="1" applyNumberFormat="1" applyFont="1" applyBorder="1" applyAlignment="1">
      <alignment horizontal="center" wrapText="1"/>
    </xf>
    <xf numFmtId="2" fontId="2" fillId="0" borderId="1" xfId="1" applyNumberFormat="1" applyFont="1" applyBorder="1" applyAlignment="1">
      <alignment horizontal="center" wrapText="1"/>
    </xf>
    <xf numFmtId="0" fontId="2" fillId="5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</cellXfs>
  <cellStyles count="2">
    <cellStyle name="Обычный" xfId="0" builtinId="0"/>
    <cellStyle name="Обычный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50177562512722"/>
          <c:y val="0.12136746439247691"/>
          <c:w val="0.62253038224732649"/>
          <c:h val="0.77912444349600041"/>
        </c:manualLayout>
      </c:layout>
      <c:lineChart>
        <c:grouping val="standard"/>
        <c:varyColors val="0"/>
        <c:ser>
          <c:idx val="0"/>
          <c:order val="0"/>
          <c:tx>
            <c:strRef>
              <c:f>'1'!$H$5</c:f>
              <c:strCache>
                <c:ptCount val="1"/>
                <c:pt idx="0">
                  <c:v>tбак.сер.1,  °C</c:v>
                </c:pt>
              </c:strCache>
            </c:strRef>
          </c:tx>
          <c:spPr>
            <a:ln>
              <a:noFill/>
            </a:ln>
          </c:spPr>
          <c:trendline>
            <c:spPr>
              <a:ln w="31750"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  <c:trendlineType val="poly"/>
            <c:order val="4"/>
            <c:dispRSqr val="0"/>
            <c:dispEq val="0"/>
          </c:trendline>
          <c:cat>
            <c:numRef>
              <c:f>'1'!$U$6:$U$14</c:f>
              <c:numCache>
                <c:formatCode>General</c:formatCode>
                <c:ptCount val="9"/>
                <c:pt idx="0">
                  <c:v>0</c:v>
                </c:pt>
                <c:pt idx="1">
                  <c:v>30</c:v>
                </c:pt>
                <c:pt idx="2">
                  <c:v>90</c:v>
                </c:pt>
                <c:pt idx="3">
                  <c:v>150</c:v>
                </c:pt>
                <c:pt idx="4">
                  <c:v>210</c:v>
                </c:pt>
                <c:pt idx="5">
                  <c:v>270</c:v>
                </c:pt>
                <c:pt idx="6">
                  <c:v>330</c:v>
                </c:pt>
                <c:pt idx="7">
                  <c:v>390</c:v>
                </c:pt>
                <c:pt idx="8">
                  <c:v>510</c:v>
                </c:pt>
              </c:numCache>
            </c:numRef>
          </c:cat>
          <c:val>
            <c:numRef>
              <c:f>'1'!$H$6:$H$14</c:f>
              <c:numCache>
                <c:formatCode>0.00</c:formatCode>
                <c:ptCount val="9"/>
                <c:pt idx="0">
                  <c:v>18.64</c:v>
                </c:pt>
                <c:pt idx="1">
                  <c:v>19.86</c:v>
                </c:pt>
                <c:pt idx="2">
                  <c:v>22.63</c:v>
                </c:pt>
                <c:pt idx="3">
                  <c:v>25.526666666666667</c:v>
                </c:pt>
                <c:pt idx="4">
                  <c:v>27.78</c:v>
                </c:pt>
                <c:pt idx="5">
                  <c:v>29.046666666666667</c:v>
                </c:pt>
                <c:pt idx="6">
                  <c:v>29.786666666666665</c:v>
                </c:pt>
                <c:pt idx="7">
                  <c:v>29.966666666666669</c:v>
                </c:pt>
                <c:pt idx="8">
                  <c:v>29.39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AC-42A5-AEEE-65930027D55C}"/>
            </c:ext>
          </c:extLst>
        </c:ser>
        <c:ser>
          <c:idx val="1"/>
          <c:order val="1"/>
          <c:tx>
            <c:strRef>
              <c:f>'1'!$L$5</c:f>
              <c:strCache>
                <c:ptCount val="1"/>
                <c:pt idx="0">
                  <c:v>tбак.сер.2,  °C</c:v>
                </c:pt>
              </c:strCache>
            </c:strRef>
          </c:tx>
          <c:spPr>
            <a:ln>
              <a:noFill/>
            </a:ln>
          </c:spPr>
          <c:trendline>
            <c:spPr>
              <a:ln w="34925">
                <a:solidFill>
                  <a:srgbClr val="C00000"/>
                </a:solidFill>
              </a:ln>
            </c:spPr>
            <c:trendlineType val="poly"/>
            <c:order val="4"/>
            <c:dispRSqr val="0"/>
            <c:dispEq val="0"/>
          </c:trendline>
          <c:cat>
            <c:numRef>
              <c:f>'1'!$U$6:$U$14</c:f>
              <c:numCache>
                <c:formatCode>General</c:formatCode>
                <c:ptCount val="9"/>
                <c:pt idx="0">
                  <c:v>0</c:v>
                </c:pt>
                <c:pt idx="1">
                  <c:v>30</c:v>
                </c:pt>
                <c:pt idx="2">
                  <c:v>90</c:v>
                </c:pt>
                <c:pt idx="3">
                  <c:v>150</c:v>
                </c:pt>
                <c:pt idx="4">
                  <c:v>210</c:v>
                </c:pt>
                <c:pt idx="5">
                  <c:v>270</c:v>
                </c:pt>
                <c:pt idx="6">
                  <c:v>330</c:v>
                </c:pt>
                <c:pt idx="7">
                  <c:v>390</c:v>
                </c:pt>
                <c:pt idx="8">
                  <c:v>510</c:v>
                </c:pt>
              </c:numCache>
            </c:numRef>
          </c:cat>
          <c:val>
            <c:numRef>
              <c:f>'1'!$L$6:$L$14</c:f>
              <c:numCache>
                <c:formatCode>0.00</c:formatCode>
                <c:ptCount val="9"/>
                <c:pt idx="0">
                  <c:v>19.61</c:v>
                </c:pt>
                <c:pt idx="1">
                  <c:v>20.820000000000004</c:v>
                </c:pt>
                <c:pt idx="2">
                  <c:v>23.77333333333333</c:v>
                </c:pt>
                <c:pt idx="3">
                  <c:v>26.776666666666667</c:v>
                </c:pt>
                <c:pt idx="4">
                  <c:v>28.606666666666666</c:v>
                </c:pt>
                <c:pt idx="5">
                  <c:v>29.513333333333335</c:v>
                </c:pt>
                <c:pt idx="6">
                  <c:v>30.073333333333334</c:v>
                </c:pt>
                <c:pt idx="7">
                  <c:v>30.313333333333333</c:v>
                </c:pt>
                <c:pt idx="8">
                  <c:v>29.213333333333335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AC-42A5-AEEE-65930027D55C}"/>
            </c:ext>
          </c:extLst>
        </c:ser>
        <c:ser>
          <c:idx val="2"/>
          <c:order val="2"/>
          <c:tx>
            <c:strRef>
              <c:f>'1'!$Q$5</c:f>
              <c:strCache>
                <c:ptCount val="1"/>
                <c:pt idx="0">
                  <c:v>tз,  °C</c:v>
                </c:pt>
              </c:strCache>
            </c:strRef>
          </c:tx>
          <c:spPr>
            <a:ln>
              <a:noFill/>
            </a:ln>
          </c:spPr>
          <c:trendline>
            <c:spPr>
              <a:ln w="38100">
                <a:solidFill>
                  <a:srgbClr val="92D050"/>
                </a:solidFill>
              </a:ln>
            </c:spPr>
            <c:trendlineType val="poly"/>
            <c:order val="5"/>
            <c:dispRSqr val="0"/>
            <c:dispEq val="0"/>
          </c:trendline>
          <c:cat>
            <c:numRef>
              <c:f>'1'!$U$6:$U$14</c:f>
              <c:numCache>
                <c:formatCode>General</c:formatCode>
                <c:ptCount val="9"/>
                <c:pt idx="0">
                  <c:v>0</c:v>
                </c:pt>
                <c:pt idx="1">
                  <c:v>30</c:v>
                </c:pt>
                <c:pt idx="2">
                  <c:v>90</c:v>
                </c:pt>
                <c:pt idx="3">
                  <c:v>150</c:v>
                </c:pt>
                <c:pt idx="4">
                  <c:v>210</c:v>
                </c:pt>
                <c:pt idx="5">
                  <c:v>270</c:v>
                </c:pt>
                <c:pt idx="6">
                  <c:v>330</c:v>
                </c:pt>
                <c:pt idx="7">
                  <c:v>390</c:v>
                </c:pt>
                <c:pt idx="8">
                  <c:v>510</c:v>
                </c:pt>
              </c:numCache>
            </c:numRef>
          </c:cat>
          <c:val>
            <c:numRef>
              <c:f>'1'!$Q$6:$Q$14</c:f>
              <c:numCache>
                <c:formatCode>General</c:formatCode>
                <c:ptCount val="9"/>
                <c:pt idx="0">
                  <c:v>20.399999999999999</c:v>
                </c:pt>
                <c:pt idx="1">
                  <c:v>22.6</c:v>
                </c:pt>
                <c:pt idx="2">
                  <c:v>28.6</c:v>
                </c:pt>
                <c:pt idx="3">
                  <c:v>27.2</c:v>
                </c:pt>
                <c:pt idx="4">
                  <c:v>22.5</c:v>
                </c:pt>
                <c:pt idx="5">
                  <c:v>23.4</c:v>
                </c:pt>
                <c:pt idx="6">
                  <c:v>27.2</c:v>
                </c:pt>
                <c:pt idx="7">
                  <c:v>27.3</c:v>
                </c:pt>
                <c:pt idx="8">
                  <c:v>29.4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AC-42A5-AEEE-65930027D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444352"/>
        <c:axId val="95454720"/>
      </c:lineChart>
      <c:catAx>
        <c:axId val="9544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>
                    <a:latin typeface="Times New Roman"/>
                    <a:cs typeface="Times New Roman"/>
                  </a:rPr>
                  <a:t>τ</a:t>
                </a:r>
                <a:r>
                  <a:rPr lang="uk-UA">
                    <a:latin typeface="Times New Roman"/>
                    <a:cs typeface="Times New Roman"/>
                  </a:rPr>
                  <a:t>,</a:t>
                </a:r>
                <a:r>
                  <a:rPr lang="uk-UA" baseline="0">
                    <a:latin typeface="Times New Roman"/>
                    <a:cs typeface="Times New Roman"/>
                  </a:rPr>
                  <a:t> хв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76123704381905977"/>
              <c:y val="0.8536130177885501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5454720"/>
        <c:crosses val="autoZero"/>
        <c:auto val="1"/>
        <c:lblAlgn val="ctr"/>
        <c:lblOffset val="100"/>
        <c:noMultiLvlLbl val="0"/>
      </c:catAx>
      <c:valAx>
        <c:axId val="95454720"/>
        <c:scaling>
          <c:orientation val="minMax"/>
          <c:min val="15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</a:t>
                </a:r>
                <a:r>
                  <a:rPr lang="uk-UA"/>
                  <a:t>,  </a:t>
                </a:r>
                <a:r>
                  <a:rPr lang="uk-UA" baseline="30000"/>
                  <a:t>0</a:t>
                </a:r>
                <a:r>
                  <a:rPr lang="uk-UA"/>
                  <a:t>С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5.7309942839939766E-2"/>
              <c:y val="1.9093948565180877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9544435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5252338611510305"/>
          <c:y val="0.1816618865771919"/>
          <c:w val="0.23519591184776703"/>
          <c:h val="0.4978906227375625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50177562512722"/>
          <c:y val="0.12136746439247678"/>
          <c:w val="0.62253038224732649"/>
          <c:h val="0.77912444349600141"/>
        </c:manualLayout>
      </c:layout>
      <c:lineChart>
        <c:grouping val="standard"/>
        <c:varyColors val="0"/>
        <c:ser>
          <c:idx val="0"/>
          <c:order val="0"/>
          <c:tx>
            <c:strRef>
              <c:f>'2'!$O$5</c:f>
              <c:strCache>
                <c:ptCount val="1"/>
                <c:pt idx="0">
                  <c:v>tвх2,  °C</c:v>
                </c:pt>
              </c:strCache>
            </c:strRef>
          </c:tx>
          <c:spPr>
            <a:ln>
              <a:noFill/>
            </a:ln>
          </c:spPr>
          <c:trendline>
            <c:spPr>
              <a:ln w="28575">
                <a:solidFill>
                  <a:srgbClr val="0070C0"/>
                </a:solidFill>
              </a:ln>
            </c:spPr>
            <c:trendlineType val="poly"/>
            <c:order val="4"/>
            <c:dispRSqr val="0"/>
            <c:dispEq val="0"/>
          </c:trendline>
          <c:cat>
            <c:numRef>
              <c:f>'2'!$U$6:$U$16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90</c:v>
                </c:pt>
                <c:pt idx="3">
                  <c:v>150</c:v>
                </c:pt>
                <c:pt idx="4">
                  <c:v>210</c:v>
                </c:pt>
                <c:pt idx="5">
                  <c:v>270</c:v>
                </c:pt>
                <c:pt idx="6">
                  <c:v>330</c:v>
                </c:pt>
                <c:pt idx="7">
                  <c:v>390</c:v>
                </c:pt>
                <c:pt idx="8">
                  <c:v>450</c:v>
                </c:pt>
                <c:pt idx="9">
                  <c:v>510</c:v>
                </c:pt>
                <c:pt idx="10">
                  <c:v>570</c:v>
                </c:pt>
              </c:numCache>
            </c:numRef>
          </c:cat>
          <c:val>
            <c:numRef>
              <c:f>'2'!$O$6:$O$16</c:f>
              <c:numCache>
                <c:formatCode>General</c:formatCode>
                <c:ptCount val="11"/>
                <c:pt idx="0">
                  <c:v>15.7</c:v>
                </c:pt>
                <c:pt idx="1">
                  <c:v>19</c:v>
                </c:pt>
                <c:pt idx="2">
                  <c:v>21.4</c:v>
                </c:pt>
                <c:pt idx="3">
                  <c:v>26.5</c:v>
                </c:pt>
                <c:pt idx="4">
                  <c:v>30.3</c:v>
                </c:pt>
                <c:pt idx="5">
                  <c:v>31.4</c:v>
                </c:pt>
                <c:pt idx="6">
                  <c:v>33.4</c:v>
                </c:pt>
                <c:pt idx="7">
                  <c:v>31</c:v>
                </c:pt>
                <c:pt idx="8">
                  <c:v>29.4</c:v>
                </c:pt>
                <c:pt idx="9">
                  <c:v>28</c:v>
                </c:pt>
                <c:pt idx="10">
                  <c:v>24.1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A5-4D8B-93DE-7023F82C6033}"/>
            </c:ext>
          </c:extLst>
        </c:ser>
        <c:ser>
          <c:idx val="1"/>
          <c:order val="1"/>
          <c:tx>
            <c:strRef>
              <c:f>'2'!$P$5</c:f>
              <c:strCache>
                <c:ptCount val="1"/>
                <c:pt idx="0">
                  <c:v>tвих2,  °C</c:v>
                </c:pt>
              </c:strCache>
            </c:strRef>
          </c:tx>
          <c:spPr>
            <a:ln>
              <a:noFill/>
            </a:ln>
          </c:spPr>
          <c:trendline>
            <c:spPr>
              <a:ln w="31750">
                <a:solidFill>
                  <a:srgbClr val="C00000"/>
                </a:solidFill>
              </a:ln>
            </c:spPr>
            <c:trendlineType val="poly"/>
            <c:order val="4"/>
            <c:dispRSqr val="0"/>
            <c:dispEq val="0"/>
          </c:trendline>
          <c:cat>
            <c:numRef>
              <c:f>'2'!$U$6:$U$16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90</c:v>
                </c:pt>
                <c:pt idx="3">
                  <c:v>150</c:v>
                </c:pt>
                <c:pt idx="4">
                  <c:v>210</c:v>
                </c:pt>
                <c:pt idx="5">
                  <c:v>270</c:v>
                </c:pt>
                <c:pt idx="6">
                  <c:v>330</c:v>
                </c:pt>
                <c:pt idx="7">
                  <c:v>390</c:v>
                </c:pt>
                <c:pt idx="8">
                  <c:v>450</c:v>
                </c:pt>
                <c:pt idx="9">
                  <c:v>510</c:v>
                </c:pt>
                <c:pt idx="10">
                  <c:v>570</c:v>
                </c:pt>
              </c:numCache>
            </c:numRef>
          </c:cat>
          <c:val>
            <c:numRef>
              <c:f>'2'!$P$6:$P$16</c:f>
              <c:numCache>
                <c:formatCode>General</c:formatCode>
                <c:ptCount val="11"/>
                <c:pt idx="0">
                  <c:v>19.3</c:v>
                </c:pt>
                <c:pt idx="1">
                  <c:v>19.3</c:v>
                </c:pt>
                <c:pt idx="2">
                  <c:v>24.8</c:v>
                </c:pt>
                <c:pt idx="3">
                  <c:v>28.3</c:v>
                </c:pt>
                <c:pt idx="4">
                  <c:v>32.200000000000003</c:v>
                </c:pt>
                <c:pt idx="5">
                  <c:v>33.299999999999997</c:v>
                </c:pt>
                <c:pt idx="6">
                  <c:v>33.6</c:v>
                </c:pt>
                <c:pt idx="7">
                  <c:v>31.3</c:v>
                </c:pt>
                <c:pt idx="8">
                  <c:v>30.5</c:v>
                </c:pt>
                <c:pt idx="9">
                  <c:v>29.6</c:v>
                </c:pt>
                <c:pt idx="10">
                  <c:v>25.5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A5-4D8B-93DE-7023F82C6033}"/>
            </c:ext>
          </c:extLst>
        </c:ser>
        <c:ser>
          <c:idx val="2"/>
          <c:order val="2"/>
          <c:tx>
            <c:strRef>
              <c:f>'2'!$Q$5</c:f>
              <c:strCache>
                <c:ptCount val="1"/>
                <c:pt idx="0">
                  <c:v>tз,  °C</c:v>
                </c:pt>
              </c:strCache>
            </c:strRef>
          </c:tx>
          <c:spPr>
            <a:ln>
              <a:noFill/>
            </a:ln>
          </c:spPr>
          <c:trendline>
            <c:spPr>
              <a:ln w="28575">
                <a:solidFill>
                  <a:srgbClr val="92D050"/>
                </a:solidFill>
              </a:ln>
            </c:spPr>
            <c:trendlineType val="poly"/>
            <c:order val="3"/>
            <c:dispRSqr val="0"/>
            <c:dispEq val="0"/>
          </c:trendline>
          <c:cat>
            <c:numRef>
              <c:f>'2'!$U$6:$U$16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90</c:v>
                </c:pt>
                <c:pt idx="3">
                  <c:v>150</c:v>
                </c:pt>
                <c:pt idx="4">
                  <c:v>210</c:v>
                </c:pt>
                <c:pt idx="5">
                  <c:v>270</c:v>
                </c:pt>
                <c:pt idx="6">
                  <c:v>330</c:v>
                </c:pt>
                <c:pt idx="7">
                  <c:v>390</c:v>
                </c:pt>
                <c:pt idx="8">
                  <c:v>450</c:v>
                </c:pt>
                <c:pt idx="9">
                  <c:v>510</c:v>
                </c:pt>
                <c:pt idx="10">
                  <c:v>570</c:v>
                </c:pt>
              </c:numCache>
            </c:numRef>
          </c:cat>
          <c:val>
            <c:numRef>
              <c:f>'2'!$Q$6:$Q$16</c:f>
              <c:numCache>
                <c:formatCode>General</c:formatCode>
                <c:ptCount val="11"/>
                <c:pt idx="0">
                  <c:v>16</c:v>
                </c:pt>
                <c:pt idx="1">
                  <c:v>16.600000000000001</c:v>
                </c:pt>
                <c:pt idx="2">
                  <c:v>19.7</c:v>
                </c:pt>
                <c:pt idx="3">
                  <c:v>20.9</c:v>
                </c:pt>
                <c:pt idx="4">
                  <c:v>20.5</c:v>
                </c:pt>
                <c:pt idx="5">
                  <c:v>21.5</c:v>
                </c:pt>
                <c:pt idx="6">
                  <c:v>22.1</c:v>
                </c:pt>
                <c:pt idx="7">
                  <c:v>23.2</c:v>
                </c:pt>
                <c:pt idx="8">
                  <c:v>22.3</c:v>
                </c:pt>
                <c:pt idx="9">
                  <c:v>22.4</c:v>
                </c:pt>
                <c:pt idx="10">
                  <c:v>19.399999999999999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A5-4D8B-93DE-7023F82C6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895552"/>
        <c:axId val="97897472"/>
      </c:lineChart>
      <c:catAx>
        <c:axId val="97895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>
                    <a:latin typeface="Times New Roman"/>
                    <a:cs typeface="Times New Roman"/>
                  </a:rPr>
                  <a:t>τ</a:t>
                </a:r>
                <a:r>
                  <a:rPr lang="uk-UA">
                    <a:latin typeface="Times New Roman"/>
                    <a:cs typeface="Times New Roman"/>
                  </a:rPr>
                  <a:t>,</a:t>
                </a:r>
                <a:r>
                  <a:rPr lang="uk-UA" baseline="0">
                    <a:latin typeface="Times New Roman"/>
                    <a:cs typeface="Times New Roman"/>
                  </a:rPr>
                  <a:t> хв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76123704381905977"/>
              <c:y val="0.853613017788551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7897472"/>
        <c:crosses val="autoZero"/>
        <c:auto val="1"/>
        <c:lblAlgn val="ctr"/>
        <c:lblOffset val="100"/>
        <c:noMultiLvlLbl val="0"/>
      </c:catAx>
      <c:valAx>
        <c:axId val="97897472"/>
        <c:scaling>
          <c:orientation val="minMax"/>
          <c:min val="15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</a:t>
                </a:r>
                <a:r>
                  <a:rPr lang="uk-UA"/>
                  <a:t>,  </a:t>
                </a:r>
                <a:r>
                  <a:rPr lang="uk-UA" baseline="30000"/>
                  <a:t>0</a:t>
                </a:r>
                <a:r>
                  <a:rPr lang="uk-UA"/>
                  <a:t>С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5.7309942839939829E-2"/>
              <c:y val="1.9093948565180877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789555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7503800651650867"/>
          <c:y val="0.28453698882229506"/>
          <c:w val="0.21677485879207223"/>
          <c:h val="0.46562242338242393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50177562512722"/>
          <c:y val="0.12136746439247682"/>
          <c:w val="0.62253038224732649"/>
          <c:h val="0.77912444349600096"/>
        </c:manualLayout>
      </c:layout>
      <c:lineChart>
        <c:grouping val="standard"/>
        <c:varyColors val="0"/>
        <c:ser>
          <c:idx val="2"/>
          <c:order val="0"/>
          <c:tx>
            <c:strRef>
              <c:f>'2'!$V$5</c:f>
              <c:strCache>
                <c:ptCount val="1"/>
                <c:pt idx="0">
                  <c:v>Миттєва потужність СК Qск1,  Вт/м2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cat>
            <c:numRef>
              <c:f>'2'!$U$6:$U$16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90</c:v>
                </c:pt>
                <c:pt idx="3">
                  <c:v>150</c:v>
                </c:pt>
                <c:pt idx="4">
                  <c:v>210</c:v>
                </c:pt>
                <c:pt idx="5">
                  <c:v>270</c:v>
                </c:pt>
                <c:pt idx="6">
                  <c:v>330</c:v>
                </c:pt>
                <c:pt idx="7">
                  <c:v>390</c:v>
                </c:pt>
                <c:pt idx="8">
                  <c:v>450</c:v>
                </c:pt>
                <c:pt idx="9">
                  <c:v>510</c:v>
                </c:pt>
                <c:pt idx="10">
                  <c:v>570</c:v>
                </c:pt>
              </c:numCache>
            </c:numRef>
          </c:cat>
          <c:val>
            <c:numRef>
              <c:f>'2'!$V$6:$V$16</c:f>
              <c:numCache>
                <c:formatCode>0_ ;[Red]\-0\ </c:formatCode>
                <c:ptCount val="11"/>
                <c:pt idx="0">
                  <c:v>0</c:v>
                </c:pt>
                <c:pt idx="1">
                  <c:v>2.3261111111108548</c:v>
                </c:pt>
                <c:pt idx="2">
                  <c:v>480.34194444444444</c:v>
                </c:pt>
                <c:pt idx="3">
                  <c:v>1416.6016666666681</c:v>
                </c:pt>
                <c:pt idx="4">
                  <c:v>2248.1863888888884</c:v>
                </c:pt>
                <c:pt idx="5">
                  <c:v>3094.8908333333325</c:v>
                </c:pt>
                <c:pt idx="6">
                  <c:v>3924.1494444444425</c:v>
                </c:pt>
                <c:pt idx="7">
                  <c:v>4599.8847222222212</c:v>
                </c:pt>
                <c:pt idx="8">
                  <c:v>4867.387499999998</c:v>
                </c:pt>
                <c:pt idx="9">
                  <c:v>4986.019166666666</c:v>
                </c:pt>
                <c:pt idx="10">
                  <c:v>4895.3008333333337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3D-4DE4-832D-233DD5F03204}"/>
            </c:ext>
          </c:extLst>
        </c:ser>
        <c:ser>
          <c:idx val="0"/>
          <c:order val="1"/>
          <c:tx>
            <c:strRef>
              <c:f>'2'!$W$5</c:f>
              <c:strCache>
                <c:ptCount val="1"/>
                <c:pt idx="0">
                  <c:v>Миттєва потужність СК Qск2,  Вт/м2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34925">
                <a:solidFill>
                  <a:srgbClr val="0070C0"/>
                </a:solidFill>
              </a:ln>
            </c:spPr>
            <c:trendlineType val="poly"/>
            <c:order val="5"/>
            <c:dispRSqr val="0"/>
            <c:dispEq val="0"/>
          </c:trendline>
          <c:cat>
            <c:numRef>
              <c:f>'2'!$U$6:$U$16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90</c:v>
                </c:pt>
                <c:pt idx="3">
                  <c:v>150</c:v>
                </c:pt>
                <c:pt idx="4">
                  <c:v>210</c:v>
                </c:pt>
                <c:pt idx="5">
                  <c:v>270</c:v>
                </c:pt>
                <c:pt idx="6">
                  <c:v>330</c:v>
                </c:pt>
                <c:pt idx="7">
                  <c:v>390</c:v>
                </c:pt>
                <c:pt idx="8">
                  <c:v>450</c:v>
                </c:pt>
                <c:pt idx="9">
                  <c:v>510</c:v>
                </c:pt>
                <c:pt idx="10">
                  <c:v>570</c:v>
                </c:pt>
              </c:numCache>
            </c:numRef>
          </c:cat>
          <c:val>
            <c:numRef>
              <c:f>'2'!$W$6:$W$16</c:f>
              <c:numCache>
                <c:formatCode>0_ ;[Red]\-0\ </c:formatCode>
                <c:ptCount val="11"/>
                <c:pt idx="0">
                  <c:v>0</c:v>
                </c:pt>
                <c:pt idx="1">
                  <c:v>163.99083333333229</c:v>
                </c:pt>
                <c:pt idx="2">
                  <c:v>840.88916666666728</c:v>
                </c:pt>
                <c:pt idx="3">
                  <c:v>1778.3119444444435</c:v>
                </c:pt>
                <c:pt idx="4">
                  <c:v>2649.4405555555545</c:v>
                </c:pt>
                <c:pt idx="5">
                  <c:v>3413.568055555555</c:v>
                </c:pt>
                <c:pt idx="6">
                  <c:v>4133.4994444444437</c:v>
                </c:pt>
                <c:pt idx="7">
                  <c:v>4651.059166666666</c:v>
                </c:pt>
                <c:pt idx="8">
                  <c:v>4809.2347222222206</c:v>
                </c:pt>
                <c:pt idx="9" formatCode="0">
                  <c:v>4815.0499999999984</c:v>
                </c:pt>
                <c:pt idx="10" formatCode="0">
                  <c:v>4670.8311111111107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3D-4DE4-832D-233DD5F03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492032"/>
        <c:axId val="100493952"/>
      </c:lineChart>
      <c:catAx>
        <c:axId val="10049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>
                    <a:latin typeface="Times New Roman"/>
                    <a:cs typeface="Times New Roman"/>
                  </a:rPr>
                  <a:t>τ</a:t>
                </a:r>
                <a:r>
                  <a:rPr lang="uk-UA">
                    <a:latin typeface="Times New Roman"/>
                    <a:cs typeface="Times New Roman"/>
                  </a:rPr>
                  <a:t>,</a:t>
                </a:r>
                <a:r>
                  <a:rPr lang="uk-UA" baseline="0">
                    <a:latin typeface="Times New Roman"/>
                    <a:cs typeface="Times New Roman"/>
                  </a:rPr>
                  <a:t> хв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76123704381905977"/>
              <c:y val="0.8536130177885508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0493952"/>
        <c:crossesAt val="0"/>
        <c:auto val="1"/>
        <c:lblAlgn val="ctr"/>
        <c:lblOffset val="100"/>
        <c:noMultiLvlLbl val="0"/>
      </c:catAx>
      <c:valAx>
        <c:axId val="100493952"/>
        <c:scaling>
          <c:orientation val="minMax"/>
          <c:max val="60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Q</a:t>
                </a:r>
                <a:r>
                  <a:rPr lang="uk-UA"/>
                  <a:t>ск, </a:t>
                </a:r>
                <a:r>
                  <a:rPr lang="uk-UA" baseline="0"/>
                  <a:t> Вт/м</a:t>
                </a:r>
                <a:r>
                  <a:rPr lang="uk-UA" baseline="30000"/>
                  <a:t>2</a:t>
                </a:r>
                <a:endParaRPr lang="ru-RU" baseline="30000"/>
              </a:p>
            </c:rich>
          </c:tx>
          <c:layout>
            <c:manualLayout>
              <c:xMode val="edge"/>
              <c:yMode val="edge"/>
              <c:x val="5.7309942839939808E-2"/>
              <c:y val="1.9093948565180877E-2"/>
            </c:manualLayout>
          </c:layout>
          <c:overlay val="0"/>
        </c:title>
        <c:numFmt formatCode="0_ ;[Red]\-0\ " sourceLinked="1"/>
        <c:majorTickMark val="out"/>
        <c:minorTickMark val="none"/>
        <c:tickLblPos val="nextTo"/>
        <c:crossAx val="10049203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5252338611510305"/>
          <c:y val="0.18166188657719215"/>
          <c:w val="0.24747668569762998"/>
          <c:h val="0.43162213597601523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50177562512722"/>
          <c:y val="0.12136746439247678"/>
          <c:w val="0.62253038224732649"/>
          <c:h val="0.77912444349600141"/>
        </c:manualLayout>
      </c:layout>
      <c:lineChart>
        <c:grouping val="standard"/>
        <c:varyColors val="0"/>
        <c:ser>
          <c:idx val="2"/>
          <c:order val="0"/>
          <c:tx>
            <c:strRef>
              <c:f>'2'!$AA$5</c:f>
              <c:strCache>
                <c:ptCount val="1"/>
                <c:pt idx="0">
                  <c:v>ηск1 (за соняч-ним колек-тором)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cat>
            <c:numRef>
              <c:f>'2'!$U$6:$U$16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90</c:v>
                </c:pt>
                <c:pt idx="3">
                  <c:v>150</c:v>
                </c:pt>
                <c:pt idx="4">
                  <c:v>210</c:v>
                </c:pt>
                <c:pt idx="5">
                  <c:v>270</c:v>
                </c:pt>
                <c:pt idx="6">
                  <c:v>330</c:v>
                </c:pt>
                <c:pt idx="7">
                  <c:v>390</c:v>
                </c:pt>
                <c:pt idx="8">
                  <c:v>450</c:v>
                </c:pt>
                <c:pt idx="9">
                  <c:v>510</c:v>
                </c:pt>
                <c:pt idx="10">
                  <c:v>570</c:v>
                </c:pt>
              </c:numCache>
            </c:numRef>
          </c:cat>
          <c:val>
            <c:numRef>
              <c:f>'2'!$AA$6:$AA$16</c:f>
              <c:numCache>
                <c:formatCode>0.00</c:formatCode>
                <c:ptCount val="11"/>
                <c:pt idx="0">
                  <c:v>0</c:v>
                </c:pt>
                <c:pt idx="1">
                  <c:v>6.6650748169365471E-3</c:v>
                </c:pt>
                <c:pt idx="2">
                  <c:v>1.0112461988304093</c:v>
                </c:pt>
                <c:pt idx="3">
                  <c:v>2.2848413978494646</c:v>
                </c:pt>
                <c:pt idx="4">
                  <c:v>3.5856242247031713</c:v>
                </c:pt>
                <c:pt idx="5">
                  <c:v>4.5850234567901218</c:v>
                </c:pt>
                <c:pt idx="6">
                  <c:v>6.0186341172460773</c:v>
                </c:pt>
                <c:pt idx="7">
                  <c:v>9.7869887706855767</c:v>
                </c:pt>
                <c:pt idx="8">
                  <c:v>12.808914473684204</c:v>
                </c:pt>
                <c:pt idx="9">
                  <c:v>28.491538095238091</c:v>
                </c:pt>
                <c:pt idx="10">
                  <c:v>78.956465053763452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04-41C5-AF8A-E14421FFE926}"/>
            </c:ext>
          </c:extLst>
        </c:ser>
        <c:ser>
          <c:idx val="0"/>
          <c:order val="1"/>
          <c:tx>
            <c:strRef>
              <c:f>'2'!$AB$5</c:f>
              <c:strCache>
                <c:ptCount val="1"/>
                <c:pt idx="0">
                  <c:v>ηск2 (за соняч-ним колек-тором)</c:v>
                </c:pt>
              </c:strCache>
            </c:strRef>
          </c:tx>
          <c:val>
            <c:numRef>
              <c:f>'2'!$AB$6:$AB$16</c:f>
              <c:numCache>
                <c:formatCode>0.00</c:formatCode>
                <c:ptCount val="11"/>
                <c:pt idx="0">
                  <c:v>0</c:v>
                </c:pt>
                <c:pt idx="1">
                  <c:v>0.46988777459407532</c:v>
                </c:pt>
                <c:pt idx="2">
                  <c:v>1.7702929824561418</c:v>
                </c:pt>
                <c:pt idx="3">
                  <c:v>2.8682450716845862</c:v>
                </c:pt>
                <c:pt idx="4">
                  <c:v>4.2255830232146003</c:v>
                </c:pt>
                <c:pt idx="5">
                  <c:v>5.057137860082304</c:v>
                </c:pt>
                <c:pt idx="6">
                  <c:v>6.3397230743012942</c:v>
                </c:pt>
                <c:pt idx="7">
                  <c:v>9.8958705673758853</c:v>
                </c:pt>
                <c:pt idx="8">
                  <c:v>12.655880847953211</c:v>
                </c:pt>
                <c:pt idx="9">
                  <c:v>27.514571428571418</c:v>
                </c:pt>
                <c:pt idx="10">
                  <c:v>75.335985663082425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04-41C5-AF8A-E14421FFE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511104"/>
        <c:axId val="100533760"/>
      </c:lineChart>
      <c:catAx>
        <c:axId val="100511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>
                    <a:latin typeface="Times New Roman"/>
                    <a:cs typeface="Times New Roman"/>
                  </a:rPr>
                  <a:t>τ</a:t>
                </a:r>
                <a:r>
                  <a:rPr lang="uk-UA">
                    <a:latin typeface="Times New Roman"/>
                    <a:cs typeface="Times New Roman"/>
                  </a:rPr>
                  <a:t>,</a:t>
                </a:r>
                <a:r>
                  <a:rPr lang="uk-UA" baseline="0">
                    <a:latin typeface="Times New Roman"/>
                    <a:cs typeface="Times New Roman"/>
                  </a:rPr>
                  <a:t> хв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76123704381905977"/>
              <c:y val="0.853613017788551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0533760"/>
        <c:crosses val="autoZero"/>
        <c:auto val="1"/>
        <c:lblAlgn val="ctr"/>
        <c:lblOffset val="100"/>
        <c:noMultiLvlLbl val="0"/>
      </c:catAx>
      <c:valAx>
        <c:axId val="10053376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l-GR"/>
                  <a:t>η</a:t>
                </a:r>
                <a:r>
                  <a:rPr lang="uk-UA"/>
                  <a:t>ск, </a:t>
                </a:r>
                <a:r>
                  <a:rPr lang="uk-UA" baseline="0"/>
                  <a:t> Вт/м</a:t>
                </a:r>
                <a:r>
                  <a:rPr lang="uk-UA" baseline="30000"/>
                  <a:t>2</a:t>
                </a:r>
                <a:endParaRPr lang="ru-RU" baseline="30000"/>
              </a:p>
            </c:rich>
          </c:tx>
          <c:layout>
            <c:manualLayout>
              <c:xMode val="edge"/>
              <c:yMode val="edge"/>
              <c:x val="5.7309942839939829E-2"/>
              <c:y val="1.9093948565180877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0051110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5252338611510305"/>
          <c:y val="0.18166188657719229"/>
          <c:w val="0.24747666351151723"/>
          <c:h val="0.25467049073824655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50177562512722"/>
          <c:y val="0.12136746439247673"/>
          <c:w val="0.62253038224732649"/>
          <c:h val="0.77912444349600174"/>
        </c:manualLayout>
      </c:layout>
      <c:lineChart>
        <c:grouping val="standard"/>
        <c:varyColors val="0"/>
        <c:ser>
          <c:idx val="2"/>
          <c:order val="0"/>
          <c:tx>
            <c:strRef>
              <c:f>'2'!$AC$5</c:f>
              <c:strCache>
                <c:ptCount val="1"/>
                <c:pt idx="0">
                  <c:v>ηсст1 (за накопи-ченням)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cat>
            <c:numRef>
              <c:f>'2'!$U$6:$U$16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90</c:v>
                </c:pt>
                <c:pt idx="3">
                  <c:v>150</c:v>
                </c:pt>
                <c:pt idx="4">
                  <c:v>210</c:v>
                </c:pt>
                <c:pt idx="5">
                  <c:v>270</c:v>
                </c:pt>
                <c:pt idx="6">
                  <c:v>330</c:v>
                </c:pt>
                <c:pt idx="7">
                  <c:v>390</c:v>
                </c:pt>
                <c:pt idx="8">
                  <c:v>450</c:v>
                </c:pt>
                <c:pt idx="9">
                  <c:v>510</c:v>
                </c:pt>
                <c:pt idx="10">
                  <c:v>570</c:v>
                </c:pt>
              </c:numCache>
            </c:numRef>
          </c:cat>
          <c:val>
            <c:numRef>
              <c:f>'2'!$AC$6:$AC$16</c:f>
              <c:numCache>
                <c:formatCode>0.00</c:formatCode>
                <c:ptCount val="11"/>
                <c:pt idx="0">
                  <c:v>0</c:v>
                </c:pt>
                <c:pt idx="1">
                  <c:v>3.3325374084682735E-3</c:v>
                </c:pt>
                <c:pt idx="2">
                  <c:v>0.1685410331384016</c:v>
                </c:pt>
                <c:pt idx="3">
                  <c:v>0.2284841397849465</c:v>
                </c:pt>
                <c:pt idx="4">
                  <c:v>0.2561160160502266</c:v>
                </c:pt>
                <c:pt idx="5">
                  <c:v>0.25472352537722909</c:v>
                </c:pt>
                <c:pt idx="6">
                  <c:v>0.27357427805663992</c:v>
                </c:pt>
                <c:pt idx="7">
                  <c:v>0.37642264502636841</c:v>
                </c:pt>
                <c:pt idx="8">
                  <c:v>0.42696381578947362</c:v>
                </c:pt>
                <c:pt idx="9">
                  <c:v>0.83798641456582645</c:v>
                </c:pt>
                <c:pt idx="10">
                  <c:v>2.0778017119411438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41-4F55-9DA3-ECA17D32C460}"/>
            </c:ext>
          </c:extLst>
        </c:ser>
        <c:ser>
          <c:idx val="0"/>
          <c:order val="1"/>
          <c:tx>
            <c:strRef>
              <c:f>'2'!$AD$5</c:f>
              <c:strCache>
                <c:ptCount val="1"/>
                <c:pt idx="0">
                  <c:v>ηсст2 (за накопи-ченням)</c:v>
                </c:pt>
              </c:strCache>
            </c:strRef>
          </c:tx>
          <c:val>
            <c:numRef>
              <c:f>'2'!$AD$6:$AD$16</c:f>
              <c:numCache>
                <c:formatCode>0.00</c:formatCode>
                <c:ptCount val="11"/>
                <c:pt idx="0">
                  <c:v>0</c:v>
                </c:pt>
                <c:pt idx="1">
                  <c:v>0.23494388729703769</c:v>
                </c:pt>
                <c:pt idx="2">
                  <c:v>0.29504883040935698</c:v>
                </c:pt>
                <c:pt idx="3">
                  <c:v>0.28682450716845875</c:v>
                </c:pt>
                <c:pt idx="4">
                  <c:v>0.301827358801043</c:v>
                </c:pt>
                <c:pt idx="5">
                  <c:v>0.28095210333790582</c:v>
                </c:pt>
                <c:pt idx="6">
                  <c:v>0.28816923065005884</c:v>
                </c:pt>
                <c:pt idx="7">
                  <c:v>0.38061040643753413</c:v>
                </c:pt>
                <c:pt idx="8">
                  <c:v>0.42186269493177386</c:v>
                </c:pt>
                <c:pt idx="9">
                  <c:v>0.80925210084033616</c:v>
                </c:pt>
                <c:pt idx="10">
                  <c:v>1.9825259385021696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1-4F55-9DA3-ECA17D32C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567680"/>
        <c:axId val="100578048"/>
      </c:lineChart>
      <c:catAx>
        <c:axId val="10056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>
                    <a:latin typeface="Times New Roman"/>
                    <a:cs typeface="Times New Roman"/>
                  </a:rPr>
                  <a:t>τ</a:t>
                </a:r>
                <a:r>
                  <a:rPr lang="uk-UA">
                    <a:latin typeface="Times New Roman"/>
                    <a:cs typeface="Times New Roman"/>
                  </a:rPr>
                  <a:t>,</a:t>
                </a:r>
                <a:r>
                  <a:rPr lang="uk-UA" baseline="0">
                    <a:latin typeface="Times New Roman"/>
                    <a:cs typeface="Times New Roman"/>
                  </a:rPr>
                  <a:t> хв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76123704381905977"/>
              <c:y val="0.8536130177885512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0578048"/>
        <c:crosses val="autoZero"/>
        <c:auto val="1"/>
        <c:lblAlgn val="ctr"/>
        <c:lblOffset val="100"/>
        <c:noMultiLvlLbl val="0"/>
      </c:catAx>
      <c:valAx>
        <c:axId val="10057804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l-GR"/>
                  <a:t>η</a:t>
                </a:r>
                <a:r>
                  <a:rPr lang="uk-UA"/>
                  <a:t>сст, </a:t>
                </a:r>
                <a:r>
                  <a:rPr lang="uk-UA" baseline="0"/>
                  <a:t> Вт/м</a:t>
                </a:r>
                <a:r>
                  <a:rPr lang="uk-UA" baseline="30000"/>
                  <a:t>2</a:t>
                </a:r>
                <a:endParaRPr lang="ru-RU" baseline="30000"/>
              </a:p>
            </c:rich>
          </c:tx>
          <c:layout>
            <c:manualLayout>
              <c:xMode val="edge"/>
              <c:yMode val="edge"/>
              <c:x val="5.7309942839939843E-2"/>
              <c:y val="1.9093948565180877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0056768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5252338611510305"/>
          <c:y val="0.1816618865771924"/>
          <c:w val="0.24747668569762987"/>
          <c:h val="0.25467049073824655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50177562512722"/>
          <c:y val="0.12136746439247682"/>
          <c:w val="0.79513312994164786"/>
          <c:h val="0.77912444349600096"/>
        </c:manualLayout>
      </c:layout>
      <c:lineChart>
        <c:grouping val="standard"/>
        <c:varyColors val="0"/>
        <c:ser>
          <c:idx val="2"/>
          <c:order val="0"/>
          <c:tx>
            <c:strRef>
              <c:f>'2'!$D$5</c:f>
              <c:strCache>
                <c:ptCount val="1"/>
                <c:pt idx="0">
                  <c:v>Іск., Вт/м2</c:v>
                </c:pt>
              </c:strCache>
            </c:strRef>
          </c:tx>
          <c:spPr>
            <a:ln>
              <a:noFill/>
            </a:ln>
          </c:spPr>
          <c:trendline>
            <c:spPr>
              <a:ln w="38100">
                <a:solidFill>
                  <a:srgbClr val="92D050"/>
                </a:solidFill>
              </a:ln>
            </c:spPr>
            <c:trendlineType val="poly"/>
            <c:order val="6"/>
            <c:dispRSqr val="0"/>
            <c:dispEq val="0"/>
          </c:trendline>
          <c:cat>
            <c:numRef>
              <c:f>'2'!$U$6:$U$16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90</c:v>
                </c:pt>
                <c:pt idx="3">
                  <c:v>150</c:v>
                </c:pt>
                <c:pt idx="4">
                  <c:v>210</c:v>
                </c:pt>
                <c:pt idx="5">
                  <c:v>270</c:v>
                </c:pt>
                <c:pt idx="6">
                  <c:v>330</c:v>
                </c:pt>
                <c:pt idx="7">
                  <c:v>390</c:v>
                </c:pt>
                <c:pt idx="8">
                  <c:v>450</c:v>
                </c:pt>
                <c:pt idx="9">
                  <c:v>510</c:v>
                </c:pt>
                <c:pt idx="10">
                  <c:v>570</c:v>
                </c:pt>
              </c:numCache>
            </c:numRef>
          </c:cat>
          <c:val>
            <c:numRef>
              <c:f>'2'!$D$6:$D$16</c:f>
              <c:numCache>
                <c:formatCode>General</c:formatCode>
                <c:ptCount val="11"/>
                <c:pt idx="0">
                  <c:v>233</c:v>
                </c:pt>
                <c:pt idx="1">
                  <c:v>349</c:v>
                </c:pt>
                <c:pt idx="2">
                  <c:v>475</c:v>
                </c:pt>
                <c:pt idx="3">
                  <c:v>620</c:v>
                </c:pt>
                <c:pt idx="4">
                  <c:v>627</c:v>
                </c:pt>
                <c:pt idx="5">
                  <c:v>675</c:v>
                </c:pt>
                <c:pt idx="6">
                  <c:v>652</c:v>
                </c:pt>
                <c:pt idx="7">
                  <c:v>470</c:v>
                </c:pt>
                <c:pt idx="8">
                  <c:v>380</c:v>
                </c:pt>
                <c:pt idx="9">
                  <c:v>175</c:v>
                </c:pt>
                <c:pt idx="10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0B-4C94-81D1-6FC0F3189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595584"/>
        <c:axId val="101007360"/>
      </c:lineChart>
      <c:catAx>
        <c:axId val="100595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>
                    <a:latin typeface="Times New Roman"/>
                    <a:cs typeface="Times New Roman"/>
                  </a:rPr>
                  <a:t>τ</a:t>
                </a:r>
                <a:r>
                  <a:rPr lang="uk-UA">
                    <a:latin typeface="Times New Roman"/>
                    <a:cs typeface="Times New Roman"/>
                  </a:rPr>
                  <a:t>,</a:t>
                </a:r>
                <a:r>
                  <a:rPr lang="uk-UA" baseline="0">
                    <a:latin typeface="Times New Roman"/>
                    <a:cs typeface="Times New Roman"/>
                  </a:rPr>
                  <a:t> хв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2744712227276538"/>
              <c:y val="0.8536128895186876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1007360"/>
        <c:crosses val="autoZero"/>
        <c:auto val="1"/>
        <c:lblAlgn val="ctr"/>
        <c:lblOffset val="100"/>
        <c:noMultiLvlLbl val="0"/>
      </c:catAx>
      <c:valAx>
        <c:axId val="101007360"/>
        <c:scaling>
          <c:orientation val="minMax"/>
          <c:min val="15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uk-UA"/>
                  <a:t>І, Вт/м</a:t>
                </a:r>
                <a:r>
                  <a:rPr lang="uk-UA" baseline="30000"/>
                  <a:t>2</a:t>
                </a:r>
                <a:endParaRPr lang="ru-RU" baseline="30000"/>
              </a:p>
            </c:rich>
          </c:tx>
          <c:layout>
            <c:manualLayout>
              <c:xMode val="edge"/>
              <c:yMode val="edge"/>
              <c:x val="5.7309942839939808E-2"/>
              <c:y val="1.9093948565180877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0595584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50177562512722"/>
          <c:y val="0.12136746439247686"/>
          <c:w val="0.62253038224732649"/>
          <c:h val="0.77912444349600074"/>
        </c:manualLayout>
      </c:layout>
      <c:lineChart>
        <c:grouping val="standard"/>
        <c:varyColors val="0"/>
        <c:ser>
          <c:idx val="0"/>
          <c:order val="0"/>
          <c:tx>
            <c:strRef>
              <c:f>'3'!$H$5</c:f>
              <c:strCache>
                <c:ptCount val="1"/>
                <c:pt idx="0">
                  <c:v>tбак.сер.1,  °C</c:v>
                </c:pt>
              </c:strCache>
            </c:strRef>
          </c:tx>
          <c:spPr>
            <a:ln>
              <a:noFill/>
            </a:ln>
          </c:spPr>
          <c:trendline>
            <c:spPr>
              <a:ln w="31750"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  <c:trendlineType val="poly"/>
            <c:order val="4"/>
            <c:dispRSqr val="0"/>
            <c:dispEq val="0"/>
          </c:trendline>
          <c:cat>
            <c:numRef>
              <c:f>'3'!$U$6:$U$15</c:f>
              <c:numCache>
                <c:formatCode>General</c:formatCode>
                <c:ptCount val="10"/>
                <c:pt idx="0">
                  <c:v>0</c:v>
                </c:pt>
                <c:pt idx="1">
                  <c:v>30</c:v>
                </c:pt>
                <c:pt idx="2">
                  <c:v>90</c:v>
                </c:pt>
                <c:pt idx="3">
                  <c:v>150</c:v>
                </c:pt>
                <c:pt idx="4">
                  <c:v>210</c:v>
                </c:pt>
                <c:pt idx="5">
                  <c:v>270</c:v>
                </c:pt>
                <c:pt idx="6">
                  <c:v>330</c:v>
                </c:pt>
                <c:pt idx="7">
                  <c:v>450</c:v>
                </c:pt>
                <c:pt idx="8">
                  <c:v>510</c:v>
                </c:pt>
                <c:pt idx="9">
                  <c:v>570</c:v>
                </c:pt>
              </c:numCache>
            </c:numRef>
          </c:cat>
          <c:val>
            <c:numRef>
              <c:f>'3'!$H$6:$H$15</c:f>
              <c:numCache>
                <c:formatCode>0.00</c:formatCode>
                <c:ptCount val="10"/>
                <c:pt idx="0">
                  <c:v>15.663333333333334</c:v>
                </c:pt>
                <c:pt idx="1">
                  <c:v>15.840000000000002</c:v>
                </c:pt>
                <c:pt idx="2">
                  <c:v>17.07</c:v>
                </c:pt>
                <c:pt idx="3">
                  <c:v>19.38</c:v>
                </c:pt>
                <c:pt idx="4">
                  <c:v>22.2</c:v>
                </c:pt>
                <c:pt idx="5">
                  <c:v>24.656666666666666</c:v>
                </c:pt>
                <c:pt idx="6">
                  <c:v>26.873333333333335</c:v>
                </c:pt>
                <c:pt idx="7">
                  <c:v>28.183333333333334</c:v>
                </c:pt>
                <c:pt idx="8">
                  <c:v>28.656666666666666</c:v>
                </c:pt>
                <c:pt idx="9">
                  <c:v>28.496666666666666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B0-496F-BB7E-BFC81544D5E0}"/>
            </c:ext>
          </c:extLst>
        </c:ser>
        <c:ser>
          <c:idx val="1"/>
          <c:order val="1"/>
          <c:tx>
            <c:strRef>
              <c:f>'3'!$L$5</c:f>
              <c:strCache>
                <c:ptCount val="1"/>
                <c:pt idx="0">
                  <c:v>tбак.сер.2,  °C</c:v>
                </c:pt>
              </c:strCache>
            </c:strRef>
          </c:tx>
          <c:spPr>
            <a:ln>
              <a:noFill/>
            </a:ln>
          </c:spPr>
          <c:trendline>
            <c:spPr>
              <a:ln w="34925">
                <a:solidFill>
                  <a:srgbClr val="C00000"/>
                </a:solidFill>
              </a:ln>
            </c:spPr>
            <c:trendlineType val="poly"/>
            <c:order val="4"/>
            <c:dispRSqr val="0"/>
            <c:dispEq val="0"/>
          </c:trendline>
          <c:cat>
            <c:numRef>
              <c:f>'3'!$U$6:$U$15</c:f>
              <c:numCache>
                <c:formatCode>General</c:formatCode>
                <c:ptCount val="10"/>
                <c:pt idx="0">
                  <c:v>0</c:v>
                </c:pt>
                <c:pt idx="1">
                  <c:v>30</c:v>
                </c:pt>
                <c:pt idx="2">
                  <c:v>90</c:v>
                </c:pt>
                <c:pt idx="3">
                  <c:v>150</c:v>
                </c:pt>
                <c:pt idx="4">
                  <c:v>210</c:v>
                </c:pt>
                <c:pt idx="5">
                  <c:v>270</c:v>
                </c:pt>
                <c:pt idx="6">
                  <c:v>330</c:v>
                </c:pt>
                <c:pt idx="7">
                  <c:v>450</c:v>
                </c:pt>
                <c:pt idx="8">
                  <c:v>510</c:v>
                </c:pt>
                <c:pt idx="9">
                  <c:v>570</c:v>
                </c:pt>
              </c:numCache>
            </c:numRef>
          </c:cat>
          <c:val>
            <c:numRef>
              <c:f>'3'!$L$6:$L$15</c:f>
              <c:numCache>
                <c:formatCode>0.00</c:formatCode>
                <c:ptCount val="10"/>
                <c:pt idx="0">
                  <c:v>15.966666666666669</c:v>
                </c:pt>
                <c:pt idx="1">
                  <c:v>16.406666666666666</c:v>
                </c:pt>
                <c:pt idx="2">
                  <c:v>18.11</c:v>
                </c:pt>
                <c:pt idx="3">
                  <c:v>20.436666666666664</c:v>
                </c:pt>
                <c:pt idx="4">
                  <c:v>23.483333333333331</c:v>
                </c:pt>
                <c:pt idx="5">
                  <c:v>25.5</c:v>
                </c:pt>
                <c:pt idx="6">
                  <c:v>27.296666666666667</c:v>
                </c:pt>
                <c:pt idx="7">
                  <c:v>27.873333333333335</c:v>
                </c:pt>
                <c:pt idx="8">
                  <c:v>28.099999999999998</c:v>
                </c:pt>
                <c:pt idx="9">
                  <c:v>27.73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B0-496F-BB7E-BFC81544D5E0}"/>
            </c:ext>
          </c:extLst>
        </c:ser>
        <c:ser>
          <c:idx val="2"/>
          <c:order val="2"/>
          <c:tx>
            <c:strRef>
              <c:f>'3'!$Q$5</c:f>
              <c:strCache>
                <c:ptCount val="1"/>
                <c:pt idx="0">
                  <c:v>tз,  °C</c:v>
                </c:pt>
              </c:strCache>
            </c:strRef>
          </c:tx>
          <c:spPr>
            <a:ln>
              <a:noFill/>
            </a:ln>
          </c:spPr>
          <c:trendline>
            <c:spPr>
              <a:ln w="38100">
                <a:solidFill>
                  <a:srgbClr val="92D050"/>
                </a:solidFill>
              </a:ln>
            </c:spPr>
            <c:trendlineType val="poly"/>
            <c:order val="5"/>
            <c:dispRSqr val="0"/>
            <c:dispEq val="0"/>
          </c:trendline>
          <c:cat>
            <c:numRef>
              <c:f>'3'!$U$6:$U$15</c:f>
              <c:numCache>
                <c:formatCode>General</c:formatCode>
                <c:ptCount val="10"/>
                <c:pt idx="0">
                  <c:v>0</c:v>
                </c:pt>
                <c:pt idx="1">
                  <c:v>30</c:v>
                </c:pt>
                <c:pt idx="2">
                  <c:v>90</c:v>
                </c:pt>
                <c:pt idx="3">
                  <c:v>150</c:v>
                </c:pt>
                <c:pt idx="4">
                  <c:v>210</c:v>
                </c:pt>
                <c:pt idx="5">
                  <c:v>270</c:v>
                </c:pt>
                <c:pt idx="6">
                  <c:v>330</c:v>
                </c:pt>
                <c:pt idx="7">
                  <c:v>450</c:v>
                </c:pt>
                <c:pt idx="8">
                  <c:v>510</c:v>
                </c:pt>
                <c:pt idx="9">
                  <c:v>570</c:v>
                </c:pt>
              </c:numCache>
            </c:numRef>
          </c:cat>
          <c:val>
            <c:numRef>
              <c:f>'3'!$Q$6:$Q$15</c:f>
              <c:numCache>
                <c:formatCode>General</c:formatCode>
                <c:ptCount val="10"/>
                <c:pt idx="0">
                  <c:v>16.600000000000001</c:v>
                </c:pt>
                <c:pt idx="1">
                  <c:v>17.899999999999999</c:v>
                </c:pt>
                <c:pt idx="2">
                  <c:v>19.3</c:v>
                </c:pt>
                <c:pt idx="3">
                  <c:v>21.6</c:v>
                </c:pt>
                <c:pt idx="4">
                  <c:v>22.5</c:v>
                </c:pt>
                <c:pt idx="5">
                  <c:v>24.5</c:v>
                </c:pt>
                <c:pt idx="6">
                  <c:v>22.3</c:v>
                </c:pt>
                <c:pt idx="7">
                  <c:v>24.5</c:v>
                </c:pt>
                <c:pt idx="8">
                  <c:v>22.6</c:v>
                </c:pt>
                <c:pt idx="9">
                  <c:v>20.399999999999999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B0-496F-BB7E-BFC81544D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993472"/>
        <c:axId val="117995392"/>
      </c:lineChart>
      <c:catAx>
        <c:axId val="117993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>
                    <a:latin typeface="Times New Roman"/>
                    <a:cs typeface="Times New Roman"/>
                  </a:rPr>
                  <a:t>τ</a:t>
                </a:r>
                <a:r>
                  <a:rPr lang="uk-UA">
                    <a:latin typeface="Times New Roman"/>
                    <a:cs typeface="Times New Roman"/>
                  </a:rPr>
                  <a:t>,</a:t>
                </a:r>
                <a:r>
                  <a:rPr lang="uk-UA" baseline="0">
                    <a:latin typeface="Times New Roman"/>
                    <a:cs typeface="Times New Roman"/>
                  </a:rPr>
                  <a:t> хв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76123704381905977"/>
              <c:y val="0.8536130177885503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7995392"/>
        <c:crosses val="autoZero"/>
        <c:auto val="1"/>
        <c:lblAlgn val="ctr"/>
        <c:lblOffset val="100"/>
        <c:noMultiLvlLbl val="0"/>
      </c:catAx>
      <c:valAx>
        <c:axId val="117995392"/>
        <c:scaling>
          <c:orientation val="minMax"/>
          <c:min val="15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</a:t>
                </a:r>
                <a:r>
                  <a:rPr lang="uk-UA"/>
                  <a:t>,  </a:t>
                </a:r>
                <a:r>
                  <a:rPr lang="uk-UA" baseline="30000"/>
                  <a:t>0</a:t>
                </a:r>
                <a:r>
                  <a:rPr lang="uk-UA"/>
                  <a:t>С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5.7309942839939794E-2"/>
              <c:y val="1.9093948565180877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1799347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5252338611510305"/>
          <c:y val="0.18166188657719201"/>
          <c:w val="0.23519591184776709"/>
          <c:h val="0.49789062273756263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50177562512722"/>
          <c:y val="0.12136746439247682"/>
          <c:w val="0.62253038224732649"/>
          <c:h val="0.77912444349600096"/>
        </c:manualLayout>
      </c:layout>
      <c:lineChart>
        <c:grouping val="standard"/>
        <c:varyColors val="0"/>
        <c:ser>
          <c:idx val="0"/>
          <c:order val="0"/>
          <c:tx>
            <c:strRef>
              <c:f>'3'!$M$5</c:f>
              <c:strCache>
                <c:ptCount val="1"/>
                <c:pt idx="0">
                  <c:v>tвх1,  °C</c:v>
                </c:pt>
              </c:strCache>
            </c:strRef>
          </c:tx>
          <c:spPr>
            <a:ln>
              <a:noFill/>
            </a:ln>
          </c:spPr>
          <c:trendline>
            <c:spPr>
              <a:ln w="34925">
                <a:solidFill>
                  <a:srgbClr val="1F497D">
                    <a:lumMod val="60000"/>
                    <a:lumOff val="40000"/>
                  </a:srgbClr>
                </a:solidFill>
              </a:ln>
            </c:spPr>
            <c:trendlineType val="poly"/>
            <c:order val="4"/>
            <c:dispRSqr val="0"/>
            <c:dispEq val="0"/>
          </c:trendline>
          <c:cat>
            <c:numRef>
              <c:f>'3'!$U$6:$U$15</c:f>
              <c:numCache>
                <c:formatCode>General</c:formatCode>
                <c:ptCount val="10"/>
                <c:pt idx="0">
                  <c:v>0</c:v>
                </c:pt>
                <c:pt idx="1">
                  <c:v>30</c:v>
                </c:pt>
                <c:pt idx="2">
                  <c:v>90</c:v>
                </c:pt>
                <c:pt idx="3">
                  <c:v>150</c:v>
                </c:pt>
                <c:pt idx="4">
                  <c:v>210</c:v>
                </c:pt>
                <c:pt idx="5">
                  <c:v>270</c:v>
                </c:pt>
                <c:pt idx="6">
                  <c:v>330</c:v>
                </c:pt>
                <c:pt idx="7">
                  <c:v>450</c:v>
                </c:pt>
                <c:pt idx="8">
                  <c:v>510</c:v>
                </c:pt>
                <c:pt idx="9">
                  <c:v>570</c:v>
                </c:pt>
              </c:numCache>
            </c:numRef>
          </c:cat>
          <c:val>
            <c:numRef>
              <c:f>'3'!$M$6:$M$15</c:f>
              <c:numCache>
                <c:formatCode>0.00</c:formatCode>
                <c:ptCount val="10"/>
                <c:pt idx="0">
                  <c:v>14.1</c:v>
                </c:pt>
                <c:pt idx="1">
                  <c:v>16.5</c:v>
                </c:pt>
                <c:pt idx="2">
                  <c:v>17.100000000000001</c:v>
                </c:pt>
                <c:pt idx="3">
                  <c:v>19.3</c:v>
                </c:pt>
                <c:pt idx="4">
                  <c:v>21.4</c:v>
                </c:pt>
                <c:pt idx="5">
                  <c:v>24.7</c:v>
                </c:pt>
                <c:pt idx="6">
                  <c:v>25.2</c:v>
                </c:pt>
                <c:pt idx="7">
                  <c:v>27</c:v>
                </c:pt>
                <c:pt idx="8" formatCode="General">
                  <c:v>26.1</c:v>
                </c:pt>
                <c:pt idx="9" formatCode="General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5E-4554-B96B-0E690DB8CB93}"/>
            </c:ext>
          </c:extLst>
        </c:ser>
        <c:ser>
          <c:idx val="1"/>
          <c:order val="1"/>
          <c:tx>
            <c:strRef>
              <c:f>'3'!$N$5</c:f>
              <c:strCache>
                <c:ptCount val="1"/>
                <c:pt idx="0">
                  <c:v>tвих1,  °C</c:v>
                </c:pt>
              </c:strCache>
            </c:strRef>
          </c:tx>
          <c:spPr>
            <a:ln>
              <a:noFill/>
            </a:ln>
          </c:spPr>
          <c:trendline>
            <c:spPr>
              <a:ln w="31750">
                <a:solidFill>
                  <a:srgbClr val="C00000"/>
                </a:solidFill>
              </a:ln>
            </c:spPr>
            <c:trendlineType val="poly"/>
            <c:order val="3"/>
            <c:dispRSqr val="0"/>
            <c:dispEq val="0"/>
          </c:trendline>
          <c:cat>
            <c:numRef>
              <c:f>'3'!$U$6:$U$15</c:f>
              <c:numCache>
                <c:formatCode>General</c:formatCode>
                <c:ptCount val="10"/>
                <c:pt idx="0">
                  <c:v>0</c:v>
                </c:pt>
                <c:pt idx="1">
                  <c:v>30</c:v>
                </c:pt>
                <c:pt idx="2">
                  <c:v>90</c:v>
                </c:pt>
                <c:pt idx="3">
                  <c:v>150</c:v>
                </c:pt>
                <c:pt idx="4">
                  <c:v>210</c:v>
                </c:pt>
                <c:pt idx="5">
                  <c:v>270</c:v>
                </c:pt>
                <c:pt idx="6">
                  <c:v>330</c:v>
                </c:pt>
                <c:pt idx="7">
                  <c:v>450</c:v>
                </c:pt>
                <c:pt idx="8">
                  <c:v>510</c:v>
                </c:pt>
                <c:pt idx="9">
                  <c:v>570</c:v>
                </c:pt>
              </c:numCache>
            </c:numRef>
          </c:cat>
          <c:val>
            <c:numRef>
              <c:f>'3'!$N$6:$N$15</c:f>
              <c:numCache>
                <c:formatCode>General</c:formatCode>
                <c:ptCount val="10"/>
                <c:pt idx="0">
                  <c:v>17.2</c:v>
                </c:pt>
                <c:pt idx="1">
                  <c:v>18.899999999999999</c:v>
                </c:pt>
                <c:pt idx="2">
                  <c:v>21.2</c:v>
                </c:pt>
                <c:pt idx="3">
                  <c:v>23.8</c:v>
                </c:pt>
                <c:pt idx="4">
                  <c:v>28.7</c:v>
                </c:pt>
                <c:pt idx="5">
                  <c:v>28.1</c:v>
                </c:pt>
                <c:pt idx="6">
                  <c:v>28.7</c:v>
                </c:pt>
                <c:pt idx="7">
                  <c:v>29.4</c:v>
                </c:pt>
                <c:pt idx="8">
                  <c:v>29.1</c:v>
                </c:pt>
                <c:pt idx="9">
                  <c:v>27.6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5E-4554-B96B-0E690DB8CB93}"/>
            </c:ext>
          </c:extLst>
        </c:ser>
        <c:ser>
          <c:idx val="2"/>
          <c:order val="2"/>
          <c:tx>
            <c:strRef>
              <c:f>'3'!$Q$5</c:f>
              <c:strCache>
                <c:ptCount val="1"/>
                <c:pt idx="0">
                  <c:v>tз,  °C</c:v>
                </c:pt>
              </c:strCache>
            </c:strRef>
          </c:tx>
          <c:spPr>
            <a:ln>
              <a:noFill/>
            </a:ln>
          </c:spPr>
          <c:trendline>
            <c:spPr>
              <a:ln w="28575">
                <a:solidFill>
                  <a:srgbClr val="92D050"/>
                </a:solidFill>
              </a:ln>
            </c:spPr>
            <c:trendlineType val="poly"/>
            <c:order val="3"/>
            <c:dispRSqr val="0"/>
            <c:dispEq val="0"/>
          </c:trendline>
          <c:cat>
            <c:numRef>
              <c:f>'3'!$U$6:$U$15</c:f>
              <c:numCache>
                <c:formatCode>General</c:formatCode>
                <c:ptCount val="10"/>
                <c:pt idx="0">
                  <c:v>0</c:v>
                </c:pt>
                <c:pt idx="1">
                  <c:v>30</c:v>
                </c:pt>
                <c:pt idx="2">
                  <c:v>90</c:v>
                </c:pt>
                <c:pt idx="3">
                  <c:v>150</c:v>
                </c:pt>
                <c:pt idx="4">
                  <c:v>210</c:v>
                </c:pt>
                <c:pt idx="5">
                  <c:v>270</c:v>
                </c:pt>
                <c:pt idx="6">
                  <c:v>330</c:v>
                </c:pt>
                <c:pt idx="7">
                  <c:v>450</c:v>
                </c:pt>
                <c:pt idx="8">
                  <c:v>510</c:v>
                </c:pt>
                <c:pt idx="9">
                  <c:v>570</c:v>
                </c:pt>
              </c:numCache>
            </c:numRef>
          </c:cat>
          <c:val>
            <c:numRef>
              <c:f>'3'!$Q$6:$Q$15</c:f>
              <c:numCache>
                <c:formatCode>General</c:formatCode>
                <c:ptCount val="10"/>
                <c:pt idx="0">
                  <c:v>16.600000000000001</c:v>
                </c:pt>
                <c:pt idx="1">
                  <c:v>17.899999999999999</c:v>
                </c:pt>
                <c:pt idx="2">
                  <c:v>19.3</c:v>
                </c:pt>
                <c:pt idx="3">
                  <c:v>21.6</c:v>
                </c:pt>
                <c:pt idx="4">
                  <c:v>22.5</c:v>
                </c:pt>
                <c:pt idx="5">
                  <c:v>24.5</c:v>
                </c:pt>
                <c:pt idx="6">
                  <c:v>22.3</c:v>
                </c:pt>
                <c:pt idx="7">
                  <c:v>24.5</c:v>
                </c:pt>
                <c:pt idx="8">
                  <c:v>22.6</c:v>
                </c:pt>
                <c:pt idx="9">
                  <c:v>20.399999999999999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5E-4554-B96B-0E690DB8C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44544"/>
        <c:axId val="118054912"/>
      </c:lineChart>
      <c:catAx>
        <c:axId val="118044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>
                    <a:latin typeface="Times New Roman"/>
                    <a:cs typeface="Times New Roman"/>
                  </a:rPr>
                  <a:t>τ</a:t>
                </a:r>
                <a:r>
                  <a:rPr lang="uk-UA">
                    <a:latin typeface="Times New Roman"/>
                    <a:cs typeface="Times New Roman"/>
                  </a:rPr>
                  <a:t>,</a:t>
                </a:r>
                <a:r>
                  <a:rPr lang="uk-UA" baseline="0">
                    <a:latin typeface="Times New Roman"/>
                    <a:cs typeface="Times New Roman"/>
                  </a:rPr>
                  <a:t> хв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76123704381905977"/>
              <c:y val="0.8536130177885508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8054912"/>
        <c:crosses val="autoZero"/>
        <c:auto val="1"/>
        <c:lblAlgn val="ctr"/>
        <c:lblOffset val="100"/>
        <c:noMultiLvlLbl val="0"/>
      </c:catAx>
      <c:valAx>
        <c:axId val="118054912"/>
        <c:scaling>
          <c:orientation val="minMax"/>
          <c:min val="1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</a:t>
                </a:r>
                <a:r>
                  <a:rPr lang="uk-UA"/>
                  <a:t>,  </a:t>
                </a:r>
                <a:r>
                  <a:rPr lang="uk-UA" baseline="30000"/>
                  <a:t>0</a:t>
                </a:r>
                <a:r>
                  <a:rPr lang="uk-UA"/>
                  <a:t>С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5.7309942839939808E-2"/>
              <c:y val="1.9093948565180877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1804454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7708479018936294"/>
          <c:y val="0.21167454666556657"/>
          <c:w val="0.22086842613778215"/>
          <c:h val="0.33377600829216436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50177562512722"/>
          <c:y val="0.12136746439247678"/>
          <c:w val="0.62253038224732649"/>
          <c:h val="0.77912444349600141"/>
        </c:manualLayout>
      </c:layout>
      <c:lineChart>
        <c:grouping val="standard"/>
        <c:varyColors val="0"/>
        <c:ser>
          <c:idx val="0"/>
          <c:order val="0"/>
          <c:tx>
            <c:strRef>
              <c:f>'3'!$O$5</c:f>
              <c:strCache>
                <c:ptCount val="1"/>
                <c:pt idx="0">
                  <c:v>tвх2,  °C</c:v>
                </c:pt>
              </c:strCache>
            </c:strRef>
          </c:tx>
          <c:spPr>
            <a:ln>
              <a:noFill/>
            </a:ln>
          </c:spPr>
          <c:trendline>
            <c:spPr>
              <a:ln w="28575">
                <a:solidFill>
                  <a:srgbClr val="0070C0"/>
                </a:solidFill>
              </a:ln>
            </c:spPr>
            <c:trendlineType val="poly"/>
            <c:order val="3"/>
            <c:dispRSqr val="0"/>
            <c:dispEq val="0"/>
          </c:trendline>
          <c:cat>
            <c:numRef>
              <c:f>'3'!$U$6:$U$15</c:f>
              <c:numCache>
                <c:formatCode>General</c:formatCode>
                <c:ptCount val="10"/>
                <c:pt idx="0">
                  <c:v>0</c:v>
                </c:pt>
                <c:pt idx="1">
                  <c:v>30</c:v>
                </c:pt>
                <c:pt idx="2">
                  <c:v>90</c:v>
                </c:pt>
                <c:pt idx="3">
                  <c:v>150</c:v>
                </c:pt>
                <c:pt idx="4">
                  <c:v>210</c:v>
                </c:pt>
                <c:pt idx="5">
                  <c:v>270</c:v>
                </c:pt>
                <c:pt idx="6">
                  <c:v>330</c:v>
                </c:pt>
                <c:pt idx="7">
                  <c:v>450</c:v>
                </c:pt>
                <c:pt idx="8">
                  <c:v>510</c:v>
                </c:pt>
                <c:pt idx="9">
                  <c:v>570</c:v>
                </c:pt>
              </c:numCache>
            </c:numRef>
          </c:cat>
          <c:val>
            <c:numRef>
              <c:f>'3'!$O$6:$O$15</c:f>
              <c:numCache>
                <c:formatCode>General</c:formatCode>
                <c:ptCount val="10"/>
                <c:pt idx="0">
                  <c:v>16.100000000000001</c:v>
                </c:pt>
                <c:pt idx="1">
                  <c:v>18.3</c:v>
                </c:pt>
                <c:pt idx="2">
                  <c:v>17.100000000000001</c:v>
                </c:pt>
                <c:pt idx="3">
                  <c:v>20.6</c:v>
                </c:pt>
                <c:pt idx="4">
                  <c:v>22.4</c:v>
                </c:pt>
                <c:pt idx="5">
                  <c:v>25.8</c:v>
                </c:pt>
                <c:pt idx="6">
                  <c:v>25.5</c:v>
                </c:pt>
                <c:pt idx="7">
                  <c:v>26.3</c:v>
                </c:pt>
                <c:pt idx="8">
                  <c:v>25.1</c:v>
                </c:pt>
                <c:pt idx="9">
                  <c:v>24.7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8C-46B5-AC09-B71F2B022F39}"/>
            </c:ext>
          </c:extLst>
        </c:ser>
        <c:ser>
          <c:idx val="1"/>
          <c:order val="1"/>
          <c:tx>
            <c:strRef>
              <c:f>'3'!$P$5</c:f>
              <c:strCache>
                <c:ptCount val="1"/>
                <c:pt idx="0">
                  <c:v>tвих2,  °C</c:v>
                </c:pt>
              </c:strCache>
            </c:strRef>
          </c:tx>
          <c:spPr>
            <a:ln>
              <a:noFill/>
            </a:ln>
          </c:spPr>
          <c:trendline>
            <c:spPr>
              <a:ln w="31750">
                <a:solidFill>
                  <a:srgbClr val="C00000"/>
                </a:solidFill>
              </a:ln>
            </c:spPr>
            <c:trendlineType val="poly"/>
            <c:order val="4"/>
            <c:dispRSqr val="0"/>
            <c:dispEq val="0"/>
          </c:trendline>
          <c:cat>
            <c:numRef>
              <c:f>'3'!$U$6:$U$15</c:f>
              <c:numCache>
                <c:formatCode>General</c:formatCode>
                <c:ptCount val="10"/>
                <c:pt idx="0">
                  <c:v>0</c:v>
                </c:pt>
                <c:pt idx="1">
                  <c:v>30</c:v>
                </c:pt>
                <c:pt idx="2">
                  <c:v>90</c:v>
                </c:pt>
                <c:pt idx="3">
                  <c:v>150</c:v>
                </c:pt>
                <c:pt idx="4">
                  <c:v>210</c:v>
                </c:pt>
                <c:pt idx="5">
                  <c:v>270</c:v>
                </c:pt>
                <c:pt idx="6">
                  <c:v>330</c:v>
                </c:pt>
                <c:pt idx="7">
                  <c:v>450</c:v>
                </c:pt>
                <c:pt idx="8">
                  <c:v>510</c:v>
                </c:pt>
                <c:pt idx="9">
                  <c:v>570</c:v>
                </c:pt>
              </c:numCache>
            </c:numRef>
          </c:cat>
          <c:val>
            <c:numRef>
              <c:f>'3'!$P$6:$P$15</c:f>
              <c:numCache>
                <c:formatCode>General</c:formatCode>
                <c:ptCount val="10"/>
                <c:pt idx="0">
                  <c:v>16.8</c:v>
                </c:pt>
                <c:pt idx="1">
                  <c:v>19.3</c:v>
                </c:pt>
                <c:pt idx="2">
                  <c:v>21.2</c:v>
                </c:pt>
                <c:pt idx="3">
                  <c:v>24.2</c:v>
                </c:pt>
                <c:pt idx="4">
                  <c:v>26.1</c:v>
                </c:pt>
                <c:pt idx="5">
                  <c:v>28.3</c:v>
                </c:pt>
                <c:pt idx="6">
                  <c:v>28.7</c:v>
                </c:pt>
                <c:pt idx="7">
                  <c:v>29.2</c:v>
                </c:pt>
                <c:pt idx="8">
                  <c:v>28.3</c:v>
                </c:pt>
                <c:pt idx="9">
                  <c:v>25.9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8C-46B5-AC09-B71F2B022F39}"/>
            </c:ext>
          </c:extLst>
        </c:ser>
        <c:ser>
          <c:idx val="2"/>
          <c:order val="2"/>
          <c:tx>
            <c:strRef>
              <c:f>'3'!$Q$5</c:f>
              <c:strCache>
                <c:ptCount val="1"/>
                <c:pt idx="0">
                  <c:v>tз,  °C</c:v>
                </c:pt>
              </c:strCache>
            </c:strRef>
          </c:tx>
          <c:spPr>
            <a:ln>
              <a:noFill/>
            </a:ln>
          </c:spPr>
          <c:trendline>
            <c:spPr>
              <a:ln w="28575">
                <a:solidFill>
                  <a:srgbClr val="92D050"/>
                </a:solidFill>
              </a:ln>
            </c:spPr>
            <c:trendlineType val="poly"/>
            <c:order val="4"/>
            <c:dispRSqr val="0"/>
            <c:dispEq val="0"/>
          </c:trendline>
          <c:cat>
            <c:numRef>
              <c:f>'3'!$U$6:$U$15</c:f>
              <c:numCache>
                <c:formatCode>General</c:formatCode>
                <c:ptCount val="10"/>
                <c:pt idx="0">
                  <c:v>0</c:v>
                </c:pt>
                <c:pt idx="1">
                  <c:v>30</c:v>
                </c:pt>
                <c:pt idx="2">
                  <c:v>90</c:v>
                </c:pt>
                <c:pt idx="3">
                  <c:v>150</c:v>
                </c:pt>
                <c:pt idx="4">
                  <c:v>210</c:v>
                </c:pt>
                <c:pt idx="5">
                  <c:v>270</c:v>
                </c:pt>
                <c:pt idx="6">
                  <c:v>330</c:v>
                </c:pt>
                <c:pt idx="7">
                  <c:v>450</c:v>
                </c:pt>
                <c:pt idx="8">
                  <c:v>510</c:v>
                </c:pt>
                <c:pt idx="9">
                  <c:v>570</c:v>
                </c:pt>
              </c:numCache>
            </c:numRef>
          </c:cat>
          <c:val>
            <c:numRef>
              <c:f>'3'!$Q$6:$Q$15</c:f>
              <c:numCache>
                <c:formatCode>General</c:formatCode>
                <c:ptCount val="10"/>
                <c:pt idx="0">
                  <c:v>16.600000000000001</c:v>
                </c:pt>
                <c:pt idx="1">
                  <c:v>17.899999999999999</c:v>
                </c:pt>
                <c:pt idx="2">
                  <c:v>19.3</c:v>
                </c:pt>
                <c:pt idx="3">
                  <c:v>21.6</c:v>
                </c:pt>
                <c:pt idx="4">
                  <c:v>22.5</c:v>
                </c:pt>
                <c:pt idx="5">
                  <c:v>24.5</c:v>
                </c:pt>
                <c:pt idx="6">
                  <c:v>22.3</c:v>
                </c:pt>
                <c:pt idx="7">
                  <c:v>24.5</c:v>
                </c:pt>
                <c:pt idx="8">
                  <c:v>22.6</c:v>
                </c:pt>
                <c:pt idx="9">
                  <c:v>20.399999999999999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8C-46B5-AC09-B71F2B022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653504"/>
        <c:axId val="117655424"/>
      </c:lineChart>
      <c:catAx>
        <c:axId val="117653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>
                    <a:latin typeface="Times New Roman"/>
                    <a:cs typeface="Times New Roman"/>
                  </a:rPr>
                  <a:t>τ</a:t>
                </a:r>
                <a:r>
                  <a:rPr lang="uk-UA">
                    <a:latin typeface="Times New Roman"/>
                    <a:cs typeface="Times New Roman"/>
                  </a:rPr>
                  <a:t>,</a:t>
                </a:r>
                <a:r>
                  <a:rPr lang="uk-UA" baseline="0">
                    <a:latin typeface="Times New Roman"/>
                    <a:cs typeface="Times New Roman"/>
                  </a:rPr>
                  <a:t> хв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76123704381905977"/>
              <c:y val="0.853613017788551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7655424"/>
        <c:crosses val="autoZero"/>
        <c:auto val="1"/>
        <c:lblAlgn val="ctr"/>
        <c:lblOffset val="100"/>
        <c:noMultiLvlLbl val="0"/>
      </c:catAx>
      <c:valAx>
        <c:axId val="117655424"/>
        <c:scaling>
          <c:orientation val="minMax"/>
          <c:min val="15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</a:t>
                </a:r>
                <a:r>
                  <a:rPr lang="uk-UA"/>
                  <a:t>,  </a:t>
                </a:r>
                <a:r>
                  <a:rPr lang="uk-UA" baseline="30000"/>
                  <a:t>0</a:t>
                </a:r>
                <a:r>
                  <a:rPr lang="uk-UA"/>
                  <a:t>С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5.7309942839939829E-2"/>
              <c:y val="1.9093948565180877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765350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7503800651650867"/>
          <c:y val="0.28453698882229506"/>
          <c:w val="0.21677485879207223"/>
          <c:h val="0.46562242338242393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50177562512722"/>
          <c:y val="0.12136746439247682"/>
          <c:w val="0.62253038224732649"/>
          <c:h val="0.77912444349600096"/>
        </c:manualLayout>
      </c:layout>
      <c:lineChart>
        <c:grouping val="standard"/>
        <c:varyColors val="0"/>
        <c:ser>
          <c:idx val="0"/>
          <c:order val="0"/>
          <c:tx>
            <c:strRef>
              <c:f>'3'!$V$5</c:f>
              <c:strCache>
                <c:ptCount val="1"/>
                <c:pt idx="0">
                  <c:v>Миттєва потужність СК Qск1,  Вт/м2</c:v>
                </c:pt>
              </c:strCache>
            </c:strRef>
          </c:tx>
          <c:spPr>
            <a:ln>
              <a:noFill/>
            </a:ln>
          </c:spPr>
          <c:trendline>
            <c:spPr>
              <a:ln w="31750">
                <a:solidFill>
                  <a:srgbClr val="0070C0"/>
                </a:solidFill>
              </a:ln>
            </c:spPr>
            <c:trendlineType val="poly"/>
            <c:order val="6"/>
            <c:dispRSqr val="0"/>
            <c:dispEq val="0"/>
          </c:trendline>
          <c:cat>
            <c:numRef>
              <c:f>'3'!$U$6:$U$15</c:f>
              <c:numCache>
                <c:formatCode>General</c:formatCode>
                <c:ptCount val="10"/>
                <c:pt idx="0">
                  <c:v>0</c:v>
                </c:pt>
                <c:pt idx="1">
                  <c:v>30</c:v>
                </c:pt>
                <c:pt idx="2">
                  <c:v>90</c:v>
                </c:pt>
                <c:pt idx="3">
                  <c:v>150</c:v>
                </c:pt>
                <c:pt idx="4">
                  <c:v>210</c:v>
                </c:pt>
                <c:pt idx="5">
                  <c:v>270</c:v>
                </c:pt>
                <c:pt idx="6">
                  <c:v>330</c:v>
                </c:pt>
                <c:pt idx="7">
                  <c:v>450</c:v>
                </c:pt>
                <c:pt idx="8">
                  <c:v>510</c:v>
                </c:pt>
                <c:pt idx="9">
                  <c:v>570</c:v>
                </c:pt>
              </c:numCache>
            </c:numRef>
          </c:cat>
          <c:val>
            <c:numRef>
              <c:f>'3'!$V$6:$V$15</c:f>
              <c:numCache>
                <c:formatCode>0_ ;[Red]\-0\ </c:formatCode>
                <c:ptCount val="10"/>
                <c:pt idx="0">
                  <c:v>0</c:v>
                </c:pt>
                <c:pt idx="1">
                  <c:v>61.641944444444761</c:v>
                </c:pt>
                <c:pt idx="2">
                  <c:v>490.80944444444418</c:v>
                </c:pt>
                <c:pt idx="3">
                  <c:v>1296.8069444444434</c:v>
                </c:pt>
                <c:pt idx="4">
                  <c:v>2280.7519444444433</c:v>
                </c:pt>
                <c:pt idx="5">
                  <c:v>3137.9238888888881</c:v>
                </c:pt>
                <c:pt idx="6">
                  <c:v>3911.3558333333326</c:v>
                </c:pt>
                <c:pt idx="7">
                  <c:v>4368.4366666666647</c:v>
                </c:pt>
                <c:pt idx="8">
                  <c:v>4533.5905555555537</c:v>
                </c:pt>
                <c:pt idx="9">
                  <c:v>4477.7638888888878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B8-4A13-B372-D918FB307396}"/>
            </c:ext>
          </c:extLst>
        </c:ser>
        <c:ser>
          <c:idx val="1"/>
          <c:order val="1"/>
          <c:tx>
            <c:strRef>
              <c:f>'3'!$W$5</c:f>
              <c:strCache>
                <c:ptCount val="1"/>
                <c:pt idx="0">
                  <c:v>Миттєва потужність СК Qск2,  Вт/м2</c:v>
                </c:pt>
              </c:strCache>
            </c:strRef>
          </c:tx>
          <c:spPr>
            <a:ln>
              <a:noFill/>
            </a:ln>
          </c:spPr>
          <c:trendline>
            <c:spPr>
              <a:ln w="31750">
                <a:solidFill>
                  <a:srgbClr val="C00000"/>
                </a:solidFill>
              </a:ln>
            </c:spPr>
            <c:trendlineType val="poly"/>
            <c:order val="4"/>
            <c:dispRSqr val="0"/>
            <c:dispEq val="0"/>
          </c:trendline>
          <c:cat>
            <c:numRef>
              <c:f>'3'!$U$6:$U$15</c:f>
              <c:numCache>
                <c:formatCode>General</c:formatCode>
                <c:ptCount val="10"/>
                <c:pt idx="0">
                  <c:v>0</c:v>
                </c:pt>
                <c:pt idx="1">
                  <c:v>30</c:v>
                </c:pt>
                <c:pt idx="2">
                  <c:v>90</c:v>
                </c:pt>
                <c:pt idx="3">
                  <c:v>150</c:v>
                </c:pt>
                <c:pt idx="4">
                  <c:v>210</c:v>
                </c:pt>
                <c:pt idx="5">
                  <c:v>270</c:v>
                </c:pt>
                <c:pt idx="6">
                  <c:v>330</c:v>
                </c:pt>
                <c:pt idx="7">
                  <c:v>450</c:v>
                </c:pt>
                <c:pt idx="8">
                  <c:v>510</c:v>
                </c:pt>
                <c:pt idx="9">
                  <c:v>570</c:v>
                </c:pt>
              </c:numCache>
            </c:numRef>
          </c:cat>
          <c:val>
            <c:numRef>
              <c:f>'3'!$W$6:$W$15</c:f>
              <c:numCache>
                <c:formatCode>0_ ;[Red]\-0\ </c:formatCode>
                <c:ptCount val="10"/>
                <c:pt idx="0">
                  <c:v>0</c:v>
                </c:pt>
                <c:pt idx="1">
                  <c:v>153.52333333333252</c:v>
                </c:pt>
                <c:pt idx="2">
                  <c:v>747.84472222222132</c:v>
                </c:pt>
                <c:pt idx="3">
                  <c:v>1559.6574999999978</c:v>
                </c:pt>
                <c:pt idx="4">
                  <c:v>2622.6902777777755</c:v>
                </c:pt>
                <c:pt idx="5">
                  <c:v>3326.3388888888881</c:v>
                </c:pt>
                <c:pt idx="6">
                  <c:v>3953.225833333332</c:v>
                </c:pt>
                <c:pt idx="7">
                  <c:v>4154.4344444444432</c:v>
                </c:pt>
                <c:pt idx="8" formatCode="0">
                  <c:v>4233.522222222221</c:v>
                </c:pt>
                <c:pt idx="9" formatCode="0">
                  <c:v>4104.4230555555541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B8-4A13-B372-D918FB307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678464"/>
        <c:axId val="117680384"/>
      </c:lineChart>
      <c:catAx>
        <c:axId val="117678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>
                    <a:latin typeface="Times New Roman"/>
                    <a:cs typeface="Times New Roman"/>
                  </a:rPr>
                  <a:t>τ</a:t>
                </a:r>
                <a:r>
                  <a:rPr lang="uk-UA">
                    <a:latin typeface="Times New Roman"/>
                    <a:cs typeface="Times New Roman"/>
                  </a:rPr>
                  <a:t>,</a:t>
                </a:r>
                <a:r>
                  <a:rPr lang="uk-UA" baseline="0">
                    <a:latin typeface="Times New Roman"/>
                    <a:cs typeface="Times New Roman"/>
                  </a:rPr>
                  <a:t> хв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76123704381905977"/>
              <c:y val="0.8536130177885508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7680384"/>
        <c:crosses val="autoZero"/>
        <c:auto val="1"/>
        <c:lblAlgn val="ctr"/>
        <c:lblOffset val="100"/>
        <c:noMultiLvlLbl val="0"/>
      </c:catAx>
      <c:valAx>
        <c:axId val="11768038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Q</a:t>
                </a:r>
                <a:r>
                  <a:rPr lang="uk-UA"/>
                  <a:t>ск, </a:t>
                </a:r>
                <a:r>
                  <a:rPr lang="uk-UA" baseline="0"/>
                  <a:t> Вт/м</a:t>
                </a:r>
                <a:r>
                  <a:rPr lang="uk-UA" baseline="30000"/>
                  <a:t>2</a:t>
                </a:r>
                <a:endParaRPr lang="ru-RU" baseline="30000"/>
              </a:p>
            </c:rich>
          </c:tx>
          <c:layout>
            <c:manualLayout>
              <c:xMode val="edge"/>
              <c:yMode val="edge"/>
              <c:x val="5.7309942839939808E-2"/>
              <c:y val="1.9093948565180877E-2"/>
            </c:manualLayout>
          </c:layout>
          <c:overlay val="0"/>
        </c:title>
        <c:numFmt formatCode="0_ ;[Red]\-0\ " sourceLinked="1"/>
        <c:majorTickMark val="out"/>
        <c:minorTickMark val="none"/>
        <c:tickLblPos val="nextTo"/>
        <c:crossAx val="1176784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5252338611510305"/>
          <c:y val="0.18166188657719215"/>
          <c:w val="0.24747668569762987"/>
          <c:h val="0.55930270615536015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50177562512722"/>
          <c:y val="0.12136746439247678"/>
          <c:w val="0.62253038224732649"/>
          <c:h val="0.77912444349600141"/>
        </c:manualLayout>
      </c:layout>
      <c:lineChart>
        <c:grouping val="standard"/>
        <c:varyColors val="0"/>
        <c:ser>
          <c:idx val="0"/>
          <c:order val="0"/>
          <c:tx>
            <c:strRef>
              <c:f>'3'!$AA$5</c:f>
              <c:strCache>
                <c:ptCount val="1"/>
                <c:pt idx="0">
                  <c:v>ηск1 (за соняч-ним колек-тором)</c:v>
                </c:pt>
              </c:strCache>
            </c:strRef>
          </c:tx>
          <c:cat>
            <c:numRef>
              <c:f>'3'!$U$6:$U$15</c:f>
              <c:numCache>
                <c:formatCode>General</c:formatCode>
                <c:ptCount val="10"/>
                <c:pt idx="0">
                  <c:v>0</c:v>
                </c:pt>
                <c:pt idx="1">
                  <c:v>30</c:v>
                </c:pt>
                <c:pt idx="2">
                  <c:v>90</c:v>
                </c:pt>
                <c:pt idx="3">
                  <c:v>150</c:v>
                </c:pt>
                <c:pt idx="4">
                  <c:v>210</c:v>
                </c:pt>
                <c:pt idx="5">
                  <c:v>270</c:v>
                </c:pt>
                <c:pt idx="6">
                  <c:v>330</c:v>
                </c:pt>
                <c:pt idx="7">
                  <c:v>450</c:v>
                </c:pt>
                <c:pt idx="8">
                  <c:v>510</c:v>
                </c:pt>
                <c:pt idx="9">
                  <c:v>570</c:v>
                </c:pt>
              </c:numCache>
            </c:numRef>
          </c:cat>
          <c:val>
            <c:numRef>
              <c:f>'3'!$AA$6:$AA$15</c:f>
              <c:numCache>
                <c:formatCode>0.00</c:formatCode>
                <c:ptCount val="10"/>
                <c:pt idx="0">
                  <c:v>0</c:v>
                </c:pt>
                <c:pt idx="1">
                  <c:v>0.19263107638888988</c:v>
                </c:pt>
                <c:pt idx="2">
                  <c:v>1.1029425717852679</c:v>
                </c:pt>
                <c:pt idx="3">
                  <c:v>1.9500856307435239</c:v>
                </c:pt>
                <c:pt idx="4">
                  <c:v>2.8509399305555543</c:v>
                </c:pt>
                <c:pt idx="5">
                  <c:v>4.2119783743475008</c:v>
                </c:pt>
                <c:pt idx="6">
                  <c:v>5.82914431197218</c:v>
                </c:pt>
                <c:pt idx="7">
                  <c:v>14.091731182795693</c:v>
                </c:pt>
                <c:pt idx="8">
                  <c:v>40.478487103174587</c:v>
                </c:pt>
                <c:pt idx="9">
                  <c:v>63.968055555555537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1A-446B-83F1-D620F965743D}"/>
            </c:ext>
          </c:extLst>
        </c:ser>
        <c:ser>
          <c:idx val="1"/>
          <c:order val="1"/>
          <c:tx>
            <c:strRef>
              <c:f>'3'!$AB$5</c:f>
              <c:strCache>
                <c:ptCount val="1"/>
                <c:pt idx="0">
                  <c:v>ηск2 (за соняч-ним колек-тором)</c:v>
                </c:pt>
              </c:strCache>
            </c:strRef>
          </c:tx>
          <c:cat>
            <c:numRef>
              <c:f>'3'!$U$6:$U$15</c:f>
              <c:numCache>
                <c:formatCode>General</c:formatCode>
                <c:ptCount val="10"/>
                <c:pt idx="0">
                  <c:v>0</c:v>
                </c:pt>
                <c:pt idx="1">
                  <c:v>30</c:v>
                </c:pt>
                <c:pt idx="2">
                  <c:v>90</c:v>
                </c:pt>
                <c:pt idx="3">
                  <c:v>150</c:v>
                </c:pt>
                <c:pt idx="4">
                  <c:v>210</c:v>
                </c:pt>
                <c:pt idx="5">
                  <c:v>270</c:v>
                </c:pt>
                <c:pt idx="6">
                  <c:v>330</c:v>
                </c:pt>
                <c:pt idx="7">
                  <c:v>450</c:v>
                </c:pt>
                <c:pt idx="8">
                  <c:v>510</c:v>
                </c:pt>
                <c:pt idx="9">
                  <c:v>570</c:v>
                </c:pt>
              </c:numCache>
            </c:numRef>
          </c:cat>
          <c:val>
            <c:numRef>
              <c:f>'3'!$AB$6:$AB$15</c:f>
              <c:numCache>
                <c:formatCode>0.00</c:formatCode>
                <c:ptCount val="10"/>
                <c:pt idx="0">
                  <c:v>0</c:v>
                </c:pt>
                <c:pt idx="1">
                  <c:v>0.47976041666666414</c:v>
                </c:pt>
                <c:pt idx="2">
                  <c:v>1.6805499375780255</c:v>
                </c:pt>
                <c:pt idx="3">
                  <c:v>2.3453496240601468</c:v>
                </c:pt>
                <c:pt idx="4">
                  <c:v>3.2783628472222195</c:v>
                </c:pt>
                <c:pt idx="5">
                  <c:v>4.4648844146159572</c:v>
                </c:pt>
                <c:pt idx="6">
                  <c:v>5.8915437158469928</c:v>
                </c:pt>
                <c:pt idx="7">
                  <c:v>13.401401433691753</c:v>
                </c:pt>
                <c:pt idx="8">
                  <c:v>37.799305555555542</c:v>
                </c:pt>
                <c:pt idx="9">
                  <c:v>58.634615079365062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1A-446B-83F1-D620F9657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87648"/>
        <c:axId val="117789824"/>
      </c:lineChart>
      <c:catAx>
        <c:axId val="117787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>
                    <a:latin typeface="Times New Roman"/>
                    <a:cs typeface="Times New Roman"/>
                  </a:rPr>
                  <a:t>τ</a:t>
                </a:r>
                <a:r>
                  <a:rPr lang="uk-UA">
                    <a:latin typeface="Times New Roman"/>
                    <a:cs typeface="Times New Roman"/>
                  </a:rPr>
                  <a:t>,</a:t>
                </a:r>
                <a:r>
                  <a:rPr lang="uk-UA" baseline="0">
                    <a:latin typeface="Times New Roman"/>
                    <a:cs typeface="Times New Roman"/>
                  </a:rPr>
                  <a:t> хв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76123704381905977"/>
              <c:y val="0.853613017788551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7789824"/>
        <c:crosses val="autoZero"/>
        <c:auto val="1"/>
        <c:lblAlgn val="ctr"/>
        <c:lblOffset val="100"/>
        <c:noMultiLvlLbl val="0"/>
      </c:catAx>
      <c:valAx>
        <c:axId val="11778982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l-GR"/>
                  <a:t>η</a:t>
                </a:r>
                <a:r>
                  <a:rPr lang="uk-UA"/>
                  <a:t>ск, </a:t>
                </a:r>
                <a:r>
                  <a:rPr lang="uk-UA" baseline="0"/>
                  <a:t> Вт/м</a:t>
                </a:r>
                <a:r>
                  <a:rPr lang="uk-UA" baseline="30000"/>
                  <a:t>2</a:t>
                </a:r>
                <a:endParaRPr lang="ru-RU" baseline="30000"/>
              </a:p>
            </c:rich>
          </c:tx>
          <c:layout>
            <c:manualLayout>
              <c:xMode val="edge"/>
              <c:yMode val="edge"/>
              <c:x val="5.7309942839939829E-2"/>
              <c:y val="1.9093948565180877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1778764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5252338611510305"/>
          <c:y val="0.18166188657719229"/>
          <c:w val="0.24747666351151723"/>
          <c:h val="0.25467049073824655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50177562512722"/>
          <c:y val="0.12136746439247686"/>
          <c:w val="0.62253038224732649"/>
          <c:h val="0.77912444349600074"/>
        </c:manualLayout>
      </c:layout>
      <c:lineChart>
        <c:grouping val="standard"/>
        <c:varyColors val="0"/>
        <c:ser>
          <c:idx val="0"/>
          <c:order val="0"/>
          <c:tx>
            <c:strRef>
              <c:f>'1'!$M$5</c:f>
              <c:strCache>
                <c:ptCount val="1"/>
                <c:pt idx="0">
                  <c:v>tвх1,  °C</c:v>
                </c:pt>
              </c:strCache>
            </c:strRef>
          </c:tx>
          <c:spPr>
            <a:ln>
              <a:noFill/>
            </a:ln>
          </c:spPr>
          <c:trendline>
            <c:spPr>
              <a:ln w="34925">
                <a:solidFill>
                  <a:srgbClr val="1F497D">
                    <a:lumMod val="60000"/>
                    <a:lumOff val="40000"/>
                  </a:srgbClr>
                </a:solidFill>
              </a:ln>
            </c:spPr>
            <c:trendlineType val="poly"/>
            <c:order val="4"/>
            <c:dispRSqr val="0"/>
            <c:dispEq val="0"/>
          </c:trendline>
          <c:cat>
            <c:numRef>
              <c:f>'1'!$U$6:$U$14</c:f>
              <c:numCache>
                <c:formatCode>General</c:formatCode>
                <c:ptCount val="9"/>
                <c:pt idx="0">
                  <c:v>0</c:v>
                </c:pt>
                <c:pt idx="1">
                  <c:v>30</c:v>
                </c:pt>
                <c:pt idx="2">
                  <c:v>90</c:v>
                </c:pt>
                <c:pt idx="3">
                  <c:v>150</c:v>
                </c:pt>
                <c:pt idx="4">
                  <c:v>210</c:v>
                </c:pt>
                <c:pt idx="5">
                  <c:v>270</c:v>
                </c:pt>
                <c:pt idx="6">
                  <c:v>330</c:v>
                </c:pt>
                <c:pt idx="7">
                  <c:v>390</c:v>
                </c:pt>
                <c:pt idx="8">
                  <c:v>510</c:v>
                </c:pt>
              </c:numCache>
            </c:numRef>
          </c:cat>
          <c:val>
            <c:numRef>
              <c:f>'1'!$M$6:$M$14</c:f>
              <c:numCache>
                <c:formatCode>General</c:formatCode>
                <c:ptCount val="9"/>
                <c:pt idx="0">
                  <c:v>21.5</c:v>
                </c:pt>
                <c:pt idx="1">
                  <c:v>23.6</c:v>
                </c:pt>
                <c:pt idx="2">
                  <c:v>30.1</c:v>
                </c:pt>
                <c:pt idx="3">
                  <c:v>35.200000000000003</c:v>
                </c:pt>
                <c:pt idx="4">
                  <c:v>36.5</c:v>
                </c:pt>
                <c:pt idx="5">
                  <c:v>30.5</c:v>
                </c:pt>
                <c:pt idx="6">
                  <c:v>36.299999999999997</c:v>
                </c:pt>
                <c:pt idx="7">
                  <c:v>34.200000000000003</c:v>
                </c:pt>
                <c:pt idx="8">
                  <c:v>23.9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7A-4833-9F13-24F6720955F8}"/>
            </c:ext>
          </c:extLst>
        </c:ser>
        <c:ser>
          <c:idx val="1"/>
          <c:order val="1"/>
          <c:tx>
            <c:strRef>
              <c:f>'1'!$N$5</c:f>
              <c:strCache>
                <c:ptCount val="1"/>
                <c:pt idx="0">
                  <c:v>tвих1,  °C</c:v>
                </c:pt>
              </c:strCache>
            </c:strRef>
          </c:tx>
          <c:spPr>
            <a:ln>
              <a:noFill/>
            </a:ln>
          </c:spPr>
          <c:trendline>
            <c:spPr>
              <a:ln w="31750">
                <a:solidFill>
                  <a:srgbClr val="C00000"/>
                </a:solidFill>
              </a:ln>
            </c:spPr>
            <c:trendlineType val="poly"/>
            <c:order val="3"/>
            <c:dispRSqr val="0"/>
            <c:dispEq val="0"/>
          </c:trendline>
          <c:cat>
            <c:numRef>
              <c:f>'1'!$U$6:$U$14</c:f>
              <c:numCache>
                <c:formatCode>General</c:formatCode>
                <c:ptCount val="9"/>
                <c:pt idx="0">
                  <c:v>0</c:v>
                </c:pt>
                <c:pt idx="1">
                  <c:v>30</c:v>
                </c:pt>
                <c:pt idx="2">
                  <c:v>90</c:v>
                </c:pt>
                <c:pt idx="3">
                  <c:v>150</c:v>
                </c:pt>
                <c:pt idx="4">
                  <c:v>210</c:v>
                </c:pt>
                <c:pt idx="5">
                  <c:v>270</c:v>
                </c:pt>
                <c:pt idx="6">
                  <c:v>330</c:v>
                </c:pt>
                <c:pt idx="7">
                  <c:v>390</c:v>
                </c:pt>
                <c:pt idx="8">
                  <c:v>510</c:v>
                </c:pt>
              </c:numCache>
            </c:numRef>
          </c:cat>
          <c:val>
            <c:numRef>
              <c:f>'1'!$N$6:$N$14</c:f>
              <c:numCache>
                <c:formatCode>General</c:formatCode>
                <c:ptCount val="9"/>
                <c:pt idx="0">
                  <c:v>28.7</c:v>
                </c:pt>
                <c:pt idx="1">
                  <c:v>30.2</c:v>
                </c:pt>
                <c:pt idx="2">
                  <c:v>33.299999999999997</c:v>
                </c:pt>
                <c:pt idx="3">
                  <c:v>36.700000000000003</c:v>
                </c:pt>
                <c:pt idx="4">
                  <c:v>37.299999999999997</c:v>
                </c:pt>
                <c:pt idx="5">
                  <c:v>31.5</c:v>
                </c:pt>
                <c:pt idx="6">
                  <c:v>34.1</c:v>
                </c:pt>
                <c:pt idx="7">
                  <c:v>30.6</c:v>
                </c:pt>
                <c:pt idx="8">
                  <c:v>24.9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7A-4833-9F13-24F6720955F8}"/>
            </c:ext>
          </c:extLst>
        </c:ser>
        <c:ser>
          <c:idx val="2"/>
          <c:order val="2"/>
          <c:tx>
            <c:strRef>
              <c:f>'1'!$Q$5</c:f>
              <c:strCache>
                <c:ptCount val="1"/>
                <c:pt idx="0">
                  <c:v>tз,  °C</c:v>
                </c:pt>
              </c:strCache>
            </c:strRef>
          </c:tx>
          <c:spPr>
            <a:ln>
              <a:noFill/>
            </a:ln>
          </c:spPr>
          <c:trendline>
            <c:spPr>
              <a:ln w="28575">
                <a:solidFill>
                  <a:srgbClr val="92D050"/>
                </a:solidFill>
              </a:ln>
            </c:spPr>
            <c:trendlineType val="poly"/>
            <c:order val="3"/>
            <c:dispRSqr val="0"/>
            <c:dispEq val="0"/>
          </c:trendline>
          <c:cat>
            <c:numRef>
              <c:f>'1'!$U$6:$U$14</c:f>
              <c:numCache>
                <c:formatCode>General</c:formatCode>
                <c:ptCount val="9"/>
                <c:pt idx="0">
                  <c:v>0</c:v>
                </c:pt>
                <c:pt idx="1">
                  <c:v>30</c:v>
                </c:pt>
                <c:pt idx="2">
                  <c:v>90</c:v>
                </c:pt>
                <c:pt idx="3">
                  <c:v>150</c:v>
                </c:pt>
                <c:pt idx="4">
                  <c:v>210</c:v>
                </c:pt>
                <c:pt idx="5">
                  <c:v>270</c:v>
                </c:pt>
                <c:pt idx="6">
                  <c:v>330</c:v>
                </c:pt>
                <c:pt idx="7">
                  <c:v>390</c:v>
                </c:pt>
                <c:pt idx="8">
                  <c:v>510</c:v>
                </c:pt>
              </c:numCache>
            </c:numRef>
          </c:cat>
          <c:val>
            <c:numRef>
              <c:f>'1'!$Q$6:$Q$14</c:f>
              <c:numCache>
                <c:formatCode>General</c:formatCode>
                <c:ptCount val="9"/>
                <c:pt idx="0">
                  <c:v>20.399999999999999</c:v>
                </c:pt>
                <c:pt idx="1">
                  <c:v>22.6</c:v>
                </c:pt>
                <c:pt idx="2">
                  <c:v>28.6</c:v>
                </c:pt>
                <c:pt idx="3">
                  <c:v>27.2</c:v>
                </c:pt>
                <c:pt idx="4">
                  <c:v>22.5</c:v>
                </c:pt>
                <c:pt idx="5">
                  <c:v>23.4</c:v>
                </c:pt>
                <c:pt idx="6">
                  <c:v>27.2</c:v>
                </c:pt>
                <c:pt idx="7">
                  <c:v>27.3</c:v>
                </c:pt>
                <c:pt idx="8">
                  <c:v>29.4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7A-4833-9F13-24F672095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507968"/>
        <c:axId val="95509888"/>
      </c:lineChart>
      <c:catAx>
        <c:axId val="95507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>
                    <a:latin typeface="Times New Roman"/>
                    <a:cs typeface="Times New Roman"/>
                  </a:rPr>
                  <a:t>τ</a:t>
                </a:r>
                <a:r>
                  <a:rPr lang="uk-UA">
                    <a:latin typeface="Times New Roman"/>
                    <a:cs typeface="Times New Roman"/>
                  </a:rPr>
                  <a:t>,</a:t>
                </a:r>
                <a:r>
                  <a:rPr lang="uk-UA" baseline="0">
                    <a:latin typeface="Times New Roman"/>
                    <a:cs typeface="Times New Roman"/>
                  </a:rPr>
                  <a:t> хв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76123704381905977"/>
              <c:y val="0.8536130177885503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5509888"/>
        <c:crosses val="autoZero"/>
        <c:auto val="1"/>
        <c:lblAlgn val="ctr"/>
        <c:lblOffset val="100"/>
        <c:noMultiLvlLbl val="0"/>
      </c:catAx>
      <c:valAx>
        <c:axId val="95509888"/>
        <c:scaling>
          <c:orientation val="minMax"/>
          <c:min val="15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</a:t>
                </a:r>
                <a:r>
                  <a:rPr lang="uk-UA"/>
                  <a:t>,  </a:t>
                </a:r>
                <a:r>
                  <a:rPr lang="uk-UA" baseline="30000"/>
                  <a:t>0</a:t>
                </a:r>
                <a:r>
                  <a:rPr lang="uk-UA"/>
                  <a:t>С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5.7309942839939794E-2"/>
              <c:y val="1.9093948565180877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550796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7708479018936294"/>
          <c:y val="0.21167454666556657"/>
          <c:w val="0.2208684261377821"/>
          <c:h val="0.35806358019868195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50177562512722"/>
          <c:y val="0.12136746439247673"/>
          <c:w val="0.62253038224732649"/>
          <c:h val="0.77912444349600174"/>
        </c:manualLayout>
      </c:layout>
      <c:lineChart>
        <c:grouping val="standard"/>
        <c:varyColors val="0"/>
        <c:ser>
          <c:idx val="2"/>
          <c:order val="0"/>
          <c:tx>
            <c:strRef>
              <c:f>'3'!$AC$5</c:f>
              <c:strCache>
                <c:ptCount val="1"/>
                <c:pt idx="0">
                  <c:v>ηсст1 (за накопи-ченням)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cat>
            <c:numRef>
              <c:f>'3'!$U$6:$U$15</c:f>
              <c:numCache>
                <c:formatCode>General</c:formatCode>
                <c:ptCount val="10"/>
                <c:pt idx="0">
                  <c:v>0</c:v>
                </c:pt>
                <c:pt idx="1">
                  <c:v>30</c:v>
                </c:pt>
                <c:pt idx="2">
                  <c:v>90</c:v>
                </c:pt>
                <c:pt idx="3">
                  <c:v>150</c:v>
                </c:pt>
                <c:pt idx="4">
                  <c:v>210</c:v>
                </c:pt>
                <c:pt idx="5">
                  <c:v>270</c:v>
                </c:pt>
                <c:pt idx="6">
                  <c:v>330</c:v>
                </c:pt>
                <c:pt idx="7">
                  <c:v>450</c:v>
                </c:pt>
                <c:pt idx="8">
                  <c:v>510</c:v>
                </c:pt>
                <c:pt idx="9">
                  <c:v>570</c:v>
                </c:pt>
              </c:numCache>
            </c:numRef>
          </c:cat>
          <c:val>
            <c:numRef>
              <c:f>'3'!$AC$6:$AC$15</c:f>
              <c:numCache>
                <c:formatCode>0.00</c:formatCode>
                <c:ptCount val="10"/>
                <c:pt idx="0">
                  <c:v>0</c:v>
                </c:pt>
                <c:pt idx="1">
                  <c:v>9.631553819444498E-2</c:v>
                </c:pt>
                <c:pt idx="2">
                  <c:v>0.18382376196421135</c:v>
                </c:pt>
                <c:pt idx="3">
                  <c:v>0.19500856307435246</c:v>
                </c:pt>
                <c:pt idx="4">
                  <c:v>0.20363856646825393</c:v>
                </c:pt>
                <c:pt idx="5">
                  <c:v>0.23399879857486117</c:v>
                </c:pt>
                <c:pt idx="6">
                  <c:v>0.2649611050896446</c:v>
                </c:pt>
                <c:pt idx="7">
                  <c:v>0.46972437275985668</c:v>
                </c:pt>
                <c:pt idx="8">
                  <c:v>1.1905437383286648</c:v>
                </c:pt>
                <c:pt idx="9">
                  <c:v>1.6833698830409358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9D-4BE6-903E-B93A24F0A6AC}"/>
            </c:ext>
          </c:extLst>
        </c:ser>
        <c:ser>
          <c:idx val="0"/>
          <c:order val="1"/>
          <c:tx>
            <c:strRef>
              <c:f>'3'!$AD$5</c:f>
              <c:strCache>
                <c:ptCount val="1"/>
                <c:pt idx="0">
                  <c:v>ηсст2 (за накопи-ченням)</c:v>
                </c:pt>
              </c:strCache>
            </c:strRef>
          </c:tx>
          <c:cat>
            <c:numRef>
              <c:f>'3'!$U$6:$U$15</c:f>
              <c:numCache>
                <c:formatCode>General</c:formatCode>
                <c:ptCount val="10"/>
                <c:pt idx="0">
                  <c:v>0</c:v>
                </c:pt>
                <c:pt idx="1">
                  <c:v>30</c:v>
                </c:pt>
                <c:pt idx="2">
                  <c:v>90</c:v>
                </c:pt>
                <c:pt idx="3">
                  <c:v>150</c:v>
                </c:pt>
                <c:pt idx="4">
                  <c:v>210</c:v>
                </c:pt>
                <c:pt idx="5">
                  <c:v>270</c:v>
                </c:pt>
                <c:pt idx="6">
                  <c:v>330</c:v>
                </c:pt>
                <c:pt idx="7">
                  <c:v>450</c:v>
                </c:pt>
                <c:pt idx="8">
                  <c:v>510</c:v>
                </c:pt>
                <c:pt idx="9">
                  <c:v>570</c:v>
                </c:pt>
              </c:numCache>
            </c:numRef>
          </c:cat>
          <c:val>
            <c:numRef>
              <c:f>'3'!$AD$6:$AD$15</c:f>
              <c:numCache>
                <c:formatCode>0.00</c:formatCode>
                <c:ptCount val="10"/>
                <c:pt idx="0">
                  <c:v>0</c:v>
                </c:pt>
                <c:pt idx="1">
                  <c:v>0.23988020833333212</c:v>
                </c:pt>
                <c:pt idx="2">
                  <c:v>0.28009165626300431</c:v>
                </c:pt>
                <c:pt idx="3">
                  <c:v>0.23453496240601479</c:v>
                </c:pt>
                <c:pt idx="4">
                  <c:v>0.23416877480158715</c:v>
                </c:pt>
                <c:pt idx="5">
                  <c:v>0.248049134145331</c:v>
                </c:pt>
                <c:pt idx="6">
                  <c:v>0.26779744162940883</c:v>
                </c:pt>
                <c:pt idx="7">
                  <c:v>0.44671338112305853</c:v>
                </c:pt>
                <c:pt idx="8">
                  <c:v>1.1117442810457514</c:v>
                </c:pt>
                <c:pt idx="9">
                  <c:v>1.543016186299081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9D-4BE6-903E-B93A24F0A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824128"/>
        <c:axId val="117834496"/>
      </c:lineChart>
      <c:catAx>
        <c:axId val="117824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>
                    <a:latin typeface="Times New Roman"/>
                    <a:cs typeface="Times New Roman"/>
                  </a:rPr>
                  <a:t>τ</a:t>
                </a:r>
                <a:r>
                  <a:rPr lang="uk-UA">
                    <a:latin typeface="Times New Roman"/>
                    <a:cs typeface="Times New Roman"/>
                  </a:rPr>
                  <a:t>,</a:t>
                </a:r>
                <a:r>
                  <a:rPr lang="uk-UA" baseline="0">
                    <a:latin typeface="Times New Roman"/>
                    <a:cs typeface="Times New Roman"/>
                  </a:rPr>
                  <a:t> хв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76123704381905977"/>
              <c:y val="0.8536130177885512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7834496"/>
        <c:crosses val="autoZero"/>
        <c:auto val="1"/>
        <c:lblAlgn val="ctr"/>
        <c:lblOffset val="100"/>
        <c:noMultiLvlLbl val="0"/>
      </c:catAx>
      <c:valAx>
        <c:axId val="11783449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l-GR"/>
                  <a:t>η</a:t>
                </a:r>
                <a:r>
                  <a:rPr lang="uk-UA"/>
                  <a:t>сст, </a:t>
                </a:r>
                <a:r>
                  <a:rPr lang="uk-UA" baseline="0"/>
                  <a:t> Вт/м</a:t>
                </a:r>
                <a:r>
                  <a:rPr lang="uk-UA" baseline="30000"/>
                  <a:t>2</a:t>
                </a:r>
                <a:endParaRPr lang="ru-RU" baseline="30000"/>
              </a:p>
            </c:rich>
          </c:tx>
          <c:layout>
            <c:manualLayout>
              <c:xMode val="edge"/>
              <c:yMode val="edge"/>
              <c:x val="5.7309942839939843E-2"/>
              <c:y val="1.9093948565180877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1782412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5252338611510305"/>
          <c:y val="0.1816618865771924"/>
          <c:w val="0.24747668569762987"/>
          <c:h val="0.25467049073824655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50177562512722"/>
          <c:y val="0.12136746439247682"/>
          <c:w val="0.79513312994164786"/>
          <c:h val="0.77912444349600096"/>
        </c:manualLayout>
      </c:layout>
      <c:lineChart>
        <c:grouping val="standard"/>
        <c:varyColors val="0"/>
        <c:ser>
          <c:idx val="2"/>
          <c:order val="0"/>
          <c:tx>
            <c:strRef>
              <c:f>'3'!$D$5</c:f>
              <c:strCache>
                <c:ptCount val="1"/>
                <c:pt idx="0">
                  <c:v>Іск., Вт/м2</c:v>
                </c:pt>
              </c:strCache>
            </c:strRef>
          </c:tx>
          <c:spPr>
            <a:ln>
              <a:noFill/>
            </a:ln>
          </c:spPr>
          <c:trendline>
            <c:spPr>
              <a:ln w="38100">
                <a:solidFill>
                  <a:srgbClr val="92D050"/>
                </a:solidFill>
              </a:ln>
            </c:spPr>
            <c:trendlineType val="poly"/>
            <c:order val="6"/>
            <c:dispRSqr val="0"/>
            <c:dispEq val="0"/>
          </c:trendline>
          <c:cat>
            <c:numRef>
              <c:f>'1'!$U$6:$U$14</c:f>
              <c:numCache>
                <c:formatCode>General</c:formatCode>
                <c:ptCount val="9"/>
                <c:pt idx="0">
                  <c:v>0</c:v>
                </c:pt>
                <c:pt idx="1">
                  <c:v>30</c:v>
                </c:pt>
                <c:pt idx="2">
                  <c:v>90</c:v>
                </c:pt>
                <c:pt idx="3">
                  <c:v>150</c:v>
                </c:pt>
                <c:pt idx="4">
                  <c:v>210</c:v>
                </c:pt>
                <c:pt idx="5">
                  <c:v>270</c:v>
                </c:pt>
                <c:pt idx="6">
                  <c:v>330</c:v>
                </c:pt>
                <c:pt idx="7">
                  <c:v>390</c:v>
                </c:pt>
                <c:pt idx="8">
                  <c:v>510</c:v>
                </c:pt>
              </c:numCache>
            </c:numRef>
          </c:cat>
          <c:val>
            <c:numRef>
              <c:f>'3'!$D$6:$D$15</c:f>
              <c:numCache>
                <c:formatCode>General</c:formatCode>
                <c:ptCount val="10"/>
                <c:pt idx="0">
                  <c:v>220</c:v>
                </c:pt>
                <c:pt idx="1">
                  <c:v>320</c:v>
                </c:pt>
                <c:pt idx="2">
                  <c:v>445</c:v>
                </c:pt>
                <c:pt idx="3">
                  <c:v>665</c:v>
                </c:pt>
                <c:pt idx="4">
                  <c:v>800</c:v>
                </c:pt>
                <c:pt idx="5">
                  <c:v>745</c:v>
                </c:pt>
                <c:pt idx="6">
                  <c:v>671</c:v>
                </c:pt>
                <c:pt idx="7">
                  <c:v>310</c:v>
                </c:pt>
                <c:pt idx="8">
                  <c:v>112</c:v>
                </c:pt>
                <c:pt idx="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52-486D-A9F1-87695A29D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859840"/>
        <c:axId val="117861760"/>
      </c:lineChart>
      <c:catAx>
        <c:axId val="117859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>
                    <a:latin typeface="Times New Roman"/>
                    <a:cs typeface="Times New Roman"/>
                  </a:rPr>
                  <a:t>τ</a:t>
                </a:r>
                <a:r>
                  <a:rPr lang="uk-UA">
                    <a:latin typeface="Times New Roman"/>
                    <a:cs typeface="Times New Roman"/>
                  </a:rPr>
                  <a:t>,</a:t>
                </a:r>
                <a:r>
                  <a:rPr lang="uk-UA" baseline="0">
                    <a:latin typeface="Times New Roman"/>
                    <a:cs typeface="Times New Roman"/>
                  </a:rPr>
                  <a:t> хв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2744712227276538"/>
              <c:y val="0.8536128895186876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7861760"/>
        <c:crosses val="autoZero"/>
        <c:auto val="1"/>
        <c:lblAlgn val="ctr"/>
        <c:lblOffset val="100"/>
        <c:noMultiLvlLbl val="0"/>
      </c:catAx>
      <c:valAx>
        <c:axId val="117861760"/>
        <c:scaling>
          <c:orientation val="minMax"/>
          <c:min val="15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uk-UA"/>
                  <a:t>І, Вт/м</a:t>
                </a:r>
                <a:r>
                  <a:rPr lang="uk-UA" baseline="30000"/>
                  <a:t>2</a:t>
                </a:r>
                <a:endParaRPr lang="ru-RU" baseline="30000"/>
              </a:p>
            </c:rich>
          </c:tx>
          <c:layout>
            <c:manualLayout>
              <c:xMode val="edge"/>
              <c:yMode val="edge"/>
              <c:x val="5.7309942839939808E-2"/>
              <c:y val="1.9093948565180877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785984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50177562512722"/>
          <c:y val="0.12136746439247686"/>
          <c:w val="0.62253038224732649"/>
          <c:h val="0.77912444349600074"/>
        </c:manualLayout>
      </c:layout>
      <c:lineChart>
        <c:grouping val="standard"/>
        <c:varyColors val="0"/>
        <c:ser>
          <c:idx val="0"/>
          <c:order val="0"/>
          <c:tx>
            <c:strRef>
              <c:f>'4'!$H$5</c:f>
              <c:strCache>
                <c:ptCount val="1"/>
                <c:pt idx="0">
                  <c:v>tбак.сер.1,  °C</c:v>
                </c:pt>
              </c:strCache>
            </c:strRef>
          </c:tx>
          <c:spPr>
            <a:ln>
              <a:noFill/>
            </a:ln>
          </c:spPr>
          <c:trendline>
            <c:spPr>
              <a:ln w="31750"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  <c:trendlineType val="poly"/>
            <c:order val="4"/>
            <c:dispRSqr val="0"/>
            <c:dispEq val="0"/>
          </c:trendline>
          <c:cat>
            <c:numRef>
              <c:f>'4'!$U$6:$U$15</c:f>
              <c:numCache>
                <c:formatCode>General</c:formatCode>
                <c:ptCount val="10"/>
                <c:pt idx="0">
                  <c:v>0</c:v>
                </c:pt>
                <c:pt idx="1">
                  <c:v>30</c:v>
                </c:pt>
                <c:pt idx="2">
                  <c:v>90</c:v>
                </c:pt>
                <c:pt idx="3">
                  <c:v>150</c:v>
                </c:pt>
                <c:pt idx="4">
                  <c:v>210</c:v>
                </c:pt>
                <c:pt idx="5">
                  <c:v>330</c:v>
                </c:pt>
                <c:pt idx="6">
                  <c:v>390</c:v>
                </c:pt>
                <c:pt idx="7">
                  <c:v>450</c:v>
                </c:pt>
                <c:pt idx="8">
                  <c:v>510</c:v>
                </c:pt>
                <c:pt idx="9">
                  <c:v>570</c:v>
                </c:pt>
              </c:numCache>
            </c:numRef>
          </c:cat>
          <c:val>
            <c:numRef>
              <c:f>'4'!$H$6:$H$15</c:f>
              <c:numCache>
                <c:formatCode>0.00</c:formatCode>
                <c:ptCount val="10"/>
                <c:pt idx="0">
                  <c:v>15.286666666666667</c:v>
                </c:pt>
                <c:pt idx="1">
                  <c:v>15.42</c:v>
                </c:pt>
                <c:pt idx="2">
                  <c:v>17.439999999999998</c:v>
                </c:pt>
                <c:pt idx="3">
                  <c:v>19.613333333333333</c:v>
                </c:pt>
                <c:pt idx="4">
                  <c:v>22.356666666666666</c:v>
                </c:pt>
                <c:pt idx="5">
                  <c:v>23.666666666666668</c:v>
                </c:pt>
                <c:pt idx="6">
                  <c:v>23.526666666666667</c:v>
                </c:pt>
                <c:pt idx="7">
                  <c:v>24.03</c:v>
                </c:pt>
                <c:pt idx="8">
                  <c:v>24.959999999999997</c:v>
                </c:pt>
                <c:pt idx="9">
                  <c:v>25.376666666666665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08-464E-B549-2DD3D6FA2FF5}"/>
            </c:ext>
          </c:extLst>
        </c:ser>
        <c:ser>
          <c:idx val="1"/>
          <c:order val="1"/>
          <c:tx>
            <c:strRef>
              <c:f>'4'!$L$5</c:f>
              <c:strCache>
                <c:ptCount val="1"/>
                <c:pt idx="0">
                  <c:v>tбак.сер.2,  °C</c:v>
                </c:pt>
              </c:strCache>
            </c:strRef>
          </c:tx>
          <c:spPr>
            <a:ln>
              <a:noFill/>
            </a:ln>
          </c:spPr>
          <c:trendline>
            <c:spPr>
              <a:ln w="34925">
                <a:solidFill>
                  <a:srgbClr val="C00000"/>
                </a:solidFill>
              </a:ln>
            </c:spPr>
            <c:trendlineType val="poly"/>
            <c:order val="4"/>
            <c:dispRSqr val="0"/>
            <c:dispEq val="0"/>
          </c:trendline>
          <c:cat>
            <c:numRef>
              <c:f>'4'!$U$6:$U$15</c:f>
              <c:numCache>
                <c:formatCode>General</c:formatCode>
                <c:ptCount val="10"/>
                <c:pt idx="0">
                  <c:v>0</c:v>
                </c:pt>
                <c:pt idx="1">
                  <c:v>30</c:v>
                </c:pt>
                <c:pt idx="2">
                  <c:v>90</c:v>
                </c:pt>
                <c:pt idx="3">
                  <c:v>150</c:v>
                </c:pt>
                <c:pt idx="4">
                  <c:v>210</c:v>
                </c:pt>
                <c:pt idx="5">
                  <c:v>330</c:v>
                </c:pt>
                <c:pt idx="6">
                  <c:v>390</c:v>
                </c:pt>
                <c:pt idx="7">
                  <c:v>450</c:v>
                </c:pt>
                <c:pt idx="8">
                  <c:v>510</c:v>
                </c:pt>
                <c:pt idx="9">
                  <c:v>570</c:v>
                </c:pt>
              </c:numCache>
            </c:numRef>
          </c:cat>
          <c:val>
            <c:numRef>
              <c:f>'4'!$L$6:$L$15</c:f>
              <c:numCache>
                <c:formatCode>0.00</c:formatCode>
                <c:ptCount val="10"/>
                <c:pt idx="0">
                  <c:v>15.51</c:v>
                </c:pt>
                <c:pt idx="1">
                  <c:v>15.963333333333333</c:v>
                </c:pt>
                <c:pt idx="2">
                  <c:v>18.473333333333333</c:v>
                </c:pt>
                <c:pt idx="3">
                  <c:v>20.87</c:v>
                </c:pt>
                <c:pt idx="4">
                  <c:v>23.963333333333335</c:v>
                </c:pt>
                <c:pt idx="5">
                  <c:v>25.41333333333333</c:v>
                </c:pt>
                <c:pt idx="6">
                  <c:v>25.583333333333332</c:v>
                </c:pt>
                <c:pt idx="7">
                  <c:v>25.75333333333333</c:v>
                </c:pt>
                <c:pt idx="8">
                  <c:v>26.556666666666668</c:v>
                </c:pt>
                <c:pt idx="9">
                  <c:v>26.773333333333337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08-464E-B549-2DD3D6FA2FF5}"/>
            </c:ext>
          </c:extLst>
        </c:ser>
        <c:ser>
          <c:idx val="2"/>
          <c:order val="2"/>
          <c:tx>
            <c:strRef>
              <c:f>'4'!$Q$5</c:f>
              <c:strCache>
                <c:ptCount val="1"/>
                <c:pt idx="0">
                  <c:v>tз,  °C</c:v>
                </c:pt>
              </c:strCache>
            </c:strRef>
          </c:tx>
          <c:spPr>
            <a:ln>
              <a:noFill/>
            </a:ln>
          </c:spPr>
          <c:trendline>
            <c:spPr>
              <a:ln w="38100">
                <a:solidFill>
                  <a:srgbClr val="92D050"/>
                </a:solidFill>
              </a:ln>
            </c:spPr>
            <c:trendlineType val="poly"/>
            <c:order val="5"/>
            <c:dispRSqr val="0"/>
            <c:dispEq val="0"/>
          </c:trendline>
          <c:cat>
            <c:numRef>
              <c:f>'4'!$U$6:$U$15</c:f>
              <c:numCache>
                <c:formatCode>General</c:formatCode>
                <c:ptCount val="10"/>
                <c:pt idx="0">
                  <c:v>0</c:v>
                </c:pt>
                <c:pt idx="1">
                  <c:v>30</c:v>
                </c:pt>
                <c:pt idx="2">
                  <c:v>90</c:v>
                </c:pt>
                <c:pt idx="3">
                  <c:v>150</c:v>
                </c:pt>
                <c:pt idx="4">
                  <c:v>210</c:v>
                </c:pt>
                <c:pt idx="5">
                  <c:v>330</c:v>
                </c:pt>
                <c:pt idx="6">
                  <c:v>390</c:v>
                </c:pt>
                <c:pt idx="7">
                  <c:v>450</c:v>
                </c:pt>
                <c:pt idx="8">
                  <c:v>510</c:v>
                </c:pt>
                <c:pt idx="9">
                  <c:v>570</c:v>
                </c:pt>
              </c:numCache>
            </c:numRef>
          </c:cat>
          <c:val>
            <c:numRef>
              <c:f>'4'!$Q$6:$Q$15</c:f>
              <c:numCache>
                <c:formatCode>General</c:formatCode>
                <c:ptCount val="10"/>
                <c:pt idx="0">
                  <c:v>18.8</c:v>
                </c:pt>
                <c:pt idx="1">
                  <c:v>19</c:v>
                </c:pt>
                <c:pt idx="2">
                  <c:v>22.8</c:v>
                </c:pt>
                <c:pt idx="3">
                  <c:v>22.4</c:v>
                </c:pt>
                <c:pt idx="4">
                  <c:v>22</c:v>
                </c:pt>
                <c:pt idx="5">
                  <c:v>21</c:v>
                </c:pt>
                <c:pt idx="6">
                  <c:v>20.6</c:v>
                </c:pt>
                <c:pt idx="7">
                  <c:v>23.1</c:v>
                </c:pt>
                <c:pt idx="8">
                  <c:v>25.2</c:v>
                </c:pt>
                <c:pt idx="9">
                  <c:v>22.4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08-464E-B549-2DD3D6FA2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32288"/>
        <c:axId val="100746752"/>
      </c:lineChart>
      <c:catAx>
        <c:axId val="10073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>
                    <a:latin typeface="Times New Roman"/>
                    <a:cs typeface="Times New Roman"/>
                  </a:rPr>
                  <a:t>τ</a:t>
                </a:r>
                <a:r>
                  <a:rPr lang="uk-UA">
                    <a:latin typeface="Times New Roman"/>
                    <a:cs typeface="Times New Roman"/>
                  </a:rPr>
                  <a:t>,</a:t>
                </a:r>
                <a:r>
                  <a:rPr lang="uk-UA" baseline="0">
                    <a:latin typeface="Times New Roman"/>
                    <a:cs typeface="Times New Roman"/>
                  </a:rPr>
                  <a:t> хв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76123704381905977"/>
              <c:y val="0.8536130177885503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0746752"/>
        <c:crosses val="autoZero"/>
        <c:auto val="1"/>
        <c:lblAlgn val="ctr"/>
        <c:lblOffset val="100"/>
        <c:noMultiLvlLbl val="0"/>
      </c:catAx>
      <c:valAx>
        <c:axId val="100746752"/>
        <c:scaling>
          <c:orientation val="minMax"/>
          <c:min val="15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</a:t>
                </a:r>
                <a:r>
                  <a:rPr lang="uk-UA"/>
                  <a:t>,  </a:t>
                </a:r>
                <a:r>
                  <a:rPr lang="uk-UA" baseline="30000"/>
                  <a:t>0</a:t>
                </a:r>
                <a:r>
                  <a:rPr lang="uk-UA"/>
                  <a:t>С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5.7309942839939794E-2"/>
              <c:y val="1.9093948565180877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0073228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5252338611510305"/>
          <c:y val="0.18166188657719201"/>
          <c:w val="0.23519591184776709"/>
          <c:h val="0.49789062273756263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50177562512722"/>
          <c:y val="0.12136746439247682"/>
          <c:w val="0.62253038224732649"/>
          <c:h val="0.77912444349600096"/>
        </c:manualLayout>
      </c:layout>
      <c:lineChart>
        <c:grouping val="standard"/>
        <c:varyColors val="0"/>
        <c:ser>
          <c:idx val="0"/>
          <c:order val="0"/>
          <c:tx>
            <c:strRef>
              <c:f>'4'!$M$5</c:f>
              <c:strCache>
                <c:ptCount val="1"/>
                <c:pt idx="0">
                  <c:v>tвх1,  °C</c:v>
                </c:pt>
              </c:strCache>
            </c:strRef>
          </c:tx>
          <c:spPr>
            <a:ln>
              <a:noFill/>
            </a:ln>
          </c:spPr>
          <c:trendline>
            <c:spPr>
              <a:ln w="34925">
                <a:solidFill>
                  <a:srgbClr val="1F497D">
                    <a:lumMod val="60000"/>
                    <a:lumOff val="40000"/>
                  </a:srgbClr>
                </a:solidFill>
              </a:ln>
            </c:spPr>
            <c:trendlineType val="poly"/>
            <c:order val="4"/>
            <c:dispRSqr val="0"/>
            <c:dispEq val="0"/>
          </c:trendline>
          <c:cat>
            <c:numRef>
              <c:f>'4'!$U$6:$U$15</c:f>
              <c:numCache>
                <c:formatCode>General</c:formatCode>
                <c:ptCount val="10"/>
                <c:pt idx="0">
                  <c:v>0</c:v>
                </c:pt>
                <c:pt idx="1">
                  <c:v>30</c:v>
                </c:pt>
                <c:pt idx="2">
                  <c:v>90</c:v>
                </c:pt>
                <c:pt idx="3">
                  <c:v>150</c:v>
                </c:pt>
                <c:pt idx="4">
                  <c:v>210</c:v>
                </c:pt>
                <c:pt idx="5">
                  <c:v>330</c:v>
                </c:pt>
                <c:pt idx="6">
                  <c:v>390</c:v>
                </c:pt>
                <c:pt idx="7">
                  <c:v>450</c:v>
                </c:pt>
                <c:pt idx="8">
                  <c:v>510</c:v>
                </c:pt>
                <c:pt idx="9">
                  <c:v>570</c:v>
                </c:pt>
              </c:numCache>
            </c:numRef>
          </c:cat>
          <c:val>
            <c:numRef>
              <c:f>'4'!$M$6:$M$15</c:f>
              <c:numCache>
                <c:formatCode>0.00</c:formatCode>
                <c:ptCount val="10"/>
                <c:pt idx="0">
                  <c:v>14.5</c:v>
                </c:pt>
                <c:pt idx="1">
                  <c:v>16.3</c:v>
                </c:pt>
                <c:pt idx="2">
                  <c:v>17.100000000000001</c:v>
                </c:pt>
                <c:pt idx="3">
                  <c:v>19.3</c:v>
                </c:pt>
                <c:pt idx="4">
                  <c:v>20.9</c:v>
                </c:pt>
                <c:pt idx="5">
                  <c:v>22.2</c:v>
                </c:pt>
                <c:pt idx="6">
                  <c:v>23.7</c:v>
                </c:pt>
                <c:pt idx="7">
                  <c:v>24.7</c:v>
                </c:pt>
                <c:pt idx="8" formatCode="General">
                  <c:v>24.6</c:v>
                </c:pt>
                <c:pt idx="9" formatCode="General">
                  <c:v>24.5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B5-438D-88D5-0BA513C96121}"/>
            </c:ext>
          </c:extLst>
        </c:ser>
        <c:ser>
          <c:idx val="1"/>
          <c:order val="1"/>
          <c:tx>
            <c:strRef>
              <c:f>'4'!$N$5</c:f>
              <c:strCache>
                <c:ptCount val="1"/>
                <c:pt idx="0">
                  <c:v>tвих1,  °C</c:v>
                </c:pt>
              </c:strCache>
            </c:strRef>
          </c:tx>
          <c:spPr>
            <a:ln>
              <a:noFill/>
            </a:ln>
          </c:spPr>
          <c:trendline>
            <c:spPr>
              <a:ln w="31750">
                <a:solidFill>
                  <a:srgbClr val="C00000"/>
                </a:solidFill>
              </a:ln>
            </c:spPr>
            <c:trendlineType val="poly"/>
            <c:order val="3"/>
            <c:dispRSqr val="0"/>
            <c:dispEq val="0"/>
          </c:trendline>
          <c:cat>
            <c:numRef>
              <c:f>'4'!$U$6:$U$15</c:f>
              <c:numCache>
                <c:formatCode>General</c:formatCode>
                <c:ptCount val="10"/>
                <c:pt idx="0">
                  <c:v>0</c:v>
                </c:pt>
                <c:pt idx="1">
                  <c:v>30</c:v>
                </c:pt>
                <c:pt idx="2">
                  <c:v>90</c:v>
                </c:pt>
                <c:pt idx="3">
                  <c:v>150</c:v>
                </c:pt>
                <c:pt idx="4">
                  <c:v>210</c:v>
                </c:pt>
                <c:pt idx="5">
                  <c:v>330</c:v>
                </c:pt>
                <c:pt idx="6">
                  <c:v>390</c:v>
                </c:pt>
                <c:pt idx="7">
                  <c:v>450</c:v>
                </c:pt>
                <c:pt idx="8">
                  <c:v>510</c:v>
                </c:pt>
                <c:pt idx="9">
                  <c:v>570</c:v>
                </c:pt>
              </c:numCache>
            </c:numRef>
          </c:cat>
          <c:val>
            <c:numRef>
              <c:f>'4'!$N$6:$N$15</c:f>
              <c:numCache>
                <c:formatCode>General</c:formatCode>
                <c:ptCount val="10"/>
                <c:pt idx="0">
                  <c:v>17.2</c:v>
                </c:pt>
                <c:pt idx="1">
                  <c:v>17.100000000000001</c:v>
                </c:pt>
                <c:pt idx="2">
                  <c:v>20.2</c:v>
                </c:pt>
                <c:pt idx="3">
                  <c:v>22.5</c:v>
                </c:pt>
                <c:pt idx="4">
                  <c:v>23.7</c:v>
                </c:pt>
                <c:pt idx="5">
                  <c:v>24.8</c:v>
                </c:pt>
                <c:pt idx="6">
                  <c:v>24.5</c:v>
                </c:pt>
                <c:pt idx="7">
                  <c:v>25.7</c:v>
                </c:pt>
                <c:pt idx="8">
                  <c:v>26.4</c:v>
                </c:pt>
                <c:pt idx="9">
                  <c:v>25.2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B5-438D-88D5-0BA513C96121}"/>
            </c:ext>
          </c:extLst>
        </c:ser>
        <c:ser>
          <c:idx val="2"/>
          <c:order val="2"/>
          <c:tx>
            <c:strRef>
              <c:f>'4'!$Q$5</c:f>
              <c:strCache>
                <c:ptCount val="1"/>
                <c:pt idx="0">
                  <c:v>tз,  °C</c:v>
                </c:pt>
              </c:strCache>
            </c:strRef>
          </c:tx>
          <c:spPr>
            <a:ln>
              <a:noFill/>
            </a:ln>
          </c:spPr>
          <c:trendline>
            <c:spPr>
              <a:ln w="28575">
                <a:solidFill>
                  <a:srgbClr val="92D050"/>
                </a:solidFill>
              </a:ln>
            </c:spPr>
            <c:trendlineType val="poly"/>
            <c:order val="5"/>
            <c:dispRSqr val="0"/>
            <c:dispEq val="0"/>
          </c:trendline>
          <c:cat>
            <c:numRef>
              <c:f>'4'!$U$6:$U$15</c:f>
              <c:numCache>
                <c:formatCode>General</c:formatCode>
                <c:ptCount val="10"/>
                <c:pt idx="0">
                  <c:v>0</c:v>
                </c:pt>
                <c:pt idx="1">
                  <c:v>30</c:v>
                </c:pt>
                <c:pt idx="2">
                  <c:v>90</c:v>
                </c:pt>
                <c:pt idx="3">
                  <c:v>150</c:v>
                </c:pt>
                <c:pt idx="4">
                  <c:v>210</c:v>
                </c:pt>
                <c:pt idx="5">
                  <c:v>330</c:v>
                </c:pt>
                <c:pt idx="6">
                  <c:v>390</c:v>
                </c:pt>
                <c:pt idx="7">
                  <c:v>450</c:v>
                </c:pt>
                <c:pt idx="8">
                  <c:v>510</c:v>
                </c:pt>
                <c:pt idx="9">
                  <c:v>570</c:v>
                </c:pt>
              </c:numCache>
            </c:numRef>
          </c:cat>
          <c:val>
            <c:numRef>
              <c:f>'4'!$Q$6:$Q$15</c:f>
              <c:numCache>
                <c:formatCode>General</c:formatCode>
                <c:ptCount val="10"/>
                <c:pt idx="0">
                  <c:v>18.8</c:v>
                </c:pt>
                <c:pt idx="1">
                  <c:v>19</c:v>
                </c:pt>
                <c:pt idx="2">
                  <c:v>22.8</c:v>
                </c:pt>
                <c:pt idx="3">
                  <c:v>22.4</c:v>
                </c:pt>
                <c:pt idx="4">
                  <c:v>22</c:v>
                </c:pt>
                <c:pt idx="5">
                  <c:v>21</c:v>
                </c:pt>
                <c:pt idx="6">
                  <c:v>20.6</c:v>
                </c:pt>
                <c:pt idx="7">
                  <c:v>23.1</c:v>
                </c:pt>
                <c:pt idx="8">
                  <c:v>25.2</c:v>
                </c:pt>
                <c:pt idx="9">
                  <c:v>22.4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B5-438D-88D5-0BA513C96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83616"/>
        <c:axId val="100785536"/>
      </c:lineChart>
      <c:catAx>
        <c:axId val="10078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>
                    <a:latin typeface="Times New Roman"/>
                    <a:cs typeface="Times New Roman"/>
                  </a:rPr>
                  <a:t>τ</a:t>
                </a:r>
                <a:r>
                  <a:rPr lang="uk-UA">
                    <a:latin typeface="Times New Roman"/>
                    <a:cs typeface="Times New Roman"/>
                  </a:rPr>
                  <a:t>,</a:t>
                </a:r>
                <a:r>
                  <a:rPr lang="uk-UA" baseline="0">
                    <a:latin typeface="Times New Roman"/>
                    <a:cs typeface="Times New Roman"/>
                  </a:rPr>
                  <a:t> хв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76123704381905977"/>
              <c:y val="0.8536130177885508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0785536"/>
        <c:crosses val="autoZero"/>
        <c:auto val="1"/>
        <c:lblAlgn val="ctr"/>
        <c:lblOffset val="100"/>
        <c:noMultiLvlLbl val="0"/>
      </c:catAx>
      <c:valAx>
        <c:axId val="100785536"/>
        <c:scaling>
          <c:orientation val="minMax"/>
          <c:min val="1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</a:t>
                </a:r>
                <a:r>
                  <a:rPr lang="uk-UA"/>
                  <a:t>,  </a:t>
                </a:r>
                <a:r>
                  <a:rPr lang="uk-UA" baseline="30000"/>
                  <a:t>0</a:t>
                </a:r>
                <a:r>
                  <a:rPr lang="uk-UA"/>
                  <a:t>С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5.7309942839939808E-2"/>
              <c:y val="1.9093948565180877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0078361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1798785674152286"/>
          <c:y val="0.21167454666556657"/>
          <c:w val="0.17996538026517006"/>
          <c:h val="0.4795008527935922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50177562512722"/>
          <c:y val="0.12136746439247678"/>
          <c:w val="0.62253038224732649"/>
          <c:h val="0.77912444349600141"/>
        </c:manualLayout>
      </c:layout>
      <c:lineChart>
        <c:grouping val="standard"/>
        <c:varyColors val="0"/>
        <c:ser>
          <c:idx val="0"/>
          <c:order val="0"/>
          <c:tx>
            <c:strRef>
              <c:f>'4'!$O$5</c:f>
              <c:strCache>
                <c:ptCount val="1"/>
                <c:pt idx="0">
                  <c:v>tвх2,  °C</c:v>
                </c:pt>
              </c:strCache>
            </c:strRef>
          </c:tx>
          <c:spPr>
            <a:ln>
              <a:noFill/>
            </a:ln>
          </c:spPr>
          <c:trendline>
            <c:spPr>
              <a:ln w="28575">
                <a:solidFill>
                  <a:srgbClr val="0070C0"/>
                </a:solidFill>
              </a:ln>
            </c:spPr>
            <c:trendlineType val="poly"/>
            <c:order val="5"/>
            <c:dispRSqr val="0"/>
            <c:dispEq val="0"/>
          </c:trendline>
          <c:cat>
            <c:numRef>
              <c:f>'4'!$U$6:$U$15</c:f>
              <c:numCache>
                <c:formatCode>General</c:formatCode>
                <c:ptCount val="10"/>
                <c:pt idx="0">
                  <c:v>0</c:v>
                </c:pt>
                <c:pt idx="1">
                  <c:v>30</c:v>
                </c:pt>
                <c:pt idx="2">
                  <c:v>90</c:v>
                </c:pt>
                <c:pt idx="3">
                  <c:v>150</c:v>
                </c:pt>
                <c:pt idx="4">
                  <c:v>210</c:v>
                </c:pt>
                <c:pt idx="5">
                  <c:v>330</c:v>
                </c:pt>
                <c:pt idx="6">
                  <c:v>390</c:v>
                </c:pt>
                <c:pt idx="7">
                  <c:v>450</c:v>
                </c:pt>
                <c:pt idx="8">
                  <c:v>510</c:v>
                </c:pt>
                <c:pt idx="9">
                  <c:v>570</c:v>
                </c:pt>
              </c:numCache>
            </c:numRef>
          </c:cat>
          <c:val>
            <c:numRef>
              <c:f>'4'!$O$6:$O$15</c:f>
              <c:numCache>
                <c:formatCode>General</c:formatCode>
                <c:ptCount val="10"/>
                <c:pt idx="0">
                  <c:v>15.5</c:v>
                </c:pt>
                <c:pt idx="1">
                  <c:v>17.399999999999999</c:v>
                </c:pt>
                <c:pt idx="2">
                  <c:v>17.399999999999999</c:v>
                </c:pt>
                <c:pt idx="3">
                  <c:v>20.2</c:v>
                </c:pt>
                <c:pt idx="4">
                  <c:v>21.4</c:v>
                </c:pt>
                <c:pt idx="5">
                  <c:v>23.9</c:v>
                </c:pt>
                <c:pt idx="6">
                  <c:v>24.9</c:v>
                </c:pt>
                <c:pt idx="7">
                  <c:v>25.1</c:v>
                </c:pt>
                <c:pt idx="8">
                  <c:v>25.5</c:v>
                </c:pt>
                <c:pt idx="9">
                  <c:v>24.7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29-49AC-86B2-21610B911BA2}"/>
            </c:ext>
          </c:extLst>
        </c:ser>
        <c:ser>
          <c:idx val="1"/>
          <c:order val="1"/>
          <c:tx>
            <c:strRef>
              <c:f>'4'!$P$5</c:f>
              <c:strCache>
                <c:ptCount val="1"/>
                <c:pt idx="0">
                  <c:v>tвих2,  °C</c:v>
                </c:pt>
              </c:strCache>
            </c:strRef>
          </c:tx>
          <c:spPr>
            <a:ln>
              <a:noFill/>
            </a:ln>
          </c:spPr>
          <c:trendline>
            <c:spPr>
              <a:ln w="31750">
                <a:solidFill>
                  <a:srgbClr val="C00000"/>
                </a:solidFill>
              </a:ln>
            </c:spPr>
            <c:trendlineType val="poly"/>
            <c:order val="4"/>
            <c:dispRSqr val="0"/>
            <c:dispEq val="0"/>
          </c:trendline>
          <c:cat>
            <c:numRef>
              <c:f>'4'!$U$6:$U$15</c:f>
              <c:numCache>
                <c:formatCode>General</c:formatCode>
                <c:ptCount val="10"/>
                <c:pt idx="0">
                  <c:v>0</c:v>
                </c:pt>
                <c:pt idx="1">
                  <c:v>30</c:v>
                </c:pt>
                <c:pt idx="2">
                  <c:v>90</c:v>
                </c:pt>
                <c:pt idx="3">
                  <c:v>150</c:v>
                </c:pt>
                <c:pt idx="4">
                  <c:v>210</c:v>
                </c:pt>
                <c:pt idx="5">
                  <c:v>330</c:v>
                </c:pt>
                <c:pt idx="6">
                  <c:v>390</c:v>
                </c:pt>
                <c:pt idx="7">
                  <c:v>450</c:v>
                </c:pt>
                <c:pt idx="8">
                  <c:v>510</c:v>
                </c:pt>
                <c:pt idx="9">
                  <c:v>570</c:v>
                </c:pt>
              </c:numCache>
            </c:numRef>
          </c:cat>
          <c:val>
            <c:numRef>
              <c:f>'4'!$P$6:$P$15</c:f>
              <c:numCache>
                <c:formatCode>General</c:formatCode>
                <c:ptCount val="10"/>
                <c:pt idx="0">
                  <c:v>17.5</c:v>
                </c:pt>
                <c:pt idx="1">
                  <c:v>19.100000000000001</c:v>
                </c:pt>
                <c:pt idx="2">
                  <c:v>22.2</c:v>
                </c:pt>
                <c:pt idx="3">
                  <c:v>24.7</c:v>
                </c:pt>
                <c:pt idx="4">
                  <c:v>25.4</c:v>
                </c:pt>
                <c:pt idx="5">
                  <c:v>26.2</c:v>
                </c:pt>
                <c:pt idx="6">
                  <c:v>26.8</c:v>
                </c:pt>
                <c:pt idx="7">
                  <c:v>27.6</c:v>
                </c:pt>
                <c:pt idx="8">
                  <c:v>28.2</c:v>
                </c:pt>
                <c:pt idx="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29-49AC-86B2-21610B911BA2}"/>
            </c:ext>
          </c:extLst>
        </c:ser>
        <c:ser>
          <c:idx val="2"/>
          <c:order val="2"/>
          <c:tx>
            <c:strRef>
              <c:f>'4'!$Q$5</c:f>
              <c:strCache>
                <c:ptCount val="1"/>
                <c:pt idx="0">
                  <c:v>tз,  °C</c:v>
                </c:pt>
              </c:strCache>
            </c:strRef>
          </c:tx>
          <c:spPr>
            <a:ln>
              <a:noFill/>
            </a:ln>
          </c:spPr>
          <c:trendline>
            <c:spPr>
              <a:ln w="28575">
                <a:solidFill>
                  <a:srgbClr val="92D050"/>
                </a:solidFill>
              </a:ln>
            </c:spPr>
            <c:trendlineType val="poly"/>
            <c:order val="5"/>
            <c:dispRSqr val="0"/>
            <c:dispEq val="0"/>
          </c:trendline>
          <c:cat>
            <c:numRef>
              <c:f>'4'!$U$6:$U$15</c:f>
              <c:numCache>
                <c:formatCode>General</c:formatCode>
                <c:ptCount val="10"/>
                <c:pt idx="0">
                  <c:v>0</c:v>
                </c:pt>
                <c:pt idx="1">
                  <c:v>30</c:v>
                </c:pt>
                <c:pt idx="2">
                  <c:v>90</c:v>
                </c:pt>
                <c:pt idx="3">
                  <c:v>150</c:v>
                </c:pt>
                <c:pt idx="4">
                  <c:v>210</c:v>
                </c:pt>
                <c:pt idx="5">
                  <c:v>330</c:v>
                </c:pt>
                <c:pt idx="6">
                  <c:v>390</c:v>
                </c:pt>
                <c:pt idx="7">
                  <c:v>450</c:v>
                </c:pt>
                <c:pt idx="8">
                  <c:v>510</c:v>
                </c:pt>
                <c:pt idx="9">
                  <c:v>570</c:v>
                </c:pt>
              </c:numCache>
            </c:numRef>
          </c:cat>
          <c:val>
            <c:numRef>
              <c:f>'4'!$Q$6:$Q$15</c:f>
              <c:numCache>
                <c:formatCode>General</c:formatCode>
                <c:ptCount val="10"/>
                <c:pt idx="0">
                  <c:v>18.8</c:v>
                </c:pt>
                <c:pt idx="1">
                  <c:v>19</c:v>
                </c:pt>
                <c:pt idx="2">
                  <c:v>22.8</c:v>
                </c:pt>
                <c:pt idx="3">
                  <c:v>22.4</c:v>
                </c:pt>
                <c:pt idx="4">
                  <c:v>22</c:v>
                </c:pt>
                <c:pt idx="5">
                  <c:v>21</c:v>
                </c:pt>
                <c:pt idx="6">
                  <c:v>20.6</c:v>
                </c:pt>
                <c:pt idx="7">
                  <c:v>23.1</c:v>
                </c:pt>
                <c:pt idx="8">
                  <c:v>25.2</c:v>
                </c:pt>
                <c:pt idx="9">
                  <c:v>22.4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29-49AC-86B2-21610B911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46976"/>
        <c:axId val="100857344"/>
      </c:lineChart>
      <c:catAx>
        <c:axId val="100846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>
                    <a:latin typeface="Times New Roman"/>
                    <a:cs typeface="Times New Roman"/>
                  </a:rPr>
                  <a:t>τ</a:t>
                </a:r>
                <a:r>
                  <a:rPr lang="uk-UA">
                    <a:latin typeface="Times New Roman"/>
                    <a:cs typeface="Times New Roman"/>
                  </a:rPr>
                  <a:t>,</a:t>
                </a:r>
                <a:r>
                  <a:rPr lang="uk-UA" baseline="0">
                    <a:latin typeface="Times New Roman"/>
                    <a:cs typeface="Times New Roman"/>
                  </a:rPr>
                  <a:t> хв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76123704381905977"/>
              <c:y val="0.853613017788551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0857344"/>
        <c:crosses val="autoZero"/>
        <c:auto val="1"/>
        <c:lblAlgn val="ctr"/>
        <c:lblOffset val="100"/>
        <c:noMultiLvlLbl val="0"/>
      </c:catAx>
      <c:valAx>
        <c:axId val="100857344"/>
        <c:scaling>
          <c:orientation val="minMax"/>
          <c:min val="15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</a:t>
                </a:r>
                <a:r>
                  <a:rPr lang="uk-UA"/>
                  <a:t>,  </a:t>
                </a:r>
                <a:r>
                  <a:rPr lang="uk-UA" baseline="30000"/>
                  <a:t>0</a:t>
                </a:r>
                <a:r>
                  <a:rPr lang="uk-UA"/>
                  <a:t>С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5.7309942839939829E-2"/>
              <c:y val="1.9093948565180877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084697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7503800651650867"/>
          <c:y val="0.28453698882229506"/>
          <c:w val="0.21677485879207223"/>
          <c:h val="0.46562242338242393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50177562512722"/>
          <c:y val="0.12136746439247682"/>
          <c:w val="0.62253038224732649"/>
          <c:h val="0.77912444349600096"/>
        </c:manualLayout>
      </c:layout>
      <c:lineChart>
        <c:grouping val="standard"/>
        <c:varyColors val="0"/>
        <c:ser>
          <c:idx val="0"/>
          <c:order val="0"/>
          <c:tx>
            <c:strRef>
              <c:f>'4'!$V$5</c:f>
              <c:strCache>
                <c:ptCount val="1"/>
                <c:pt idx="0">
                  <c:v>Миттєва потужність СК Qск1,  Вт/м2</c:v>
                </c:pt>
              </c:strCache>
            </c:strRef>
          </c:tx>
          <c:cat>
            <c:numRef>
              <c:f>'4'!$U$6:$U$15</c:f>
              <c:numCache>
                <c:formatCode>General</c:formatCode>
                <c:ptCount val="10"/>
                <c:pt idx="0">
                  <c:v>0</c:v>
                </c:pt>
                <c:pt idx="1">
                  <c:v>30</c:v>
                </c:pt>
                <c:pt idx="2">
                  <c:v>90</c:v>
                </c:pt>
                <c:pt idx="3">
                  <c:v>150</c:v>
                </c:pt>
                <c:pt idx="4">
                  <c:v>210</c:v>
                </c:pt>
                <c:pt idx="5">
                  <c:v>330</c:v>
                </c:pt>
                <c:pt idx="6">
                  <c:v>390</c:v>
                </c:pt>
                <c:pt idx="7">
                  <c:v>450</c:v>
                </c:pt>
                <c:pt idx="8">
                  <c:v>510</c:v>
                </c:pt>
                <c:pt idx="9">
                  <c:v>570</c:v>
                </c:pt>
              </c:numCache>
            </c:numRef>
          </c:cat>
          <c:val>
            <c:numRef>
              <c:f>'4'!$V$6:$V$15</c:f>
              <c:numCache>
                <c:formatCode>0_ ;[Red]\-0\ </c:formatCode>
                <c:ptCount val="10"/>
                <c:pt idx="0">
                  <c:v>0</c:v>
                </c:pt>
                <c:pt idx="1">
                  <c:v>46.522222222222041</c:v>
                </c:pt>
                <c:pt idx="2">
                  <c:v>751.33388888888771</c:v>
                </c:pt>
                <c:pt idx="3">
                  <c:v>1509.6461111111109</c:v>
                </c:pt>
                <c:pt idx="4">
                  <c:v>2466.8408333333318</c:v>
                </c:pt>
                <c:pt idx="5">
                  <c:v>2923.9216666666662</c:v>
                </c:pt>
                <c:pt idx="6">
                  <c:v>2875.0733333333328</c:v>
                </c:pt>
                <c:pt idx="7">
                  <c:v>3050.694722222222</c:v>
                </c:pt>
                <c:pt idx="8">
                  <c:v>3375.18722222222</c:v>
                </c:pt>
                <c:pt idx="9">
                  <c:v>3520.5691666666658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9C-4A3B-B814-B1A1FD8DDCF7}"/>
            </c:ext>
          </c:extLst>
        </c:ser>
        <c:ser>
          <c:idx val="1"/>
          <c:order val="1"/>
          <c:tx>
            <c:strRef>
              <c:f>'4'!$W$5</c:f>
              <c:strCache>
                <c:ptCount val="1"/>
                <c:pt idx="0">
                  <c:v>Миттєва потужність СК Qск2,  Вт/м2</c:v>
                </c:pt>
              </c:strCache>
            </c:strRef>
          </c:tx>
          <c:cat>
            <c:numRef>
              <c:f>'4'!$U$6:$U$15</c:f>
              <c:numCache>
                <c:formatCode>General</c:formatCode>
                <c:ptCount val="10"/>
                <c:pt idx="0">
                  <c:v>0</c:v>
                </c:pt>
                <c:pt idx="1">
                  <c:v>30</c:v>
                </c:pt>
                <c:pt idx="2">
                  <c:v>90</c:v>
                </c:pt>
                <c:pt idx="3">
                  <c:v>150</c:v>
                </c:pt>
                <c:pt idx="4">
                  <c:v>210</c:v>
                </c:pt>
                <c:pt idx="5">
                  <c:v>330</c:v>
                </c:pt>
                <c:pt idx="6">
                  <c:v>390</c:v>
                </c:pt>
                <c:pt idx="7">
                  <c:v>450</c:v>
                </c:pt>
                <c:pt idx="8">
                  <c:v>510</c:v>
                </c:pt>
                <c:pt idx="9">
                  <c:v>570</c:v>
                </c:pt>
              </c:numCache>
            </c:numRef>
          </c:cat>
          <c:val>
            <c:numRef>
              <c:f>'4'!$W$6:$W$15</c:f>
              <c:numCache>
                <c:formatCode>0_ ;[Red]\-0\ </c:formatCode>
                <c:ptCount val="10"/>
                <c:pt idx="0">
                  <c:v>0</c:v>
                </c:pt>
                <c:pt idx="1">
                  <c:v>158.17555555555543</c:v>
                </c:pt>
                <c:pt idx="2">
                  <c:v>1033.9563888888886</c:v>
                </c:pt>
                <c:pt idx="3">
                  <c:v>1870.1933333333334</c:v>
                </c:pt>
                <c:pt idx="4">
                  <c:v>2949.508888888889</c:v>
                </c:pt>
                <c:pt idx="5">
                  <c:v>3455.438055555554</c:v>
                </c:pt>
                <c:pt idx="6">
                  <c:v>3514.7538888888871</c:v>
                </c:pt>
                <c:pt idx="7">
                  <c:v>3574.0697222222198</c:v>
                </c:pt>
                <c:pt idx="8" formatCode="0">
                  <c:v>3854.366111111111</c:v>
                </c:pt>
                <c:pt idx="9" formatCode="0">
                  <c:v>3929.9647222222234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9C-4A3B-B814-B1A1FD8DD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94976"/>
        <c:axId val="100901248"/>
      </c:lineChart>
      <c:catAx>
        <c:axId val="10089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>
                    <a:latin typeface="Times New Roman"/>
                    <a:cs typeface="Times New Roman"/>
                  </a:rPr>
                  <a:t>τ</a:t>
                </a:r>
                <a:r>
                  <a:rPr lang="uk-UA">
                    <a:latin typeface="Times New Roman"/>
                    <a:cs typeface="Times New Roman"/>
                  </a:rPr>
                  <a:t>,</a:t>
                </a:r>
                <a:r>
                  <a:rPr lang="uk-UA" baseline="0">
                    <a:latin typeface="Times New Roman"/>
                    <a:cs typeface="Times New Roman"/>
                  </a:rPr>
                  <a:t> хв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76123704381905977"/>
              <c:y val="0.8536130177885508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0901248"/>
        <c:crosses val="autoZero"/>
        <c:auto val="1"/>
        <c:lblAlgn val="ctr"/>
        <c:lblOffset val="100"/>
        <c:noMultiLvlLbl val="0"/>
      </c:catAx>
      <c:valAx>
        <c:axId val="10090124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Q</a:t>
                </a:r>
                <a:r>
                  <a:rPr lang="uk-UA"/>
                  <a:t>ск, </a:t>
                </a:r>
                <a:r>
                  <a:rPr lang="uk-UA" baseline="0"/>
                  <a:t> Вт/м</a:t>
                </a:r>
                <a:r>
                  <a:rPr lang="uk-UA" baseline="30000"/>
                  <a:t>2</a:t>
                </a:r>
                <a:endParaRPr lang="ru-RU" baseline="30000"/>
              </a:p>
            </c:rich>
          </c:tx>
          <c:layout>
            <c:manualLayout>
              <c:xMode val="edge"/>
              <c:yMode val="edge"/>
              <c:x val="5.7309942839939808E-2"/>
              <c:y val="1.9093948565180877E-2"/>
            </c:manualLayout>
          </c:layout>
          <c:overlay val="0"/>
        </c:title>
        <c:numFmt formatCode="0_ ;[Red]\-0\ " sourceLinked="1"/>
        <c:majorTickMark val="out"/>
        <c:minorTickMark val="none"/>
        <c:tickLblPos val="nextTo"/>
        <c:crossAx val="10089497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5252338611510305"/>
          <c:y val="0.18166188657719215"/>
          <c:w val="0.24747668569762987"/>
          <c:h val="0.5218327786462502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50177562512722"/>
          <c:y val="0.12136746439247678"/>
          <c:w val="0.62253038224732649"/>
          <c:h val="0.77912444349600141"/>
        </c:manualLayout>
      </c:layout>
      <c:lineChart>
        <c:grouping val="standard"/>
        <c:varyColors val="0"/>
        <c:ser>
          <c:idx val="2"/>
          <c:order val="0"/>
          <c:tx>
            <c:strRef>
              <c:f>'1'!$AA$5</c:f>
              <c:strCache>
                <c:ptCount val="1"/>
                <c:pt idx="0">
                  <c:v>ηск1 (за соняч-ним колек-тором)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cat>
            <c:numRef>
              <c:f>'1'!$U$6:$U$14</c:f>
              <c:numCache>
                <c:formatCode>General</c:formatCode>
                <c:ptCount val="9"/>
                <c:pt idx="0">
                  <c:v>0</c:v>
                </c:pt>
                <c:pt idx="1">
                  <c:v>30</c:v>
                </c:pt>
                <c:pt idx="2">
                  <c:v>90</c:v>
                </c:pt>
                <c:pt idx="3">
                  <c:v>150</c:v>
                </c:pt>
                <c:pt idx="4">
                  <c:v>210</c:v>
                </c:pt>
                <c:pt idx="5">
                  <c:v>270</c:v>
                </c:pt>
                <c:pt idx="6">
                  <c:v>330</c:v>
                </c:pt>
                <c:pt idx="7">
                  <c:v>390</c:v>
                </c:pt>
                <c:pt idx="8">
                  <c:v>510</c:v>
                </c:pt>
              </c:numCache>
            </c:numRef>
          </c:cat>
          <c:val>
            <c:numRef>
              <c:f>'1'!$AA$6:$AA$14</c:f>
              <c:numCache>
                <c:formatCode>0.00</c:formatCode>
                <c:ptCount val="9"/>
                <c:pt idx="0">
                  <c:v>0</c:v>
                </c:pt>
                <c:pt idx="1">
                  <c:v>0.70946388888888812</c:v>
                </c:pt>
                <c:pt idx="2">
                  <c:v>1.8813209459459448</c:v>
                </c:pt>
                <c:pt idx="3">
                  <c:v>2.7619227330779048</c:v>
                </c:pt>
                <c:pt idx="4">
                  <c:v>4.3686278538812777</c:v>
                </c:pt>
                <c:pt idx="5">
                  <c:v>6.6019262626262609</c:v>
                </c:pt>
                <c:pt idx="6">
                  <c:v>10.655500761035002</c:v>
                </c:pt>
                <c:pt idx="7">
                  <c:v>14.114509920634919</c:v>
                </c:pt>
                <c:pt idx="8">
                  <c:v>41.676157407407402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2E-4C2B-B1FC-ECEE018D4BD4}"/>
            </c:ext>
          </c:extLst>
        </c:ser>
        <c:ser>
          <c:idx val="0"/>
          <c:order val="1"/>
          <c:tx>
            <c:strRef>
              <c:f>'1'!$AB$5</c:f>
              <c:strCache>
                <c:ptCount val="1"/>
                <c:pt idx="0">
                  <c:v>ηск2 (за соняч-ним колек-тором)</c:v>
                </c:pt>
              </c:strCache>
            </c:strRef>
          </c:tx>
          <c:spPr>
            <a:ln w="28575">
              <a:solidFill>
                <a:srgbClr val="0070C0"/>
              </a:solidFill>
            </a:ln>
          </c:spPr>
          <c:val>
            <c:numRef>
              <c:f>'1'!$AB$6:$AB$14</c:f>
              <c:numCache>
                <c:formatCode>0.00</c:formatCode>
                <c:ptCount val="9"/>
                <c:pt idx="0">
                  <c:v>0</c:v>
                </c:pt>
                <c:pt idx="1">
                  <c:v>0.70364861111111354</c:v>
                </c:pt>
                <c:pt idx="2">
                  <c:v>1.9630491741741727</c:v>
                </c:pt>
                <c:pt idx="3">
                  <c:v>2.8742177522349928</c:v>
                </c:pt>
                <c:pt idx="4">
                  <c:v>4.30011910197869</c:v>
                </c:pt>
                <c:pt idx="5">
                  <c:v>6.282614646464646</c:v>
                </c:pt>
                <c:pt idx="6">
                  <c:v>10.002277777777776</c:v>
                </c:pt>
                <c:pt idx="7">
                  <c:v>13.337754960317458</c:v>
                </c:pt>
                <c:pt idx="8">
                  <c:v>37.230700617283951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2E-4C2B-B1FC-ECEE018D4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922496"/>
        <c:axId val="100924416"/>
      </c:lineChart>
      <c:catAx>
        <c:axId val="100922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>
                    <a:latin typeface="Times New Roman"/>
                    <a:cs typeface="Times New Roman"/>
                  </a:rPr>
                  <a:t>τ</a:t>
                </a:r>
                <a:r>
                  <a:rPr lang="uk-UA">
                    <a:latin typeface="Times New Roman"/>
                    <a:cs typeface="Times New Roman"/>
                  </a:rPr>
                  <a:t>,</a:t>
                </a:r>
                <a:r>
                  <a:rPr lang="uk-UA" baseline="0">
                    <a:latin typeface="Times New Roman"/>
                    <a:cs typeface="Times New Roman"/>
                  </a:rPr>
                  <a:t> хв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76123704381905977"/>
              <c:y val="0.853613017788551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0924416"/>
        <c:crosses val="autoZero"/>
        <c:auto val="1"/>
        <c:lblAlgn val="ctr"/>
        <c:lblOffset val="100"/>
        <c:noMultiLvlLbl val="0"/>
      </c:catAx>
      <c:valAx>
        <c:axId val="10092441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l-GR"/>
                  <a:t>η</a:t>
                </a:r>
                <a:r>
                  <a:rPr lang="uk-UA"/>
                  <a:t>ск, </a:t>
                </a:r>
                <a:r>
                  <a:rPr lang="uk-UA" baseline="0"/>
                  <a:t> Вт/м</a:t>
                </a:r>
                <a:r>
                  <a:rPr lang="uk-UA" baseline="30000"/>
                  <a:t>2</a:t>
                </a:r>
                <a:endParaRPr lang="ru-RU" baseline="30000"/>
              </a:p>
            </c:rich>
          </c:tx>
          <c:layout>
            <c:manualLayout>
              <c:xMode val="edge"/>
              <c:yMode val="edge"/>
              <c:x val="5.7309942839939829E-2"/>
              <c:y val="1.9093948565180877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0092249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5252338611510305"/>
          <c:y val="0.18166188657719229"/>
          <c:w val="0.24747668569763004"/>
          <c:h val="0.41774357556520986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50177562512722"/>
          <c:y val="0.12136746439247673"/>
          <c:w val="0.62253038224732649"/>
          <c:h val="0.77912444349600174"/>
        </c:manualLayout>
      </c:layout>
      <c:lineChart>
        <c:grouping val="standard"/>
        <c:varyColors val="0"/>
        <c:ser>
          <c:idx val="0"/>
          <c:order val="0"/>
          <c:tx>
            <c:strRef>
              <c:f>'4'!$AC$5</c:f>
              <c:strCache>
                <c:ptCount val="1"/>
                <c:pt idx="0">
                  <c:v>ηсст1 (за накопи-ченням)</c:v>
                </c:pt>
              </c:strCache>
            </c:strRef>
          </c:tx>
          <c:cat>
            <c:numRef>
              <c:f>'4'!$U$6:$U$15</c:f>
              <c:numCache>
                <c:formatCode>General</c:formatCode>
                <c:ptCount val="10"/>
                <c:pt idx="0">
                  <c:v>0</c:v>
                </c:pt>
                <c:pt idx="1">
                  <c:v>30</c:v>
                </c:pt>
                <c:pt idx="2">
                  <c:v>90</c:v>
                </c:pt>
                <c:pt idx="3">
                  <c:v>150</c:v>
                </c:pt>
                <c:pt idx="4">
                  <c:v>210</c:v>
                </c:pt>
                <c:pt idx="5">
                  <c:v>330</c:v>
                </c:pt>
                <c:pt idx="6">
                  <c:v>390</c:v>
                </c:pt>
                <c:pt idx="7">
                  <c:v>450</c:v>
                </c:pt>
                <c:pt idx="8">
                  <c:v>510</c:v>
                </c:pt>
                <c:pt idx="9">
                  <c:v>570</c:v>
                </c:pt>
              </c:numCache>
            </c:numRef>
          </c:cat>
          <c:val>
            <c:numRef>
              <c:f>'4'!$AC$6:$AC$15</c:f>
              <c:numCache>
                <c:formatCode>0.00</c:formatCode>
                <c:ptCount val="10"/>
                <c:pt idx="0">
                  <c:v>0</c:v>
                </c:pt>
                <c:pt idx="1">
                  <c:v>6.646031746031722E-2</c:v>
                </c:pt>
                <c:pt idx="2">
                  <c:v>0.25044462962962932</c:v>
                </c:pt>
                <c:pt idx="3">
                  <c:v>0.23225324786324789</c:v>
                </c:pt>
                <c:pt idx="4">
                  <c:v>1.1223115711252651</c:v>
                </c:pt>
                <c:pt idx="5">
                  <c:v>0.56555544809800129</c:v>
                </c:pt>
                <c:pt idx="6">
                  <c:v>0.7898553113553114</c:v>
                </c:pt>
                <c:pt idx="7">
                  <c:v>3.2803169056152934</c:v>
                </c:pt>
                <c:pt idx="8">
                  <c:v>0.49635106209150309</c:v>
                </c:pt>
                <c:pt idx="9">
                  <c:v>1.0772855467156262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5-453A-B286-00559DC8CE27}"/>
            </c:ext>
          </c:extLst>
        </c:ser>
        <c:ser>
          <c:idx val="1"/>
          <c:order val="1"/>
          <c:tx>
            <c:strRef>
              <c:f>'4'!$AD$5</c:f>
              <c:strCache>
                <c:ptCount val="1"/>
                <c:pt idx="0">
                  <c:v>ηсст2 (за накопи-ченням)</c:v>
                </c:pt>
              </c:strCache>
            </c:strRef>
          </c:tx>
          <c:cat>
            <c:numRef>
              <c:f>'4'!$U$6:$U$15</c:f>
              <c:numCache>
                <c:formatCode>General</c:formatCode>
                <c:ptCount val="10"/>
                <c:pt idx="0">
                  <c:v>0</c:v>
                </c:pt>
                <c:pt idx="1">
                  <c:v>30</c:v>
                </c:pt>
                <c:pt idx="2">
                  <c:v>90</c:v>
                </c:pt>
                <c:pt idx="3">
                  <c:v>150</c:v>
                </c:pt>
                <c:pt idx="4">
                  <c:v>210</c:v>
                </c:pt>
                <c:pt idx="5">
                  <c:v>330</c:v>
                </c:pt>
                <c:pt idx="6">
                  <c:v>390</c:v>
                </c:pt>
                <c:pt idx="7">
                  <c:v>450</c:v>
                </c:pt>
                <c:pt idx="8">
                  <c:v>510</c:v>
                </c:pt>
                <c:pt idx="9">
                  <c:v>570</c:v>
                </c:pt>
              </c:numCache>
            </c:numRef>
          </c:cat>
          <c:val>
            <c:numRef>
              <c:f>'4'!$AD$6:$AD$15</c:f>
              <c:numCache>
                <c:formatCode>0.00</c:formatCode>
                <c:ptCount val="10"/>
                <c:pt idx="0">
                  <c:v>0</c:v>
                </c:pt>
                <c:pt idx="1">
                  <c:v>0.22596507936507929</c:v>
                </c:pt>
                <c:pt idx="2">
                  <c:v>0.3446521296296296</c:v>
                </c:pt>
                <c:pt idx="3">
                  <c:v>0.28772205128205136</c:v>
                </c:pt>
                <c:pt idx="4">
                  <c:v>1.3419057729248813</c:v>
                </c:pt>
                <c:pt idx="5">
                  <c:v>0.66836326026219617</c:v>
                </c:pt>
                <c:pt idx="6">
                  <c:v>0.96559172771672763</c:v>
                </c:pt>
                <c:pt idx="7">
                  <c:v>3.8430857228195925</c:v>
                </c:pt>
                <c:pt idx="8">
                  <c:v>0.56681854575163404</c:v>
                </c:pt>
                <c:pt idx="9">
                  <c:v>1.2025595845233243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25-453A-B286-00559DC8C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480896"/>
        <c:axId val="118482816"/>
      </c:lineChart>
      <c:catAx>
        <c:axId val="11848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>
                    <a:latin typeface="Times New Roman"/>
                    <a:cs typeface="Times New Roman"/>
                  </a:rPr>
                  <a:t>τ</a:t>
                </a:r>
                <a:r>
                  <a:rPr lang="uk-UA">
                    <a:latin typeface="Times New Roman"/>
                    <a:cs typeface="Times New Roman"/>
                  </a:rPr>
                  <a:t>,</a:t>
                </a:r>
                <a:r>
                  <a:rPr lang="uk-UA" baseline="0">
                    <a:latin typeface="Times New Roman"/>
                    <a:cs typeface="Times New Roman"/>
                  </a:rPr>
                  <a:t> хв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76123704381905977"/>
              <c:y val="0.8536130177885512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8482816"/>
        <c:crosses val="autoZero"/>
        <c:auto val="1"/>
        <c:lblAlgn val="ctr"/>
        <c:lblOffset val="100"/>
        <c:noMultiLvlLbl val="0"/>
      </c:catAx>
      <c:valAx>
        <c:axId val="11848281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l-GR"/>
                  <a:t>η</a:t>
                </a:r>
                <a:r>
                  <a:rPr lang="uk-UA"/>
                  <a:t>сст, </a:t>
                </a:r>
                <a:r>
                  <a:rPr lang="uk-UA" baseline="0"/>
                  <a:t> Вт/м</a:t>
                </a:r>
                <a:r>
                  <a:rPr lang="uk-UA" baseline="30000"/>
                  <a:t>2</a:t>
                </a:r>
                <a:endParaRPr lang="ru-RU" baseline="30000"/>
              </a:p>
            </c:rich>
          </c:tx>
          <c:layout>
            <c:manualLayout>
              <c:xMode val="edge"/>
              <c:yMode val="edge"/>
              <c:x val="5.7309942839939843E-2"/>
              <c:y val="1.9093948565180877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1848089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7028230107992668"/>
          <c:y val="0.1816618865771924"/>
          <c:w val="0.22971769892007338"/>
          <c:h val="0.42815249587331389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50177562512722"/>
          <c:y val="0.12136746439247682"/>
          <c:w val="0.79513312994164786"/>
          <c:h val="0.77912444349600096"/>
        </c:manualLayout>
      </c:layout>
      <c:lineChart>
        <c:grouping val="standard"/>
        <c:varyColors val="0"/>
        <c:ser>
          <c:idx val="2"/>
          <c:order val="0"/>
          <c:tx>
            <c:strRef>
              <c:f>'4'!$D$5</c:f>
              <c:strCache>
                <c:ptCount val="1"/>
                <c:pt idx="0">
                  <c:v>Іск., Вт/м2</c:v>
                </c:pt>
              </c:strCache>
            </c:strRef>
          </c:tx>
          <c:spPr>
            <a:ln>
              <a:noFill/>
            </a:ln>
          </c:spPr>
          <c:trendline>
            <c:spPr>
              <a:ln w="38100">
                <a:solidFill>
                  <a:srgbClr val="92D050"/>
                </a:solidFill>
              </a:ln>
            </c:spPr>
            <c:trendlineType val="poly"/>
            <c:order val="5"/>
            <c:dispRSqr val="0"/>
            <c:dispEq val="0"/>
          </c:trendline>
          <c:cat>
            <c:numRef>
              <c:f>'4'!$U$6:$U$15</c:f>
              <c:numCache>
                <c:formatCode>General</c:formatCode>
                <c:ptCount val="10"/>
                <c:pt idx="0">
                  <c:v>0</c:v>
                </c:pt>
                <c:pt idx="1">
                  <c:v>30</c:v>
                </c:pt>
                <c:pt idx="2">
                  <c:v>90</c:v>
                </c:pt>
                <c:pt idx="3">
                  <c:v>150</c:v>
                </c:pt>
                <c:pt idx="4">
                  <c:v>210</c:v>
                </c:pt>
                <c:pt idx="5">
                  <c:v>330</c:v>
                </c:pt>
                <c:pt idx="6">
                  <c:v>390</c:v>
                </c:pt>
                <c:pt idx="7">
                  <c:v>450</c:v>
                </c:pt>
                <c:pt idx="8">
                  <c:v>510</c:v>
                </c:pt>
                <c:pt idx="9">
                  <c:v>570</c:v>
                </c:pt>
              </c:numCache>
            </c:numRef>
          </c:cat>
          <c:val>
            <c:numRef>
              <c:f>'4'!$D$6:$D$15</c:f>
              <c:numCache>
                <c:formatCode>General</c:formatCode>
                <c:ptCount val="10"/>
                <c:pt idx="0">
                  <c:v>220</c:v>
                </c:pt>
                <c:pt idx="1">
                  <c:v>350</c:v>
                </c:pt>
                <c:pt idx="2">
                  <c:v>500</c:v>
                </c:pt>
                <c:pt idx="3">
                  <c:v>650</c:v>
                </c:pt>
                <c:pt idx="4">
                  <c:v>157</c:v>
                </c:pt>
                <c:pt idx="5">
                  <c:v>235</c:v>
                </c:pt>
                <c:pt idx="6">
                  <c:v>140</c:v>
                </c:pt>
                <c:pt idx="7">
                  <c:v>31</c:v>
                </c:pt>
                <c:pt idx="8">
                  <c:v>200</c:v>
                </c:pt>
                <c:pt idx="9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1C-4623-971A-9D3C05FE5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614080"/>
        <c:axId val="119620352"/>
      </c:lineChart>
      <c:catAx>
        <c:axId val="119614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>
                    <a:latin typeface="Times New Roman"/>
                    <a:cs typeface="Times New Roman"/>
                  </a:rPr>
                  <a:t>τ</a:t>
                </a:r>
                <a:r>
                  <a:rPr lang="uk-UA">
                    <a:latin typeface="Times New Roman"/>
                    <a:cs typeface="Times New Roman"/>
                  </a:rPr>
                  <a:t>,</a:t>
                </a:r>
                <a:r>
                  <a:rPr lang="uk-UA" baseline="0">
                    <a:latin typeface="Times New Roman"/>
                    <a:cs typeface="Times New Roman"/>
                  </a:rPr>
                  <a:t> хв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2744712227276538"/>
              <c:y val="0.8536128895186876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9620352"/>
        <c:crosses val="autoZero"/>
        <c:auto val="1"/>
        <c:lblAlgn val="ctr"/>
        <c:lblOffset val="100"/>
        <c:noMultiLvlLbl val="0"/>
      </c:catAx>
      <c:valAx>
        <c:axId val="119620352"/>
        <c:scaling>
          <c:orientation val="minMax"/>
          <c:min val="15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uk-UA"/>
                  <a:t>І, Вт/м</a:t>
                </a:r>
                <a:r>
                  <a:rPr lang="uk-UA" baseline="30000"/>
                  <a:t>2</a:t>
                </a:r>
                <a:endParaRPr lang="ru-RU" baseline="30000"/>
              </a:p>
            </c:rich>
          </c:tx>
          <c:layout>
            <c:manualLayout>
              <c:xMode val="edge"/>
              <c:yMode val="edge"/>
              <c:x val="5.7309942839939808E-2"/>
              <c:y val="1.9093948565180877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961408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50177562512722"/>
          <c:y val="0.12136746439247682"/>
          <c:w val="0.62253038224732649"/>
          <c:h val="0.77912444349600096"/>
        </c:manualLayout>
      </c:layout>
      <c:lineChart>
        <c:grouping val="standard"/>
        <c:varyColors val="0"/>
        <c:ser>
          <c:idx val="0"/>
          <c:order val="0"/>
          <c:tx>
            <c:strRef>
              <c:f>'1'!$O$5</c:f>
              <c:strCache>
                <c:ptCount val="1"/>
                <c:pt idx="0">
                  <c:v>tвх2,  °C</c:v>
                </c:pt>
              </c:strCache>
            </c:strRef>
          </c:tx>
          <c:spPr>
            <a:ln>
              <a:noFill/>
            </a:ln>
          </c:spPr>
          <c:trendline>
            <c:spPr>
              <a:ln w="28575">
                <a:solidFill>
                  <a:srgbClr val="0070C0"/>
                </a:solidFill>
              </a:ln>
            </c:spPr>
            <c:trendlineType val="poly"/>
            <c:order val="4"/>
            <c:dispRSqr val="0"/>
            <c:dispEq val="0"/>
          </c:trendline>
          <c:cat>
            <c:numRef>
              <c:f>'1'!$U$6:$U$14</c:f>
              <c:numCache>
                <c:formatCode>General</c:formatCode>
                <c:ptCount val="9"/>
                <c:pt idx="0">
                  <c:v>0</c:v>
                </c:pt>
                <c:pt idx="1">
                  <c:v>30</c:v>
                </c:pt>
                <c:pt idx="2">
                  <c:v>90</c:v>
                </c:pt>
                <c:pt idx="3">
                  <c:v>150</c:v>
                </c:pt>
                <c:pt idx="4">
                  <c:v>210</c:v>
                </c:pt>
                <c:pt idx="5">
                  <c:v>270</c:v>
                </c:pt>
                <c:pt idx="6">
                  <c:v>330</c:v>
                </c:pt>
                <c:pt idx="7">
                  <c:v>390</c:v>
                </c:pt>
                <c:pt idx="8">
                  <c:v>510</c:v>
                </c:pt>
              </c:numCache>
            </c:numRef>
          </c:cat>
          <c:val>
            <c:numRef>
              <c:f>'1'!$O$6:$O$14</c:f>
              <c:numCache>
                <c:formatCode>General</c:formatCode>
                <c:ptCount val="9"/>
                <c:pt idx="0">
                  <c:v>24.5</c:v>
                </c:pt>
                <c:pt idx="1">
                  <c:v>27.4</c:v>
                </c:pt>
                <c:pt idx="2">
                  <c:v>35.299999999999997</c:v>
                </c:pt>
                <c:pt idx="3">
                  <c:v>35.299999999999997</c:v>
                </c:pt>
                <c:pt idx="4">
                  <c:v>38.6</c:v>
                </c:pt>
                <c:pt idx="5">
                  <c:v>30.4</c:v>
                </c:pt>
                <c:pt idx="6">
                  <c:v>39.5</c:v>
                </c:pt>
                <c:pt idx="7">
                  <c:v>35.6</c:v>
                </c:pt>
                <c:pt idx="8">
                  <c:v>23.8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55-4E21-8AC1-54C0AF417C04}"/>
            </c:ext>
          </c:extLst>
        </c:ser>
        <c:ser>
          <c:idx val="1"/>
          <c:order val="1"/>
          <c:tx>
            <c:strRef>
              <c:f>'1'!$P$5</c:f>
              <c:strCache>
                <c:ptCount val="1"/>
                <c:pt idx="0">
                  <c:v>tвих2,  °C</c:v>
                </c:pt>
              </c:strCache>
            </c:strRef>
          </c:tx>
          <c:spPr>
            <a:ln>
              <a:noFill/>
            </a:ln>
          </c:spPr>
          <c:trendline>
            <c:spPr>
              <a:ln w="31750">
                <a:solidFill>
                  <a:srgbClr val="C00000"/>
                </a:solidFill>
              </a:ln>
            </c:spPr>
            <c:trendlineType val="poly"/>
            <c:order val="4"/>
            <c:dispRSqr val="0"/>
            <c:dispEq val="0"/>
          </c:trendline>
          <c:cat>
            <c:numRef>
              <c:f>'1'!$U$6:$U$14</c:f>
              <c:numCache>
                <c:formatCode>General</c:formatCode>
                <c:ptCount val="9"/>
                <c:pt idx="0">
                  <c:v>0</c:v>
                </c:pt>
                <c:pt idx="1">
                  <c:v>30</c:v>
                </c:pt>
                <c:pt idx="2">
                  <c:v>90</c:v>
                </c:pt>
                <c:pt idx="3">
                  <c:v>150</c:v>
                </c:pt>
                <c:pt idx="4">
                  <c:v>210</c:v>
                </c:pt>
                <c:pt idx="5">
                  <c:v>270</c:v>
                </c:pt>
                <c:pt idx="6">
                  <c:v>330</c:v>
                </c:pt>
                <c:pt idx="7">
                  <c:v>390</c:v>
                </c:pt>
                <c:pt idx="8">
                  <c:v>510</c:v>
                </c:pt>
              </c:numCache>
            </c:numRef>
          </c:cat>
          <c:val>
            <c:numRef>
              <c:f>'1'!$P$6:$P$14</c:f>
              <c:numCache>
                <c:formatCode>General</c:formatCode>
                <c:ptCount val="9"/>
                <c:pt idx="0">
                  <c:v>34.4</c:v>
                </c:pt>
                <c:pt idx="1">
                  <c:v>33.5</c:v>
                </c:pt>
                <c:pt idx="2">
                  <c:v>36</c:v>
                </c:pt>
                <c:pt idx="3">
                  <c:v>39.1</c:v>
                </c:pt>
                <c:pt idx="4">
                  <c:v>38.700000000000003</c:v>
                </c:pt>
                <c:pt idx="5">
                  <c:v>31.2</c:v>
                </c:pt>
                <c:pt idx="6">
                  <c:v>33.5</c:v>
                </c:pt>
                <c:pt idx="7">
                  <c:v>30.1</c:v>
                </c:pt>
                <c:pt idx="8">
                  <c:v>29.4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55-4E21-8AC1-54C0AF417C04}"/>
            </c:ext>
          </c:extLst>
        </c:ser>
        <c:ser>
          <c:idx val="2"/>
          <c:order val="2"/>
          <c:tx>
            <c:strRef>
              <c:f>'1'!$Q$5</c:f>
              <c:strCache>
                <c:ptCount val="1"/>
                <c:pt idx="0">
                  <c:v>tз,  °C</c:v>
                </c:pt>
              </c:strCache>
            </c:strRef>
          </c:tx>
          <c:spPr>
            <a:ln>
              <a:noFill/>
            </a:ln>
          </c:spPr>
          <c:trendline>
            <c:spPr>
              <a:ln w="28575">
                <a:solidFill>
                  <a:srgbClr val="92D050"/>
                </a:solidFill>
              </a:ln>
            </c:spPr>
            <c:trendlineType val="poly"/>
            <c:order val="3"/>
            <c:dispRSqr val="0"/>
            <c:dispEq val="0"/>
          </c:trendline>
          <c:cat>
            <c:numRef>
              <c:f>'1'!$U$6:$U$14</c:f>
              <c:numCache>
                <c:formatCode>General</c:formatCode>
                <c:ptCount val="9"/>
                <c:pt idx="0">
                  <c:v>0</c:v>
                </c:pt>
                <c:pt idx="1">
                  <c:v>30</c:v>
                </c:pt>
                <c:pt idx="2">
                  <c:v>90</c:v>
                </c:pt>
                <c:pt idx="3">
                  <c:v>150</c:v>
                </c:pt>
                <c:pt idx="4">
                  <c:v>210</c:v>
                </c:pt>
                <c:pt idx="5">
                  <c:v>270</c:v>
                </c:pt>
                <c:pt idx="6">
                  <c:v>330</c:v>
                </c:pt>
                <c:pt idx="7">
                  <c:v>390</c:v>
                </c:pt>
                <c:pt idx="8">
                  <c:v>510</c:v>
                </c:pt>
              </c:numCache>
            </c:numRef>
          </c:cat>
          <c:val>
            <c:numRef>
              <c:f>'1'!$Q$6:$Q$14</c:f>
              <c:numCache>
                <c:formatCode>General</c:formatCode>
                <c:ptCount val="9"/>
                <c:pt idx="0">
                  <c:v>20.399999999999999</c:v>
                </c:pt>
                <c:pt idx="1">
                  <c:v>22.6</c:v>
                </c:pt>
                <c:pt idx="2">
                  <c:v>28.6</c:v>
                </c:pt>
                <c:pt idx="3">
                  <c:v>27.2</c:v>
                </c:pt>
                <c:pt idx="4">
                  <c:v>22.5</c:v>
                </c:pt>
                <c:pt idx="5">
                  <c:v>23.4</c:v>
                </c:pt>
                <c:pt idx="6">
                  <c:v>27.2</c:v>
                </c:pt>
                <c:pt idx="7">
                  <c:v>27.3</c:v>
                </c:pt>
                <c:pt idx="8">
                  <c:v>29.4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55-4E21-8AC1-54C0AF417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609408"/>
        <c:axId val="100623872"/>
      </c:lineChart>
      <c:catAx>
        <c:axId val="100609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>
                    <a:latin typeface="Times New Roman"/>
                    <a:cs typeface="Times New Roman"/>
                  </a:rPr>
                  <a:t>τ</a:t>
                </a:r>
                <a:r>
                  <a:rPr lang="uk-UA">
                    <a:latin typeface="Times New Roman"/>
                    <a:cs typeface="Times New Roman"/>
                  </a:rPr>
                  <a:t>,</a:t>
                </a:r>
                <a:r>
                  <a:rPr lang="uk-UA" baseline="0">
                    <a:latin typeface="Times New Roman"/>
                    <a:cs typeface="Times New Roman"/>
                  </a:rPr>
                  <a:t> хв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76123704381905977"/>
              <c:y val="0.8536130177885508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0623872"/>
        <c:crosses val="autoZero"/>
        <c:auto val="1"/>
        <c:lblAlgn val="ctr"/>
        <c:lblOffset val="100"/>
        <c:noMultiLvlLbl val="0"/>
      </c:catAx>
      <c:valAx>
        <c:axId val="100623872"/>
        <c:scaling>
          <c:orientation val="minMax"/>
          <c:min val="15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</a:t>
                </a:r>
                <a:r>
                  <a:rPr lang="uk-UA"/>
                  <a:t>,  </a:t>
                </a:r>
                <a:r>
                  <a:rPr lang="uk-UA" baseline="30000"/>
                  <a:t>0</a:t>
                </a:r>
                <a:r>
                  <a:rPr lang="uk-UA"/>
                  <a:t>С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5.7309942839939808E-2"/>
              <c:y val="1.9093948565180877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060940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7503800651650823"/>
          <c:y val="0.28453698882229495"/>
          <c:w val="0.21677485879207212"/>
          <c:h val="0.4656224233824238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50177562512722"/>
          <c:y val="0.12136746439247686"/>
          <c:w val="0.62253038224732649"/>
          <c:h val="0.77912444349600074"/>
        </c:manualLayout>
      </c:layout>
      <c:lineChart>
        <c:grouping val="standard"/>
        <c:varyColors val="0"/>
        <c:ser>
          <c:idx val="2"/>
          <c:order val="0"/>
          <c:tx>
            <c:strRef>
              <c:f>'1'!$V$5</c:f>
              <c:strCache>
                <c:ptCount val="1"/>
                <c:pt idx="0">
                  <c:v>Миттєва потужність СК Qск1,  Вт/м2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cat>
            <c:numRef>
              <c:f>'1'!$U$6:$U$14</c:f>
              <c:numCache>
                <c:formatCode>General</c:formatCode>
                <c:ptCount val="9"/>
                <c:pt idx="0">
                  <c:v>0</c:v>
                </c:pt>
                <c:pt idx="1">
                  <c:v>30</c:v>
                </c:pt>
                <c:pt idx="2">
                  <c:v>90</c:v>
                </c:pt>
                <c:pt idx="3">
                  <c:v>150</c:v>
                </c:pt>
                <c:pt idx="4">
                  <c:v>210</c:v>
                </c:pt>
                <c:pt idx="5">
                  <c:v>270</c:v>
                </c:pt>
                <c:pt idx="6">
                  <c:v>330</c:v>
                </c:pt>
                <c:pt idx="7">
                  <c:v>390</c:v>
                </c:pt>
                <c:pt idx="8">
                  <c:v>510</c:v>
                </c:pt>
              </c:numCache>
            </c:numRef>
          </c:cat>
          <c:val>
            <c:numRef>
              <c:f>'1'!$V$6:$V$14</c:f>
              <c:numCache>
                <c:formatCode>0_ ;[Red]\-0\ </c:formatCode>
                <c:ptCount val="9"/>
                <c:pt idx="0">
                  <c:v>0</c:v>
                </c:pt>
                <c:pt idx="1">
                  <c:v>425.67833333333289</c:v>
                </c:pt>
                <c:pt idx="2">
                  <c:v>1392.1774999999991</c:v>
                </c:pt>
                <c:pt idx="3">
                  <c:v>2402.8727777777772</c:v>
                </c:pt>
                <c:pt idx="4">
                  <c:v>3189.0983333333324</c:v>
                </c:pt>
                <c:pt idx="5">
                  <c:v>3631.0594444444437</c:v>
                </c:pt>
                <c:pt idx="6">
                  <c:v>3889.257777777776</c:v>
                </c:pt>
                <c:pt idx="7">
                  <c:v>3952.0627777777772</c:v>
                </c:pt>
                <c:pt idx="8">
                  <c:v>3750.8541666666661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FC-4B02-81F7-2C9666E074C5}"/>
            </c:ext>
          </c:extLst>
        </c:ser>
        <c:ser>
          <c:idx val="0"/>
          <c:order val="1"/>
          <c:tx>
            <c:strRef>
              <c:f>'1'!$W$5</c:f>
              <c:strCache>
                <c:ptCount val="1"/>
                <c:pt idx="0">
                  <c:v>Миттєва потужність СК Qск2,  Вт/м2</c:v>
                </c:pt>
              </c:strCache>
            </c:strRef>
          </c:tx>
          <c:spPr>
            <a:ln w="28575">
              <a:solidFill>
                <a:srgbClr val="0070C0"/>
              </a:solidFill>
            </a:ln>
          </c:spPr>
          <c:val>
            <c:numRef>
              <c:f>'1'!$W$6:$W$14</c:f>
              <c:numCache>
                <c:formatCode>0_ ;[Red]\-0\ </c:formatCode>
                <c:ptCount val="9"/>
                <c:pt idx="0">
                  <c:v>0</c:v>
                </c:pt>
                <c:pt idx="1">
                  <c:v>422.18916666666814</c:v>
                </c:pt>
                <c:pt idx="2">
                  <c:v>1452.6563888888877</c:v>
                </c:pt>
                <c:pt idx="3">
                  <c:v>2500.5694444444439</c:v>
                </c:pt>
                <c:pt idx="4">
                  <c:v>3139.0869444444438</c:v>
                </c:pt>
                <c:pt idx="5">
                  <c:v>3455.4380555555554</c:v>
                </c:pt>
                <c:pt idx="6">
                  <c:v>3650.8313888888879</c:v>
                </c:pt>
                <c:pt idx="7">
                  <c:v>3734.5713888888881</c:v>
                </c:pt>
                <c:pt idx="8">
                  <c:v>3350.7630555555556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FC-4B02-81F7-2C9666E07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636928"/>
        <c:axId val="100340096"/>
      </c:lineChart>
      <c:catAx>
        <c:axId val="100636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>
                    <a:latin typeface="Times New Roman"/>
                    <a:cs typeface="Times New Roman"/>
                  </a:rPr>
                  <a:t>τ</a:t>
                </a:r>
                <a:r>
                  <a:rPr lang="uk-UA">
                    <a:latin typeface="Times New Roman"/>
                    <a:cs typeface="Times New Roman"/>
                  </a:rPr>
                  <a:t>,</a:t>
                </a:r>
                <a:r>
                  <a:rPr lang="uk-UA" baseline="0">
                    <a:latin typeface="Times New Roman"/>
                    <a:cs typeface="Times New Roman"/>
                  </a:rPr>
                  <a:t> хв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76123704381905977"/>
              <c:y val="0.8536130177885503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0340096"/>
        <c:crosses val="autoZero"/>
        <c:auto val="1"/>
        <c:lblAlgn val="ctr"/>
        <c:lblOffset val="100"/>
        <c:noMultiLvlLbl val="0"/>
      </c:catAx>
      <c:valAx>
        <c:axId val="10034009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Q</a:t>
                </a:r>
                <a:r>
                  <a:rPr lang="uk-UA"/>
                  <a:t>ск, </a:t>
                </a:r>
                <a:r>
                  <a:rPr lang="uk-UA" baseline="0"/>
                  <a:t> Вт/м</a:t>
                </a:r>
                <a:r>
                  <a:rPr lang="uk-UA" baseline="30000"/>
                  <a:t>2</a:t>
                </a:r>
                <a:endParaRPr lang="ru-RU" baseline="30000"/>
              </a:p>
            </c:rich>
          </c:tx>
          <c:layout>
            <c:manualLayout>
              <c:xMode val="edge"/>
              <c:yMode val="edge"/>
              <c:x val="5.7309942839939794E-2"/>
              <c:y val="1.9093948565180877E-2"/>
            </c:manualLayout>
          </c:layout>
          <c:overlay val="0"/>
        </c:title>
        <c:numFmt formatCode="0_ ;[Red]\-0\ " sourceLinked="1"/>
        <c:majorTickMark val="out"/>
        <c:minorTickMark val="none"/>
        <c:tickLblPos val="nextTo"/>
        <c:crossAx val="10063692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5252338611510305"/>
          <c:y val="0.18166188657719201"/>
          <c:w val="0.24747668569762993"/>
          <c:h val="0.42468285577061254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50177562512722"/>
          <c:y val="0.12136746439247682"/>
          <c:w val="0.62253038224732649"/>
          <c:h val="0.77912444349600096"/>
        </c:manualLayout>
      </c:layout>
      <c:lineChart>
        <c:grouping val="standard"/>
        <c:varyColors val="0"/>
        <c:ser>
          <c:idx val="2"/>
          <c:order val="0"/>
          <c:tx>
            <c:strRef>
              <c:f>'1'!$AA$5</c:f>
              <c:strCache>
                <c:ptCount val="1"/>
                <c:pt idx="0">
                  <c:v>ηск1 (за соняч-ним колек-тором)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cat>
            <c:numRef>
              <c:f>'1'!$U$6:$U$14</c:f>
              <c:numCache>
                <c:formatCode>General</c:formatCode>
                <c:ptCount val="9"/>
                <c:pt idx="0">
                  <c:v>0</c:v>
                </c:pt>
                <c:pt idx="1">
                  <c:v>30</c:v>
                </c:pt>
                <c:pt idx="2">
                  <c:v>90</c:v>
                </c:pt>
                <c:pt idx="3">
                  <c:v>150</c:v>
                </c:pt>
                <c:pt idx="4">
                  <c:v>210</c:v>
                </c:pt>
                <c:pt idx="5">
                  <c:v>270</c:v>
                </c:pt>
                <c:pt idx="6">
                  <c:v>330</c:v>
                </c:pt>
                <c:pt idx="7">
                  <c:v>390</c:v>
                </c:pt>
                <c:pt idx="8">
                  <c:v>510</c:v>
                </c:pt>
              </c:numCache>
            </c:numRef>
          </c:cat>
          <c:val>
            <c:numRef>
              <c:f>'1'!$AA$6:$AA$14</c:f>
              <c:numCache>
                <c:formatCode>0.00</c:formatCode>
                <c:ptCount val="9"/>
                <c:pt idx="0">
                  <c:v>0</c:v>
                </c:pt>
                <c:pt idx="1">
                  <c:v>0.70946388888888812</c:v>
                </c:pt>
                <c:pt idx="2">
                  <c:v>1.8813209459459448</c:v>
                </c:pt>
                <c:pt idx="3">
                  <c:v>2.7619227330779048</c:v>
                </c:pt>
                <c:pt idx="4">
                  <c:v>4.3686278538812777</c:v>
                </c:pt>
                <c:pt idx="5">
                  <c:v>6.6019262626262609</c:v>
                </c:pt>
                <c:pt idx="6">
                  <c:v>10.655500761035002</c:v>
                </c:pt>
                <c:pt idx="7">
                  <c:v>14.114509920634919</c:v>
                </c:pt>
                <c:pt idx="8">
                  <c:v>41.676157407407402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AF-4008-A3C6-CD0202ACD8EF}"/>
            </c:ext>
          </c:extLst>
        </c:ser>
        <c:ser>
          <c:idx val="0"/>
          <c:order val="1"/>
          <c:tx>
            <c:strRef>
              <c:f>'1'!$AB$5</c:f>
              <c:strCache>
                <c:ptCount val="1"/>
                <c:pt idx="0">
                  <c:v>ηск2 (за соняч-ним колек-тором)</c:v>
                </c:pt>
              </c:strCache>
            </c:strRef>
          </c:tx>
          <c:spPr>
            <a:ln w="28575">
              <a:solidFill>
                <a:srgbClr val="0070C0"/>
              </a:solidFill>
            </a:ln>
          </c:spPr>
          <c:val>
            <c:numRef>
              <c:f>'1'!$AB$6:$AB$14</c:f>
              <c:numCache>
                <c:formatCode>0.00</c:formatCode>
                <c:ptCount val="9"/>
                <c:pt idx="0">
                  <c:v>0</c:v>
                </c:pt>
                <c:pt idx="1">
                  <c:v>0.70364861111111354</c:v>
                </c:pt>
                <c:pt idx="2">
                  <c:v>1.9630491741741727</c:v>
                </c:pt>
                <c:pt idx="3">
                  <c:v>2.8742177522349928</c:v>
                </c:pt>
                <c:pt idx="4">
                  <c:v>4.30011910197869</c:v>
                </c:pt>
                <c:pt idx="5">
                  <c:v>6.282614646464646</c:v>
                </c:pt>
                <c:pt idx="6">
                  <c:v>10.002277777777776</c:v>
                </c:pt>
                <c:pt idx="7">
                  <c:v>13.337754960317458</c:v>
                </c:pt>
                <c:pt idx="8">
                  <c:v>37.230700617283951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AF-4008-A3C6-CD0202ACD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362880"/>
        <c:axId val="100373248"/>
      </c:lineChart>
      <c:catAx>
        <c:axId val="100362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>
                    <a:latin typeface="Times New Roman"/>
                    <a:cs typeface="Times New Roman"/>
                  </a:rPr>
                  <a:t>τ</a:t>
                </a:r>
                <a:r>
                  <a:rPr lang="uk-UA">
                    <a:latin typeface="Times New Roman"/>
                    <a:cs typeface="Times New Roman"/>
                  </a:rPr>
                  <a:t>,</a:t>
                </a:r>
                <a:r>
                  <a:rPr lang="uk-UA" baseline="0">
                    <a:latin typeface="Times New Roman"/>
                    <a:cs typeface="Times New Roman"/>
                  </a:rPr>
                  <a:t> хв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76123704381905977"/>
              <c:y val="0.8536130177885508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0373248"/>
        <c:crosses val="autoZero"/>
        <c:auto val="1"/>
        <c:lblAlgn val="ctr"/>
        <c:lblOffset val="100"/>
        <c:noMultiLvlLbl val="0"/>
      </c:catAx>
      <c:valAx>
        <c:axId val="10037324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l-GR"/>
                  <a:t>η</a:t>
                </a:r>
                <a:r>
                  <a:rPr lang="uk-UA"/>
                  <a:t>ск, </a:t>
                </a:r>
                <a:r>
                  <a:rPr lang="uk-UA" baseline="0"/>
                  <a:t> Вт/м</a:t>
                </a:r>
                <a:r>
                  <a:rPr lang="uk-UA" baseline="30000"/>
                  <a:t>2</a:t>
                </a:r>
                <a:endParaRPr lang="ru-RU" baseline="30000"/>
              </a:p>
            </c:rich>
          </c:tx>
          <c:layout>
            <c:manualLayout>
              <c:xMode val="edge"/>
              <c:yMode val="edge"/>
              <c:x val="5.7309942839939808E-2"/>
              <c:y val="1.9093948565180877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0036288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5252338611510305"/>
          <c:y val="0.18166188657719215"/>
          <c:w val="0.22050175677032363"/>
          <c:h val="0.41774357556520986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50177562512722"/>
          <c:y val="0.12136746439247678"/>
          <c:w val="0.62253038224732649"/>
          <c:h val="0.77912444349600141"/>
        </c:manualLayout>
      </c:layout>
      <c:lineChart>
        <c:grouping val="standard"/>
        <c:varyColors val="0"/>
        <c:ser>
          <c:idx val="2"/>
          <c:order val="0"/>
          <c:tx>
            <c:strRef>
              <c:f>'1'!$AC$5</c:f>
              <c:strCache>
                <c:ptCount val="1"/>
                <c:pt idx="0">
                  <c:v>ηсст1 (за накопи-ченням)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cat>
            <c:numRef>
              <c:f>'1'!$U$6:$U$14</c:f>
              <c:numCache>
                <c:formatCode>General</c:formatCode>
                <c:ptCount val="9"/>
                <c:pt idx="0">
                  <c:v>0</c:v>
                </c:pt>
                <c:pt idx="1">
                  <c:v>30</c:v>
                </c:pt>
                <c:pt idx="2">
                  <c:v>90</c:v>
                </c:pt>
                <c:pt idx="3">
                  <c:v>150</c:v>
                </c:pt>
                <c:pt idx="4">
                  <c:v>210</c:v>
                </c:pt>
                <c:pt idx="5">
                  <c:v>270</c:v>
                </c:pt>
                <c:pt idx="6">
                  <c:v>330</c:v>
                </c:pt>
                <c:pt idx="7">
                  <c:v>390</c:v>
                </c:pt>
                <c:pt idx="8">
                  <c:v>510</c:v>
                </c:pt>
              </c:numCache>
            </c:numRef>
          </c:cat>
          <c:val>
            <c:numRef>
              <c:f>'1'!$AC$6:$AC$14</c:f>
              <c:numCache>
                <c:formatCode>0.00</c:formatCode>
                <c:ptCount val="9"/>
                <c:pt idx="0">
                  <c:v>0</c:v>
                </c:pt>
                <c:pt idx="1">
                  <c:v>0.35473194444444411</c:v>
                </c:pt>
                <c:pt idx="2">
                  <c:v>0.31355349099099089</c:v>
                </c:pt>
                <c:pt idx="3">
                  <c:v>0.27619227330779056</c:v>
                </c:pt>
                <c:pt idx="4">
                  <c:v>0.31204484670580562</c:v>
                </c:pt>
                <c:pt idx="5">
                  <c:v>0.36677368125701459</c:v>
                </c:pt>
                <c:pt idx="6">
                  <c:v>0.48434094368340935</c:v>
                </c:pt>
                <c:pt idx="7">
                  <c:v>0.54286576617826621</c:v>
                </c:pt>
                <c:pt idx="8">
                  <c:v>1.2257693355119825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D6-490A-AB80-C6B2CD4293F0}"/>
            </c:ext>
          </c:extLst>
        </c:ser>
        <c:ser>
          <c:idx val="0"/>
          <c:order val="1"/>
          <c:tx>
            <c:strRef>
              <c:f>'1'!$AD$5</c:f>
              <c:strCache>
                <c:ptCount val="1"/>
                <c:pt idx="0">
                  <c:v>ηсст2 (за накопи-ченням)</c:v>
                </c:pt>
              </c:strCache>
            </c:strRef>
          </c:tx>
          <c:spPr>
            <a:ln w="28575">
              <a:solidFill>
                <a:srgbClr val="0070C0"/>
              </a:solidFill>
            </a:ln>
          </c:spPr>
          <c:val>
            <c:numRef>
              <c:f>'1'!$AD$6:$AD$14</c:f>
              <c:numCache>
                <c:formatCode>0.00</c:formatCode>
                <c:ptCount val="9"/>
                <c:pt idx="0">
                  <c:v>0</c:v>
                </c:pt>
                <c:pt idx="1">
                  <c:v>0.35182430555555683</c:v>
                </c:pt>
                <c:pt idx="2">
                  <c:v>0.32717486236236215</c:v>
                </c:pt>
                <c:pt idx="3">
                  <c:v>0.28742177522349943</c:v>
                </c:pt>
                <c:pt idx="4">
                  <c:v>0.30715136442704938</c:v>
                </c:pt>
                <c:pt idx="5">
                  <c:v>0.34903414702581376</c:v>
                </c:pt>
                <c:pt idx="6">
                  <c:v>0.45464898989899</c:v>
                </c:pt>
                <c:pt idx="7">
                  <c:v>0.51299057539682547</c:v>
                </c:pt>
                <c:pt idx="8">
                  <c:v>1.0950206063907046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D6-490A-AB80-C6B2CD429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399360"/>
        <c:axId val="100409728"/>
      </c:lineChart>
      <c:catAx>
        <c:axId val="10039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>
                    <a:latin typeface="Times New Roman"/>
                    <a:cs typeface="Times New Roman"/>
                  </a:rPr>
                  <a:t>τ</a:t>
                </a:r>
                <a:r>
                  <a:rPr lang="uk-UA">
                    <a:latin typeface="Times New Roman"/>
                    <a:cs typeface="Times New Roman"/>
                  </a:rPr>
                  <a:t>,</a:t>
                </a:r>
                <a:r>
                  <a:rPr lang="uk-UA" baseline="0">
                    <a:latin typeface="Times New Roman"/>
                    <a:cs typeface="Times New Roman"/>
                  </a:rPr>
                  <a:t> хв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76123704381905977"/>
              <c:y val="0.853613017788551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0409728"/>
        <c:crosses val="autoZero"/>
        <c:auto val="1"/>
        <c:lblAlgn val="ctr"/>
        <c:lblOffset val="100"/>
        <c:noMultiLvlLbl val="0"/>
      </c:catAx>
      <c:valAx>
        <c:axId val="10040972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l-GR"/>
                  <a:t>η</a:t>
                </a:r>
                <a:r>
                  <a:rPr lang="uk-UA"/>
                  <a:t>сст, </a:t>
                </a:r>
                <a:r>
                  <a:rPr lang="uk-UA" baseline="0"/>
                  <a:t> Вт/м</a:t>
                </a:r>
                <a:r>
                  <a:rPr lang="uk-UA" baseline="30000"/>
                  <a:t>2</a:t>
                </a:r>
                <a:endParaRPr lang="ru-RU" baseline="30000"/>
              </a:p>
            </c:rich>
          </c:tx>
          <c:layout>
            <c:manualLayout>
              <c:xMode val="edge"/>
              <c:yMode val="edge"/>
              <c:x val="5.7309942839939829E-2"/>
              <c:y val="1.9093948565180877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0039936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5252338611510305"/>
          <c:y val="0.18166188657719229"/>
          <c:w val="0.20011938762414588"/>
          <c:h val="0.41774357556520986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50177562512722"/>
          <c:y val="0.12136746439247686"/>
          <c:w val="0.79513312994164831"/>
          <c:h val="0.77912444349600074"/>
        </c:manualLayout>
      </c:layout>
      <c:lineChart>
        <c:grouping val="standard"/>
        <c:varyColors val="0"/>
        <c:ser>
          <c:idx val="2"/>
          <c:order val="0"/>
          <c:tx>
            <c:strRef>
              <c:f>'1'!$D$5</c:f>
              <c:strCache>
                <c:ptCount val="1"/>
                <c:pt idx="0">
                  <c:v>Іск., Вт/м2</c:v>
                </c:pt>
              </c:strCache>
            </c:strRef>
          </c:tx>
          <c:spPr>
            <a:ln>
              <a:noFill/>
            </a:ln>
          </c:spPr>
          <c:trendline>
            <c:spPr>
              <a:ln w="38100">
                <a:solidFill>
                  <a:srgbClr val="92D050"/>
                </a:solidFill>
              </a:ln>
            </c:spPr>
            <c:trendlineType val="poly"/>
            <c:order val="6"/>
            <c:dispRSqr val="0"/>
            <c:dispEq val="0"/>
          </c:trendline>
          <c:cat>
            <c:numRef>
              <c:f>'1'!$U$6:$U$14</c:f>
              <c:numCache>
                <c:formatCode>General</c:formatCode>
                <c:ptCount val="9"/>
                <c:pt idx="0">
                  <c:v>0</c:v>
                </c:pt>
                <c:pt idx="1">
                  <c:v>30</c:v>
                </c:pt>
                <c:pt idx="2">
                  <c:v>90</c:v>
                </c:pt>
                <c:pt idx="3">
                  <c:v>150</c:v>
                </c:pt>
                <c:pt idx="4">
                  <c:v>210</c:v>
                </c:pt>
                <c:pt idx="5">
                  <c:v>270</c:v>
                </c:pt>
                <c:pt idx="6">
                  <c:v>330</c:v>
                </c:pt>
                <c:pt idx="7">
                  <c:v>390</c:v>
                </c:pt>
                <c:pt idx="8">
                  <c:v>510</c:v>
                </c:pt>
              </c:numCache>
            </c:numRef>
          </c:cat>
          <c:val>
            <c:numRef>
              <c:f>'1'!$D$6:$D$14</c:f>
              <c:numCache>
                <c:formatCode>General</c:formatCode>
                <c:ptCount val="9"/>
                <c:pt idx="0">
                  <c:v>560</c:v>
                </c:pt>
                <c:pt idx="1">
                  <c:v>600</c:v>
                </c:pt>
                <c:pt idx="2">
                  <c:v>740</c:v>
                </c:pt>
                <c:pt idx="3">
                  <c:v>870</c:v>
                </c:pt>
                <c:pt idx="4">
                  <c:v>730</c:v>
                </c:pt>
                <c:pt idx="5">
                  <c:v>550</c:v>
                </c:pt>
                <c:pt idx="6">
                  <c:v>365</c:v>
                </c:pt>
                <c:pt idx="7">
                  <c:v>280</c:v>
                </c:pt>
                <c:pt idx="8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B1-4736-95F8-57B232EC7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447360"/>
        <c:axId val="100449280"/>
      </c:lineChart>
      <c:catAx>
        <c:axId val="100447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>
                    <a:latin typeface="Times New Roman"/>
                    <a:cs typeface="Times New Roman"/>
                  </a:rPr>
                  <a:t>τ</a:t>
                </a:r>
                <a:r>
                  <a:rPr lang="uk-UA">
                    <a:latin typeface="Times New Roman"/>
                    <a:cs typeface="Times New Roman"/>
                  </a:rPr>
                  <a:t>,</a:t>
                </a:r>
                <a:r>
                  <a:rPr lang="uk-UA" baseline="0">
                    <a:latin typeface="Times New Roman"/>
                    <a:cs typeface="Times New Roman"/>
                  </a:rPr>
                  <a:t> хв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2744712227276538"/>
              <c:y val="0.8536128895186876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0449280"/>
        <c:crosses val="autoZero"/>
        <c:auto val="1"/>
        <c:lblAlgn val="ctr"/>
        <c:lblOffset val="100"/>
        <c:noMultiLvlLbl val="0"/>
      </c:catAx>
      <c:valAx>
        <c:axId val="100449280"/>
        <c:scaling>
          <c:orientation val="minMax"/>
          <c:min val="15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uk-UA"/>
                  <a:t>І, Вт/м</a:t>
                </a:r>
                <a:r>
                  <a:rPr lang="uk-UA" baseline="30000"/>
                  <a:t>2</a:t>
                </a:r>
                <a:endParaRPr lang="ru-RU" baseline="30000"/>
              </a:p>
            </c:rich>
          </c:tx>
          <c:layout>
            <c:manualLayout>
              <c:xMode val="edge"/>
              <c:yMode val="edge"/>
              <c:x val="5.7309942839939794E-2"/>
              <c:y val="1.9093948565180877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044736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50177562512722"/>
          <c:y val="0.12136746439247686"/>
          <c:w val="0.62253038224732649"/>
          <c:h val="0.77912444349600074"/>
        </c:manualLayout>
      </c:layout>
      <c:lineChart>
        <c:grouping val="standard"/>
        <c:varyColors val="0"/>
        <c:ser>
          <c:idx val="0"/>
          <c:order val="0"/>
          <c:tx>
            <c:strRef>
              <c:f>'2'!$H$5</c:f>
              <c:strCache>
                <c:ptCount val="1"/>
                <c:pt idx="0">
                  <c:v>tбак.сер.1,  °C</c:v>
                </c:pt>
              </c:strCache>
            </c:strRef>
          </c:tx>
          <c:spPr>
            <a:ln>
              <a:noFill/>
            </a:ln>
          </c:spPr>
          <c:trendline>
            <c:spPr>
              <a:ln w="31750"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  <c:trendlineType val="poly"/>
            <c:order val="4"/>
            <c:dispRSqr val="0"/>
            <c:dispEq val="0"/>
          </c:trendline>
          <c:cat>
            <c:numRef>
              <c:f>'2'!$U$6:$U$16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90</c:v>
                </c:pt>
                <c:pt idx="3">
                  <c:v>150</c:v>
                </c:pt>
                <c:pt idx="4">
                  <c:v>210</c:v>
                </c:pt>
                <c:pt idx="5">
                  <c:v>270</c:v>
                </c:pt>
                <c:pt idx="6">
                  <c:v>330</c:v>
                </c:pt>
                <c:pt idx="7">
                  <c:v>390</c:v>
                </c:pt>
                <c:pt idx="8">
                  <c:v>450</c:v>
                </c:pt>
                <c:pt idx="9">
                  <c:v>510</c:v>
                </c:pt>
                <c:pt idx="10">
                  <c:v>570</c:v>
                </c:pt>
              </c:numCache>
            </c:numRef>
          </c:cat>
          <c:val>
            <c:numRef>
              <c:f>'2'!$H$6:$H$16</c:f>
              <c:numCache>
                <c:formatCode>0.00</c:formatCode>
                <c:ptCount val="11"/>
                <c:pt idx="0">
                  <c:v>15.666666666666666</c:v>
                </c:pt>
                <c:pt idx="1">
                  <c:v>15.673333333333332</c:v>
                </c:pt>
                <c:pt idx="2">
                  <c:v>17.043333333333333</c:v>
                </c:pt>
                <c:pt idx="3">
                  <c:v>19.72666666666667</c:v>
                </c:pt>
                <c:pt idx="4">
                  <c:v>22.11</c:v>
                </c:pt>
                <c:pt idx="5">
                  <c:v>24.536666666666665</c:v>
                </c:pt>
                <c:pt idx="6">
                  <c:v>26.91333333333333</c:v>
                </c:pt>
                <c:pt idx="7">
                  <c:v>28.849999999999998</c:v>
                </c:pt>
                <c:pt idx="8">
                  <c:v>29.616666666666664</c:v>
                </c:pt>
                <c:pt idx="9">
                  <c:v>29.956666666666667</c:v>
                </c:pt>
                <c:pt idx="10">
                  <c:v>29.696666666666669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40-403E-922B-6B58C0F4DEAE}"/>
            </c:ext>
          </c:extLst>
        </c:ser>
        <c:ser>
          <c:idx val="1"/>
          <c:order val="1"/>
          <c:tx>
            <c:strRef>
              <c:f>'2'!$L$5</c:f>
              <c:strCache>
                <c:ptCount val="1"/>
                <c:pt idx="0">
                  <c:v>tбак.сер.2,  °C</c:v>
                </c:pt>
              </c:strCache>
            </c:strRef>
          </c:tx>
          <c:spPr>
            <a:ln>
              <a:noFill/>
            </a:ln>
          </c:spPr>
          <c:trendline>
            <c:spPr>
              <a:ln w="34925">
                <a:solidFill>
                  <a:srgbClr val="C00000"/>
                </a:solidFill>
              </a:ln>
            </c:spPr>
            <c:trendlineType val="poly"/>
            <c:order val="4"/>
            <c:dispRSqr val="0"/>
            <c:dispEq val="0"/>
          </c:trendline>
          <c:cat>
            <c:numRef>
              <c:f>'2'!$U$6:$U$16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90</c:v>
                </c:pt>
                <c:pt idx="3">
                  <c:v>150</c:v>
                </c:pt>
                <c:pt idx="4">
                  <c:v>210</c:v>
                </c:pt>
                <c:pt idx="5">
                  <c:v>270</c:v>
                </c:pt>
                <c:pt idx="6">
                  <c:v>330</c:v>
                </c:pt>
                <c:pt idx="7">
                  <c:v>390</c:v>
                </c:pt>
                <c:pt idx="8">
                  <c:v>450</c:v>
                </c:pt>
                <c:pt idx="9">
                  <c:v>510</c:v>
                </c:pt>
                <c:pt idx="10">
                  <c:v>570</c:v>
                </c:pt>
              </c:numCache>
            </c:numRef>
          </c:cat>
          <c:val>
            <c:numRef>
              <c:f>'2'!$L$6:$L$16</c:f>
              <c:numCache>
                <c:formatCode>0.00</c:formatCode>
                <c:ptCount val="11"/>
                <c:pt idx="0">
                  <c:v>15.81</c:v>
                </c:pt>
                <c:pt idx="1">
                  <c:v>16.279999999999998</c:v>
                </c:pt>
                <c:pt idx="2">
                  <c:v>18.220000000000002</c:v>
                </c:pt>
                <c:pt idx="3">
                  <c:v>20.906666666666666</c:v>
                </c:pt>
                <c:pt idx="4">
                  <c:v>23.403333333333332</c:v>
                </c:pt>
                <c:pt idx="5">
                  <c:v>25.593333333333334</c:v>
                </c:pt>
                <c:pt idx="6">
                  <c:v>27.656666666666666</c:v>
                </c:pt>
                <c:pt idx="7">
                  <c:v>29.14</c:v>
                </c:pt>
                <c:pt idx="8">
                  <c:v>29.593333333333334</c:v>
                </c:pt>
                <c:pt idx="9">
                  <c:v>29.61</c:v>
                </c:pt>
                <c:pt idx="10">
                  <c:v>29.196666666666669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40-403E-922B-6B58C0F4DEAE}"/>
            </c:ext>
          </c:extLst>
        </c:ser>
        <c:ser>
          <c:idx val="2"/>
          <c:order val="2"/>
          <c:tx>
            <c:strRef>
              <c:f>'2'!$Q$5</c:f>
              <c:strCache>
                <c:ptCount val="1"/>
                <c:pt idx="0">
                  <c:v>tз,  °C</c:v>
                </c:pt>
              </c:strCache>
            </c:strRef>
          </c:tx>
          <c:spPr>
            <a:ln>
              <a:noFill/>
            </a:ln>
          </c:spPr>
          <c:trendline>
            <c:spPr>
              <a:ln w="38100">
                <a:solidFill>
                  <a:srgbClr val="92D050"/>
                </a:solidFill>
              </a:ln>
            </c:spPr>
            <c:trendlineType val="poly"/>
            <c:order val="2"/>
            <c:dispRSqr val="0"/>
            <c:dispEq val="0"/>
          </c:trendline>
          <c:cat>
            <c:numRef>
              <c:f>'2'!$U$6:$U$16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90</c:v>
                </c:pt>
                <c:pt idx="3">
                  <c:v>150</c:v>
                </c:pt>
                <c:pt idx="4">
                  <c:v>210</c:v>
                </c:pt>
                <c:pt idx="5">
                  <c:v>270</c:v>
                </c:pt>
                <c:pt idx="6">
                  <c:v>330</c:v>
                </c:pt>
                <c:pt idx="7">
                  <c:v>390</c:v>
                </c:pt>
                <c:pt idx="8">
                  <c:v>450</c:v>
                </c:pt>
                <c:pt idx="9">
                  <c:v>510</c:v>
                </c:pt>
                <c:pt idx="10">
                  <c:v>570</c:v>
                </c:pt>
              </c:numCache>
            </c:numRef>
          </c:cat>
          <c:val>
            <c:numRef>
              <c:f>'2'!$Q$6:$Q$16</c:f>
              <c:numCache>
                <c:formatCode>General</c:formatCode>
                <c:ptCount val="11"/>
                <c:pt idx="0">
                  <c:v>16</c:v>
                </c:pt>
                <c:pt idx="1">
                  <c:v>16.600000000000001</c:v>
                </c:pt>
                <c:pt idx="2">
                  <c:v>19.7</c:v>
                </c:pt>
                <c:pt idx="3">
                  <c:v>20.9</c:v>
                </c:pt>
                <c:pt idx="4">
                  <c:v>20.5</c:v>
                </c:pt>
                <c:pt idx="5">
                  <c:v>21.5</c:v>
                </c:pt>
                <c:pt idx="6">
                  <c:v>22.1</c:v>
                </c:pt>
                <c:pt idx="7">
                  <c:v>23.2</c:v>
                </c:pt>
                <c:pt idx="8">
                  <c:v>22.3</c:v>
                </c:pt>
                <c:pt idx="9">
                  <c:v>22.4</c:v>
                </c:pt>
                <c:pt idx="10">
                  <c:v>19.399999999999999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40-403E-922B-6B58C0F4D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80864"/>
        <c:axId val="97782784"/>
      </c:lineChart>
      <c:catAx>
        <c:axId val="97780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>
                    <a:latin typeface="Times New Roman"/>
                    <a:cs typeface="Times New Roman"/>
                  </a:rPr>
                  <a:t>τ</a:t>
                </a:r>
                <a:r>
                  <a:rPr lang="uk-UA">
                    <a:latin typeface="Times New Roman"/>
                    <a:cs typeface="Times New Roman"/>
                  </a:rPr>
                  <a:t>,</a:t>
                </a:r>
                <a:r>
                  <a:rPr lang="uk-UA" baseline="0">
                    <a:latin typeface="Times New Roman"/>
                    <a:cs typeface="Times New Roman"/>
                  </a:rPr>
                  <a:t> хв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76123704381905977"/>
              <c:y val="0.8536130177885503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7782784"/>
        <c:crosses val="autoZero"/>
        <c:auto val="1"/>
        <c:lblAlgn val="ctr"/>
        <c:lblOffset val="100"/>
        <c:noMultiLvlLbl val="0"/>
      </c:catAx>
      <c:valAx>
        <c:axId val="97782784"/>
        <c:scaling>
          <c:orientation val="minMax"/>
          <c:min val="15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</a:t>
                </a:r>
                <a:r>
                  <a:rPr lang="uk-UA"/>
                  <a:t>,  </a:t>
                </a:r>
                <a:r>
                  <a:rPr lang="uk-UA" baseline="30000"/>
                  <a:t>0</a:t>
                </a:r>
                <a:r>
                  <a:rPr lang="uk-UA"/>
                  <a:t>С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5.7309942839939794E-2"/>
              <c:y val="1.9093948565180877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97780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5252338611510305"/>
          <c:y val="0.18166188657719201"/>
          <c:w val="0.23519591184776709"/>
          <c:h val="0.49789062273756263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50177562512722"/>
          <c:y val="0.12136746439247682"/>
          <c:w val="0.62253038224732649"/>
          <c:h val="0.77912444349600096"/>
        </c:manualLayout>
      </c:layout>
      <c:lineChart>
        <c:grouping val="standard"/>
        <c:varyColors val="0"/>
        <c:ser>
          <c:idx val="0"/>
          <c:order val="0"/>
          <c:tx>
            <c:strRef>
              <c:f>'2'!$M$5</c:f>
              <c:strCache>
                <c:ptCount val="1"/>
                <c:pt idx="0">
                  <c:v>tвх1,  °C</c:v>
                </c:pt>
              </c:strCache>
            </c:strRef>
          </c:tx>
          <c:spPr>
            <a:ln>
              <a:noFill/>
            </a:ln>
          </c:spPr>
          <c:trendline>
            <c:spPr>
              <a:ln w="34925">
                <a:solidFill>
                  <a:srgbClr val="1F497D">
                    <a:lumMod val="60000"/>
                    <a:lumOff val="40000"/>
                  </a:srgbClr>
                </a:solidFill>
              </a:ln>
            </c:spPr>
            <c:trendlineType val="poly"/>
            <c:order val="4"/>
            <c:dispRSqr val="0"/>
            <c:dispEq val="0"/>
          </c:trendline>
          <c:cat>
            <c:numRef>
              <c:f>'2'!$U$6:$U$16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90</c:v>
                </c:pt>
                <c:pt idx="3">
                  <c:v>150</c:v>
                </c:pt>
                <c:pt idx="4">
                  <c:v>210</c:v>
                </c:pt>
                <c:pt idx="5">
                  <c:v>270</c:v>
                </c:pt>
                <c:pt idx="6">
                  <c:v>330</c:v>
                </c:pt>
                <c:pt idx="7">
                  <c:v>390</c:v>
                </c:pt>
                <c:pt idx="8">
                  <c:v>450</c:v>
                </c:pt>
                <c:pt idx="9">
                  <c:v>510</c:v>
                </c:pt>
                <c:pt idx="10">
                  <c:v>570</c:v>
                </c:pt>
              </c:numCache>
            </c:numRef>
          </c:cat>
          <c:val>
            <c:numRef>
              <c:f>'2'!$M$6:$M$16</c:f>
              <c:numCache>
                <c:formatCode>0.00</c:formatCode>
                <c:ptCount val="11"/>
                <c:pt idx="0">
                  <c:v>16</c:v>
                </c:pt>
                <c:pt idx="1">
                  <c:v>16.5</c:v>
                </c:pt>
                <c:pt idx="2">
                  <c:v>19.5</c:v>
                </c:pt>
                <c:pt idx="3">
                  <c:v>23.1</c:v>
                </c:pt>
                <c:pt idx="4">
                  <c:v>26.7</c:v>
                </c:pt>
                <c:pt idx="5">
                  <c:v>28.3</c:v>
                </c:pt>
                <c:pt idx="6">
                  <c:v>30.6</c:v>
                </c:pt>
                <c:pt idx="7">
                  <c:v>28.6</c:v>
                </c:pt>
                <c:pt idx="8">
                  <c:v>29.6</c:v>
                </c:pt>
                <c:pt idx="9" formatCode="General">
                  <c:v>29.1</c:v>
                </c:pt>
                <c:pt idx="10" formatCode="General">
                  <c:v>27.7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D1-4901-9CD0-A11B46B39892}"/>
            </c:ext>
          </c:extLst>
        </c:ser>
        <c:ser>
          <c:idx val="1"/>
          <c:order val="1"/>
          <c:tx>
            <c:strRef>
              <c:f>'2'!$N$5</c:f>
              <c:strCache>
                <c:ptCount val="1"/>
                <c:pt idx="0">
                  <c:v>tвих1,  °C</c:v>
                </c:pt>
              </c:strCache>
            </c:strRef>
          </c:tx>
          <c:spPr>
            <a:ln>
              <a:noFill/>
            </a:ln>
          </c:spPr>
          <c:trendline>
            <c:spPr>
              <a:ln w="31750">
                <a:solidFill>
                  <a:srgbClr val="C00000"/>
                </a:solidFill>
              </a:ln>
            </c:spPr>
            <c:trendlineType val="poly"/>
            <c:order val="3"/>
            <c:dispRSqr val="0"/>
            <c:dispEq val="0"/>
          </c:trendline>
          <c:cat>
            <c:numRef>
              <c:f>'2'!$U$6:$U$16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90</c:v>
                </c:pt>
                <c:pt idx="3">
                  <c:v>150</c:v>
                </c:pt>
                <c:pt idx="4">
                  <c:v>210</c:v>
                </c:pt>
                <c:pt idx="5">
                  <c:v>270</c:v>
                </c:pt>
                <c:pt idx="6">
                  <c:v>330</c:v>
                </c:pt>
                <c:pt idx="7">
                  <c:v>390</c:v>
                </c:pt>
                <c:pt idx="8">
                  <c:v>450</c:v>
                </c:pt>
                <c:pt idx="9">
                  <c:v>510</c:v>
                </c:pt>
                <c:pt idx="10">
                  <c:v>570</c:v>
                </c:pt>
              </c:numCache>
            </c:numRef>
          </c:cat>
          <c:val>
            <c:numRef>
              <c:f>'2'!$N$6:$N$16</c:f>
              <c:numCache>
                <c:formatCode>General</c:formatCode>
                <c:ptCount val="11"/>
                <c:pt idx="0">
                  <c:v>19.899999999999999</c:v>
                </c:pt>
                <c:pt idx="1">
                  <c:v>20.8</c:v>
                </c:pt>
                <c:pt idx="2">
                  <c:v>26.3</c:v>
                </c:pt>
                <c:pt idx="3">
                  <c:v>28.9</c:v>
                </c:pt>
                <c:pt idx="4">
                  <c:v>31.5</c:v>
                </c:pt>
                <c:pt idx="5">
                  <c:v>31.3</c:v>
                </c:pt>
                <c:pt idx="6">
                  <c:v>32.299999999999997</c:v>
                </c:pt>
                <c:pt idx="7">
                  <c:v>31.8</c:v>
                </c:pt>
                <c:pt idx="8">
                  <c:v>31.5</c:v>
                </c:pt>
                <c:pt idx="9">
                  <c:v>30.2</c:v>
                </c:pt>
                <c:pt idx="10">
                  <c:v>28.1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D1-4901-9CD0-A11B46B39892}"/>
            </c:ext>
          </c:extLst>
        </c:ser>
        <c:ser>
          <c:idx val="2"/>
          <c:order val="2"/>
          <c:tx>
            <c:strRef>
              <c:f>'2'!$Q$5</c:f>
              <c:strCache>
                <c:ptCount val="1"/>
                <c:pt idx="0">
                  <c:v>tз,  °C</c:v>
                </c:pt>
              </c:strCache>
            </c:strRef>
          </c:tx>
          <c:spPr>
            <a:ln>
              <a:noFill/>
            </a:ln>
          </c:spPr>
          <c:trendline>
            <c:spPr>
              <a:ln w="28575">
                <a:solidFill>
                  <a:srgbClr val="92D050"/>
                </a:solidFill>
              </a:ln>
            </c:spPr>
            <c:trendlineType val="poly"/>
            <c:order val="3"/>
            <c:dispRSqr val="0"/>
            <c:dispEq val="0"/>
          </c:trendline>
          <c:cat>
            <c:numRef>
              <c:f>'2'!$U$6:$U$16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90</c:v>
                </c:pt>
                <c:pt idx="3">
                  <c:v>150</c:v>
                </c:pt>
                <c:pt idx="4">
                  <c:v>210</c:v>
                </c:pt>
                <c:pt idx="5">
                  <c:v>270</c:v>
                </c:pt>
                <c:pt idx="6">
                  <c:v>330</c:v>
                </c:pt>
                <c:pt idx="7">
                  <c:v>390</c:v>
                </c:pt>
                <c:pt idx="8">
                  <c:v>450</c:v>
                </c:pt>
                <c:pt idx="9">
                  <c:v>510</c:v>
                </c:pt>
                <c:pt idx="10">
                  <c:v>570</c:v>
                </c:pt>
              </c:numCache>
            </c:numRef>
          </c:cat>
          <c:val>
            <c:numRef>
              <c:f>'2'!$Q$6:$Q$16</c:f>
              <c:numCache>
                <c:formatCode>General</c:formatCode>
                <c:ptCount val="11"/>
                <c:pt idx="0">
                  <c:v>16</c:v>
                </c:pt>
                <c:pt idx="1">
                  <c:v>16.600000000000001</c:v>
                </c:pt>
                <c:pt idx="2">
                  <c:v>19.7</c:v>
                </c:pt>
                <c:pt idx="3">
                  <c:v>20.9</c:v>
                </c:pt>
                <c:pt idx="4">
                  <c:v>20.5</c:v>
                </c:pt>
                <c:pt idx="5">
                  <c:v>21.5</c:v>
                </c:pt>
                <c:pt idx="6">
                  <c:v>22.1</c:v>
                </c:pt>
                <c:pt idx="7">
                  <c:v>23.2</c:v>
                </c:pt>
                <c:pt idx="8">
                  <c:v>22.3</c:v>
                </c:pt>
                <c:pt idx="9">
                  <c:v>22.4</c:v>
                </c:pt>
                <c:pt idx="10">
                  <c:v>19.399999999999999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D1-4901-9CD0-A11B46B3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827840"/>
        <c:axId val="97834112"/>
      </c:lineChart>
      <c:catAx>
        <c:axId val="9782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>
                    <a:latin typeface="Times New Roman"/>
                    <a:cs typeface="Times New Roman"/>
                  </a:rPr>
                  <a:t>τ</a:t>
                </a:r>
                <a:r>
                  <a:rPr lang="uk-UA">
                    <a:latin typeface="Times New Roman"/>
                    <a:cs typeface="Times New Roman"/>
                  </a:rPr>
                  <a:t>,</a:t>
                </a:r>
                <a:r>
                  <a:rPr lang="uk-UA" baseline="0">
                    <a:latin typeface="Times New Roman"/>
                    <a:cs typeface="Times New Roman"/>
                  </a:rPr>
                  <a:t> хв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76123704381905977"/>
              <c:y val="0.8536130177885508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7834112"/>
        <c:crosses val="autoZero"/>
        <c:auto val="1"/>
        <c:lblAlgn val="ctr"/>
        <c:lblOffset val="100"/>
        <c:noMultiLvlLbl val="0"/>
      </c:catAx>
      <c:valAx>
        <c:axId val="97834112"/>
        <c:scaling>
          <c:orientation val="minMax"/>
          <c:min val="1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</a:t>
                </a:r>
                <a:r>
                  <a:rPr lang="uk-UA"/>
                  <a:t>,  </a:t>
                </a:r>
                <a:r>
                  <a:rPr lang="uk-UA" baseline="30000"/>
                  <a:t>0</a:t>
                </a:r>
                <a:r>
                  <a:rPr lang="uk-UA"/>
                  <a:t>С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5.7309942839939808E-2"/>
              <c:y val="1.9093948565180877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9782784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7708479018936294"/>
          <c:y val="0.21167454666556657"/>
          <c:w val="0.22086842613778215"/>
          <c:h val="0.34071537968517523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353785</xdr:colOff>
      <xdr:row>18</xdr:row>
      <xdr:rowOff>54428</xdr:rowOff>
    </xdr:from>
    <xdr:to>
      <xdr:col>13</xdr:col>
      <xdr:colOff>136071</xdr:colOff>
      <xdr:row>33</xdr:row>
      <xdr:rowOff>40822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381000</xdr:colOff>
      <xdr:row>18</xdr:row>
      <xdr:rowOff>54428</xdr:rowOff>
    </xdr:from>
    <xdr:to>
      <xdr:col>21</xdr:col>
      <xdr:colOff>1088571</xdr:colOff>
      <xdr:row>33</xdr:row>
      <xdr:rowOff>40822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18</xdr:row>
      <xdr:rowOff>0</xdr:rowOff>
    </xdr:from>
    <xdr:to>
      <xdr:col>27</xdr:col>
      <xdr:colOff>789215</xdr:colOff>
      <xdr:row>32</xdr:row>
      <xdr:rowOff>231322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36</xdr:row>
      <xdr:rowOff>0</xdr:rowOff>
    </xdr:from>
    <xdr:to>
      <xdr:col>13</xdr:col>
      <xdr:colOff>13607</xdr:colOff>
      <xdr:row>50</xdr:row>
      <xdr:rowOff>231322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36</xdr:row>
      <xdr:rowOff>0</xdr:rowOff>
    </xdr:from>
    <xdr:to>
      <xdr:col>22</xdr:col>
      <xdr:colOff>612321</xdr:colOff>
      <xdr:row>50</xdr:row>
      <xdr:rowOff>231322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36</xdr:row>
      <xdr:rowOff>0</xdr:rowOff>
    </xdr:from>
    <xdr:to>
      <xdr:col>29</xdr:col>
      <xdr:colOff>244928</xdr:colOff>
      <xdr:row>50</xdr:row>
      <xdr:rowOff>231322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204107</xdr:colOff>
      <xdr:row>18</xdr:row>
      <xdr:rowOff>54429</xdr:rowOff>
    </xdr:from>
    <xdr:to>
      <xdr:col>7</xdr:col>
      <xdr:colOff>81643</xdr:colOff>
      <xdr:row>33</xdr:row>
      <xdr:rowOff>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476249</xdr:colOff>
      <xdr:row>18</xdr:row>
      <xdr:rowOff>68035</xdr:rowOff>
    </xdr:from>
    <xdr:to>
      <xdr:col>13</xdr:col>
      <xdr:colOff>258535</xdr:colOff>
      <xdr:row>33</xdr:row>
      <xdr:rowOff>54429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381000</xdr:colOff>
      <xdr:row>18</xdr:row>
      <xdr:rowOff>54428</xdr:rowOff>
    </xdr:from>
    <xdr:to>
      <xdr:col>21</xdr:col>
      <xdr:colOff>1088571</xdr:colOff>
      <xdr:row>33</xdr:row>
      <xdr:rowOff>40822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18</xdr:row>
      <xdr:rowOff>0</xdr:rowOff>
    </xdr:from>
    <xdr:to>
      <xdr:col>27</xdr:col>
      <xdr:colOff>789215</xdr:colOff>
      <xdr:row>32</xdr:row>
      <xdr:rowOff>231322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36</xdr:row>
      <xdr:rowOff>0</xdr:rowOff>
    </xdr:from>
    <xdr:to>
      <xdr:col>13</xdr:col>
      <xdr:colOff>13607</xdr:colOff>
      <xdr:row>50</xdr:row>
      <xdr:rowOff>231322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36</xdr:row>
      <xdr:rowOff>0</xdr:rowOff>
    </xdr:from>
    <xdr:to>
      <xdr:col>22</xdr:col>
      <xdr:colOff>612321</xdr:colOff>
      <xdr:row>50</xdr:row>
      <xdr:rowOff>231322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36</xdr:row>
      <xdr:rowOff>0</xdr:rowOff>
    </xdr:from>
    <xdr:to>
      <xdr:col>29</xdr:col>
      <xdr:colOff>244928</xdr:colOff>
      <xdr:row>50</xdr:row>
      <xdr:rowOff>231322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6</xdr:col>
      <xdr:colOff>789215</xdr:colOff>
      <xdr:row>32</xdr:row>
      <xdr:rowOff>190499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476249</xdr:colOff>
      <xdr:row>17</xdr:row>
      <xdr:rowOff>68035</xdr:rowOff>
    </xdr:from>
    <xdr:to>
      <xdr:col>13</xdr:col>
      <xdr:colOff>258535</xdr:colOff>
      <xdr:row>32</xdr:row>
      <xdr:rowOff>54429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381000</xdr:colOff>
      <xdr:row>17</xdr:row>
      <xdr:rowOff>54428</xdr:rowOff>
    </xdr:from>
    <xdr:to>
      <xdr:col>21</xdr:col>
      <xdr:colOff>1088571</xdr:colOff>
      <xdr:row>32</xdr:row>
      <xdr:rowOff>40822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17</xdr:row>
      <xdr:rowOff>0</xdr:rowOff>
    </xdr:from>
    <xdr:to>
      <xdr:col>27</xdr:col>
      <xdr:colOff>789215</xdr:colOff>
      <xdr:row>31</xdr:row>
      <xdr:rowOff>231322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35</xdr:row>
      <xdr:rowOff>0</xdr:rowOff>
    </xdr:from>
    <xdr:to>
      <xdr:col>13</xdr:col>
      <xdr:colOff>13607</xdr:colOff>
      <xdr:row>49</xdr:row>
      <xdr:rowOff>231322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35</xdr:row>
      <xdr:rowOff>0</xdr:rowOff>
    </xdr:from>
    <xdr:to>
      <xdr:col>22</xdr:col>
      <xdr:colOff>612321</xdr:colOff>
      <xdr:row>49</xdr:row>
      <xdr:rowOff>231322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35</xdr:row>
      <xdr:rowOff>0</xdr:rowOff>
    </xdr:from>
    <xdr:to>
      <xdr:col>29</xdr:col>
      <xdr:colOff>244928</xdr:colOff>
      <xdr:row>49</xdr:row>
      <xdr:rowOff>231322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6</xdr:col>
      <xdr:colOff>789215</xdr:colOff>
      <xdr:row>31</xdr:row>
      <xdr:rowOff>190499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476249</xdr:colOff>
      <xdr:row>17</xdr:row>
      <xdr:rowOff>68035</xdr:rowOff>
    </xdr:from>
    <xdr:to>
      <xdr:col>13</xdr:col>
      <xdr:colOff>258535</xdr:colOff>
      <xdr:row>32</xdr:row>
      <xdr:rowOff>54429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381000</xdr:colOff>
      <xdr:row>17</xdr:row>
      <xdr:rowOff>54428</xdr:rowOff>
    </xdr:from>
    <xdr:to>
      <xdr:col>21</xdr:col>
      <xdr:colOff>1088571</xdr:colOff>
      <xdr:row>32</xdr:row>
      <xdr:rowOff>40822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17</xdr:row>
      <xdr:rowOff>0</xdr:rowOff>
    </xdr:from>
    <xdr:to>
      <xdr:col>27</xdr:col>
      <xdr:colOff>789215</xdr:colOff>
      <xdr:row>31</xdr:row>
      <xdr:rowOff>231322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35</xdr:row>
      <xdr:rowOff>0</xdr:rowOff>
    </xdr:from>
    <xdr:to>
      <xdr:col>13</xdr:col>
      <xdr:colOff>13607</xdr:colOff>
      <xdr:row>49</xdr:row>
      <xdr:rowOff>231322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35</xdr:row>
      <xdr:rowOff>0</xdr:rowOff>
    </xdr:from>
    <xdr:to>
      <xdr:col>22</xdr:col>
      <xdr:colOff>612321</xdr:colOff>
      <xdr:row>49</xdr:row>
      <xdr:rowOff>231322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35</xdr:row>
      <xdr:rowOff>0</xdr:rowOff>
    </xdr:from>
    <xdr:to>
      <xdr:col>29</xdr:col>
      <xdr:colOff>244928</xdr:colOff>
      <xdr:row>49</xdr:row>
      <xdr:rowOff>231322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6</xdr:col>
      <xdr:colOff>789215</xdr:colOff>
      <xdr:row>31</xdr:row>
      <xdr:rowOff>190499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0"/>
  <sheetViews>
    <sheetView zoomScale="70" zoomScaleNormal="70" workbookViewId="0">
      <selection activeCell="AI5" sqref="AI5:AM14"/>
    </sheetView>
  </sheetViews>
  <sheetFormatPr defaultRowHeight="18.75" x14ac:dyDescent="0.3"/>
  <cols>
    <col min="1" max="1" width="13.42578125" style="14" bestFit="1" customWidth="1"/>
    <col min="2" max="2" width="9.28515625" style="14" bestFit="1" customWidth="1"/>
    <col min="3" max="3" width="15.7109375" style="14" customWidth="1"/>
    <col min="4" max="4" width="9.28515625" style="14" bestFit="1" customWidth="1"/>
    <col min="5" max="5" width="15" style="14" customWidth="1"/>
    <col min="6" max="6" width="14.42578125" style="14" customWidth="1"/>
    <col min="7" max="7" width="13.7109375" style="14" customWidth="1"/>
    <col min="8" max="8" width="19.42578125" style="14" customWidth="1"/>
    <col min="9" max="9" width="16.28515625" style="14" customWidth="1"/>
    <col min="10" max="10" width="15.42578125" style="14" customWidth="1"/>
    <col min="11" max="11" width="13.7109375" style="14" customWidth="1"/>
    <col min="12" max="12" width="19" style="14" customWidth="1"/>
    <col min="13" max="13" width="12.42578125" style="14" customWidth="1"/>
    <col min="14" max="14" width="12.85546875" style="14" customWidth="1"/>
    <col min="15" max="15" width="12" style="14" customWidth="1"/>
    <col min="16" max="16" width="12.42578125" style="14" customWidth="1"/>
    <col min="17" max="17" width="9.28515625" style="14" bestFit="1" customWidth="1"/>
    <col min="18" max="18" width="9.28515625" style="14" customWidth="1"/>
    <col min="19" max="19" width="17.28515625" style="14" customWidth="1"/>
    <col min="20" max="20" width="9.140625" style="14"/>
    <col min="21" max="21" width="9.140625" style="14" customWidth="1"/>
    <col min="22" max="22" width="17.7109375" style="14" customWidth="1"/>
    <col min="23" max="23" width="16" style="14" customWidth="1"/>
    <col min="24" max="24" width="22.28515625" style="14" customWidth="1"/>
    <col min="25" max="25" width="20.85546875" style="14" customWidth="1"/>
    <col min="26" max="26" width="21.5703125" style="14" customWidth="1"/>
    <col min="27" max="27" width="16.42578125" style="14" customWidth="1"/>
    <col min="28" max="28" width="20.7109375" style="14" customWidth="1"/>
    <col min="29" max="29" width="13.140625" style="14" customWidth="1"/>
    <col min="30" max="30" width="16.42578125" style="14" customWidth="1"/>
    <col min="31" max="31" width="14.85546875" style="14" customWidth="1"/>
    <col min="32" max="36" width="9.140625" style="14"/>
    <col min="37" max="37" width="12.5703125" style="14" customWidth="1"/>
    <col min="38" max="38" width="11.5703125" style="14" customWidth="1"/>
    <col min="39" max="16384" width="9.140625" style="14"/>
  </cols>
  <sheetData>
    <row r="1" spans="1:39" ht="22.5" x14ac:dyDescent="0.3">
      <c r="A1" s="11">
        <v>42234</v>
      </c>
      <c r="B1" s="12" t="s">
        <v>15</v>
      </c>
      <c r="C1" s="13"/>
      <c r="D1" s="13"/>
      <c r="E1" s="13"/>
      <c r="F1" s="13"/>
      <c r="G1" s="13"/>
      <c r="H1" s="13"/>
      <c r="I1" s="2"/>
      <c r="J1" s="2"/>
      <c r="K1" s="29"/>
      <c r="L1" s="29"/>
      <c r="M1" s="2"/>
      <c r="N1" s="2" t="s">
        <v>19</v>
      </c>
      <c r="O1" s="3">
        <v>0.2</v>
      </c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</row>
    <row r="2" spans="1:39" x14ac:dyDescent="0.3">
      <c r="A2" s="13"/>
      <c r="B2" s="13"/>
      <c r="C2" s="13"/>
      <c r="D2" s="13"/>
      <c r="E2" s="13"/>
      <c r="F2" s="13"/>
      <c r="G2" s="13"/>
      <c r="H2" s="13"/>
      <c r="I2" s="2"/>
      <c r="J2" s="2"/>
      <c r="K2" s="30"/>
      <c r="L2" s="30"/>
      <c r="M2" s="2"/>
      <c r="N2" s="2" t="s">
        <v>20</v>
      </c>
      <c r="O2" s="1">
        <v>15</v>
      </c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</row>
    <row r="3" spans="1:39" x14ac:dyDescent="0.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</row>
    <row r="4" spans="1:39" ht="16.5" customHeight="1" x14ac:dyDescent="0.3">
      <c r="A4" s="41" t="s">
        <v>0</v>
      </c>
      <c r="B4" s="40" t="s">
        <v>1</v>
      </c>
      <c r="C4" s="40"/>
      <c r="D4" s="40"/>
      <c r="E4" s="40" t="s">
        <v>2</v>
      </c>
      <c r="F4" s="40"/>
      <c r="G4" s="40"/>
      <c r="H4" s="15"/>
      <c r="I4" s="40" t="s">
        <v>5</v>
      </c>
      <c r="J4" s="40"/>
      <c r="K4" s="40"/>
      <c r="L4" s="15"/>
      <c r="M4" s="12"/>
      <c r="N4" s="12"/>
      <c r="O4" s="12"/>
      <c r="P4" s="12"/>
      <c r="Q4" s="12"/>
      <c r="R4" s="12"/>
      <c r="S4" s="12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</row>
    <row r="5" spans="1:39" ht="96.75" x14ac:dyDescent="0.3">
      <c r="A5" s="41"/>
      <c r="B5" s="16" t="s">
        <v>4</v>
      </c>
      <c r="C5" s="16" t="s">
        <v>3</v>
      </c>
      <c r="D5" s="16" t="s">
        <v>44</v>
      </c>
      <c r="E5" s="17" t="s">
        <v>31</v>
      </c>
      <c r="F5" s="17" t="s">
        <v>32</v>
      </c>
      <c r="G5" s="17" t="s">
        <v>33</v>
      </c>
      <c r="H5" s="18" t="s">
        <v>34</v>
      </c>
      <c r="I5" s="17" t="s">
        <v>35</v>
      </c>
      <c r="J5" s="17" t="s">
        <v>36</v>
      </c>
      <c r="K5" s="17" t="s">
        <v>37</v>
      </c>
      <c r="L5" s="18" t="s">
        <v>38</v>
      </c>
      <c r="M5" s="17" t="s">
        <v>39</v>
      </c>
      <c r="N5" s="17" t="s">
        <v>40</v>
      </c>
      <c r="O5" s="17" t="s">
        <v>41</v>
      </c>
      <c r="P5" s="17" t="s">
        <v>42</v>
      </c>
      <c r="Q5" s="17" t="s">
        <v>43</v>
      </c>
      <c r="R5" s="39" t="s">
        <v>55</v>
      </c>
      <c r="S5" s="17" t="s">
        <v>16</v>
      </c>
      <c r="T5" s="13"/>
      <c r="U5" s="7" t="s">
        <v>21</v>
      </c>
      <c r="V5" s="7" t="s">
        <v>22</v>
      </c>
      <c r="W5" s="7" t="s">
        <v>23</v>
      </c>
      <c r="X5" s="7" t="s">
        <v>24</v>
      </c>
      <c r="Y5" s="7" t="s">
        <v>25</v>
      </c>
      <c r="Z5" s="7" t="s">
        <v>26</v>
      </c>
      <c r="AA5" s="7" t="s">
        <v>27</v>
      </c>
      <c r="AB5" s="7" t="s">
        <v>28</v>
      </c>
      <c r="AC5" s="7" t="s">
        <v>29</v>
      </c>
      <c r="AD5" s="7" t="s">
        <v>30</v>
      </c>
      <c r="AE5" s="7" t="s">
        <v>45</v>
      </c>
      <c r="AF5" s="7" t="s">
        <v>46</v>
      </c>
      <c r="AI5" s="8" t="s">
        <v>50</v>
      </c>
      <c r="AJ5" s="8" t="s">
        <v>51</v>
      </c>
      <c r="AK5" s="33" t="s">
        <v>47</v>
      </c>
      <c r="AL5" s="33" t="s">
        <v>48</v>
      </c>
      <c r="AM5" s="33" t="s">
        <v>49</v>
      </c>
    </row>
    <row r="6" spans="1:39" x14ac:dyDescent="0.3">
      <c r="A6" s="19" t="s">
        <v>6</v>
      </c>
      <c r="B6" s="12">
        <v>620</v>
      </c>
      <c r="C6" s="12">
        <v>560</v>
      </c>
      <c r="D6" s="12">
        <v>560</v>
      </c>
      <c r="E6" s="20">
        <v>17.36</v>
      </c>
      <c r="F6" s="20">
        <v>18.7</v>
      </c>
      <c r="G6" s="20">
        <v>19.86</v>
      </c>
      <c r="H6" s="21">
        <f>(E6+F6+G6)/3</f>
        <v>18.64</v>
      </c>
      <c r="I6" s="20">
        <v>18.39</v>
      </c>
      <c r="J6" s="20">
        <v>19.899999999999999</v>
      </c>
      <c r="K6" s="20">
        <v>20.54</v>
      </c>
      <c r="L6" s="21">
        <f>(I6+J6+K6)/3</f>
        <v>19.61</v>
      </c>
      <c r="M6" s="20">
        <v>21.5</v>
      </c>
      <c r="N6" s="20">
        <v>28.7</v>
      </c>
      <c r="O6" s="20">
        <v>24.5</v>
      </c>
      <c r="P6" s="20">
        <v>34.4</v>
      </c>
      <c r="Q6" s="20">
        <v>20.399999999999999</v>
      </c>
      <c r="R6" s="20">
        <v>0.31</v>
      </c>
      <c r="S6" s="12" t="s">
        <v>17</v>
      </c>
      <c r="T6" s="13"/>
      <c r="U6" s="8">
        <v>0</v>
      </c>
      <c r="V6" s="28">
        <f t="shared" ref="V6:V14" si="0">4187*AE6*(N6-M6)/$O$1</f>
        <v>0</v>
      </c>
      <c r="W6" s="28">
        <f t="shared" ref="W6:W14" si="1">4187*AF6*(P6-O6)/$O$1</f>
        <v>0</v>
      </c>
      <c r="X6" s="9">
        <f t="shared" ref="X6:X14" si="2">4.187*$O$2*(H6-$H$6)/$O$1</f>
        <v>0</v>
      </c>
      <c r="Y6" s="9">
        <f t="shared" ref="Y6:Y14" si="3">4.187*$O$2*(L6-$L$6)/$O$1</f>
        <v>0</v>
      </c>
      <c r="Z6" s="9">
        <f t="shared" ref="Z6:Z14" si="4">D6*U6*60/1000</f>
        <v>0</v>
      </c>
      <c r="AA6" s="10">
        <f t="shared" ref="AA6:AA14" si="5">V6/D6</f>
        <v>0</v>
      </c>
      <c r="AB6" s="10">
        <f t="shared" ref="AB6:AB14" si="6">W6/D6</f>
        <v>0</v>
      </c>
      <c r="AC6" s="22">
        <v>0</v>
      </c>
      <c r="AD6" s="22">
        <v>0</v>
      </c>
      <c r="AE6" s="34">
        <f t="shared" ref="AE6:AE14" si="7">X6/(300*4.187*$O$2*(N6-M6))</f>
        <v>0</v>
      </c>
      <c r="AF6" s="34">
        <f t="shared" ref="AF6:AF14" si="8">Y6/(300*4.187*$O$2*(P6-O6))</f>
        <v>0</v>
      </c>
      <c r="AI6" s="31">
        <v>0</v>
      </c>
      <c r="AJ6" s="31">
        <v>0</v>
      </c>
      <c r="AK6" s="31">
        <v>0</v>
      </c>
      <c r="AL6" s="31">
        <v>0</v>
      </c>
      <c r="AM6" s="31">
        <v>0</v>
      </c>
    </row>
    <row r="7" spans="1:39" x14ac:dyDescent="0.3">
      <c r="A7" s="19" t="s">
        <v>7</v>
      </c>
      <c r="B7" s="12">
        <v>688</v>
      </c>
      <c r="C7" s="12">
        <v>600</v>
      </c>
      <c r="D7" s="12">
        <v>600</v>
      </c>
      <c r="E7" s="20">
        <v>18.71</v>
      </c>
      <c r="F7" s="20">
        <v>20</v>
      </c>
      <c r="G7" s="20">
        <v>20.87</v>
      </c>
      <c r="H7" s="21">
        <f t="shared" ref="H7:H14" si="9">(E7+F7+G7)/3</f>
        <v>19.86</v>
      </c>
      <c r="I7" s="20">
        <v>19.920000000000002</v>
      </c>
      <c r="J7" s="20">
        <v>20.92</v>
      </c>
      <c r="K7" s="20">
        <v>21.62</v>
      </c>
      <c r="L7" s="21">
        <f t="shared" ref="L7:L14" si="10">(I7+J7+K7)/3</f>
        <v>20.820000000000004</v>
      </c>
      <c r="M7" s="20">
        <v>23.6</v>
      </c>
      <c r="N7" s="20">
        <v>30.2</v>
      </c>
      <c r="O7" s="20">
        <v>27.4</v>
      </c>
      <c r="P7" s="20">
        <v>33.5</v>
      </c>
      <c r="Q7" s="20">
        <v>22.6</v>
      </c>
      <c r="R7" s="20">
        <v>0.44</v>
      </c>
      <c r="S7" s="12"/>
      <c r="T7" s="13"/>
      <c r="U7" s="8">
        <v>30</v>
      </c>
      <c r="V7" s="28">
        <f t="shared" si="0"/>
        <v>425.67833333333289</v>
      </c>
      <c r="W7" s="28">
        <f t="shared" si="1"/>
        <v>422.18916666666814</v>
      </c>
      <c r="X7" s="9">
        <f t="shared" si="2"/>
        <v>383.11049999999966</v>
      </c>
      <c r="Y7" s="9">
        <f t="shared" si="3"/>
        <v>379.97025000000139</v>
      </c>
      <c r="Z7" s="9">
        <f t="shared" si="4"/>
        <v>1080</v>
      </c>
      <c r="AA7" s="10">
        <f t="shared" si="5"/>
        <v>0.70946388888888812</v>
      </c>
      <c r="AB7" s="10">
        <f t="shared" si="6"/>
        <v>0.70364861111111354</v>
      </c>
      <c r="AC7" s="22">
        <f t="shared" ref="AC7:AC14" si="11">X7/Z7</f>
        <v>0.35473194444444411</v>
      </c>
      <c r="AD7" s="22">
        <f t="shared" ref="AD7:AD14" si="12">Y7/Z7</f>
        <v>0.35182430555555683</v>
      </c>
      <c r="AE7" s="34">
        <f t="shared" si="7"/>
        <v>3.0808080808080785E-3</v>
      </c>
      <c r="AF7" s="34">
        <f t="shared" si="8"/>
        <v>3.3060109289617594E-3</v>
      </c>
      <c r="AI7" s="31">
        <f>AI6+(M7-M6)</f>
        <v>2.1000000000000014</v>
      </c>
      <c r="AJ7" s="31">
        <f>AJ6+(N7-N6)</f>
        <v>1.5</v>
      </c>
      <c r="AK7" s="31">
        <f>AK6+(O7-O6)</f>
        <v>2.8999999999999986</v>
      </c>
      <c r="AL7" s="31">
        <f>AL6+(P7-P6)</f>
        <v>-0.89999999999999858</v>
      </c>
      <c r="AM7" s="31">
        <f>AM6+(Q7-Q6)</f>
        <v>2.2000000000000028</v>
      </c>
    </row>
    <row r="8" spans="1:39" x14ac:dyDescent="0.3">
      <c r="A8" s="19" t="s">
        <v>8</v>
      </c>
      <c r="B8" s="12">
        <v>872</v>
      </c>
      <c r="C8" s="12">
        <v>740</v>
      </c>
      <c r="D8" s="12">
        <v>740</v>
      </c>
      <c r="E8" s="20">
        <v>21.75</v>
      </c>
      <c r="F8" s="20">
        <v>22.76</v>
      </c>
      <c r="G8" s="20">
        <v>23.38</v>
      </c>
      <c r="H8" s="21">
        <f t="shared" si="9"/>
        <v>22.63</v>
      </c>
      <c r="I8" s="20">
        <v>22.95</v>
      </c>
      <c r="J8" s="20">
        <v>23.97</v>
      </c>
      <c r="K8" s="20">
        <v>24.4</v>
      </c>
      <c r="L8" s="21">
        <f t="shared" si="10"/>
        <v>23.77333333333333</v>
      </c>
      <c r="M8" s="20">
        <v>30.1</v>
      </c>
      <c r="N8" s="20">
        <v>33.299999999999997</v>
      </c>
      <c r="O8" s="20">
        <v>35.299999999999997</v>
      </c>
      <c r="P8" s="20">
        <v>36</v>
      </c>
      <c r="Q8" s="20">
        <v>28.6</v>
      </c>
      <c r="R8" s="20">
        <v>0.55000000000000004</v>
      </c>
      <c r="S8" s="12"/>
      <c r="T8" s="13"/>
      <c r="U8" s="8">
        <f>U7+60</f>
        <v>90</v>
      </c>
      <c r="V8" s="28">
        <f t="shared" si="0"/>
        <v>1392.1774999999991</v>
      </c>
      <c r="W8" s="28">
        <f t="shared" si="1"/>
        <v>1452.6563888888877</v>
      </c>
      <c r="X8" s="9">
        <f t="shared" si="2"/>
        <v>1252.9597499999995</v>
      </c>
      <c r="Y8" s="9">
        <f t="shared" si="3"/>
        <v>1307.3907499999991</v>
      </c>
      <c r="Z8" s="9">
        <f t="shared" si="4"/>
        <v>3996</v>
      </c>
      <c r="AA8" s="10">
        <f t="shared" si="5"/>
        <v>1.8813209459459448</v>
      </c>
      <c r="AB8" s="10">
        <f t="shared" si="6"/>
        <v>1.9630491741741727</v>
      </c>
      <c r="AC8" s="22">
        <f t="shared" si="11"/>
        <v>0.31355349099099089</v>
      </c>
      <c r="AD8" s="22">
        <f t="shared" si="12"/>
        <v>0.32717486236236215</v>
      </c>
      <c r="AE8" s="34">
        <f t="shared" si="7"/>
        <v>2.0781250000000015E-2</v>
      </c>
      <c r="AF8" s="34">
        <f t="shared" si="8"/>
        <v>9.9126984126983647E-2</v>
      </c>
      <c r="AI8" s="31">
        <f t="shared" ref="AI8:AL14" si="13">AI7+(M8-M7)</f>
        <v>8.6000000000000014</v>
      </c>
      <c r="AJ8" s="31">
        <f t="shared" si="13"/>
        <v>4.5999999999999979</v>
      </c>
      <c r="AK8" s="31">
        <f t="shared" si="13"/>
        <v>10.799999999999997</v>
      </c>
      <c r="AL8" s="31">
        <f t="shared" si="13"/>
        <v>1.6000000000000014</v>
      </c>
      <c r="AM8" s="31">
        <f t="shared" ref="AM8:AM14" si="14">AM7+(Q8-Q7)</f>
        <v>8.2000000000000028</v>
      </c>
    </row>
    <row r="9" spans="1:39" x14ac:dyDescent="0.3">
      <c r="A9" s="19" t="s">
        <v>9</v>
      </c>
      <c r="B9" s="12">
        <v>1050</v>
      </c>
      <c r="C9" s="12">
        <v>870</v>
      </c>
      <c r="D9" s="12">
        <v>870</v>
      </c>
      <c r="E9" s="20">
        <v>24.5</v>
      </c>
      <c r="F9" s="20">
        <v>25.68</v>
      </c>
      <c r="G9" s="20">
        <v>26.4</v>
      </c>
      <c r="H9" s="21">
        <f t="shared" si="9"/>
        <v>25.526666666666667</v>
      </c>
      <c r="I9" s="20">
        <v>25.86</v>
      </c>
      <c r="J9" s="20">
        <v>27</v>
      </c>
      <c r="K9" s="20">
        <v>27.47</v>
      </c>
      <c r="L9" s="21">
        <f t="shared" si="10"/>
        <v>26.776666666666667</v>
      </c>
      <c r="M9" s="20">
        <v>35.200000000000003</v>
      </c>
      <c r="N9" s="20">
        <v>36.700000000000003</v>
      </c>
      <c r="O9" s="20">
        <v>35.299999999999997</v>
      </c>
      <c r="P9" s="20">
        <v>39.1</v>
      </c>
      <c r="Q9" s="20">
        <v>27.2</v>
      </c>
      <c r="R9" s="20">
        <v>0.6</v>
      </c>
      <c r="S9" s="42" t="s">
        <v>18</v>
      </c>
      <c r="T9" s="13"/>
      <c r="U9" s="8">
        <f t="shared" ref="U9:U13" si="15">U8+60</f>
        <v>150</v>
      </c>
      <c r="V9" s="28">
        <f t="shared" si="0"/>
        <v>2402.8727777777772</v>
      </c>
      <c r="W9" s="28">
        <f t="shared" si="1"/>
        <v>2500.5694444444439</v>
      </c>
      <c r="X9" s="9">
        <f t="shared" si="2"/>
        <v>2162.5855000000001</v>
      </c>
      <c r="Y9" s="9">
        <f t="shared" si="3"/>
        <v>2250.5125000000007</v>
      </c>
      <c r="Z9" s="9">
        <f t="shared" si="4"/>
        <v>7830</v>
      </c>
      <c r="AA9" s="10">
        <f t="shared" si="5"/>
        <v>2.7619227330779048</v>
      </c>
      <c r="AB9" s="10">
        <f t="shared" si="6"/>
        <v>2.8742177522349928</v>
      </c>
      <c r="AC9" s="22">
        <f t="shared" si="11"/>
        <v>0.27619227330779056</v>
      </c>
      <c r="AD9" s="22">
        <f t="shared" si="12"/>
        <v>0.28742177522349943</v>
      </c>
      <c r="AE9" s="34">
        <f t="shared" si="7"/>
        <v>7.65185185185185E-2</v>
      </c>
      <c r="AF9" s="34">
        <f t="shared" si="8"/>
        <v>3.1432748538011659E-2</v>
      </c>
      <c r="AI9" s="31">
        <f t="shared" si="13"/>
        <v>13.700000000000003</v>
      </c>
      <c r="AJ9" s="31">
        <f t="shared" si="13"/>
        <v>8.0000000000000036</v>
      </c>
      <c r="AK9" s="31">
        <f t="shared" si="13"/>
        <v>10.799999999999997</v>
      </c>
      <c r="AL9" s="31">
        <f t="shared" si="13"/>
        <v>4.7000000000000028</v>
      </c>
      <c r="AM9" s="31">
        <f t="shared" si="14"/>
        <v>6.8000000000000007</v>
      </c>
    </row>
    <row r="10" spans="1:39" x14ac:dyDescent="0.3">
      <c r="A10" s="19" t="s">
        <v>10</v>
      </c>
      <c r="B10" s="12">
        <v>1100</v>
      </c>
      <c r="C10" s="12">
        <v>720</v>
      </c>
      <c r="D10" s="12">
        <v>730</v>
      </c>
      <c r="E10" s="20">
        <v>27.18</v>
      </c>
      <c r="F10" s="20">
        <v>27.78</v>
      </c>
      <c r="G10" s="20">
        <v>28.38</v>
      </c>
      <c r="H10" s="21">
        <f t="shared" si="9"/>
        <v>27.78</v>
      </c>
      <c r="I10" s="20">
        <v>28.27</v>
      </c>
      <c r="J10" s="20">
        <v>28.64</v>
      </c>
      <c r="K10" s="20">
        <v>28.91</v>
      </c>
      <c r="L10" s="21">
        <f t="shared" si="10"/>
        <v>28.606666666666666</v>
      </c>
      <c r="M10" s="20">
        <v>36.5</v>
      </c>
      <c r="N10" s="20">
        <v>37.299999999999997</v>
      </c>
      <c r="O10" s="20">
        <v>38.6</v>
      </c>
      <c r="P10" s="20">
        <v>38.700000000000003</v>
      </c>
      <c r="Q10" s="20">
        <v>22.5</v>
      </c>
      <c r="R10" s="20">
        <v>0.4</v>
      </c>
      <c r="S10" s="42"/>
      <c r="T10" s="13"/>
      <c r="U10" s="8">
        <f t="shared" si="15"/>
        <v>210</v>
      </c>
      <c r="V10" s="28">
        <f t="shared" si="0"/>
        <v>3189.0983333333324</v>
      </c>
      <c r="W10" s="28">
        <f t="shared" si="1"/>
        <v>3139.0869444444438</v>
      </c>
      <c r="X10" s="9">
        <f t="shared" si="2"/>
        <v>2870.1885000000002</v>
      </c>
      <c r="Y10" s="9">
        <f t="shared" si="3"/>
        <v>2825.1782499999999</v>
      </c>
      <c r="Z10" s="9">
        <f t="shared" si="4"/>
        <v>9198</v>
      </c>
      <c r="AA10" s="10">
        <f t="shared" si="5"/>
        <v>4.3686278538812777</v>
      </c>
      <c r="AB10" s="10">
        <f t="shared" si="6"/>
        <v>4.30011910197869</v>
      </c>
      <c r="AC10" s="22">
        <f t="shared" si="11"/>
        <v>0.31204484670580562</v>
      </c>
      <c r="AD10" s="22">
        <f t="shared" si="12"/>
        <v>0.30715136442704938</v>
      </c>
      <c r="AE10" s="34">
        <f t="shared" si="7"/>
        <v>0.19041666666666732</v>
      </c>
      <c r="AF10" s="34">
        <f t="shared" si="8"/>
        <v>1.4994444444444228</v>
      </c>
      <c r="AI10" s="31">
        <f t="shared" si="13"/>
        <v>15</v>
      </c>
      <c r="AJ10" s="31">
        <f t="shared" si="13"/>
        <v>8.5999999999999979</v>
      </c>
      <c r="AK10" s="31">
        <f t="shared" si="13"/>
        <v>14.100000000000001</v>
      </c>
      <c r="AL10" s="31">
        <f t="shared" si="13"/>
        <v>4.3000000000000043</v>
      </c>
      <c r="AM10" s="31">
        <f t="shared" si="14"/>
        <v>2.1000000000000014</v>
      </c>
    </row>
    <row r="11" spans="1:39" x14ac:dyDescent="0.3">
      <c r="A11" s="19" t="s">
        <v>11</v>
      </c>
      <c r="B11" s="12">
        <v>134</v>
      </c>
      <c r="C11" s="12">
        <v>114</v>
      </c>
      <c r="D11" s="23">
        <v>550</v>
      </c>
      <c r="E11" s="20">
        <v>28.67</v>
      </c>
      <c r="F11" s="20">
        <v>29.11</v>
      </c>
      <c r="G11" s="20">
        <v>29.36</v>
      </c>
      <c r="H11" s="21">
        <f t="shared" si="9"/>
        <v>29.046666666666667</v>
      </c>
      <c r="I11" s="20">
        <v>29.42</v>
      </c>
      <c r="J11" s="20">
        <v>29.56</v>
      </c>
      <c r="K11" s="20">
        <v>29.56</v>
      </c>
      <c r="L11" s="21">
        <f t="shared" si="10"/>
        <v>29.513333333333335</v>
      </c>
      <c r="M11" s="20">
        <v>30.5</v>
      </c>
      <c r="N11" s="20">
        <v>31.5</v>
      </c>
      <c r="O11" s="20">
        <v>30.4</v>
      </c>
      <c r="P11" s="20">
        <v>31.2</v>
      </c>
      <c r="Q11" s="20">
        <v>23.4</v>
      </c>
      <c r="R11" s="20">
        <v>0.63</v>
      </c>
      <c r="S11" s="12"/>
      <c r="T11" s="13"/>
      <c r="U11" s="8">
        <f t="shared" si="15"/>
        <v>270</v>
      </c>
      <c r="V11" s="28">
        <f t="shared" si="0"/>
        <v>3631.0594444444437</v>
      </c>
      <c r="W11" s="28">
        <f t="shared" si="1"/>
        <v>3455.4380555555554</v>
      </c>
      <c r="X11" s="9">
        <f t="shared" si="2"/>
        <v>3267.9535000000001</v>
      </c>
      <c r="Y11" s="9">
        <f t="shared" si="3"/>
        <v>3109.8942500000007</v>
      </c>
      <c r="Z11" s="9">
        <f t="shared" si="4"/>
        <v>8910</v>
      </c>
      <c r="AA11" s="10">
        <f t="shared" si="5"/>
        <v>6.6019262626262609</v>
      </c>
      <c r="AB11" s="10">
        <f t="shared" si="6"/>
        <v>6.282614646464646</v>
      </c>
      <c r="AC11" s="22">
        <f t="shared" si="11"/>
        <v>0.36677368125701459</v>
      </c>
      <c r="AD11" s="22">
        <f t="shared" si="12"/>
        <v>0.34903414702581376</v>
      </c>
      <c r="AE11" s="34">
        <f t="shared" si="7"/>
        <v>0.17344444444444443</v>
      </c>
      <c r="AF11" s="34">
        <f t="shared" si="8"/>
        <v>0.20631944444444425</v>
      </c>
      <c r="AI11" s="31">
        <f t="shared" si="13"/>
        <v>9</v>
      </c>
      <c r="AJ11" s="31">
        <f t="shared" si="13"/>
        <v>2.8000000000000007</v>
      </c>
      <c r="AK11" s="31">
        <f t="shared" si="13"/>
        <v>5.8999999999999986</v>
      </c>
      <c r="AL11" s="31">
        <f t="shared" si="13"/>
        <v>-3.1999999999999993</v>
      </c>
      <c r="AM11" s="31">
        <f t="shared" si="14"/>
        <v>3</v>
      </c>
    </row>
    <row r="12" spans="1:39" x14ac:dyDescent="0.3">
      <c r="A12" s="19" t="s">
        <v>12</v>
      </c>
      <c r="B12" s="12">
        <v>765</v>
      </c>
      <c r="C12" s="12">
        <v>365</v>
      </c>
      <c r="D12" s="12">
        <v>365</v>
      </c>
      <c r="E12" s="20">
        <v>29.26</v>
      </c>
      <c r="F12" s="20">
        <v>29.7</v>
      </c>
      <c r="G12" s="20">
        <v>30.4</v>
      </c>
      <c r="H12" s="21">
        <f t="shared" si="9"/>
        <v>29.786666666666665</v>
      </c>
      <c r="I12" s="20">
        <v>29.71</v>
      </c>
      <c r="J12" s="20">
        <v>30.07</v>
      </c>
      <c r="K12" s="20">
        <v>30.44</v>
      </c>
      <c r="L12" s="21">
        <f t="shared" si="10"/>
        <v>30.073333333333334</v>
      </c>
      <c r="M12" s="20">
        <v>36.299999999999997</v>
      </c>
      <c r="N12" s="20">
        <v>34.1</v>
      </c>
      <c r="O12" s="20">
        <v>39.5</v>
      </c>
      <c r="P12" s="20">
        <v>33.5</v>
      </c>
      <c r="Q12" s="20">
        <v>27.2</v>
      </c>
      <c r="R12" s="20">
        <v>0.37</v>
      </c>
      <c r="S12" s="12"/>
      <c r="T12" s="13"/>
      <c r="U12" s="8">
        <f t="shared" si="15"/>
        <v>330</v>
      </c>
      <c r="V12" s="28">
        <f t="shared" si="0"/>
        <v>3889.257777777776</v>
      </c>
      <c r="W12" s="28">
        <f t="shared" si="1"/>
        <v>3650.8313888888879</v>
      </c>
      <c r="X12" s="9">
        <f t="shared" si="2"/>
        <v>3500.3319999999994</v>
      </c>
      <c r="Y12" s="9">
        <f t="shared" si="3"/>
        <v>3285.7482500000006</v>
      </c>
      <c r="Z12" s="9">
        <f t="shared" si="4"/>
        <v>7227</v>
      </c>
      <c r="AA12" s="10">
        <f t="shared" si="5"/>
        <v>10.655500761035002</v>
      </c>
      <c r="AB12" s="10">
        <f t="shared" si="6"/>
        <v>10.002277777777776</v>
      </c>
      <c r="AC12" s="22">
        <f t="shared" si="11"/>
        <v>0.48434094368340935</v>
      </c>
      <c r="AD12" s="22">
        <f t="shared" si="12"/>
        <v>0.45464898989899</v>
      </c>
      <c r="AE12" s="34">
        <f t="shared" si="7"/>
        <v>-8.4444444444444572E-2</v>
      </c>
      <c r="AF12" s="34">
        <f t="shared" si="8"/>
        <v>-2.9064814814814811E-2</v>
      </c>
      <c r="AI12" s="31">
        <f t="shared" si="13"/>
        <v>14.799999999999997</v>
      </c>
      <c r="AJ12" s="31">
        <f t="shared" si="13"/>
        <v>5.4000000000000021</v>
      </c>
      <c r="AK12" s="31">
        <f t="shared" si="13"/>
        <v>15</v>
      </c>
      <c r="AL12" s="31">
        <f t="shared" si="13"/>
        <v>-0.89999999999999858</v>
      </c>
      <c r="AM12" s="31">
        <f t="shared" si="14"/>
        <v>6.8000000000000007</v>
      </c>
    </row>
    <row r="13" spans="1:39" x14ac:dyDescent="0.3">
      <c r="A13" s="19" t="s">
        <v>13</v>
      </c>
      <c r="B13" s="12">
        <v>183</v>
      </c>
      <c r="C13" s="12">
        <v>280</v>
      </c>
      <c r="D13" s="12">
        <v>280</v>
      </c>
      <c r="E13" s="20">
        <v>29.74</v>
      </c>
      <c r="F13" s="20">
        <v>29.98</v>
      </c>
      <c r="G13" s="20">
        <v>30.18</v>
      </c>
      <c r="H13" s="21">
        <f t="shared" si="9"/>
        <v>29.966666666666669</v>
      </c>
      <c r="I13" s="20">
        <v>29.93</v>
      </c>
      <c r="J13" s="20">
        <v>30.18</v>
      </c>
      <c r="K13" s="20">
        <v>30.83</v>
      </c>
      <c r="L13" s="21">
        <f t="shared" si="10"/>
        <v>30.313333333333333</v>
      </c>
      <c r="M13" s="20">
        <v>34.200000000000003</v>
      </c>
      <c r="N13" s="20">
        <v>30.6</v>
      </c>
      <c r="O13" s="20">
        <v>35.6</v>
      </c>
      <c r="P13" s="20">
        <v>30.1</v>
      </c>
      <c r="Q13" s="20">
        <v>27.3</v>
      </c>
      <c r="R13" s="20">
        <v>0.75</v>
      </c>
      <c r="S13" s="12"/>
      <c r="T13" s="13"/>
      <c r="U13" s="8">
        <f t="shared" si="15"/>
        <v>390</v>
      </c>
      <c r="V13" s="28">
        <f t="shared" si="0"/>
        <v>3952.0627777777772</v>
      </c>
      <c r="W13" s="28">
        <f t="shared" si="1"/>
        <v>3734.5713888888881</v>
      </c>
      <c r="X13" s="9">
        <f t="shared" si="2"/>
        <v>3556.8565000000003</v>
      </c>
      <c r="Y13" s="9">
        <f t="shared" si="3"/>
        <v>3361.1142500000005</v>
      </c>
      <c r="Z13" s="9">
        <f t="shared" si="4"/>
        <v>6552</v>
      </c>
      <c r="AA13" s="10">
        <f t="shared" si="5"/>
        <v>14.114509920634919</v>
      </c>
      <c r="AB13" s="10">
        <f t="shared" si="6"/>
        <v>13.337754960317458</v>
      </c>
      <c r="AC13" s="22">
        <f t="shared" si="11"/>
        <v>0.54286576617826621</v>
      </c>
      <c r="AD13" s="22">
        <f t="shared" si="12"/>
        <v>0.51299057539682547</v>
      </c>
      <c r="AE13" s="34">
        <f t="shared" si="7"/>
        <v>-5.2438271604938247E-2</v>
      </c>
      <c r="AF13" s="34">
        <f t="shared" si="8"/>
        <v>-3.2434343434343434E-2</v>
      </c>
      <c r="AI13" s="31">
        <f t="shared" si="13"/>
        <v>12.700000000000003</v>
      </c>
      <c r="AJ13" s="31">
        <f t="shared" si="13"/>
        <v>1.9000000000000021</v>
      </c>
      <c r="AK13" s="31">
        <f t="shared" si="13"/>
        <v>11.100000000000001</v>
      </c>
      <c r="AL13" s="31">
        <f t="shared" si="13"/>
        <v>-4.2999999999999972</v>
      </c>
      <c r="AM13" s="31">
        <f t="shared" si="14"/>
        <v>6.9000000000000021</v>
      </c>
    </row>
    <row r="14" spans="1:39" x14ac:dyDescent="0.3">
      <c r="A14" s="19" t="s">
        <v>14</v>
      </c>
      <c r="B14" s="12">
        <v>49</v>
      </c>
      <c r="C14" s="12">
        <v>90</v>
      </c>
      <c r="D14" s="12">
        <v>90</v>
      </c>
      <c r="E14" s="20">
        <v>29.48</v>
      </c>
      <c r="F14" s="20">
        <v>29.46</v>
      </c>
      <c r="G14" s="20">
        <v>29.23</v>
      </c>
      <c r="H14" s="21">
        <f t="shared" si="9"/>
        <v>29.39</v>
      </c>
      <c r="I14" s="20">
        <v>29.14</v>
      </c>
      <c r="J14" s="20">
        <v>29.32</v>
      </c>
      <c r="K14" s="20">
        <v>29.18</v>
      </c>
      <c r="L14" s="21">
        <f t="shared" si="10"/>
        <v>29.213333333333335</v>
      </c>
      <c r="M14" s="20">
        <v>23.9</v>
      </c>
      <c r="N14" s="20">
        <v>24.9</v>
      </c>
      <c r="O14" s="20">
        <v>23.8</v>
      </c>
      <c r="P14" s="20">
        <v>29.4</v>
      </c>
      <c r="Q14" s="20">
        <v>29.4</v>
      </c>
      <c r="R14" s="20">
        <v>0.34</v>
      </c>
      <c r="S14" s="12"/>
      <c r="T14" s="13"/>
      <c r="U14" s="8">
        <v>510</v>
      </c>
      <c r="V14" s="28">
        <f t="shared" si="0"/>
        <v>3750.8541666666661</v>
      </c>
      <c r="W14" s="28">
        <f t="shared" si="1"/>
        <v>3350.7630555555556</v>
      </c>
      <c r="X14" s="9">
        <f t="shared" si="2"/>
        <v>3375.7687500000002</v>
      </c>
      <c r="Y14" s="9">
        <f t="shared" si="3"/>
        <v>3015.6867500000008</v>
      </c>
      <c r="Z14" s="9">
        <f t="shared" si="4"/>
        <v>2754</v>
      </c>
      <c r="AA14" s="10">
        <f t="shared" si="5"/>
        <v>41.676157407407402</v>
      </c>
      <c r="AB14" s="10">
        <f t="shared" si="6"/>
        <v>37.230700617283951</v>
      </c>
      <c r="AC14" s="22">
        <f t="shared" si="11"/>
        <v>1.2257693355119825</v>
      </c>
      <c r="AD14" s="22">
        <f t="shared" si="12"/>
        <v>1.0950206063907046</v>
      </c>
      <c r="AE14" s="34">
        <f t="shared" si="7"/>
        <v>0.17916666666666664</v>
      </c>
      <c r="AF14" s="34">
        <f t="shared" si="8"/>
        <v>2.8581349206349218E-2</v>
      </c>
      <c r="AI14" s="31">
        <f t="shared" si="13"/>
        <v>2.3999999999999986</v>
      </c>
      <c r="AJ14" s="31">
        <f t="shared" si="13"/>
        <v>-3.8000000000000007</v>
      </c>
      <c r="AK14" s="31">
        <f t="shared" si="13"/>
        <v>-0.69999999999999929</v>
      </c>
      <c r="AL14" s="31">
        <f t="shared" si="13"/>
        <v>-5</v>
      </c>
      <c r="AM14" s="31">
        <f t="shared" si="14"/>
        <v>9</v>
      </c>
    </row>
    <row r="15" spans="1:39" x14ac:dyDescent="0.3">
      <c r="A15" s="24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25"/>
      <c r="R15" s="25"/>
      <c r="S15" s="13"/>
      <c r="T15" s="13"/>
      <c r="U15" s="4"/>
      <c r="V15" s="5"/>
      <c r="W15" s="5"/>
      <c r="X15" s="5"/>
      <c r="Y15" s="5"/>
      <c r="Z15" s="6"/>
      <c r="AA15" s="6"/>
      <c r="AB15" s="6"/>
      <c r="AC15" s="13"/>
      <c r="AD15" s="13"/>
      <c r="AE15" s="13"/>
      <c r="AI15" s="32"/>
      <c r="AJ15" s="32"/>
      <c r="AK15" s="32"/>
      <c r="AL15" s="32"/>
      <c r="AM15" s="13"/>
    </row>
    <row r="16" spans="1:39" x14ac:dyDescent="0.3">
      <c r="A16" s="24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4"/>
      <c r="V16" s="5"/>
      <c r="W16" s="5"/>
      <c r="X16" s="5"/>
      <c r="Y16" s="5"/>
      <c r="Z16" s="6"/>
      <c r="AA16" s="6"/>
      <c r="AB16" s="6"/>
      <c r="AC16" s="13"/>
      <c r="AD16" s="13"/>
      <c r="AE16" s="13"/>
    </row>
    <row r="17" spans="1:31" x14ac:dyDescent="0.3">
      <c r="A17" s="24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4"/>
      <c r="V17" s="5"/>
      <c r="W17" s="5"/>
      <c r="X17" s="5"/>
      <c r="Y17" s="5"/>
      <c r="Z17" s="6"/>
      <c r="AA17" s="6"/>
      <c r="AB17" s="6"/>
      <c r="AC17" s="13"/>
      <c r="AD17" s="13"/>
      <c r="AE17" s="13"/>
    </row>
    <row r="18" spans="1:31" x14ac:dyDescent="0.3">
      <c r="A18" s="24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4"/>
      <c r="V18" s="5"/>
      <c r="W18" s="5"/>
      <c r="X18" s="5"/>
      <c r="Y18" s="5"/>
      <c r="Z18" s="6"/>
      <c r="AA18" s="6"/>
      <c r="AB18" s="6"/>
      <c r="AC18" s="13"/>
      <c r="AD18" s="13"/>
      <c r="AE18" s="13"/>
    </row>
    <row r="19" spans="1:31" x14ac:dyDescent="0.3">
      <c r="A19" s="24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</row>
    <row r="20" spans="1:31" x14ac:dyDescent="0.3">
      <c r="A20" s="24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</row>
    <row r="21" spans="1:31" x14ac:dyDescent="0.3">
      <c r="A21" s="24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</row>
    <row r="22" spans="1:31" x14ac:dyDescent="0.3">
      <c r="A22" s="24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</row>
    <row r="23" spans="1:31" x14ac:dyDescent="0.3">
      <c r="A23" s="24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</row>
    <row r="24" spans="1:31" x14ac:dyDescent="0.3">
      <c r="A24" s="24"/>
      <c r="B24" s="13"/>
      <c r="C24" s="13"/>
      <c r="D24" s="13"/>
      <c r="E24" s="13"/>
      <c r="F24" s="13"/>
      <c r="G24" s="13"/>
    </row>
    <row r="25" spans="1:31" x14ac:dyDescent="0.3">
      <c r="A25" s="13"/>
      <c r="B25" s="13"/>
      <c r="C25" s="13"/>
      <c r="D25" s="13"/>
      <c r="E25" s="13"/>
      <c r="F25" s="13"/>
      <c r="G25" s="13"/>
    </row>
    <row r="26" spans="1:31" x14ac:dyDescent="0.3">
      <c r="A26" s="13"/>
      <c r="B26" s="13"/>
      <c r="C26" s="13"/>
      <c r="D26" s="13"/>
      <c r="E26" s="13"/>
      <c r="F26" s="13"/>
      <c r="G26" s="13"/>
    </row>
    <row r="27" spans="1:31" x14ac:dyDescent="0.3">
      <c r="A27" s="13"/>
      <c r="B27" s="13"/>
      <c r="C27" s="13"/>
      <c r="D27" s="13"/>
      <c r="E27" s="13"/>
      <c r="F27" s="13"/>
      <c r="G27" s="13"/>
    </row>
    <row r="28" spans="1:31" x14ac:dyDescent="0.3">
      <c r="A28" s="13"/>
      <c r="B28" s="13"/>
      <c r="C28" s="13"/>
      <c r="D28" s="13"/>
      <c r="E28" s="13"/>
      <c r="F28" s="13"/>
      <c r="G28" s="13"/>
    </row>
    <row r="29" spans="1:31" x14ac:dyDescent="0.3">
      <c r="A29" s="13"/>
      <c r="B29" s="13"/>
      <c r="C29" s="13"/>
      <c r="D29" s="13"/>
      <c r="E29" s="13"/>
      <c r="F29" s="13"/>
      <c r="G29" s="13"/>
    </row>
    <row r="30" spans="1:31" x14ac:dyDescent="0.3">
      <c r="A30" s="13"/>
      <c r="B30" s="13"/>
      <c r="C30" s="13"/>
      <c r="D30" s="13"/>
      <c r="E30" s="13"/>
      <c r="F30" s="13"/>
      <c r="G30" s="13"/>
    </row>
  </sheetData>
  <mergeCells count="5">
    <mergeCell ref="B4:D4"/>
    <mergeCell ref="E4:G4"/>
    <mergeCell ref="I4:K4"/>
    <mergeCell ref="A4:A5"/>
    <mergeCell ref="S9:S1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0"/>
  <sheetViews>
    <sheetView tabSelected="1" topLeftCell="P1" zoomScale="70" zoomScaleNormal="70" workbookViewId="0">
      <selection activeCell="AF5" sqref="AF5"/>
    </sheetView>
  </sheetViews>
  <sheetFormatPr defaultRowHeight="18.75" x14ac:dyDescent="0.3"/>
  <cols>
    <col min="1" max="1" width="13.42578125" style="14" bestFit="1" customWidth="1"/>
    <col min="2" max="2" width="9.28515625" style="14" bestFit="1" customWidth="1"/>
    <col min="3" max="3" width="15.7109375" style="14" customWidth="1"/>
    <col min="4" max="4" width="9.28515625" style="14" bestFit="1" customWidth="1"/>
    <col min="5" max="5" width="15" style="14" customWidth="1"/>
    <col min="6" max="6" width="14.42578125" style="14" customWidth="1"/>
    <col min="7" max="7" width="13.7109375" style="14" customWidth="1"/>
    <col min="8" max="8" width="19.42578125" style="14" customWidth="1"/>
    <col min="9" max="9" width="16.28515625" style="14" customWidth="1"/>
    <col min="10" max="10" width="15.42578125" style="14" customWidth="1"/>
    <col min="11" max="11" width="13.7109375" style="14" customWidth="1"/>
    <col min="12" max="12" width="19" style="14" customWidth="1"/>
    <col min="13" max="13" width="12.42578125" style="14" customWidth="1"/>
    <col min="14" max="14" width="12.85546875" style="14" customWidth="1"/>
    <col min="15" max="15" width="12" style="14" customWidth="1"/>
    <col min="16" max="16" width="12.42578125" style="14" customWidth="1"/>
    <col min="17" max="17" width="9.28515625" style="14" bestFit="1" customWidth="1"/>
    <col min="18" max="18" width="9.28515625" style="14" customWidth="1"/>
    <col min="19" max="19" width="17.28515625" style="14" customWidth="1"/>
    <col min="20" max="20" width="9.140625" style="14"/>
    <col min="21" max="21" width="9.140625" style="14" customWidth="1"/>
    <col min="22" max="22" width="18.7109375" style="14" customWidth="1"/>
    <col min="23" max="23" width="16" style="14" customWidth="1"/>
    <col min="24" max="24" width="22.28515625" style="14" customWidth="1"/>
    <col min="25" max="25" width="20.85546875" style="14" customWidth="1"/>
    <col min="26" max="26" width="21.5703125" style="14" customWidth="1"/>
    <col min="27" max="27" width="16.42578125" style="14" customWidth="1"/>
    <col min="28" max="28" width="20.7109375" style="14" customWidth="1"/>
    <col min="29" max="29" width="13.140625" style="14" customWidth="1"/>
    <col min="30" max="30" width="16.42578125" style="14" customWidth="1"/>
    <col min="31" max="31" width="14.85546875" style="14" customWidth="1"/>
    <col min="32" max="36" width="9.140625" style="14"/>
    <col min="37" max="37" width="12.5703125" style="14" customWidth="1"/>
    <col min="38" max="38" width="11.5703125" style="14" customWidth="1"/>
    <col min="39" max="16384" width="9.140625" style="14"/>
  </cols>
  <sheetData>
    <row r="1" spans="1:39" ht="22.5" x14ac:dyDescent="0.3">
      <c r="A1" s="11">
        <v>42235</v>
      </c>
      <c r="B1" s="12" t="s">
        <v>15</v>
      </c>
      <c r="C1" s="13"/>
      <c r="D1" s="13"/>
      <c r="E1" s="13"/>
      <c r="F1" s="13"/>
      <c r="G1" s="13"/>
      <c r="H1" s="13"/>
      <c r="I1" s="2"/>
      <c r="J1" s="2"/>
      <c r="K1" s="29"/>
      <c r="L1" s="29"/>
      <c r="M1" s="2"/>
      <c r="N1" s="2" t="s">
        <v>19</v>
      </c>
      <c r="O1" s="3">
        <v>0.2</v>
      </c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</row>
    <row r="2" spans="1:39" x14ac:dyDescent="0.3">
      <c r="A2" s="13"/>
      <c r="B2" s="13"/>
      <c r="C2" s="13"/>
      <c r="D2" s="13"/>
      <c r="E2" s="13"/>
      <c r="F2" s="13"/>
      <c r="G2" s="13"/>
      <c r="H2" s="13"/>
      <c r="I2" s="2"/>
      <c r="J2" s="2"/>
      <c r="K2" s="30"/>
      <c r="L2" s="30"/>
      <c r="M2" s="2"/>
      <c r="N2" s="2" t="s">
        <v>20</v>
      </c>
      <c r="O2" s="1">
        <v>15</v>
      </c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</row>
    <row r="3" spans="1:39" x14ac:dyDescent="0.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</row>
    <row r="4" spans="1:39" ht="16.5" customHeight="1" x14ac:dyDescent="0.3">
      <c r="A4" s="41" t="s">
        <v>0</v>
      </c>
      <c r="B4" s="40" t="s">
        <v>1</v>
      </c>
      <c r="C4" s="40"/>
      <c r="D4" s="40"/>
      <c r="E4" s="40" t="s">
        <v>2</v>
      </c>
      <c r="F4" s="40"/>
      <c r="G4" s="40"/>
      <c r="H4" s="15"/>
      <c r="I4" s="40" t="s">
        <v>5</v>
      </c>
      <c r="J4" s="40"/>
      <c r="K4" s="40"/>
      <c r="L4" s="15"/>
      <c r="M4" s="12"/>
      <c r="N4" s="12"/>
      <c r="O4" s="12"/>
      <c r="P4" s="12"/>
      <c r="Q4" s="12"/>
      <c r="R4" s="12"/>
      <c r="S4" s="12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</row>
    <row r="5" spans="1:39" ht="96.75" x14ac:dyDescent="0.3">
      <c r="A5" s="41"/>
      <c r="B5" s="16" t="s">
        <v>4</v>
      </c>
      <c r="C5" s="16" t="s">
        <v>3</v>
      </c>
      <c r="D5" s="16" t="s">
        <v>44</v>
      </c>
      <c r="E5" s="17" t="s">
        <v>31</v>
      </c>
      <c r="F5" s="17" t="s">
        <v>32</v>
      </c>
      <c r="G5" s="17" t="s">
        <v>33</v>
      </c>
      <c r="H5" s="18" t="s">
        <v>34</v>
      </c>
      <c r="I5" s="17" t="s">
        <v>35</v>
      </c>
      <c r="J5" s="17" t="s">
        <v>36</v>
      </c>
      <c r="K5" s="17" t="s">
        <v>37</v>
      </c>
      <c r="L5" s="18" t="s">
        <v>38</v>
      </c>
      <c r="M5" s="17" t="s">
        <v>39</v>
      </c>
      <c r="N5" s="17" t="s">
        <v>40</v>
      </c>
      <c r="O5" s="17" t="s">
        <v>41</v>
      </c>
      <c r="P5" s="17" t="s">
        <v>42</v>
      </c>
      <c r="Q5" s="17" t="s">
        <v>43</v>
      </c>
      <c r="R5" s="27" t="s">
        <v>55</v>
      </c>
      <c r="S5" s="17" t="s">
        <v>16</v>
      </c>
      <c r="T5" s="13"/>
      <c r="U5" s="7" t="s">
        <v>21</v>
      </c>
      <c r="V5" s="7" t="s">
        <v>22</v>
      </c>
      <c r="W5" s="7" t="s">
        <v>23</v>
      </c>
      <c r="X5" s="7" t="s">
        <v>24</v>
      </c>
      <c r="Y5" s="7" t="s">
        <v>25</v>
      </c>
      <c r="Z5" s="7" t="s">
        <v>26</v>
      </c>
      <c r="AA5" s="7" t="s">
        <v>27</v>
      </c>
      <c r="AB5" s="7" t="s">
        <v>28</v>
      </c>
      <c r="AC5" s="7" t="s">
        <v>29</v>
      </c>
      <c r="AD5" s="7" t="s">
        <v>30</v>
      </c>
      <c r="AE5" s="7" t="s">
        <v>45</v>
      </c>
      <c r="AF5" s="7" t="s">
        <v>46</v>
      </c>
      <c r="AI5" s="8" t="s">
        <v>50</v>
      </c>
      <c r="AJ5" s="8" t="s">
        <v>51</v>
      </c>
      <c r="AK5" s="33" t="s">
        <v>47</v>
      </c>
      <c r="AL5" s="33" t="s">
        <v>48</v>
      </c>
      <c r="AM5" s="33" t="s">
        <v>49</v>
      </c>
    </row>
    <row r="6" spans="1:39" x14ac:dyDescent="0.3">
      <c r="A6" s="19" t="s">
        <v>52</v>
      </c>
      <c r="B6" s="12">
        <v>403</v>
      </c>
      <c r="C6" s="12">
        <v>233</v>
      </c>
      <c r="D6" s="12">
        <v>233</v>
      </c>
      <c r="E6" s="20">
        <v>15.62</v>
      </c>
      <c r="F6" s="20">
        <v>15.62</v>
      </c>
      <c r="G6" s="20">
        <v>15.76</v>
      </c>
      <c r="H6" s="21">
        <f>(E6+F6+G6)/3</f>
        <v>15.666666666666666</v>
      </c>
      <c r="I6" s="20">
        <v>15.94</v>
      </c>
      <c r="J6" s="20">
        <v>15.88</v>
      </c>
      <c r="K6" s="20">
        <v>15.61</v>
      </c>
      <c r="L6" s="21">
        <f>(I6+J6+K6)/3</f>
        <v>15.81</v>
      </c>
      <c r="M6" s="21">
        <v>16</v>
      </c>
      <c r="N6" s="20">
        <v>19.899999999999999</v>
      </c>
      <c r="O6" s="20">
        <v>15.7</v>
      </c>
      <c r="P6" s="20">
        <v>19.3</v>
      </c>
      <c r="Q6" s="20">
        <v>16</v>
      </c>
      <c r="R6" s="20">
        <v>0.2</v>
      </c>
      <c r="S6" s="12"/>
      <c r="T6" s="13"/>
      <c r="U6" s="8">
        <v>0</v>
      </c>
      <c r="V6" s="28">
        <f>4187*AE6*(M6-N6)/$O$1</f>
        <v>0</v>
      </c>
      <c r="W6" s="28">
        <f t="shared" ref="W6:W16" si="0">4187*AF6*(P6-O6)/$O$1</f>
        <v>0</v>
      </c>
      <c r="X6" s="9">
        <f t="shared" ref="X6:X14" si="1">4.187*$O$2*(H6-$H$6)/$O$1</f>
        <v>0</v>
      </c>
      <c r="Y6" s="9">
        <f t="shared" ref="Y6" si="2">4.187*$O$2*(M6-$M$6)/$O$1</f>
        <v>0</v>
      </c>
      <c r="Z6" s="9">
        <f t="shared" ref="Z6:Z14" si="3">D6*U6*60/1000</f>
        <v>0</v>
      </c>
      <c r="AA6" s="10">
        <f t="shared" ref="AA6:AA14" si="4">V6/D6</f>
        <v>0</v>
      </c>
      <c r="AB6" s="10">
        <f t="shared" ref="AB6:AB16" si="5">W6/D6</f>
        <v>0</v>
      </c>
      <c r="AC6" s="22">
        <v>0</v>
      </c>
      <c r="AD6" s="22">
        <v>0</v>
      </c>
      <c r="AE6" s="34">
        <f>X6/(300*4.187*$O$2*(M6-N6))</f>
        <v>0</v>
      </c>
      <c r="AF6" s="34">
        <f t="shared" ref="AF6:AF16" si="6">Y6/(300*4.187*$O$2*(P6-O6))</f>
        <v>0</v>
      </c>
      <c r="AI6" s="31">
        <v>0</v>
      </c>
      <c r="AJ6" s="31">
        <v>0</v>
      </c>
      <c r="AK6" s="31">
        <v>0</v>
      </c>
      <c r="AL6" s="31">
        <v>0</v>
      </c>
      <c r="AM6" s="31">
        <v>0</v>
      </c>
    </row>
    <row r="7" spans="1:39" x14ac:dyDescent="0.3">
      <c r="A7" s="19" t="s">
        <v>53</v>
      </c>
      <c r="B7" s="12">
        <v>535</v>
      </c>
      <c r="C7" s="12">
        <v>349</v>
      </c>
      <c r="D7" s="12">
        <v>349</v>
      </c>
      <c r="E7" s="20">
        <v>15.56</v>
      </c>
      <c r="F7" s="20">
        <v>15.6</v>
      </c>
      <c r="G7" s="20">
        <v>15.86</v>
      </c>
      <c r="H7" s="21">
        <f t="shared" ref="H7:H16" si="7">(E7+F7+G7)/3</f>
        <v>15.673333333333332</v>
      </c>
      <c r="I7" s="20">
        <v>15.95</v>
      </c>
      <c r="J7" s="20">
        <v>16.07</v>
      </c>
      <c r="K7" s="20">
        <v>16.82</v>
      </c>
      <c r="L7" s="21">
        <f t="shared" ref="L7:L16" si="8">(I7+J7+K7)/3</f>
        <v>16.279999999999998</v>
      </c>
      <c r="M7" s="21">
        <v>16.5</v>
      </c>
      <c r="N7" s="20">
        <v>20.8</v>
      </c>
      <c r="O7" s="20">
        <v>19</v>
      </c>
      <c r="P7" s="20">
        <v>19.3</v>
      </c>
      <c r="Q7" s="20">
        <v>16.600000000000001</v>
      </c>
      <c r="R7" s="20">
        <v>0.35</v>
      </c>
      <c r="S7" s="12"/>
      <c r="T7" s="13"/>
      <c r="U7" s="8">
        <v>30</v>
      </c>
      <c r="V7" s="28">
        <f t="shared" ref="V7:V16" si="9">4187*AE7*(M7-N7)/$O$1</f>
        <v>2.3261111111108548</v>
      </c>
      <c r="W7" s="28">
        <f t="shared" si="0"/>
        <v>163.99083333333229</v>
      </c>
      <c r="X7" s="9">
        <f t="shared" si="1"/>
        <v>2.0934999999997697</v>
      </c>
      <c r="Y7" s="9">
        <f>4.187*$O$2*(L7-$L$6)/$O$1</f>
        <v>147.59174999999908</v>
      </c>
      <c r="Z7" s="9">
        <f t="shared" si="3"/>
        <v>628.20000000000005</v>
      </c>
      <c r="AA7" s="10">
        <f t="shared" si="4"/>
        <v>6.6650748169365471E-3</v>
      </c>
      <c r="AB7" s="10">
        <f t="shared" si="5"/>
        <v>0.46988777459407532</v>
      </c>
      <c r="AC7" s="22">
        <f t="shared" ref="AC7:AC16" si="10">X7/Z7</f>
        <v>3.3325374084682735E-3</v>
      </c>
      <c r="AD7" s="22">
        <f t="shared" ref="AD7:AD16" si="11">Y7/Z7</f>
        <v>0.23494388729703769</v>
      </c>
      <c r="AE7" s="34">
        <f t="shared" ref="AE7:AE16" si="12">X7/(300*4.187*$O$2*(M7-N7))</f>
        <v>-2.5839793281650897E-5</v>
      </c>
      <c r="AF7" s="34">
        <f t="shared" si="6"/>
        <v>2.6111111111110884E-2</v>
      </c>
      <c r="AI7" s="31">
        <f t="shared" ref="AI7:AI14" si="13">AI6+(N7-N6)</f>
        <v>0.90000000000000213</v>
      </c>
      <c r="AJ7" s="31">
        <f>AJ6+(N7-N6)</f>
        <v>0.90000000000000213</v>
      </c>
      <c r="AK7" s="31">
        <f>AK6+(O7-O6)</f>
        <v>3.3000000000000007</v>
      </c>
      <c r="AL7" s="31">
        <f>AL6+(P7-P6)</f>
        <v>0</v>
      </c>
      <c r="AM7" s="31">
        <f>AM6+(Q7-Q6)</f>
        <v>0.60000000000000142</v>
      </c>
    </row>
    <row r="8" spans="1:39" x14ac:dyDescent="0.3">
      <c r="A8" s="19" t="s">
        <v>7</v>
      </c>
      <c r="B8" s="12">
        <v>700</v>
      </c>
      <c r="C8" s="12">
        <v>475</v>
      </c>
      <c r="D8" s="12">
        <v>475</v>
      </c>
      <c r="E8" s="20">
        <v>16</v>
      </c>
      <c r="F8" s="20">
        <v>17</v>
      </c>
      <c r="G8" s="20">
        <v>18.13</v>
      </c>
      <c r="H8" s="21">
        <f t="shared" si="7"/>
        <v>17.043333333333333</v>
      </c>
      <c r="I8" s="20">
        <v>17.03</v>
      </c>
      <c r="J8" s="20">
        <v>18.46</v>
      </c>
      <c r="K8" s="20">
        <v>19.170000000000002</v>
      </c>
      <c r="L8" s="21">
        <f t="shared" si="8"/>
        <v>18.220000000000002</v>
      </c>
      <c r="M8" s="21">
        <v>19.5</v>
      </c>
      <c r="N8" s="20">
        <v>26.3</v>
      </c>
      <c r="O8" s="20">
        <v>21.4</v>
      </c>
      <c r="P8" s="20">
        <v>24.8</v>
      </c>
      <c r="Q8" s="20">
        <v>19.7</v>
      </c>
      <c r="R8" s="20">
        <v>0.48</v>
      </c>
      <c r="S8" s="12"/>
      <c r="T8" s="13"/>
      <c r="U8" s="8">
        <f>U7+60</f>
        <v>90</v>
      </c>
      <c r="V8" s="28">
        <f t="shared" si="9"/>
        <v>480.34194444444444</v>
      </c>
      <c r="W8" s="28">
        <f t="shared" si="0"/>
        <v>840.88916666666728</v>
      </c>
      <c r="X8" s="9">
        <f t="shared" si="1"/>
        <v>432.30775000000011</v>
      </c>
      <c r="Y8" s="9">
        <f t="shared" ref="Y8:Y16" si="14">4.187*$O$2*(L8-$L$6)/$O$1</f>
        <v>756.80025000000069</v>
      </c>
      <c r="Z8" s="9">
        <f t="shared" si="3"/>
        <v>2565</v>
      </c>
      <c r="AA8" s="10">
        <f t="shared" si="4"/>
        <v>1.0112461988304093</v>
      </c>
      <c r="AB8" s="10">
        <f t="shared" si="5"/>
        <v>1.7702929824561418</v>
      </c>
      <c r="AC8" s="22">
        <f t="shared" si="10"/>
        <v>0.1685410331384016</v>
      </c>
      <c r="AD8" s="22">
        <f t="shared" si="11"/>
        <v>0.29504883040935698</v>
      </c>
      <c r="AE8" s="34">
        <f t="shared" si="12"/>
        <v>-3.3741830065359473E-3</v>
      </c>
      <c r="AF8" s="34">
        <f t="shared" si="6"/>
        <v>1.1813725490196081E-2</v>
      </c>
      <c r="AI8" s="31">
        <f t="shared" si="13"/>
        <v>6.4000000000000021</v>
      </c>
      <c r="AJ8" s="31">
        <f t="shared" ref="AJ8:AJ16" si="15">AJ7+(N8-N7)</f>
        <v>6.4000000000000021</v>
      </c>
      <c r="AK8" s="31">
        <f t="shared" ref="AK8:AL14" si="16">AK7+(O8-O7)</f>
        <v>5.6999999999999993</v>
      </c>
      <c r="AL8" s="31">
        <f t="shared" si="16"/>
        <v>5.5</v>
      </c>
      <c r="AM8" s="31">
        <f t="shared" ref="AM8:AM16" si="17">AM7+(Q8-Q7)</f>
        <v>3.6999999999999993</v>
      </c>
    </row>
    <row r="9" spans="1:39" x14ac:dyDescent="0.3">
      <c r="A9" s="19" t="s">
        <v>8</v>
      </c>
      <c r="B9" s="12">
        <v>800</v>
      </c>
      <c r="C9" s="12">
        <v>620</v>
      </c>
      <c r="D9" s="12">
        <v>620</v>
      </c>
      <c r="E9" s="20">
        <v>18.86</v>
      </c>
      <c r="F9" s="20">
        <v>19.760000000000002</v>
      </c>
      <c r="G9" s="20">
        <v>20.56</v>
      </c>
      <c r="H9" s="21">
        <f t="shared" si="7"/>
        <v>19.72666666666667</v>
      </c>
      <c r="I9" s="20">
        <v>20.03</v>
      </c>
      <c r="J9" s="20">
        <v>21.02</v>
      </c>
      <c r="K9" s="20">
        <v>21.67</v>
      </c>
      <c r="L9" s="21">
        <f t="shared" si="8"/>
        <v>20.906666666666666</v>
      </c>
      <c r="M9" s="21">
        <v>23.1</v>
      </c>
      <c r="N9" s="20">
        <v>28.9</v>
      </c>
      <c r="O9" s="20">
        <v>26.5</v>
      </c>
      <c r="P9" s="20">
        <v>28.3</v>
      </c>
      <c r="Q9" s="20">
        <v>20.9</v>
      </c>
      <c r="R9" s="20">
        <v>0.24</v>
      </c>
      <c r="S9" s="42"/>
      <c r="T9" s="13"/>
      <c r="U9" s="8">
        <f t="shared" ref="U9:U16" si="18">U8+60</f>
        <v>150</v>
      </c>
      <c r="V9" s="28">
        <f t="shared" si="9"/>
        <v>1416.6016666666681</v>
      </c>
      <c r="W9" s="28">
        <f t="shared" si="0"/>
        <v>1778.3119444444435</v>
      </c>
      <c r="X9" s="9">
        <f t="shared" si="1"/>
        <v>1274.9415000000015</v>
      </c>
      <c r="Y9" s="9">
        <f t="shared" si="14"/>
        <v>1600.4807499999997</v>
      </c>
      <c r="Z9" s="9">
        <f t="shared" si="3"/>
        <v>5580</v>
      </c>
      <c r="AA9" s="10">
        <f t="shared" si="4"/>
        <v>2.2848413978494646</v>
      </c>
      <c r="AB9" s="10">
        <f t="shared" si="5"/>
        <v>2.8682450716845862</v>
      </c>
      <c r="AC9" s="22">
        <f t="shared" si="10"/>
        <v>0.2284841397849465</v>
      </c>
      <c r="AD9" s="22">
        <f t="shared" si="11"/>
        <v>0.28682450716845875</v>
      </c>
      <c r="AE9" s="34">
        <f t="shared" si="12"/>
        <v>-1.1666666666666685E-2</v>
      </c>
      <c r="AF9" s="34">
        <f t="shared" si="6"/>
        <v>4.7191358024691321E-2</v>
      </c>
      <c r="AI9" s="31">
        <f t="shared" si="13"/>
        <v>9</v>
      </c>
      <c r="AJ9" s="31">
        <f t="shared" si="15"/>
        <v>9</v>
      </c>
      <c r="AK9" s="31">
        <f t="shared" si="16"/>
        <v>10.8</v>
      </c>
      <c r="AL9" s="31">
        <f t="shared" si="16"/>
        <v>9</v>
      </c>
      <c r="AM9" s="31">
        <f t="shared" si="17"/>
        <v>4.8999999999999986</v>
      </c>
    </row>
    <row r="10" spans="1:39" x14ac:dyDescent="0.3">
      <c r="A10" s="19" t="s">
        <v>9</v>
      </c>
      <c r="B10" s="12">
        <v>892</v>
      </c>
      <c r="C10" s="12">
        <v>627</v>
      </c>
      <c r="D10" s="12">
        <v>627</v>
      </c>
      <c r="E10" s="20">
        <v>21.21</v>
      </c>
      <c r="F10" s="20">
        <v>22.22</v>
      </c>
      <c r="G10" s="20">
        <v>22.9</v>
      </c>
      <c r="H10" s="21">
        <f t="shared" si="7"/>
        <v>22.11</v>
      </c>
      <c r="I10" s="20">
        <v>22.63</v>
      </c>
      <c r="J10" s="20">
        <v>23.58</v>
      </c>
      <c r="K10" s="20">
        <v>24</v>
      </c>
      <c r="L10" s="21">
        <f t="shared" si="8"/>
        <v>23.403333333333332</v>
      </c>
      <c r="M10" s="21">
        <v>26.7</v>
      </c>
      <c r="N10" s="20">
        <v>31.5</v>
      </c>
      <c r="O10" s="20">
        <v>30.3</v>
      </c>
      <c r="P10" s="20">
        <v>32.200000000000003</v>
      </c>
      <c r="Q10" s="20">
        <v>20.5</v>
      </c>
      <c r="R10" s="20">
        <v>0.6</v>
      </c>
      <c r="S10" s="42"/>
      <c r="T10" s="13"/>
      <c r="U10" s="8">
        <f t="shared" si="18"/>
        <v>210</v>
      </c>
      <c r="V10" s="28">
        <f t="shared" si="9"/>
        <v>2248.1863888888884</v>
      </c>
      <c r="W10" s="28">
        <f t="shared" si="0"/>
        <v>2649.4405555555545</v>
      </c>
      <c r="X10" s="9">
        <f t="shared" si="1"/>
        <v>2023.3677500000001</v>
      </c>
      <c r="Y10" s="9">
        <f t="shared" si="14"/>
        <v>2384.4964999999997</v>
      </c>
      <c r="Z10" s="9">
        <f t="shared" si="3"/>
        <v>7900.2</v>
      </c>
      <c r="AA10" s="10">
        <f t="shared" si="4"/>
        <v>3.5856242247031713</v>
      </c>
      <c r="AB10" s="10">
        <f t="shared" si="5"/>
        <v>4.2255830232146003</v>
      </c>
      <c r="AC10" s="22">
        <f t="shared" si="10"/>
        <v>0.2561160160502266</v>
      </c>
      <c r="AD10" s="22">
        <f t="shared" si="11"/>
        <v>0.301827358801043</v>
      </c>
      <c r="AE10" s="34">
        <f t="shared" si="12"/>
        <v>-2.2372685185185179E-2</v>
      </c>
      <c r="AF10" s="34">
        <f t="shared" si="6"/>
        <v>6.6608187134502825E-2</v>
      </c>
      <c r="AI10" s="31">
        <f t="shared" si="13"/>
        <v>11.600000000000001</v>
      </c>
      <c r="AJ10" s="31">
        <f t="shared" si="15"/>
        <v>11.600000000000001</v>
      </c>
      <c r="AK10" s="31">
        <f t="shared" si="16"/>
        <v>14.600000000000001</v>
      </c>
      <c r="AL10" s="31">
        <f t="shared" si="16"/>
        <v>12.900000000000002</v>
      </c>
      <c r="AM10" s="31">
        <f t="shared" si="17"/>
        <v>4.5</v>
      </c>
    </row>
    <row r="11" spans="1:39" x14ac:dyDescent="0.3">
      <c r="A11" s="19" t="s">
        <v>10</v>
      </c>
      <c r="B11" s="12">
        <v>885</v>
      </c>
      <c r="C11" s="12">
        <v>675</v>
      </c>
      <c r="D11" s="12">
        <v>675</v>
      </c>
      <c r="E11" s="20">
        <v>23.77</v>
      </c>
      <c r="F11" s="20">
        <v>24.66</v>
      </c>
      <c r="G11" s="20">
        <v>25.18</v>
      </c>
      <c r="H11" s="21">
        <f t="shared" si="7"/>
        <v>24.536666666666665</v>
      </c>
      <c r="I11" s="20">
        <v>24.92</v>
      </c>
      <c r="J11" s="20">
        <v>25.81</v>
      </c>
      <c r="K11" s="20">
        <v>26.05</v>
      </c>
      <c r="L11" s="21">
        <f t="shared" si="8"/>
        <v>25.593333333333334</v>
      </c>
      <c r="M11" s="21">
        <v>28.3</v>
      </c>
      <c r="N11" s="20">
        <v>31.3</v>
      </c>
      <c r="O11" s="20">
        <v>31.4</v>
      </c>
      <c r="P11" s="20">
        <v>33.299999999999997</v>
      </c>
      <c r="Q11" s="20">
        <v>21.5</v>
      </c>
      <c r="R11" s="20">
        <v>0.1</v>
      </c>
      <c r="S11" s="12"/>
      <c r="T11" s="13"/>
      <c r="U11" s="8">
        <f t="shared" si="18"/>
        <v>270</v>
      </c>
      <c r="V11" s="28">
        <f t="shared" si="9"/>
        <v>3094.8908333333325</v>
      </c>
      <c r="W11" s="28">
        <f t="shared" si="0"/>
        <v>3413.568055555555</v>
      </c>
      <c r="X11" s="9">
        <f t="shared" si="1"/>
        <v>2785.40175</v>
      </c>
      <c r="Y11" s="9">
        <f t="shared" si="14"/>
        <v>3072.2112500000003</v>
      </c>
      <c r="Z11" s="9">
        <f t="shared" si="3"/>
        <v>10935</v>
      </c>
      <c r="AA11" s="10">
        <f t="shared" si="4"/>
        <v>4.5850234567901218</v>
      </c>
      <c r="AB11" s="10">
        <f t="shared" si="5"/>
        <v>5.057137860082304</v>
      </c>
      <c r="AC11" s="22">
        <f t="shared" si="10"/>
        <v>0.25472352537722909</v>
      </c>
      <c r="AD11" s="22">
        <f t="shared" si="11"/>
        <v>0.28095210333790582</v>
      </c>
      <c r="AE11" s="34">
        <f t="shared" si="12"/>
        <v>-4.9277777777777768E-2</v>
      </c>
      <c r="AF11" s="34">
        <f t="shared" si="6"/>
        <v>8.5818713450292461E-2</v>
      </c>
      <c r="AI11" s="31">
        <f t="shared" si="13"/>
        <v>11.400000000000002</v>
      </c>
      <c r="AJ11" s="31">
        <f t="shared" si="15"/>
        <v>11.400000000000002</v>
      </c>
      <c r="AK11" s="31">
        <f t="shared" si="16"/>
        <v>15.7</v>
      </c>
      <c r="AL11" s="31">
        <f t="shared" si="16"/>
        <v>13.999999999999996</v>
      </c>
      <c r="AM11" s="31">
        <f t="shared" si="17"/>
        <v>5.5</v>
      </c>
    </row>
    <row r="12" spans="1:39" x14ac:dyDescent="0.3">
      <c r="A12" s="19" t="s">
        <v>11</v>
      </c>
      <c r="B12" s="12">
        <v>885</v>
      </c>
      <c r="C12" s="12">
        <v>652</v>
      </c>
      <c r="D12" s="12">
        <v>652</v>
      </c>
      <c r="E12" s="20">
        <v>26.25</v>
      </c>
      <c r="F12" s="20">
        <v>27.04</v>
      </c>
      <c r="G12" s="20">
        <v>27.45</v>
      </c>
      <c r="H12" s="21">
        <f t="shared" si="7"/>
        <v>26.91333333333333</v>
      </c>
      <c r="I12" s="20">
        <v>27.13</v>
      </c>
      <c r="J12" s="20">
        <v>27.81</v>
      </c>
      <c r="K12" s="20">
        <v>28.03</v>
      </c>
      <c r="L12" s="21">
        <f t="shared" si="8"/>
        <v>27.656666666666666</v>
      </c>
      <c r="M12" s="21">
        <v>30.6</v>
      </c>
      <c r="N12" s="20">
        <v>32.299999999999997</v>
      </c>
      <c r="O12" s="20">
        <v>33.4</v>
      </c>
      <c r="P12" s="20">
        <v>33.6</v>
      </c>
      <c r="Q12" s="20">
        <v>22.1</v>
      </c>
      <c r="R12" s="20">
        <v>0.9</v>
      </c>
      <c r="S12" s="12"/>
      <c r="T12" s="13"/>
      <c r="U12" s="8">
        <f t="shared" si="18"/>
        <v>330</v>
      </c>
      <c r="V12" s="28">
        <f t="shared" si="9"/>
        <v>3924.1494444444425</v>
      </c>
      <c r="W12" s="28">
        <f t="shared" si="0"/>
        <v>4133.4994444444437</v>
      </c>
      <c r="X12" s="9">
        <f t="shared" si="1"/>
        <v>3531.7344999999991</v>
      </c>
      <c r="Y12" s="9">
        <f t="shared" si="14"/>
        <v>3720.1495</v>
      </c>
      <c r="Z12" s="9">
        <f t="shared" si="3"/>
        <v>12909.6</v>
      </c>
      <c r="AA12" s="10">
        <f t="shared" si="4"/>
        <v>6.0186341172460773</v>
      </c>
      <c r="AB12" s="10">
        <f t="shared" si="5"/>
        <v>6.3397230743012942</v>
      </c>
      <c r="AC12" s="22">
        <f t="shared" si="10"/>
        <v>0.27357427805663992</v>
      </c>
      <c r="AD12" s="22">
        <f t="shared" si="11"/>
        <v>0.28816923065005884</v>
      </c>
      <c r="AE12" s="34">
        <f t="shared" si="12"/>
        <v>-0.11026143790849696</v>
      </c>
      <c r="AF12" s="34">
        <f t="shared" si="6"/>
        <v>0.98722222222220801</v>
      </c>
      <c r="AI12" s="31">
        <f t="shared" si="13"/>
        <v>12.399999999999999</v>
      </c>
      <c r="AJ12" s="31">
        <f t="shared" si="15"/>
        <v>12.399999999999999</v>
      </c>
      <c r="AK12" s="31">
        <f t="shared" si="16"/>
        <v>17.7</v>
      </c>
      <c r="AL12" s="31">
        <f t="shared" si="16"/>
        <v>14.3</v>
      </c>
      <c r="AM12" s="31">
        <f t="shared" si="17"/>
        <v>6.1000000000000014</v>
      </c>
    </row>
    <row r="13" spans="1:39" x14ac:dyDescent="0.3">
      <c r="A13" s="19" t="s">
        <v>12</v>
      </c>
      <c r="B13" s="12">
        <v>645</v>
      </c>
      <c r="C13" s="12">
        <v>470</v>
      </c>
      <c r="D13" s="12">
        <v>470</v>
      </c>
      <c r="E13" s="20">
        <v>28.37</v>
      </c>
      <c r="F13" s="20">
        <v>28.91</v>
      </c>
      <c r="G13" s="20">
        <v>29.27</v>
      </c>
      <c r="H13" s="21">
        <f t="shared" si="7"/>
        <v>28.849999999999998</v>
      </c>
      <c r="I13" s="20">
        <v>28.78</v>
      </c>
      <c r="J13" s="20">
        <v>29.27</v>
      </c>
      <c r="K13" s="20">
        <v>29.37</v>
      </c>
      <c r="L13" s="21">
        <f t="shared" si="8"/>
        <v>29.14</v>
      </c>
      <c r="M13" s="21">
        <v>28.6</v>
      </c>
      <c r="N13" s="20">
        <v>31.8</v>
      </c>
      <c r="O13" s="20">
        <v>31</v>
      </c>
      <c r="P13" s="20">
        <v>31.3</v>
      </c>
      <c r="Q13" s="20">
        <v>23.2</v>
      </c>
      <c r="R13" s="20">
        <v>0.5</v>
      </c>
      <c r="S13" s="12"/>
      <c r="T13" s="13"/>
      <c r="U13" s="8">
        <f t="shared" si="18"/>
        <v>390</v>
      </c>
      <c r="V13" s="28">
        <f t="shared" si="9"/>
        <v>4599.8847222222212</v>
      </c>
      <c r="W13" s="28">
        <f t="shared" si="0"/>
        <v>4651.059166666666</v>
      </c>
      <c r="X13" s="9">
        <f t="shared" si="1"/>
        <v>4139.8962499999998</v>
      </c>
      <c r="Y13" s="9">
        <f t="shared" si="14"/>
        <v>4185.9532500000005</v>
      </c>
      <c r="Z13" s="9">
        <f t="shared" si="3"/>
        <v>10998</v>
      </c>
      <c r="AA13" s="10">
        <f t="shared" si="4"/>
        <v>9.7869887706855767</v>
      </c>
      <c r="AB13" s="10">
        <f t="shared" si="5"/>
        <v>9.8958705673758853</v>
      </c>
      <c r="AC13" s="22">
        <f t="shared" si="10"/>
        <v>0.37642264502636841</v>
      </c>
      <c r="AD13" s="22">
        <f t="shared" si="11"/>
        <v>0.38061040643753413</v>
      </c>
      <c r="AE13" s="34">
        <f t="shared" si="12"/>
        <v>-6.866319444444445E-2</v>
      </c>
      <c r="AF13" s="34">
        <f t="shared" si="6"/>
        <v>0.74055555555555375</v>
      </c>
      <c r="AI13" s="31">
        <f t="shared" si="13"/>
        <v>11.900000000000002</v>
      </c>
      <c r="AJ13" s="31">
        <f t="shared" si="15"/>
        <v>11.900000000000002</v>
      </c>
      <c r="AK13" s="31">
        <f t="shared" si="16"/>
        <v>15.3</v>
      </c>
      <c r="AL13" s="31">
        <f t="shared" si="16"/>
        <v>12</v>
      </c>
      <c r="AM13" s="31">
        <f t="shared" si="17"/>
        <v>7.1999999999999993</v>
      </c>
    </row>
    <row r="14" spans="1:39" x14ac:dyDescent="0.3">
      <c r="A14" s="19" t="s">
        <v>13</v>
      </c>
      <c r="B14" s="12">
        <v>524</v>
      </c>
      <c r="C14" s="12">
        <v>380</v>
      </c>
      <c r="D14" s="12">
        <v>380</v>
      </c>
      <c r="E14" s="20">
        <v>29.25</v>
      </c>
      <c r="F14" s="20">
        <v>29.65</v>
      </c>
      <c r="G14" s="20">
        <v>29.95</v>
      </c>
      <c r="H14" s="21">
        <f t="shared" si="7"/>
        <v>29.616666666666664</v>
      </c>
      <c r="I14" s="20">
        <v>29.45</v>
      </c>
      <c r="J14" s="20">
        <v>29.66</v>
      </c>
      <c r="K14" s="20">
        <v>29.67</v>
      </c>
      <c r="L14" s="21">
        <f t="shared" si="8"/>
        <v>29.593333333333334</v>
      </c>
      <c r="M14" s="21">
        <v>29.6</v>
      </c>
      <c r="N14" s="20">
        <v>31.5</v>
      </c>
      <c r="O14" s="20">
        <v>29.4</v>
      </c>
      <c r="P14" s="20">
        <v>30.5</v>
      </c>
      <c r="Q14" s="20">
        <v>22.3</v>
      </c>
      <c r="R14" s="20">
        <v>0.2</v>
      </c>
      <c r="S14" s="12"/>
      <c r="T14" s="13"/>
      <c r="U14" s="8">
        <f t="shared" si="18"/>
        <v>450</v>
      </c>
      <c r="V14" s="28">
        <f t="shared" si="9"/>
        <v>4867.387499999998</v>
      </c>
      <c r="W14" s="28">
        <f t="shared" si="0"/>
        <v>4809.2347222222206</v>
      </c>
      <c r="X14" s="9">
        <f t="shared" si="1"/>
        <v>4380.6487499999994</v>
      </c>
      <c r="Y14" s="9">
        <f t="shared" si="14"/>
        <v>4328.3112499999997</v>
      </c>
      <c r="Z14" s="9">
        <f t="shared" si="3"/>
        <v>10260</v>
      </c>
      <c r="AA14" s="10">
        <f t="shared" si="4"/>
        <v>12.808914473684204</v>
      </c>
      <c r="AB14" s="10">
        <f t="shared" si="5"/>
        <v>12.655880847953211</v>
      </c>
      <c r="AC14" s="22">
        <f t="shared" si="10"/>
        <v>0.42696381578947362</v>
      </c>
      <c r="AD14" s="22">
        <f t="shared" si="11"/>
        <v>0.42186269493177386</v>
      </c>
      <c r="AE14" s="34">
        <f t="shared" si="12"/>
        <v>-0.12236842105263164</v>
      </c>
      <c r="AF14" s="34">
        <f t="shared" si="6"/>
        <v>0.20883838383838352</v>
      </c>
      <c r="AI14" s="31">
        <f t="shared" si="13"/>
        <v>11.600000000000001</v>
      </c>
      <c r="AJ14" s="31">
        <f t="shared" si="15"/>
        <v>11.600000000000001</v>
      </c>
      <c r="AK14" s="31">
        <f t="shared" si="16"/>
        <v>13.7</v>
      </c>
      <c r="AL14" s="31">
        <f t="shared" si="16"/>
        <v>11.2</v>
      </c>
      <c r="AM14" s="31">
        <f t="shared" si="17"/>
        <v>6.3000000000000007</v>
      </c>
    </row>
    <row r="15" spans="1:39" x14ac:dyDescent="0.3">
      <c r="A15" s="19" t="s">
        <v>54</v>
      </c>
      <c r="B15" s="12">
        <v>335</v>
      </c>
      <c r="C15" s="12">
        <v>175</v>
      </c>
      <c r="D15" s="12">
        <v>175</v>
      </c>
      <c r="E15" s="12">
        <v>29.78</v>
      </c>
      <c r="F15" s="12">
        <v>29.98</v>
      </c>
      <c r="G15" s="12">
        <v>30.11</v>
      </c>
      <c r="H15" s="21">
        <f t="shared" si="7"/>
        <v>29.956666666666667</v>
      </c>
      <c r="I15" s="12">
        <v>29.62</v>
      </c>
      <c r="J15" s="12">
        <v>29.6</v>
      </c>
      <c r="K15" s="12">
        <v>29.61</v>
      </c>
      <c r="L15" s="21">
        <f t="shared" si="8"/>
        <v>29.61</v>
      </c>
      <c r="M15" s="12">
        <v>29.1</v>
      </c>
      <c r="N15" s="12">
        <v>30.2</v>
      </c>
      <c r="O15" s="12">
        <v>28</v>
      </c>
      <c r="P15" s="12">
        <v>29.6</v>
      </c>
      <c r="Q15" s="20">
        <v>22.4</v>
      </c>
      <c r="R15" s="20">
        <v>0.8</v>
      </c>
      <c r="S15" s="12"/>
      <c r="T15" s="13"/>
      <c r="U15" s="8">
        <f t="shared" si="18"/>
        <v>510</v>
      </c>
      <c r="V15" s="28">
        <f t="shared" si="9"/>
        <v>4986.019166666666</v>
      </c>
      <c r="W15" s="36">
        <f t="shared" si="0"/>
        <v>4815.0499999999984</v>
      </c>
      <c r="X15" s="9">
        <f t="shared" ref="X15:X16" si="19">4.187*$O$2*(H15-$H$6)/$O$1</f>
        <v>4487.4172500000004</v>
      </c>
      <c r="Y15" s="9">
        <f t="shared" si="14"/>
        <v>4333.5450000000001</v>
      </c>
      <c r="Z15" s="9">
        <f t="shared" ref="Z15:Z16" si="20">D15*U15*60/1000</f>
        <v>5355</v>
      </c>
      <c r="AA15" s="10">
        <f t="shared" ref="AA15:AA16" si="21">V15/D15</f>
        <v>28.491538095238091</v>
      </c>
      <c r="AB15" s="37">
        <f t="shared" si="5"/>
        <v>27.514571428571418</v>
      </c>
      <c r="AC15" s="22">
        <f t="shared" si="10"/>
        <v>0.83798641456582645</v>
      </c>
      <c r="AD15" s="22">
        <f t="shared" si="11"/>
        <v>0.80925210084033616</v>
      </c>
      <c r="AE15" s="34">
        <f t="shared" si="12"/>
        <v>-0.21651515151515191</v>
      </c>
      <c r="AF15" s="12">
        <f t="shared" si="6"/>
        <v>0.14374999999999985</v>
      </c>
      <c r="AI15" s="31">
        <f t="shared" ref="AI15:AI16" si="22">AI14+(N15-N14)</f>
        <v>10.3</v>
      </c>
      <c r="AJ15" s="31">
        <f t="shared" si="15"/>
        <v>10.3</v>
      </c>
      <c r="AK15" s="31">
        <f t="shared" ref="AK15:AK16" si="23">AK14+(O15-O14)</f>
        <v>12.3</v>
      </c>
      <c r="AL15" s="31">
        <f t="shared" ref="AL15:AL16" si="24">AL14+(P15-P14)</f>
        <v>10.3</v>
      </c>
      <c r="AM15" s="31">
        <f t="shared" si="17"/>
        <v>6.3999999999999986</v>
      </c>
    </row>
    <row r="16" spans="1:39" x14ac:dyDescent="0.3">
      <c r="A16" s="19" t="s">
        <v>14</v>
      </c>
      <c r="B16" s="12">
        <v>125</v>
      </c>
      <c r="C16" s="12">
        <v>62</v>
      </c>
      <c r="D16" s="12">
        <v>62</v>
      </c>
      <c r="E16" s="12">
        <v>29.59</v>
      </c>
      <c r="F16" s="12">
        <v>29.75</v>
      </c>
      <c r="G16" s="12">
        <v>29.75</v>
      </c>
      <c r="H16" s="21">
        <f t="shared" si="7"/>
        <v>29.696666666666669</v>
      </c>
      <c r="I16" s="12">
        <v>29.12</v>
      </c>
      <c r="J16" s="12">
        <v>29.28</v>
      </c>
      <c r="K16" s="12">
        <v>29.19</v>
      </c>
      <c r="L16" s="21">
        <f t="shared" si="8"/>
        <v>29.196666666666669</v>
      </c>
      <c r="M16" s="12">
        <v>27.7</v>
      </c>
      <c r="N16" s="12">
        <v>28.1</v>
      </c>
      <c r="O16" s="12">
        <v>24.1</v>
      </c>
      <c r="P16" s="12">
        <v>25.5</v>
      </c>
      <c r="Q16" s="12">
        <v>19.399999999999999</v>
      </c>
      <c r="R16" s="12">
        <v>0.24</v>
      </c>
      <c r="S16" s="12"/>
      <c r="T16" s="13"/>
      <c r="U16" s="8">
        <f t="shared" si="18"/>
        <v>570</v>
      </c>
      <c r="V16" s="28">
        <f t="shared" si="9"/>
        <v>4895.3008333333337</v>
      </c>
      <c r="W16" s="36">
        <f t="shared" si="0"/>
        <v>4670.8311111111107</v>
      </c>
      <c r="X16" s="9">
        <f t="shared" si="19"/>
        <v>4405.7707500000015</v>
      </c>
      <c r="Y16" s="9">
        <f t="shared" si="14"/>
        <v>4203.7480000000005</v>
      </c>
      <c r="Z16" s="9">
        <f t="shared" si="20"/>
        <v>2120.4</v>
      </c>
      <c r="AA16" s="10">
        <f t="shared" si="21"/>
        <v>78.956465053763452</v>
      </c>
      <c r="AB16" s="37">
        <f t="shared" si="5"/>
        <v>75.335985663082425</v>
      </c>
      <c r="AC16" s="22">
        <f t="shared" si="10"/>
        <v>2.0778017119411438</v>
      </c>
      <c r="AD16" s="22">
        <f t="shared" si="11"/>
        <v>1.9825259385021696</v>
      </c>
      <c r="AE16" s="34">
        <f t="shared" si="12"/>
        <v>-0.58458333333333035</v>
      </c>
      <c r="AF16" s="12">
        <f t="shared" si="6"/>
        <v>0.15936507936507951</v>
      </c>
      <c r="AI16" s="31">
        <f t="shared" si="22"/>
        <v>8.2000000000000028</v>
      </c>
      <c r="AJ16" s="31">
        <f t="shared" si="15"/>
        <v>8.2000000000000028</v>
      </c>
      <c r="AK16" s="31">
        <f t="shared" si="23"/>
        <v>8.4000000000000021</v>
      </c>
      <c r="AL16" s="31">
        <f t="shared" si="24"/>
        <v>6.1999999999999993</v>
      </c>
      <c r="AM16" s="31">
        <f t="shared" si="17"/>
        <v>3.3999999999999986</v>
      </c>
    </row>
    <row r="17" spans="1:31" x14ac:dyDescent="0.3">
      <c r="A17" s="24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4"/>
      <c r="V17" s="5"/>
      <c r="W17" s="5"/>
      <c r="X17" s="5"/>
      <c r="Y17" s="5"/>
      <c r="Z17" s="6"/>
      <c r="AA17" s="6"/>
      <c r="AB17" s="6"/>
      <c r="AC17" s="13"/>
      <c r="AD17" s="13"/>
      <c r="AE17" s="13"/>
    </row>
    <row r="18" spans="1:31" x14ac:dyDescent="0.3">
      <c r="A18" s="24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4"/>
      <c r="V18" s="5"/>
      <c r="W18" s="5"/>
      <c r="X18" s="5"/>
      <c r="Y18" s="5"/>
      <c r="Z18" s="6"/>
      <c r="AA18" s="6"/>
      <c r="AB18" s="6"/>
      <c r="AC18" s="13"/>
      <c r="AD18" s="13"/>
      <c r="AE18" s="13"/>
    </row>
    <row r="19" spans="1:31" x14ac:dyDescent="0.3">
      <c r="A19" s="24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</row>
    <row r="20" spans="1:31" x14ac:dyDescent="0.3">
      <c r="A20" s="24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</row>
    <row r="21" spans="1:31" x14ac:dyDescent="0.3">
      <c r="A21" s="24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</row>
    <row r="22" spans="1:31" x14ac:dyDescent="0.3">
      <c r="A22" s="24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</row>
    <row r="23" spans="1:31" x14ac:dyDescent="0.3">
      <c r="A23" s="24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</row>
    <row r="24" spans="1:31" x14ac:dyDescent="0.3">
      <c r="A24" s="24"/>
      <c r="B24" s="13"/>
      <c r="C24" s="13"/>
      <c r="D24" s="13"/>
      <c r="E24" s="13"/>
      <c r="F24" s="13"/>
      <c r="G24" s="13"/>
    </row>
    <row r="25" spans="1:31" x14ac:dyDescent="0.3">
      <c r="A25" s="13"/>
      <c r="B25" s="13"/>
      <c r="C25" s="13"/>
      <c r="D25" s="13"/>
      <c r="E25" s="13"/>
      <c r="F25" s="13"/>
      <c r="G25" s="13"/>
    </row>
    <row r="26" spans="1:31" x14ac:dyDescent="0.3">
      <c r="A26" s="13"/>
      <c r="B26" s="13"/>
      <c r="C26" s="13"/>
      <c r="D26" s="13"/>
      <c r="E26" s="13"/>
      <c r="F26" s="13"/>
      <c r="G26" s="13"/>
    </row>
    <row r="27" spans="1:31" x14ac:dyDescent="0.3">
      <c r="A27" s="13"/>
      <c r="B27" s="13"/>
      <c r="C27" s="13"/>
      <c r="D27" s="13"/>
      <c r="E27" s="13"/>
      <c r="F27" s="13"/>
      <c r="G27" s="13"/>
    </row>
    <row r="28" spans="1:31" x14ac:dyDescent="0.3">
      <c r="A28" s="13"/>
      <c r="B28" s="13"/>
      <c r="C28" s="13"/>
      <c r="D28" s="13"/>
      <c r="E28" s="13"/>
      <c r="F28" s="13"/>
      <c r="G28" s="13"/>
    </row>
    <row r="29" spans="1:31" x14ac:dyDescent="0.3">
      <c r="A29" s="13"/>
      <c r="B29" s="13"/>
      <c r="C29" s="13"/>
      <c r="D29" s="13"/>
      <c r="E29" s="13"/>
      <c r="F29" s="13"/>
      <c r="G29" s="13"/>
    </row>
    <row r="30" spans="1:31" x14ac:dyDescent="0.3">
      <c r="A30" s="13"/>
      <c r="B30" s="13"/>
      <c r="C30" s="13"/>
      <c r="D30" s="13"/>
      <c r="E30" s="13"/>
      <c r="F30" s="13"/>
      <c r="G30" s="13"/>
    </row>
  </sheetData>
  <mergeCells count="5">
    <mergeCell ref="A4:A5"/>
    <mergeCell ref="B4:D4"/>
    <mergeCell ref="E4:G4"/>
    <mergeCell ref="I4:K4"/>
    <mergeCell ref="S9:S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9"/>
  <sheetViews>
    <sheetView topLeftCell="L1" zoomScale="70" zoomScaleNormal="70" workbookViewId="0">
      <selection activeCell="AI5" sqref="AI5:AM15"/>
    </sheetView>
  </sheetViews>
  <sheetFormatPr defaultRowHeight="18.75" x14ac:dyDescent="0.3"/>
  <cols>
    <col min="1" max="1" width="13.42578125" style="14" bestFit="1" customWidth="1"/>
    <col min="2" max="2" width="9.28515625" style="14" bestFit="1" customWidth="1"/>
    <col min="3" max="3" width="15.7109375" style="14" customWidth="1"/>
    <col min="4" max="4" width="9.28515625" style="14" bestFit="1" customWidth="1"/>
    <col min="5" max="5" width="15" style="14" customWidth="1"/>
    <col min="6" max="6" width="14.42578125" style="14" customWidth="1"/>
    <col min="7" max="7" width="13.7109375" style="14" customWidth="1"/>
    <col min="8" max="8" width="19.42578125" style="14" customWidth="1"/>
    <col min="9" max="9" width="16.28515625" style="14" customWidth="1"/>
    <col min="10" max="10" width="15.42578125" style="14" customWidth="1"/>
    <col min="11" max="11" width="13.7109375" style="14" customWidth="1"/>
    <col min="12" max="12" width="19" style="14" customWidth="1"/>
    <col min="13" max="13" width="12.42578125" style="14" customWidth="1"/>
    <col min="14" max="14" width="12.85546875" style="14" customWidth="1"/>
    <col min="15" max="15" width="12" style="14" customWidth="1"/>
    <col min="16" max="16" width="12.42578125" style="14" customWidth="1"/>
    <col min="17" max="17" width="9.28515625" style="14" bestFit="1" customWidth="1"/>
    <col min="18" max="18" width="9.28515625" style="14" customWidth="1"/>
    <col min="19" max="19" width="17.28515625" style="14" customWidth="1"/>
    <col min="20" max="20" width="9.140625" style="14"/>
    <col min="21" max="21" width="9.140625" style="14" customWidth="1"/>
    <col min="22" max="22" width="18.7109375" style="14" customWidth="1"/>
    <col min="23" max="23" width="16" style="14" customWidth="1"/>
    <col min="24" max="24" width="22.28515625" style="14" customWidth="1"/>
    <col min="25" max="25" width="20.85546875" style="14" customWidth="1"/>
    <col min="26" max="26" width="21.5703125" style="14" customWidth="1"/>
    <col min="27" max="27" width="16.42578125" style="14" customWidth="1"/>
    <col min="28" max="28" width="20.7109375" style="14" customWidth="1"/>
    <col min="29" max="29" width="13.140625" style="14" customWidth="1"/>
    <col min="30" max="30" width="16.42578125" style="14" customWidth="1"/>
    <col min="31" max="31" width="14.85546875" style="14" customWidth="1"/>
    <col min="32" max="36" width="9.140625" style="14"/>
    <col min="37" max="37" width="12.5703125" style="14" customWidth="1"/>
    <col min="38" max="38" width="11.5703125" style="14" customWidth="1"/>
    <col min="39" max="16384" width="9.140625" style="14"/>
  </cols>
  <sheetData>
    <row r="1" spans="1:39" ht="22.5" x14ac:dyDescent="0.3">
      <c r="A1" s="11">
        <v>42236</v>
      </c>
      <c r="B1" s="12" t="s">
        <v>15</v>
      </c>
      <c r="C1" s="13"/>
      <c r="D1" s="13"/>
      <c r="E1" s="13"/>
      <c r="F1" s="13"/>
      <c r="G1" s="13"/>
      <c r="H1" s="13"/>
      <c r="I1" s="2"/>
      <c r="J1" s="2"/>
      <c r="K1" s="29"/>
      <c r="L1" s="29"/>
      <c r="M1" s="2"/>
      <c r="N1" s="2" t="s">
        <v>19</v>
      </c>
      <c r="O1" s="3">
        <v>0.2</v>
      </c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</row>
    <row r="2" spans="1:39" x14ac:dyDescent="0.3">
      <c r="A2" s="13"/>
      <c r="B2" s="13"/>
      <c r="C2" s="13"/>
      <c r="D2" s="13"/>
      <c r="E2" s="13"/>
      <c r="F2" s="13"/>
      <c r="G2" s="13"/>
      <c r="H2" s="13"/>
      <c r="I2" s="2"/>
      <c r="J2" s="2"/>
      <c r="K2" s="30"/>
      <c r="L2" s="30"/>
      <c r="M2" s="2"/>
      <c r="N2" s="2" t="s">
        <v>20</v>
      </c>
      <c r="O2" s="1">
        <v>15</v>
      </c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</row>
    <row r="3" spans="1:39" x14ac:dyDescent="0.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</row>
    <row r="4" spans="1:39" ht="16.5" customHeight="1" x14ac:dyDescent="0.3">
      <c r="A4" s="41" t="s">
        <v>0</v>
      </c>
      <c r="B4" s="40" t="s">
        <v>1</v>
      </c>
      <c r="C4" s="40"/>
      <c r="D4" s="40"/>
      <c r="E4" s="40" t="s">
        <v>2</v>
      </c>
      <c r="F4" s="40"/>
      <c r="G4" s="40"/>
      <c r="H4" s="26"/>
      <c r="I4" s="40" t="s">
        <v>5</v>
      </c>
      <c r="J4" s="40"/>
      <c r="K4" s="40"/>
      <c r="L4" s="26"/>
      <c r="M4" s="12"/>
      <c r="N4" s="12"/>
      <c r="O4" s="12"/>
      <c r="P4" s="12"/>
      <c r="Q4" s="12"/>
      <c r="R4" s="12"/>
      <c r="S4" s="12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</row>
    <row r="5" spans="1:39" ht="96.75" x14ac:dyDescent="0.3">
      <c r="A5" s="41"/>
      <c r="B5" s="16" t="s">
        <v>4</v>
      </c>
      <c r="C5" s="16" t="s">
        <v>3</v>
      </c>
      <c r="D5" s="16" t="s">
        <v>44</v>
      </c>
      <c r="E5" s="27" t="s">
        <v>31</v>
      </c>
      <c r="F5" s="27" t="s">
        <v>32</v>
      </c>
      <c r="G5" s="27" t="s">
        <v>33</v>
      </c>
      <c r="H5" s="18" t="s">
        <v>34</v>
      </c>
      <c r="I5" s="27" t="s">
        <v>35</v>
      </c>
      <c r="J5" s="27" t="s">
        <v>36</v>
      </c>
      <c r="K5" s="27" t="s">
        <v>37</v>
      </c>
      <c r="L5" s="18" t="s">
        <v>38</v>
      </c>
      <c r="M5" s="27" t="s">
        <v>39</v>
      </c>
      <c r="N5" s="27" t="s">
        <v>40</v>
      </c>
      <c r="O5" s="27" t="s">
        <v>41</v>
      </c>
      <c r="P5" s="27" t="s">
        <v>42</v>
      </c>
      <c r="Q5" s="27" t="s">
        <v>43</v>
      </c>
      <c r="R5" s="27" t="s">
        <v>55</v>
      </c>
      <c r="S5" s="27" t="s">
        <v>16</v>
      </c>
      <c r="T5" s="13"/>
      <c r="U5" s="7" t="s">
        <v>21</v>
      </c>
      <c r="V5" s="7" t="s">
        <v>22</v>
      </c>
      <c r="W5" s="7" t="s">
        <v>23</v>
      </c>
      <c r="X5" s="7" t="s">
        <v>24</v>
      </c>
      <c r="Y5" s="7" t="s">
        <v>25</v>
      </c>
      <c r="Z5" s="7" t="s">
        <v>26</v>
      </c>
      <c r="AA5" s="7" t="s">
        <v>27</v>
      </c>
      <c r="AB5" s="7" t="s">
        <v>28</v>
      </c>
      <c r="AC5" s="7" t="s">
        <v>29</v>
      </c>
      <c r="AD5" s="7" t="s">
        <v>30</v>
      </c>
      <c r="AE5" s="7" t="s">
        <v>45</v>
      </c>
      <c r="AF5" s="7" t="s">
        <v>46</v>
      </c>
      <c r="AI5" s="8" t="s">
        <v>50</v>
      </c>
      <c r="AJ5" s="8" t="s">
        <v>51</v>
      </c>
      <c r="AK5" s="33" t="s">
        <v>47</v>
      </c>
      <c r="AL5" s="33" t="s">
        <v>48</v>
      </c>
      <c r="AM5" s="33" t="s">
        <v>49</v>
      </c>
    </row>
    <row r="6" spans="1:39" x14ac:dyDescent="0.3">
      <c r="A6" s="19" t="s">
        <v>52</v>
      </c>
      <c r="B6" s="12">
        <v>475</v>
      </c>
      <c r="C6" s="12">
        <v>220</v>
      </c>
      <c r="D6" s="12">
        <v>220</v>
      </c>
      <c r="E6" s="20">
        <v>15.64</v>
      </c>
      <c r="F6" s="20">
        <v>15.64</v>
      </c>
      <c r="G6" s="20">
        <v>15.71</v>
      </c>
      <c r="H6" s="21">
        <f>(E6+F6+G6)/3</f>
        <v>15.663333333333334</v>
      </c>
      <c r="I6" s="20">
        <v>15.83</v>
      </c>
      <c r="J6" s="20">
        <v>15.9</v>
      </c>
      <c r="K6" s="20">
        <v>16.170000000000002</v>
      </c>
      <c r="L6" s="21">
        <f>(I6+J6+K6)/3</f>
        <v>15.966666666666669</v>
      </c>
      <c r="M6" s="21">
        <v>14.1</v>
      </c>
      <c r="N6" s="20">
        <v>17.2</v>
      </c>
      <c r="O6" s="20">
        <v>16.100000000000001</v>
      </c>
      <c r="P6" s="20">
        <v>16.8</v>
      </c>
      <c r="Q6" s="20">
        <v>16.600000000000001</v>
      </c>
      <c r="R6" s="20">
        <v>0.54</v>
      </c>
      <c r="S6" s="12"/>
      <c r="T6" s="13"/>
      <c r="U6" s="8">
        <v>0</v>
      </c>
      <c r="V6" s="28">
        <f>4187*AE6*(M6-N6)/$O$1</f>
        <v>0</v>
      </c>
      <c r="W6" s="28">
        <f t="shared" ref="W6:W15" si="0">4187*AF6*(P6-O6)/$O$1</f>
        <v>0</v>
      </c>
      <c r="X6" s="9">
        <f t="shared" ref="X6:X13" si="1">4.187*$O$2*(H6-$H$6)/$O$1</f>
        <v>0</v>
      </c>
      <c r="Y6" s="9">
        <f t="shared" ref="Y6" si="2">4.187*$O$2*(M6-$M$6)/$O$1</f>
        <v>0</v>
      </c>
      <c r="Z6" s="9">
        <f t="shared" ref="Z6:Z13" si="3">D6*U6*60/1000</f>
        <v>0</v>
      </c>
      <c r="AA6" s="10">
        <f t="shared" ref="AA6:AA13" si="4">V6/D6</f>
        <v>0</v>
      </c>
      <c r="AB6" s="10">
        <f t="shared" ref="AB6:AB15" si="5">W6/D6</f>
        <v>0</v>
      </c>
      <c r="AC6" s="22">
        <v>0</v>
      </c>
      <c r="AD6" s="22">
        <v>0</v>
      </c>
      <c r="AE6" s="34">
        <f>X6/(300*4.187*$O$2*(M6-N6))</f>
        <v>0</v>
      </c>
      <c r="AF6" s="34">
        <f t="shared" ref="AF6:AF15" si="6">Y6/(300*4.187*$O$2*(P6-O6))</f>
        <v>0</v>
      </c>
      <c r="AI6" s="31">
        <v>0</v>
      </c>
      <c r="AJ6" s="31">
        <v>0</v>
      </c>
      <c r="AK6" s="31">
        <v>0</v>
      </c>
      <c r="AL6" s="31">
        <v>0</v>
      </c>
      <c r="AM6" s="31">
        <v>0</v>
      </c>
    </row>
    <row r="7" spans="1:39" x14ac:dyDescent="0.3">
      <c r="A7" s="19" t="s">
        <v>53</v>
      </c>
      <c r="B7" s="12">
        <v>535</v>
      </c>
      <c r="C7" s="12">
        <v>320</v>
      </c>
      <c r="D7" s="12">
        <v>320</v>
      </c>
      <c r="E7" s="20">
        <v>15.67</v>
      </c>
      <c r="F7" s="20">
        <v>15.71</v>
      </c>
      <c r="G7" s="20">
        <v>16.14</v>
      </c>
      <c r="H7" s="21">
        <f t="shared" ref="H7:H15" si="7">(E7+F7+G7)/3</f>
        <v>15.840000000000002</v>
      </c>
      <c r="I7" s="20">
        <v>15.8</v>
      </c>
      <c r="J7" s="20">
        <v>16.170000000000002</v>
      </c>
      <c r="K7" s="20">
        <v>17.25</v>
      </c>
      <c r="L7" s="21">
        <f t="shared" ref="L7:L15" si="8">(I7+J7+K7)/3</f>
        <v>16.406666666666666</v>
      </c>
      <c r="M7" s="21">
        <v>16.5</v>
      </c>
      <c r="N7" s="20">
        <v>18.899999999999999</v>
      </c>
      <c r="O7" s="20">
        <v>18.3</v>
      </c>
      <c r="P7" s="20">
        <v>19.3</v>
      </c>
      <c r="Q7" s="20">
        <v>17.899999999999999</v>
      </c>
      <c r="R7" s="20">
        <v>0.36</v>
      </c>
      <c r="S7" s="12"/>
      <c r="T7" s="13"/>
      <c r="U7" s="8">
        <v>30</v>
      </c>
      <c r="V7" s="28">
        <f t="shared" ref="V7:V15" si="9">4187*AE7*(M7-N7)/$O$1</f>
        <v>61.641944444444761</v>
      </c>
      <c r="W7" s="28">
        <f t="shared" si="0"/>
        <v>153.52333333333252</v>
      </c>
      <c r="X7" s="9">
        <f t="shared" si="1"/>
        <v>55.477750000000306</v>
      </c>
      <c r="Y7" s="9">
        <f>4.187*$O$2*(L7-$L$6)/$O$1</f>
        <v>138.17099999999931</v>
      </c>
      <c r="Z7" s="9">
        <f t="shared" si="3"/>
        <v>576</v>
      </c>
      <c r="AA7" s="10">
        <f t="shared" si="4"/>
        <v>0.19263107638888988</v>
      </c>
      <c r="AB7" s="10">
        <f t="shared" si="5"/>
        <v>0.47976041666666414</v>
      </c>
      <c r="AC7" s="22">
        <f t="shared" ref="AC7:AC15" si="10">X7/Z7</f>
        <v>9.631553819444498E-2</v>
      </c>
      <c r="AD7" s="22">
        <f t="shared" ref="AD7:AD15" si="11">Y7/Z7</f>
        <v>0.23988020833333212</v>
      </c>
      <c r="AE7" s="34">
        <f t="shared" ref="AE7:AE15" si="12">X7/(300*4.187*$O$2*(M7-N7))</f>
        <v>-1.226851851851859E-3</v>
      </c>
      <c r="AF7" s="34">
        <f t="shared" si="6"/>
        <v>7.333333333333295E-3</v>
      </c>
      <c r="AI7" s="31">
        <f t="shared" ref="AI7:AI12" si="13">AI6+(N7-N6)</f>
        <v>1.6999999999999993</v>
      </c>
      <c r="AJ7" s="31">
        <f>AJ6+(N7-N6)</f>
        <v>1.6999999999999993</v>
      </c>
      <c r="AK7" s="31">
        <f>AK6+(O7-O6)</f>
        <v>2.1999999999999993</v>
      </c>
      <c r="AL7" s="31">
        <f>AL6+(P7-P6)</f>
        <v>2.5</v>
      </c>
      <c r="AM7" s="31">
        <f>AM6+(Q7-Q6)</f>
        <v>1.2999999999999972</v>
      </c>
    </row>
    <row r="8" spans="1:39" x14ac:dyDescent="0.3">
      <c r="A8" s="19" t="s">
        <v>7</v>
      </c>
      <c r="B8" s="12">
        <v>670</v>
      </c>
      <c r="C8" s="12">
        <v>445</v>
      </c>
      <c r="D8" s="12">
        <v>445</v>
      </c>
      <c r="E8" s="20">
        <v>16.100000000000001</v>
      </c>
      <c r="F8" s="20">
        <v>17.03</v>
      </c>
      <c r="G8" s="20">
        <v>18.079999999999998</v>
      </c>
      <c r="H8" s="21">
        <f t="shared" si="7"/>
        <v>17.07</v>
      </c>
      <c r="I8" s="20">
        <v>17.13</v>
      </c>
      <c r="J8" s="20">
        <v>18.25</v>
      </c>
      <c r="K8" s="20">
        <v>18.95</v>
      </c>
      <c r="L8" s="21">
        <f t="shared" si="8"/>
        <v>18.11</v>
      </c>
      <c r="M8" s="21">
        <v>17.100000000000001</v>
      </c>
      <c r="N8" s="20">
        <v>21.2</v>
      </c>
      <c r="O8" s="20">
        <v>17.100000000000001</v>
      </c>
      <c r="P8" s="20">
        <v>21.2</v>
      </c>
      <c r="Q8" s="20">
        <v>19.3</v>
      </c>
      <c r="R8" s="20">
        <v>0.8</v>
      </c>
      <c r="S8" s="12"/>
      <c r="T8" s="13"/>
      <c r="U8" s="8">
        <f>U7+60</f>
        <v>90</v>
      </c>
      <c r="V8" s="28">
        <f t="shared" si="9"/>
        <v>490.80944444444418</v>
      </c>
      <c r="W8" s="28">
        <f t="shared" si="0"/>
        <v>747.84472222222132</v>
      </c>
      <c r="X8" s="9">
        <f t="shared" si="1"/>
        <v>441.72849999999988</v>
      </c>
      <c r="Y8" s="9">
        <f t="shared" ref="Y8:Y15" si="14">4.187*$O$2*(L8-$L$6)/$O$1</f>
        <v>673.06024999999931</v>
      </c>
      <c r="Z8" s="9">
        <f t="shared" si="3"/>
        <v>2403</v>
      </c>
      <c r="AA8" s="10">
        <f t="shared" si="4"/>
        <v>1.1029425717852679</v>
      </c>
      <c r="AB8" s="10">
        <f t="shared" si="5"/>
        <v>1.6805499375780255</v>
      </c>
      <c r="AC8" s="22">
        <f t="shared" si="10"/>
        <v>0.18382376196421135</v>
      </c>
      <c r="AD8" s="22">
        <f t="shared" si="11"/>
        <v>0.28009165626300431</v>
      </c>
      <c r="AE8" s="34">
        <f t="shared" si="12"/>
        <v>-5.7181571815718155E-3</v>
      </c>
      <c r="AF8" s="34">
        <f t="shared" si="6"/>
        <v>8.712737127371268E-3</v>
      </c>
      <c r="AI8" s="31">
        <f t="shared" si="13"/>
        <v>4</v>
      </c>
      <c r="AJ8" s="31">
        <f t="shared" ref="AJ8:AJ15" si="15">AJ7+(N8-N7)</f>
        <v>4</v>
      </c>
      <c r="AK8" s="31">
        <f t="shared" ref="AK8:AL12" si="16">AK7+(O8-O7)</f>
        <v>1</v>
      </c>
      <c r="AL8" s="31">
        <f t="shared" si="16"/>
        <v>4.3999999999999986</v>
      </c>
      <c r="AM8" s="31">
        <f t="shared" ref="AM8:AM15" si="17">AM7+(Q8-Q7)</f>
        <v>2.6999999999999993</v>
      </c>
    </row>
    <row r="9" spans="1:39" x14ac:dyDescent="0.3">
      <c r="A9" s="19" t="s">
        <v>8</v>
      </c>
      <c r="B9" s="12">
        <v>885</v>
      </c>
      <c r="C9" s="12">
        <v>665</v>
      </c>
      <c r="D9" s="12">
        <v>665</v>
      </c>
      <c r="E9" s="20">
        <v>18.46</v>
      </c>
      <c r="F9" s="20">
        <v>19.46</v>
      </c>
      <c r="G9" s="20">
        <v>20.22</v>
      </c>
      <c r="H9" s="21">
        <f t="shared" si="7"/>
        <v>19.38</v>
      </c>
      <c r="I9" s="20">
        <v>19.52</v>
      </c>
      <c r="J9" s="20">
        <v>20.5</v>
      </c>
      <c r="K9" s="20">
        <v>21.29</v>
      </c>
      <c r="L9" s="21">
        <f t="shared" si="8"/>
        <v>20.436666666666664</v>
      </c>
      <c r="M9" s="21">
        <v>19.3</v>
      </c>
      <c r="N9" s="20">
        <v>23.8</v>
      </c>
      <c r="O9" s="20">
        <v>20.6</v>
      </c>
      <c r="P9" s="20">
        <v>24.2</v>
      </c>
      <c r="Q9" s="20">
        <v>21.6</v>
      </c>
      <c r="R9" s="20">
        <v>0.3</v>
      </c>
      <c r="S9" s="35"/>
      <c r="T9" s="13"/>
      <c r="U9" s="8">
        <f t="shared" ref="U9:U15" si="18">U8+60</f>
        <v>150</v>
      </c>
      <c r="V9" s="28">
        <f t="shared" si="9"/>
        <v>1296.8069444444434</v>
      </c>
      <c r="W9" s="28">
        <f t="shared" si="0"/>
        <v>1559.6574999999978</v>
      </c>
      <c r="X9" s="9">
        <f t="shared" si="1"/>
        <v>1167.1262499999996</v>
      </c>
      <c r="Y9" s="9">
        <f t="shared" si="14"/>
        <v>1403.6917499999986</v>
      </c>
      <c r="Z9" s="9">
        <f t="shared" si="3"/>
        <v>5985</v>
      </c>
      <c r="AA9" s="10">
        <f t="shared" si="4"/>
        <v>1.9500856307435239</v>
      </c>
      <c r="AB9" s="10">
        <f t="shared" si="5"/>
        <v>2.3453496240601468</v>
      </c>
      <c r="AC9" s="22">
        <f t="shared" si="10"/>
        <v>0.19500856307435246</v>
      </c>
      <c r="AD9" s="22">
        <f t="shared" si="11"/>
        <v>0.23453496240601479</v>
      </c>
      <c r="AE9" s="34">
        <f t="shared" si="12"/>
        <v>-1.3765432098765424E-2</v>
      </c>
      <c r="AF9" s="34">
        <f t="shared" si="6"/>
        <v>2.0694444444444429E-2</v>
      </c>
      <c r="AI9" s="31">
        <f t="shared" si="13"/>
        <v>6.6000000000000014</v>
      </c>
      <c r="AJ9" s="31">
        <f t="shared" si="15"/>
        <v>6.6000000000000014</v>
      </c>
      <c r="AK9" s="31">
        <f t="shared" si="16"/>
        <v>4.5</v>
      </c>
      <c r="AL9" s="31">
        <f t="shared" si="16"/>
        <v>7.3999999999999986</v>
      </c>
      <c r="AM9" s="31">
        <f t="shared" si="17"/>
        <v>5</v>
      </c>
    </row>
    <row r="10" spans="1:39" x14ac:dyDescent="0.3">
      <c r="A10" s="19" t="s">
        <v>9</v>
      </c>
      <c r="B10" s="12">
        <v>1070</v>
      </c>
      <c r="C10" s="12">
        <v>800</v>
      </c>
      <c r="D10" s="12">
        <v>800</v>
      </c>
      <c r="E10" s="20">
        <v>21.15</v>
      </c>
      <c r="F10" s="20">
        <v>22.33</v>
      </c>
      <c r="G10" s="20">
        <v>23.12</v>
      </c>
      <c r="H10" s="21">
        <f t="shared" si="7"/>
        <v>22.2</v>
      </c>
      <c r="I10" s="20">
        <v>22.4</v>
      </c>
      <c r="J10" s="20">
        <v>23.45</v>
      </c>
      <c r="K10" s="20">
        <v>24.6</v>
      </c>
      <c r="L10" s="21">
        <f t="shared" si="8"/>
        <v>23.483333333333331</v>
      </c>
      <c r="M10" s="21">
        <v>21.4</v>
      </c>
      <c r="N10" s="20">
        <v>28.7</v>
      </c>
      <c r="O10" s="20">
        <v>22.4</v>
      </c>
      <c r="P10" s="20">
        <v>26.1</v>
      </c>
      <c r="Q10" s="20">
        <v>22.5</v>
      </c>
      <c r="R10" s="20">
        <v>0.9</v>
      </c>
      <c r="S10" s="35"/>
      <c r="T10" s="13"/>
      <c r="U10" s="8">
        <f t="shared" si="18"/>
        <v>210</v>
      </c>
      <c r="V10" s="28">
        <f t="shared" si="9"/>
        <v>2280.7519444444433</v>
      </c>
      <c r="W10" s="28">
        <f t="shared" si="0"/>
        <v>2622.6902777777755</v>
      </c>
      <c r="X10" s="9">
        <f t="shared" si="1"/>
        <v>2052.6767499999996</v>
      </c>
      <c r="Y10" s="9">
        <f t="shared" si="14"/>
        <v>2360.4212499999985</v>
      </c>
      <c r="Z10" s="9">
        <f t="shared" si="3"/>
        <v>10080</v>
      </c>
      <c r="AA10" s="10">
        <f t="shared" si="4"/>
        <v>2.8509399305555543</v>
      </c>
      <c r="AB10" s="10">
        <f t="shared" si="5"/>
        <v>3.2783628472222195</v>
      </c>
      <c r="AC10" s="22">
        <f t="shared" si="10"/>
        <v>0.20363856646825393</v>
      </c>
      <c r="AD10" s="22">
        <f t="shared" si="11"/>
        <v>0.23416877480158715</v>
      </c>
      <c r="AE10" s="34">
        <f t="shared" si="12"/>
        <v>-1.4923896499238958E-2</v>
      </c>
      <c r="AF10" s="34">
        <f t="shared" si="6"/>
        <v>3.3858858858858809E-2</v>
      </c>
      <c r="AI10" s="31">
        <f t="shared" si="13"/>
        <v>11.5</v>
      </c>
      <c r="AJ10" s="31">
        <f t="shared" si="15"/>
        <v>11.5</v>
      </c>
      <c r="AK10" s="31">
        <f t="shared" si="16"/>
        <v>6.2999999999999972</v>
      </c>
      <c r="AL10" s="31">
        <f t="shared" si="16"/>
        <v>9.3000000000000007</v>
      </c>
      <c r="AM10" s="31">
        <f t="shared" si="17"/>
        <v>5.8999999999999986</v>
      </c>
    </row>
    <row r="11" spans="1:39" x14ac:dyDescent="0.3">
      <c r="A11" s="19" t="s">
        <v>10</v>
      </c>
      <c r="B11" s="12">
        <v>900</v>
      </c>
      <c r="C11" s="12">
        <v>745</v>
      </c>
      <c r="D11" s="12">
        <v>745</v>
      </c>
      <c r="E11" s="20">
        <v>23.85</v>
      </c>
      <c r="F11" s="20">
        <v>24.76</v>
      </c>
      <c r="G11" s="20">
        <v>25.36</v>
      </c>
      <c r="H11" s="21">
        <f t="shared" si="7"/>
        <v>24.656666666666666</v>
      </c>
      <c r="I11" s="20">
        <v>24.81</v>
      </c>
      <c r="J11" s="20">
        <v>25.6</v>
      </c>
      <c r="K11" s="20">
        <v>26.09</v>
      </c>
      <c r="L11" s="21">
        <f t="shared" si="8"/>
        <v>25.5</v>
      </c>
      <c r="M11" s="21">
        <v>24.7</v>
      </c>
      <c r="N11" s="20">
        <v>28.1</v>
      </c>
      <c r="O11" s="20">
        <v>25.8</v>
      </c>
      <c r="P11" s="20">
        <v>28.3</v>
      </c>
      <c r="Q11" s="20">
        <v>24.5</v>
      </c>
      <c r="R11" s="20">
        <v>0.8</v>
      </c>
      <c r="S11" s="12"/>
      <c r="T11" s="13"/>
      <c r="U11" s="8">
        <f t="shared" si="18"/>
        <v>270</v>
      </c>
      <c r="V11" s="28">
        <f t="shared" si="9"/>
        <v>3137.9238888888881</v>
      </c>
      <c r="W11" s="28">
        <f t="shared" si="0"/>
        <v>3326.3388888888881</v>
      </c>
      <c r="X11" s="9">
        <f t="shared" si="1"/>
        <v>2824.1314999999995</v>
      </c>
      <c r="Y11" s="9">
        <f t="shared" si="14"/>
        <v>2993.7049999999999</v>
      </c>
      <c r="Z11" s="9">
        <f t="shared" si="3"/>
        <v>12069</v>
      </c>
      <c r="AA11" s="10">
        <f t="shared" si="4"/>
        <v>4.2119783743475008</v>
      </c>
      <c r="AB11" s="10">
        <f t="shared" si="5"/>
        <v>4.4648844146159572</v>
      </c>
      <c r="AC11" s="22">
        <f t="shared" si="10"/>
        <v>0.23399879857486117</v>
      </c>
      <c r="AD11" s="22">
        <f t="shared" si="11"/>
        <v>0.248049134145331</v>
      </c>
      <c r="AE11" s="34">
        <f t="shared" si="12"/>
        <v>-4.4084967320261396E-2</v>
      </c>
      <c r="AF11" s="34">
        <f t="shared" si="6"/>
        <v>6.3555555555555546E-2</v>
      </c>
      <c r="AI11" s="31">
        <f t="shared" si="13"/>
        <v>10.900000000000002</v>
      </c>
      <c r="AJ11" s="31">
        <f t="shared" si="15"/>
        <v>10.900000000000002</v>
      </c>
      <c r="AK11" s="31">
        <f t="shared" si="16"/>
        <v>9.6999999999999993</v>
      </c>
      <c r="AL11" s="31">
        <f t="shared" si="16"/>
        <v>11.5</v>
      </c>
      <c r="AM11" s="31">
        <f t="shared" si="17"/>
        <v>7.8999999999999986</v>
      </c>
    </row>
    <row r="12" spans="1:39" x14ac:dyDescent="0.3">
      <c r="A12" s="19" t="s">
        <v>11</v>
      </c>
      <c r="B12" s="12">
        <v>990</v>
      </c>
      <c r="C12" s="12">
        <v>671</v>
      </c>
      <c r="D12" s="12">
        <v>671</v>
      </c>
      <c r="E12" s="20">
        <v>26.33</v>
      </c>
      <c r="F12" s="20">
        <v>26.98</v>
      </c>
      <c r="G12" s="20">
        <v>27.31</v>
      </c>
      <c r="H12" s="21">
        <f t="shared" si="7"/>
        <v>26.873333333333335</v>
      </c>
      <c r="I12" s="20">
        <v>26.92</v>
      </c>
      <c r="J12" s="20">
        <v>27.42</v>
      </c>
      <c r="K12" s="20">
        <v>27.55</v>
      </c>
      <c r="L12" s="21">
        <f t="shared" si="8"/>
        <v>27.296666666666667</v>
      </c>
      <c r="M12" s="21">
        <v>25.2</v>
      </c>
      <c r="N12" s="20">
        <v>28.7</v>
      </c>
      <c r="O12" s="20">
        <v>25.5</v>
      </c>
      <c r="P12" s="20">
        <v>28.7</v>
      </c>
      <c r="Q12" s="20">
        <v>22.3</v>
      </c>
      <c r="R12" s="20">
        <v>0.3</v>
      </c>
      <c r="S12" s="12"/>
      <c r="T12" s="13"/>
      <c r="U12" s="8">
        <f t="shared" si="18"/>
        <v>330</v>
      </c>
      <c r="V12" s="28">
        <f t="shared" si="9"/>
        <v>3911.3558333333326</v>
      </c>
      <c r="W12" s="28">
        <f t="shared" si="0"/>
        <v>3953.225833333332</v>
      </c>
      <c r="X12" s="9">
        <f t="shared" si="1"/>
        <v>3520.2202500000003</v>
      </c>
      <c r="Y12" s="9">
        <f t="shared" si="14"/>
        <v>3557.9032499999998</v>
      </c>
      <c r="Z12" s="9">
        <f t="shared" si="3"/>
        <v>13285.8</v>
      </c>
      <c r="AA12" s="10">
        <f t="shared" si="4"/>
        <v>5.82914431197218</v>
      </c>
      <c r="AB12" s="10">
        <f t="shared" si="5"/>
        <v>5.8915437158469928</v>
      </c>
      <c r="AC12" s="22">
        <f t="shared" si="10"/>
        <v>0.2649611050896446</v>
      </c>
      <c r="AD12" s="22">
        <f t="shared" si="11"/>
        <v>0.26779744162940883</v>
      </c>
      <c r="AE12" s="34">
        <f t="shared" si="12"/>
        <v>-5.3380952380952376E-2</v>
      </c>
      <c r="AF12" s="34">
        <f t="shared" si="6"/>
        <v>5.9010416666666669E-2</v>
      </c>
      <c r="AI12" s="31">
        <f t="shared" si="13"/>
        <v>11.5</v>
      </c>
      <c r="AJ12" s="31">
        <f t="shared" si="15"/>
        <v>11.5</v>
      </c>
      <c r="AK12" s="31">
        <f t="shared" si="16"/>
        <v>9.3999999999999986</v>
      </c>
      <c r="AL12" s="31">
        <f t="shared" si="16"/>
        <v>11.899999999999999</v>
      </c>
      <c r="AM12" s="31">
        <f t="shared" si="17"/>
        <v>5.6999999999999993</v>
      </c>
    </row>
    <row r="13" spans="1:39" x14ac:dyDescent="0.3">
      <c r="A13" s="19" t="s">
        <v>13</v>
      </c>
      <c r="B13" s="12">
        <v>543</v>
      </c>
      <c r="C13" s="12">
        <v>310</v>
      </c>
      <c r="D13" s="12">
        <v>310</v>
      </c>
      <c r="E13" s="20">
        <v>27.71</v>
      </c>
      <c r="F13" s="20">
        <v>28.26</v>
      </c>
      <c r="G13" s="20">
        <v>28.58</v>
      </c>
      <c r="H13" s="21">
        <f t="shared" si="7"/>
        <v>28.183333333333334</v>
      </c>
      <c r="I13" s="20">
        <v>27.68</v>
      </c>
      <c r="J13" s="20">
        <v>27.9</v>
      </c>
      <c r="K13" s="20">
        <v>28.04</v>
      </c>
      <c r="L13" s="21">
        <f t="shared" si="8"/>
        <v>27.873333333333335</v>
      </c>
      <c r="M13" s="21">
        <v>27</v>
      </c>
      <c r="N13" s="20">
        <v>29.4</v>
      </c>
      <c r="O13" s="20">
        <v>26.3</v>
      </c>
      <c r="P13" s="20">
        <v>29.2</v>
      </c>
      <c r="Q13" s="20">
        <v>24.5</v>
      </c>
      <c r="R13" s="20">
        <v>0.4</v>
      </c>
      <c r="S13" s="12"/>
      <c r="T13" s="13"/>
      <c r="U13" s="8">
        <v>450</v>
      </c>
      <c r="V13" s="28">
        <f t="shared" si="9"/>
        <v>4368.4366666666647</v>
      </c>
      <c r="W13" s="28">
        <f t="shared" si="0"/>
        <v>4154.4344444444432</v>
      </c>
      <c r="X13" s="9">
        <f t="shared" si="1"/>
        <v>3931.5930000000003</v>
      </c>
      <c r="Y13" s="9">
        <f t="shared" si="14"/>
        <v>3738.991</v>
      </c>
      <c r="Z13" s="9">
        <f t="shared" si="3"/>
        <v>8370</v>
      </c>
      <c r="AA13" s="10">
        <f t="shared" si="4"/>
        <v>14.091731182795693</v>
      </c>
      <c r="AB13" s="10">
        <f t="shared" si="5"/>
        <v>13.401401433691753</v>
      </c>
      <c r="AC13" s="22">
        <f t="shared" si="10"/>
        <v>0.46972437275985668</v>
      </c>
      <c r="AD13" s="22">
        <f t="shared" si="11"/>
        <v>0.44671338112305853</v>
      </c>
      <c r="AE13" s="34">
        <f t="shared" si="12"/>
        <v>-8.6944444444444477E-2</v>
      </c>
      <c r="AF13" s="34">
        <f t="shared" si="6"/>
        <v>6.8429118773946376E-2</v>
      </c>
      <c r="AI13" s="31">
        <f t="shared" ref="AI13:AI15" si="19">AI12+(N13-N12)</f>
        <v>12.2</v>
      </c>
      <c r="AJ13" s="31">
        <f t="shared" si="15"/>
        <v>12.2</v>
      </c>
      <c r="AK13" s="31">
        <f t="shared" ref="AK13:AK15" si="20">AK12+(O13-O12)</f>
        <v>10.199999999999999</v>
      </c>
      <c r="AL13" s="31">
        <f t="shared" ref="AL13:AL15" si="21">AL12+(P13-P12)</f>
        <v>12.399999999999999</v>
      </c>
      <c r="AM13" s="31">
        <f t="shared" si="17"/>
        <v>7.8999999999999986</v>
      </c>
    </row>
    <row r="14" spans="1:39" x14ac:dyDescent="0.3">
      <c r="A14" s="19" t="s">
        <v>54</v>
      </c>
      <c r="B14" s="12">
        <v>300</v>
      </c>
      <c r="C14" s="12">
        <v>112</v>
      </c>
      <c r="D14" s="12">
        <v>112</v>
      </c>
      <c r="E14" s="12">
        <v>28.42</v>
      </c>
      <c r="F14" s="12">
        <v>28.68</v>
      </c>
      <c r="G14" s="12">
        <v>28.87</v>
      </c>
      <c r="H14" s="21">
        <f t="shared" si="7"/>
        <v>28.656666666666666</v>
      </c>
      <c r="I14" s="12">
        <v>28.02</v>
      </c>
      <c r="J14" s="12">
        <v>28.16</v>
      </c>
      <c r="K14" s="12">
        <v>28.12</v>
      </c>
      <c r="L14" s="21">
        <f t="shared" si="8"/>
        <v>28.099999999999998</v>
      </c>
      <c r="M14" s="12">
        <v>26.1</v>
      </c>
      <c r="N14" s="12">
        <v>29.1</v>
      </c>
      <c r="O14" s="12">
        <v>25.1</v>
      </c>
      <c r="P14" s="12">
        <v>28.3</v>
      </c>
      <c r="Q14" s="20">
        <v>22.6</v>
      </c>
      <c r="R14" s="20">
        <v>0.6</v>
      </c>
      <c r="S14" s="12"/>
      <c r="T14" s="13"/>
      <c r="U14" s="8">
        <f t="shared" si="18"/>
        <v>510</v>
      </c>
      <c r="V14" s="28">
        <f t="shared" si="9"/>
        <v>4533.5905555555537</v>
      </c>
      <c r="W14" s="36">
        <f t="shared" si="0"/>
        <v>4233.522222222221</v>
      </c>
      <c r="X14" s="9">
        <f t="shared" ref="X14:X15" si="22">4.187*$O$2*(H14-$H$6)/$O$1</f>
        <v>4080.2314999999999</v>
      </c>
      <c r="Y14" s="9">
        <f t="shared" si="14"/>
        <v>3810.1699999999992</v>
      </c>
      <c r="Z14" s="9">
        <f t="shared" ref="Z14:Z15" si="23">D14*U14*60/1000</f>
        <v>3427.2</v>
      </c>
      <c r="AA14" s="10">
        <f t="shared" ref="AA14:AA15" si="24">V14/D14</f>
        <v>40.478487103174587</v>
      </c>
      <c r="AB14" s="37">
        <f t="shared" si="5"/>
        <v>37.799305555555542</v>
      </c>
      <c r="AC14" s="22">
        <f t="shared" si="10"/>
        <v>1.1905437383286648</v>
      </c>
      <c r="AD14" s="22">
        <f t="shared" si="11"/>
        <v>1.1117442810457514</v>
      </c>
      <c r="AE14" s="34">
        <f t="shared" si="12"/>
        <v>-7.2185185185185158E-2</v>
      </c>
      <c r="AF14" s="12">
        <f t="shared" si="6"/>
        <v>6.3194444444444442E-2</v>
      </c>
      <c r="AI14" s="31">
        <f t="shared" si="19"/>
        <v>11.900000000000002</v>
      </c>
      <c r="AJ14" s="31">
        <f t="shared" si="15"/>
        <v>11.900000000000002</v>
      </c>
      <c r="AK14" s="31">
        <f t="shared" si="20"/>
        <v>9</v>
      </c>
      <c r="AL14" s="31">
        <f t="shared" si="21"/>
        <v>11.5</v>
      </c>
      <c r="AM14" s="31">
        <f t="shared" si="17"/>
        <v>6</v>
      </c>
    </row>
    <row r="15" spans="1:39" x14ac:dyDescent="0.3">
      <c r="A15" s="19" t="s">
        <v>14</v>
      </c>
      <c r="B15" s="38">
        <v>150</v>
      </c>
      <c r="C15" s="38">
        <v>70</v>
      </c>
      <c r="D15" s="38">
        <v>70</v>
      </c>
      <c r="E15" s="12">
        <v>28.36</v>
      </c>
      <c r="F15" s="12">
        <v>28.52</v>
      </c>
      <c r="G15" s="12">
        <v>28.61</v>
      </c>
      <c r="H15" s="21">
        <f t="shared" si="7"/>
        <v>28.496666666666666</v>
      </c>
      <c r="I15" s="12">
        <v>27.68</v>
      </c>
      <c r="J15" s="12">
        <v>27.82</v>
      </c>
      <c r="K15" s="12">
        <v>27.69</v>
      </c>
      <c r="L15" s="21">
        <f t="shared" si="8"/>
        <v>27.73</v>
      </c>
      <c r="M15" s="12">
        <v>25</v>
      </c>
      <c r="N15" s="12">
        <v>27.6</v>
      </c>
      <c r="O15" s="12">
        <v>24.7</v>
      </c>
      <c r="P15" s="12">
        <v>25.9</v>
      </c>
      <c r="Q15" s="12">
        <v>20.399999999999999</v>
      </c>
      <c r="R15" s="12">
        <v>0.3</v>
      </c>
      <c r="S15" s="12"/>
      <c r="T15" s="13"/>
      <c r="U15" s="8">
        <f t="shared" si="18"/>
        <v>570</v>
      </c>
      <c r="V15" s="28">
        <f t="shared" si="9"/>
        <v>4477.7638888888878</v>
      </c>
      <c r="W15" s="36">
        <f t="shared" si="0"/>
        <v>4104.4230555555541</v>
      </c>
      <c r="X15" s="9">
        <f t="shared" si="22"/>
        <v>4029.9875000000002</v>
      </c>
      <c r="Y15" s="9">
        <f t="shared" si="14"/>
        <v>3693.9807499999997</v>
      </c>
      <c r="Z15" s="9">
        <f t="shared" si="23"/>
        <v>2394</v>
      </c>
      <c r="AA15" s="10">
        <f t="shared" si="24"/>
        <v>63.968055555555537</v>
      </c>
      <c r="AB15" s="37">
        <f t="shared" si="5"/>
        <v>58.634615079365062</v>
      </c>
      <c r="AC15" s="22">
        <f t="shared" si="10"/>
        <v>1.6833698830409358</v>
      </c>
      <c r="AD15" s="22">
        <f t="shared" si="11"/>
        <v>1.543016186299081</v>
      </c>
      <c r="AE15" s="34">
        <f t="shared" si="12"/>
        <v>-8.2264957264957209E-2</v>
      </c>
      <c r="AF15" s="12">
        <f t="shared" si="6"/>
        <v>0.16337962962962968</v>
      </c>
      <c r="AI15" s="31">
        <f t="shared" si="19"/>
        <v>10.400000000000002</v>
      </c>
      <c r="AJ15" s="31">
        <f t="shared" si="15"/>
        <v>10.400000000000002</v>
      </c>
      <c r="AK15" s="31">
        <f t="shared" si="20"/>
        <v>8.5999999999999979</v>
      </c>
      <c r="AL15" s="31">
        <f t="shared" si="21"/>
        <v>9.0999999999999979</v>
      </c>
      <c r="AM15" s="31">
        <f t="shared" si="17"/>
        <v>3.7999999999999972</v>
      </c>
    </row>
    <row r="16" spans="1:39" x14ac:dyDescent="0.3">
      <c r="A16" s="24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4"/>
      <c r="V16" s="5"/>
      <c r="W16" s="5"/>
      <c r="X16" s="5"/>
      <c r="Y16" s="5"/>
      <c r="Z16" s="6"/>
      <c r="AA16" s="6"/>
      <c r="AB16" s="6"/>
      <c r="AC16" s="13"/>
      <c r="AD16" s="13"/>
      <c r="AE16" s="13"/>
    </row>
    <row r="17" spans="1:31" x14ac:dyDescent="0.3">
      <c r="A17" s="24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4"/>
      <c r="V17" s="5"/>
      <c r="W17" s="5"/>
      <c r="X17" s="5"/>
      <c r="Y17" s="5"/>
      <c r="Z17" s="6"/>
      <c r="AA17" s="6"/>
      <c r="AB17" s="6"/>
      <c r="AC17" s="13"/>
      <c r="AD17" s="13"/>
      <c r="AE17" s="13"/>
    </row>
    <row r="18" spans="1:31" x14ac:dyDescent="0.3">
      <c r="A18" s="24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</row>
    <row r="19" spans="1:31" x14ac:dyDescent="0.3">
      <c r="A19" s="24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</row>
    <row r="20" spans="1:31" x14ac:dyDescent="0.3">
      <c r="A20" s="24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</row>
    <row r="21" spans="1:31" x14ac:dyDescent="0.3">
      <c r="A21" s="24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</row>
    <row r="22" spans="1:31" x14ac:dyDescent="0.3">
      <c r="A22" s="24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</row>
    <row r="23" spans="1:31" x14ac:dyDescent="0.3">
      <c r="A23" s="24"/>
      <c r="B23" s="13"/>
      <c r="C23" s="13"/>
      <c r="D23" s="13"/>
      <c r="E23" s="13"/>
      <c r="F23" s="13"/>
      <c r="G23" s="13"/>
    </row>
    <row r="24" spans="1:31" x14ac:dyDescent="0.3">
      <c r="A24" s="13"/>
      <c r="B24" s="13"/>
      <c r="C24" s="13"/>
      <c r="D24" s="13"/>
      <c r="E24" s="13"/>
      <c r="F24" s="13"/>
      <c r="G24" s="13"/>
    </row>
    <row r="25" spans="1:31" x14ac:dyDescent="0.3">
      <c r="A25" s="13"/>
      <c r="B25" s="13"/>
      <c r="C25" s="13"/>
      <c r="D25" s="13"/>
      <c r="E25" s="13"/>
      <c r="F25" s="13"/>
      <c r="G25" s="13"/>
    </row>
    <row r="26" spans="1:31" x14ac:dyDescent="0.3">
      <c r="A26" s="13"/>
      <c r="B26" s="13"/>
      <c r="C26" s="13"/>
      <c r="D26" s="13"/>
      <c r="E26" s="13"/>
      <c r="F26" s="13"/>
      <c r="G26" s="13"/>
    </row>
    <row r="27" spans="1:31" x14ac:dyDescent="0.3">
      <c r="A27" s="13"/>
      <c r="B27" s="13"/>
      <c r="C27" s="13"/>
      <c r="D27" s="13"/>
      <c r="E27" s="13"/>
      <c r="F27" s="13"/>
      <c r="G27" s="13"/>
    </row>
    <row r="28" spans="1:31" x14ac:dyDescent="0.3">
      <c r="A28" s="13"/>
      <c r="B28" s="13"/>
      <c r="C28" s="13"/>
      <c r="D28" s="13"/>
      <c r="E28" s="13"/>
      <c r="F28" s="13"/>
      <c r="G28" s="13"/>
    </row>
    <row r="29" spans="1:31" x14ac:dyDescent="0.3">
      <c r="A29" s="13"/>
      <c r="B29" s="13"/>
      <c r="C29" s="13"/>
      <c r="D29" s="13"/>
      <c r="E29" s="13"/>
      <c r="F29" s="13"/>
      <c r="G29" s="13"/>
    </row>
  </sheetData>
  <mergeCells count="4">
    <mergeCell ref="A4:A5"/>
    <mergeCell ref="B4:D4"/>
    <mergeCell ref="E4:G4"/>
    <mergeCell ref="I4:K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9"/>
  <sheetViews>
    <sheetView topLeftCell="L1" zoomScale="70" zoomScaleNormal="70" workbookViewId="0">
      <selection activeCell="AI5" sqref="AI5:AM15"/>
    </sheetView>
  </sheetViews>
  <sheetFormatPr defaultRowHeight="18.75" x14ac:dyDescent="0.3"/>
  <cols>
    <col min="1" max="1" width="13.42578125" style="14" bestFit="1" customWidth="1"/>
    <col min="2" max="2" width="9.28515625" style="14" bestFit="1" customWidth="1"/>
    <col min="3" max="3" width="15.7109375" style="14" customWidth="1"/>
    <col min="4" max="4" width="9.28515625" style="14" bestFit="1" customWidth="1"/>
    <col min="5" max="5" width="15" style="14" customWidth="1"/>
    <col min="6" max="6" width="14.42578125" style="14" customWidth="1"/>
    <col min="7" max="7" width="13.7109375" style="14" customWidth="1"/>
    <col min="8" max="8" width="19.42578125" style="14" customWidth="1"/>
    <col min="9" max="9" width="16.28515625" style="14" customWidth="1"/>
    <col min="10" max="10" width="15.42578125" style="14" customWidth="1"/>
    <col min="11" max="11" width="13.7109375" style="14" customWidth="1"/>
    <col min="12" max="12" width="19" style="14" customWidth="1"/>
    <col min="13" max="13" width="12.42578125" style="14" customWidth="1"/>
    <col min="14" max="14" width="12.85546875" style="14" customWidth="1"/>
    <col min="15" max="15" width="12" style="14" customWidth="1"/>
    <col min="16" max="16" width="12.42578125" style="14" customWidth="1"/>
    <col min="17" max="17" width="9.28515625" style="14" bestFit="1" customWidth="1"/>
    <col min="18" max="18" width="9.28515625" style="14" customWidth="1"/>
    <col min="19" max="19" width="17.28515625" style="14" customWidth="1"/>
    <col min="20" max="20" width="9.140625" style="14"/>
    <col min="21" max="21" width="9.140625" style="14" customWidth="1"/>
    <col min="22" max="22" width="18.7109375" style="14" customWidth="1"/>
    <col min="23" max="23" width="16" style="14" customWidth="1"/>
    <col min="24" max="24" width="22.28515625" style="14" customWidth="1"/>
    <col min="25" max="25" width="20.85546875" style="14" customWidth="1"/>
    <col min="26" max="26" width="21.5703125" style="14" customWidth="1"/>
    <col min="27" max="27" width="16.42578125" style="14" customWidth="1"/>
    <col min="28" max="28" width="20.7109375" style="14" customWidth="1"/>
    <col min="29" max="29" width="13.140625" style="14" customWidth="1"/>
    <col min="30" max="30" width="16.42578125" style="14" customWidth="1"/>
    <col min="31" max="31" width="14.85546875" style="14" customWidth="1"/>
    <col min="32" max="36" width="9.140625" style="14"/>
    <col min="37" max="37" width="12.5703125" style="14" customWidth="1"/>
    <col min="38" max="38" width="11.5703125" style="14" customWidth="1"/>
    <col min="39" max="16384" width="9.140625" style="14"/>
  </cols>
  <sheetData>
    <row r="1" spans="1:39" ht="22.5" x14ac:dyDescent="0.3">
      <c r="A1" s="11">
        <v>42238</v>
      </c>
      <c r="B1" s="12" t="s">
        <v>15</v>
      </c>
      <c r="C1" s="13"/>
      <c r="D1" s="13"/>
      <c r="E1" s="13"/>
      <c r="F1" s="13"/>
      <c r="G1" s="13"/>
      <c r="H1" s="13"/>
      <c r="I1" s="2"/>
      <c r="J1" s="2"/>
      <c r="K1" s="29"/>
      <c r="L1" s="29"/>
      <c r="M1" s="2"/>
      <c r="N1" s="2" t="s">
        <v>19</v>
      </c>
      <c r="O1" s="3">
        <v>0.2</v>
      </c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</row>
    <row r="2" spans="1:39" x14ac:dyDescent="0.3">
      <c r="A2" s="13"/>
      <c r="B2" s="13"/>
      <c r="C2" s="13"/>
      <c r="D2" s="13"/>
      <c r="E2" s="13"/>
      <c r="F2" s="13"/>
      <c r="G2" s="13"/>
      <c r="H2" s="13"/>
      <c r="I2" s="2"/>
      <c r="J2" s="2"/>
      <c r="K2" s="30"/>
      <c r="L2" s="30"/>
      <c r="M2" s="2"/>
      <c r="N2" s="2" t="s">
        <v>20</v>
      </c>
      <c r="O2" s="1">
        <v>15</v>
      </c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</row>
    <row r="3" spans="1:39" x14ac:dyDescent="0.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</row>
    <row r="4" spans="1:39" ht="16.5" customHeight="1" x14ac:dyDescent="0.3">
      <c r="A4" s="41" t="s">
        <v>0</v>
      </c>
      <c r="B4" s="40" t="s">
        <v>1</v>
      </c>
      <c r="C4" s="40"/>
      <c r="D4" s="40"/>
      <c r="E4" s="40" t="s">
        <v>2</v>
      </c>
      <c r="F4" s="40"/>
      <c r="G4" s="40"/>
      <c r="H4" s="26"/>
      <c r="I4" s="40" t="s">
        <v>5</v>
      </c>
      <c r="J4" s="40"/>
      <c r="K4" s="40"/>
      <c r="L4" s="26"/>
      <c r="M4" s="12"/>
      <c r="N4" s="12"/>
      <c r="O4" s="12"/>
      <c r="P4" s="12"/>
      <c r="Q4" s="12"/>
      <c r="R4" s="12"/>
      <c r="S4" s="12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</row>
    <row r="5" spans="1:39" ht="96.75" x14ac:dyDescent="0.3">
      <c r="A5" s="41"/>
      <c r="B5" s="16" t="s">
        <v>4</v>
      </c>
      <c r="C5" s="16" t="s">
        <v>3</v>
      </c>
      <c r="D5" s="16" t="s">
        <v>44</v>
      </c>
      <c r="E5" s="27" t="s">
        <v>31</v>
      </c>
      <c r="F5" s="27" t="s">
        <v>32</v>
      </c>
      <c r="G5" s="27" t="s">
        <v>33</v>
      </c>
      <c r="H5" s="18" t="s">
        <v>34</v>
      </c>
      <c r="I5" s="27" t="s">
        <v>35</v>
      </c>
      <c r="J5" s="27" t="s">
        <v>36</v>
      </c>
      <c r="K5" s="27" t="s">
        <v>37</v>
      </c>
      <c r="L5" s="18" t="s">
        <v>38</v>
      </c>
      <c r="M5" s="27" t="s">
        <v>39</v>
      </c>
      <c r="N5" s="27" t="s">
        <v>40</v>
      </c>
      <c r="O5" s="27" t="s">
        <v>41</v>
      </c>
      <c r="P5" s="27" t="s">
        <v>42</v>
      </c>
      <c r="Q5" s="27" t="s">
        <v>43</v>
      </c>
      <c r="R5" s="27" t="s">
        <v>55</v>
      </c>
      <c r="S5" s="27" t="s">
        <v>16</v>
      </c>
      <c r="T5" s="13"/>
      <c r="U5" s="7" t="s">
        <v>21</v>
      </c>
      <c r="V5" s="7" t="s">
        <v>22</v>
      </c>
      <c r="W5" s="7" t="s">
        <v>23</v>
      </c>
      <c r="X5" s="7" t="s">
        <v>24</v>
      </c>
      <c r="Y5" s="7" t="s">
        <v>25</v>
      </c>
      <c r="Z5" s="7" t="s">
        <v>26</v>
      </c>
      <c r="AA5" s="7" t="s">
        <v>27</v>
      </c>
      <c r="AB5" s="7" t="s">
        <v>28</v>
      </c>
      <c r="AC5" s="7" t="s">
        <v>29</v>
      </c>
      <c r="AD5" s="7" t="s">
        <v>30</v>
      </c>
      <c r="AE5" s="7" t="s">
        <v>45</v>
      </c>
      <c r="AF5" s="7" t="s">
        <v>46</v>
      </c>
      <c r="AI5" s="8" t="s">
        <v>50</v>
      </c>
      <c r="AJ5" s="8" t="s">
        <v>51</v>
      </c>
      <c r="AK5" s="33" t="s">
        <v>47</v>
      </c>
      <c r="AL5" s="33" t="s">
        <v>48</v>
      </c>
      <c r="AM5" s="33" t="s">
        <v>49</v>
      </c>
    </row>
    <row r="6" spans="1:39" x14ac:dyDescent="0.3">
      <c r="A6" s="19" t="s">
        <v>52</v>
      </c>
      <c r="B6" s="12">
        <v>400</v>
      </c>
      <c r="C6" s="12">
        <v>220</v>
      </c>
      <c r="D6" s="12">
        <v>220</v>
      </c>
      <c r="E6" s="20">
        <v>15.27</v>
      </c>
      <c r="F6" s="20">
        <v>15.18</v>
      </c>
      <c r="G6" s="20">
        <v>15.41</v>
      </c>
      <c r="H6" s="21">
        <f>(E6+F6+G6)/3</f>
        <v>15.286666666666667</v>
      </c>
      <c r="I6" s="20">
        <v>15.52</v>
      </c>
      <c r="J6" s="20">
        <v>15.47</v>
      </c>
      <c r="K6" s="20">
        <v>15.54</v>
      </c>
      <c r="L6" s="21">
        <f>(I6+J6+K6)/3</f>
        <v>15.51</v>
      </c>
      <c r="M6" s="21">
        <v>14.5</v>
      </c>
      <c r="N6" s="20">
        <v>17.2</v>
      </c>
      <c r="O6" s="20">
        <v>15.5</v>
      </c>
      <c r="P6" s="20">
        <v>17.5</v>
      </c>
      <c r="Q6" s="20">
        <v>18.8</v>
      </c>
      <c r="R6" s="20">
        <v>0.4</v>
      </c>
      <c r="S6" s="12"/>
      <c r="T6" s="13"/>
      <c r="U6" s="8">
        <v>0</v>
      </c>
      <c r="V6" s="28">
        <f>4187*AE6*(M6-N6)/$O$1</f>
        <v>0</v>
      </c>
      <c r="W6" s="28">
        <f t="shared" ref="W6:W15" si="0">4187*AF6*(P6-O6)/$O$1</f>
        <v>0</v>
      </c>
      <c r="X6" s="9">
        <f t="shared" ref="X6:X13" si="1">4.187*$O$2*(H6-$H$6)/$O$1</f>
        <v>0</v>
      </c>
      <c r="Y6" s="9">
        <f t="shared" ref="Y6" si="2">4.187*$O$2*(M6-$M$6)/$O$1</f>
        <v>0</v>
      </c>
      <c r="Z6" s="9">
        <f t="shared" ref="Z6:Z13" si="3">D6*U6*60/1000</f>
        <v>0</v>
      </c>
      <c r="AA6" s="10">
        <f t="shared" ref="AA6:AA13" si="4">V6/D6</f>
        <v>0</v>
      </c>
      <c r="AB6" s="10">
        <f t="shared" ref="AB6:AB15" si="5">W6/D6</f>
        <v>0</v>
      </c>
      <c r="AC6" s="22">
        <v>0</v>
      </c>
      <c r="AD6" s="22">
        <v>0</v>
      </c>
      <c r="AE6" s="34">
        <f>X6/(300*4.187*$O$2*(M6-N6))</f>
        <v>0</v>
      </c>
      <c r="AF6" s="34">
        <f t="shared" ref="AF6:AF15" si="6">Y6/(300*4.187*$O$2*(P6-O6))</f>
        <v>0</v>
      </c>
      <c r="AI6" s="31">
        <v>0</v>
      </c>
      <c r="AJ6" s="31">
        <v>0</v>
      </c>
      <c r="AK6" s="31">
        <v>0</v>
      </c>
      <c r="AL6" s="31">
        <v>0</v>
      </c>
      <c r="AM6" s="31">
        <v>0</v>
      </c>
    </row>
    <row r="7" spans="1:39" x14ac:dyDescent="0.3">
      <c r="A7" s="19" t="s">
        <v>53</v>
      </c>
      <c r="B7" s="12">
        <v>460</v>
      </c>
      <c r="C7" s="12">
        <v>350</v>
      </c>
      <c r="D7" s="12">
        <v>350</v>
      </c>
      <c r="E7" s="20">
        <v>15.25</v>
      </c>
      <c r="F7" s="20">
        <v>15.32</v>
      </c>
      <c r="G7" s="20">
        <v>15.69</v>
      </c>
      <c r="H7" s="21">
        <f t="shared" ref="H7:H15" si="7">(E7+F7+G7)/3</f>
        <v>15.42</v>
      </c>
      <c r="I7" s="20">
        <v>15.65</v>
      </c>
      <c r="J7" s="20">
        <v>15.76</v>
      </c>
      <c r="K7" s="20">
        <v>16.48</v>
      </c>
      <c r="L7" s="21">
        <f t="shared" ref="L7:L15" si="8">(I7+J7+K7)/3</f>
        <v>15.963333333333333</v>
      </c>
      <c r="M7" s="21">
        <v>16.3</v>
      </c>
      <c r="N7" s="20">
        <v>17.100000000000001</v>
      </c>
      <c r="O7" s="20">
        <v>17.399999999999999</v>
      </c>
      <c r="P7" s="20">
        <v>19.100000000000001</v>
      </c>
      <c r="Q7" s="20">
        <v>19</v>
      </c>
      <c r="R7" s="20">
        <v>0.2</v>
      </c>
      <c r="S7" s="12"/>
      <c r="T7" s="13"/>
      <c r="U7" s="8">
        <v>30</v>
      </c>
      <c r="V7" s="28">
        <f t="shared" ref="V7:V15" si="9">4187*AE7*(M7-N7)/$O$1</f>
        <v>46.522222222222041</v>
      </c>
      <c r="W7" s="28">
        <f t="shared" si="0"/>
        <v>158.17555555555543</v>
      </c>
      <c r="X7" s="9">
        <f t="shared" si="1"/>
        <v>41.869999999999848</v>
      </c>
      <c r="Y7" s="9">
        <f>4.187*$O$2*(L7-$L$6)/$O$1</f>
        <v>142.35799999999995</v>
      </c>
      <c r="Z7" s="9">
        <f t="shared" si="3"/>
        <v>630</v>
      </c>
      <c r="AA7" s="10">
        <f t="shared" si="4"/>
        <v>0.13292063492063441</v>
      </c>
      <c r="AB7" s="10">
        <f t="shared" si="5"/>
        <v>0.4519301587301584</v>
      </c>
      <c r="AC7" s="22">
        <f t="shared" ref="AC7:AC15" si="10">X7/Z7</f>
        <v>6.646031746031722E-2</v>
      </c>
      <c r="AD7" s="22">
        <f t="shared" ref="AD7:AD15" si="11">Y7/Z7</f>
        <v>0.22596507936507929</v>
      </c>
      <c r="AE7" s="34">
        <f t="shared" ref="AE7:AE15" si="12">X7/(300*4.187*$O$2*(M7-N7))</f>
        <v>-2.7777777777777644E-3</v>
      </c>
      <c r="AF7" s="34">
        <f t="shared" si="6"/>
        <v>4.444444444444434E-3</v>
      </c>
      <c r="AI7" s="31">
        <f t="shared" ref="AI7:AI12" si="13">AI6+(N7-N6)</f>
        <v>-9.9999999999997868E-2</v>
      </c>
      <c r="AJ7" s="31">
        <f>AJ6+(N7-N6)</f>
        <v>-9.9999999999997868E-2</v>
      </c>
      <c r="AK7" s="31">
        <f>AK6+(O7-O6)</f>
        <v>1.8999999999999986</v>
      </c>
      <c r="AL7" s="31">
        <f>AL6+(P7-P6)</f>
        <v>1.6000000000000014</v>
      </c>
      <c r="AM7" s="31">
        <f>AM6+(Q7-Q6)</f>
        <v>0.19999999999999929</v>
      </c>
    </row>
    <row r="8" spans="1:39" x14ac:dyDescent="0.3">
      <c r="A8" s="19" t="s">
        <v>7</v>
      </c>
      <c r="B8" s="12">
        <v>690</v>
      </c>
      <c r="C8" s="12">
        <v>500</v>
      </c>
      <c r="D8" s="12">
        <v>500</v>
      </c>
      <c r="E8" s="20">
        <v>16.190000000000001</v>
      </c>
      <c r="F8" s="20">
        <v>17.579999999999998</v>
      </c>
      <c r="G8" s="20">
        <v>18.55</v>
      </c>
      <c r="H8" s="21">
        <f t="shared" si="7"/>
        <v>17.439999999999998</v>
      </c>
      <c r="I8" s="20">
        <v>17.18</v>
      </c>
      <c r="J8" s="20">
        <v>18.7</v>
      </c>
      <c r="K8" s="20">
        <v>19.54</v>
      </c>
      <c r="L8" s="21">
        <f t="shared" si="8"/>
        <v>18.473333333333333</v>
      </c>
      <c r="M8" s="21">
        <v>17.100000000000001</v>
      </c>
      <c r="N8" s="20">
        <v>20.2</v>
      </c>
      <c r="O8" s="20">
        <v>17.399999999999999</v>
      </c>
      <c r="P8" s="20">
        <v>22.2</v>
      </c>
      <c r="Q8" s="20">
        <v>22.8</v>
      </c>
      <c r="R8" s="20">
        <v>0.6</v>
      </c>
      <c r="S8" s="12"/>
      <c r="T8" s="13"/>
      <c r="U8" s="8">
        <f>U7+60</f>
        <v>90</v>
      </c>
      <c r="V8" s="28">
        <f t="shared" si="9"/>
        <v>751.33388888888771</v>
      </c>
      <c r="W8" s="28">
        <f t="shared" si="0"/>
        <v>1033.9563888888886</v>
      </c>
      <c r="X8" s="9">
        <f t="shared" si="1"/>
        <v>676.20049999999912</v>
      </c>
      <c r="Y8" s="9">
        <f t="shared" ref="Y8:Y15" si="14">4.187*$O$2*(L8-$L$6)/$O$1</f>
        <v>930.56074999999987</v>
      </c>
      <c r="Z8" s="9">
        <f t="shared" si="3"/>
        <v>2700</v>
      </c>
      <c r="AA8" s="10">
        <f t="shared" si="4"/>
        <v>1.5026677777777755</v>
      </c>
      <c r="AB8" s="10">
        <f t="shared" si="5"/>
        <v>2.067912777777777</v>
      </c>
      <c r="AC8" s="22">
        <f t="shared" si="10"/>
        <v>0.25044462962962932</v>
      </c>
      <c r="AD8" s="22">
        <f t="shared" si="11"/>
        <v>0.3446521296296296</v>
      </c>
      <c r="AE8" s="34">
        <f t="shared" si="12"/>
        <v>-1.1577060931899632E-2</v>
      </c>
      <c r="AF8" s="34">
        <f t="shared" si="6"/>
        <v>1.0289351851851848E-2</v>
      </c>
      <c r="AI8" s="31">
        <f t="shared" si="13"/>
        <v>3</v>
      </c>
      <c r="AJ8" s="31">
        <f t="shared" ref="AJ8:AJ15" si="15">AJ7+(N8-N7)</f>
        <v>3</v>
      </c>
      <c r="AK8" s="31">
        <f t="shared" ref="AK8:AL12" si="16">AK7+(O8-O7)</f>
        <v>1.8999999999999986</v>
      </c>
      <c r="AL8" s="31">
        <f t="shared" si="16"/>
        <v>4.6999999999999993</v>
      </c>
      <c r="AM8" s="31">
        <f t="shared" ref="AM8:AM15" si="17">AM7+(Q8-Q7)</f>
        <v>4</v>
      </c>
    </row>
    <row r="9" spans="1:39" x14ac:dyDescent="0.3">
      <c r="A9" s="19" t="s">
        <v>8</v>
      </c>
      <c r="B9" s="12">
        <v>932</v>
      </c>
      <c r="C9" s="12">
        <v>650</v>
      </c>
      <c r="D9" s="12">
        <v>650</v>
      </c>
      <c r="E9" s="20">
        <v>18.7</v>
      </c>
      <c r="F9" s="20">
        <v>19.600000000000001</v>
      </c>
      <c r="G9" s="20">
        <v>20.54</v>
      </c>
      <c r="H9" s="21">
        <f t="shared" si="7"/>
        <v>19.613333333333333</v>
      </c>
      <c r="I9" s="20">
        <v>19.82</v>
      </c>
      <c r="J9" s="20">
        <v>20.88</v>
      </c>
      <c r="K9" s="20">
        <v>21.91</v>
      </c>
      <c r="L9" s="21">
        <f t="shared" si="8"/>
        <v>20.87</v>
      </c>
      <c r="M9" s="21">
        <v>19.3</v>
      </c>
      <c r="N9" s="20">
        <v>22.5</v>
      </c>
      <c r="O9" s="20">
        <v>20.2</v>
      </c>
      <c r="P9" s="20">
        <v>24.7</v>
      </c>
      <c r="Q9" s="20">
        <v>22.4</v>
      </c>
      <c r="R9" s="20">
        <v>0.3</v>
      </c>
      <c r="S9" s="35"/>
      <c r="T9" s="13"/>
      <c r="U9" s="8">
        <f t="shared" ref="U9:U15" si="18">U8+60</f>
        <v>150</v>
      </c>
      <c r="V9" s="28">
        <f t="shared" si="9"/>
        <v>1509.6461111111109</v>
      </c>
      <c r="W9" s="28">
        <f t="shared" si="0"/>
        <v>1870.1933333333334</v>
      </c>
      <c r="X9" s="9">
        <f t="shared" si="1"/>
        <v>1358.6815000000001</v>
      </c>
      <c r="Y9" s="9">
        <f t="shared" si="14"/>
        <v>1683.1740000000004</v>
      </c>
      <c r="Z9" s="9">
        <f t="shared" si="3"/>
        <v>5850</v>
      </c>
      <c r="AA9" s="10">
        <f t="shared" si="4"/>
        <v>2.3225324786324784</v>
      </c>
      <c r="AB9" s="10">
        <f t="shared" si="5"/>
        <v>2.8772205128205131</v>
      </c>
      <c r="AC9" s="22">
        <f t="shared" si="10"/>
        <v>0.23225324786324789</v>
      </c>
      <c r="AD9" s="22">
        <f t="shared" si="11"/>
        <v>0.28772205128205136</v>
      </c>
      <c r="AE9" s="34">
        <f t="shared" si="12"/>
        <v>-2.2534722222222227E-2</v>
      </c>
      <c r="AF9" s="34">
        <f t="shared" si="6"/>
        <v>1.9851851851851853E-2</v>
      </c>
      <c r="AI9" s="31">
        <f t="shared" si="13"/>
        <v>5.3000000000000007</v>
      </c>
      <c r="AJ9" s="31">
        <f t="shared" si="15"/>
        <v>5.3000000000000007</v>
      </c>
      <c r="AK9" s="31">
        <f t="shared" si="16"/>
        <v>4.6999999999999993</v>
      </c>
      <c r="AL9" s="31">
        <f t="shared" si="16"/>
        <v>7.1999999999999993</v>
      </c>
      <c r="AM9" s="31">
        <f t="shared" si="17"/>
        <v>3.5999999999999979</v>
      </c>
    </row>
    <row r="10" spans="1:39" x14ac:dyDescent="0.3">
      <c r="A10" s="19" t="s">
        <v>9</v>
      </c>
      <c r="B10" s="12">
        <v>275</v>
      </c>
      <c r="C10" s="12">
        <v>157</v>
      </c>
      <c r="D10" s="12">
        <v>157</v>
      </c>
      <c r="E10" s="20">
        <v>21.63</v>
      </c>
      <c r="F10" s="20">
        <v>22.47</v>
      </c>
      <c r="G10" s="20">
        <v>22.97</v>
      </c>
      <c r="H10" s="21">
        <f t="shared" si="7"/>
        <v>22.356666666666666</v>
      </c>
      <c r="I10" s="20">
        <v>23.25</v>
      </c>
      <c r="J10" s="20">
        <v>24.17</v>
      </c>
      <c r="K10" s="20">
        <v>24.47</v>
      </c>
      <c r="L10" s="21">
        <f t="shared" si="8"/>
        <v>23.963333333333335</v>
      </c>
      <c r="M10" s="21">
        <v>20.9</v>
      </c>
      <c r="N10" s="20">
        <v>23.7</v>
      </c>
      <c r="O10" s="20">
        <v>21.4</v>
      </c>
      <c r="P10" s="20">
        <v>25.4</v>
      </c>
      <c r="Q10" s="20">
        <v>22</v>
      </c>
      <c r="R10" s="20">
        <v>0.9</v>
      </c>
      <c r="S10" s="35" t="s">
        <v>56</v>
      </c>
      <c r="T10" s="13"/>
      <c r="U10" s="8">
        <f t="shared" si="18"/>
        <v>210</v>
      </c>
      <c r="V10" s="28">
        <f t="shared" si="9"/>
        <v>2466.8408333333318</v>
      </c>
      <c r="W10" s="28">
        <f t="shared" si="0"/>
        <v>2949.508888888889</v>
      </c>
      <c r="X10" s="9">
        <f t="shared" si="1"/>
        <v>2220.1567499999996</v>
      </c>
      <c r="Y10" s="9">
        <f t="shared" si="14"/>
        <v>2654.5580000000004</v>
      </c>
      <c r="Z10" s="9">
        <f t="shared" si="3"/>
        <v>1978.2</v>
      </c>
      <c r="AA10" s="10">
        <f t="shared" si="4"/>
        <v>15.712361995753707</v>
      </c>
      <c r="AB10" s="10">
        <f t="shared" si="5"/>
        <v>18.786680820948337</v>
      </c>
      <c r="AC10" s="22">
        <f t="shared" si="10"/>
        <v>1.1223115711252651</v>
      </c>
      <c r="AD10" s="22">
        <f t="shared" si="11"/>
        <v>1.3419057729248813</v>
      </c>
      <c r="AE10" s="34">
        <f t="shared" si="12"/>
        <v>-4.2083333333333306E-2</v>
      </c>
      <c r="AF10" s="34">
        <f t="shared" si="6"/>
        <v>3.5222222222222224E-2</v>
      </c>
      <c r="AI10" s="31">
        <f t="shared" si="13"/>
        <v>6.5</v>
      </c>
      <c r="AJ10" s="31">
        <f t="shared" si="15"/>
        <v>6.5</v>
      </c>
      <c r="AK10" s="31">
        <f t="shared" si="16"/>
        <v>5.8999999999999986</v>
      </c>
      <c r="AL10" s="31">
        <f t="shared" si="16"/>
        <v>7.8999999999999986</v>
      </c>
      <c r="AM10" s="31">
        <f t="shared" si="17"/>
        <v>3.1999999999999993</v>
      </c>
    </row>
    <row r="11" spans="1:39" x14ac:dyDescent="0.3">
      <c r="A11" s="19" t="s">
        <v>11</v>
      </c>
      <c r="B11" s="12">
        <v>375</v>
      </c>
      <c r="C11" s="12">
        <v>235</v>
      </c>
      <c r="D11" s="12">
        <v>235</v>
      </c>
      <c r="E11" s="20">
        <v>23.33</v>
      </c>
      <c r="F11" s="20">
        <v>23.76</v>
      </c>
      <c r="G11" s="20">
        <v>23.91</v>
      </c>
      <c r="H11" s="21">
        <f t="shared" si="7"/>
        <v>23.666666666666668</v>
      </c>
      <c r="I11" s="20">
        <v>25.21</v>
      </c>
      <c r="J11" s="20">
        <v>25.56</v>
      </c>
      <c r="K11" s="20">
        <v>25.47</v>
      </c>
      <c r="L11" s="21">
        <f t="shared" si="8"/>
        <v>25.41333333333333</v>
      </c>
      <c r="M11" s="21">
        <v>22.2</v>
      </c>
      <c r="N11" s="20">
        <v>24.8</v>
      </c>
      <c r="O11" s="20">
        <v>23.9</v>
      </c>
      <c r="P11" s="20">
        <v>26.2</v>
      </c>
      <c r="Q11" s="20">
        <v>21</v>
      </c>
      <c r="R11" s="20">
        <v>0.3</v>
      </c>
      <c r="S11" s="35" t="s">
        <v>56</v>
      </c>
      <c r="T11" s="13"/>
      <c r="U11" s="8">
        <v>330</v>
      </c>
      <c r="V11" s="28">
        <f t="shared" si="9"/>
        <v>2923.9216666666662</v>
      </c>
      <c r="W11" s="28">
        <f t="shared" si="0"/>
        <v>3455.438055555554</v>
      </c>
      <c r="X11" s="9">
        <f t="shared" si="1"/>
        <v>2631.5295000000001</v>
      </c>
      <c r="Y11" s="9">
        <f t="shared" si="14"/>
        <v>3109.8942499999989</v>
      </c>
      <c r="Z11" s="9">
        <f t="shared" si="3"/>
        <v>4653</v>
      </c>
      <c r="AA11" s="10">
        <f t="shared" si="4"/>
        <v>12.442219858156026</v>
      </c>
      <c r="AB11" s="10">
        <f t="shared" si="5"/>
        <v>14.703991725768315</v>
      </c>
      <c r="AC11" s="22">
        <f t="shared" si="10"/>
        <v>0.56555544809800129</v>
      </c>
      <c r="AD11" s="22">
        <f t="shared" si="11"/>
        <v>0.66836326026219617</v>
      </c>
      <c r="AE11" s="34">
        <f t="shared" si="12"/>
        <v>-5.3717948717948681E-2</v>
      </c>
      <c r="AF11" s="34">
        <f t="shared" si="6"/>
        <v>7.1763285024154536E-2</v>
      </c>
      <c r="AI11" s="31">
        <f t="shared" si="13"/>
        <v>7.6000000000000014</v>
      </c>
      <c r="AJ11" s="31">
        <f t="shared" si="15"/>
        <v>7.6000000000000014</v>
      </c>
      <c r="AK11" s="31">
        <f t="shared" si="16"/>
        <v>8.3999999999999986</v>
      </c>
      <c r="AL11" s="31">
        <f t="shared" si="16"/>
        <v>8.6999999999999993</v>
      </c>
      <c r="AM11" s="31">
        <f t="shared" si="17"/>
        <v>2.1999999999999993</v>
      </c>
    </row>
    <row r="12" spans="1:39" x14ac:dyDescent="0.3">
      <c r="A12" s="19" t="s">
        <v>12</v>
      </c>
      <c r="B12" s="12">
        <v>240</v>
      </c>
      <c r="C12" s="12">
        <v>140</v>
      </c>
      <c r="D12" s="12">
        <v>140</v>
      </c>
      <c r="E12" s="20">
        <v>23.73</v>
      </c>
      <c r="F12" s="20">
        <v>23.84</v>
      </c>
      <c r="G12" s="20">
        <v>23.01</v>
      </c>
      <c r="H12" s="21">
        <f t="shared" si="7"/>
        <v>23.526666666666667</v>
      </c>
      <c r="I12" s="20">
        <v>25.51</v>
      </c>
      <c r="J12" s="20">
        <v>25.6</v>
      </c>
      <c r="K12" s="20">
        <v>25.64</v>
      </c>
      <c r="L12" s="21">
        <f t="shared" si="8"/>
        <v>25.583333333333332</v>
      </c>
      <c r="M12" s="21">
        <v>23.7</v>
      </c>
      <c r="N12" s="20">
        <v>24.5</v>
      </c>
      <c r="O12" s="20">
        <v>24.9</v>
      </c>
      <c r="P12" s="20">
        <v>26.8</v>
      </c>
      <c r="Q12" s="20">
        <v>20.6</v>
      </c>
      <c r="R12" s="20">
        <v>0.1</v>
      </c>
      <c r="S12" s="35" t="s">
        <v>56</v>
      </c>
      <c r="T12" s="13"/>
      <c r="U12" s="8">
        <f t="shared" si="18"/>
        <v>390</v>
      </c>
      <c r="V12" s="28">
        <f t="shared" si="9"/>
        <v>2875.0733333333328</v>
      </c>
      <c r="W12" s="28">
        <f t="shared" si="0"/>
        <v>3514.7538888888871</v>
      </c>
      <c r="X12" s="9">
        <f t="shared" si="1"/>
        <v>2587.5660000000003</v>
      </c>
      <c r="Y12" s="9">
        <f t="shared" si="14"/>
        <v>3163.2784999999999</v>
      </c>
      <c r="Z12" s="9">
        <f t="shared" si="3"/>
        <v>3276</v>
      </c>
      <c r="AA12" s="10">
        <f t="shared" si="4"/>
        <v>20.53623809523809</v>
      </c>
      <c r="AB12" s="10">
        <f t="shared" si="5"/>
        <v>25.105384920634908</v>
      </c>
      <c r="AC12" s="22">
        <f t="shared" si="10"/>
        <v>0.7898553113553114</v>
      </c>
      <c r="AD12" s="22">
        <f t="shared" si="11"/>
        <v>0.96559172771672763</v>
      </c>
      <c r="AE12" s="34">
        <f t="shared" si="12"/>
        <v>-0.1716666666666665</v>
      </c>
      <c r="AF12" s="34">
        <f t="shared" si="6"/>
        <v>8.8362573099415073E-2</v>
      </c>
      <c r="AI12" s="31">
        <f t="shared" si="13"/>
        <v>7.3000000000000007</v>
      </c>
      <c r="AJ12" s="31">
        <f t="shared" si="15"/>
        <v>7.3000000000000007</v>
      </c>
      <c r="AK12" s="31">
        <f t="shared" si="16"/>
        <v>9.3999999999999986</v>
      </c>
      <c r="AL12" s="31">
        <f t="shared" si="16"/>
        <v>9.3000000000000007</v>
      </c>
      <c r="AM12" s="31">
        <f t="shared" si="17"/>
        <v>1.8000000000000007</v>
      </c>
    </row>
    <row r="13" spans="1:39" x14ac:dyDescent="0.3">
      <c r="A13" s="19" t="s">
        <v>13</v>
      </c>
      <c r="B13" s="12">
        <v>50</v>
      </c>
      <c r="C13" s="12">
        <v>31</v>
      </c>
      <c r="D13" s="12">
        <v>31</v>
      </c>
      <c r="E13" s="20">
        <v>23.86</v>
      </c>
      <c r="F13" s="20">
        <v>23.97</v>
      </c>
      <c r="G13" s="20">
        <v>24.26</v>
      </c>
      <c r="H13" s="21">
        <f t="shared" si="7"/>
        <v>24.03</v>
      </c>
      <c r="I13" s="20">
        <v>25.64</v>
      </c>
      <c r="J13" s="20">
        <v>25.72</v>
      </c>
      <c r="K13" s="20">
        <v>25.9</v>
      </c>
      <c r="L13" s="21">
        <f t="shared" si="8"/>
        <v>25.75333333333333</v>
      </c>
      <c r="M13" s="21">
        <v>24.7</v>
      </c>
      <c r="N13" s="20">
        <v>25.7</v>
      </c>
      <c r="O13" s="20">
        <v>25.1</v>
      </c>
      <c r="P13" s="20">
        <v>27.6</v>
      </c>
      <c r="Q13" s="20">
        <v>23.1</v>
      </c>
      <c r="R13" s="20">
        <v>0.4</v>
      </c>
      <c r="S13" s="12" t="s">
        <v>57</v>
      </c>
      <c r="T13" s="13"/>
      <c r="U13" s="8">
        <f t="shared" si="18"/>
        <v>450</v>
      </c>
      <c r="V13" s="28">
        <f t="shared" si="9"/>
        <v>3050.694722222222</v>
      </c>
      <c r="W13" s="28">
        <f t="shared" si="0"/>
        <v>3574.0697222222198</v>
      </c>
      <c r="X13" s="9">
        <f t="shared" si="1"/>
        <v>2745.6252500000005</v>
      </c>
      <c r="Y13" s="9">
        <f t="shared" si="14"/>
        <v>3216.6627499999991</v>
      </c>
      <c r="Z13" s="9">
        <f t="shared" si="3"/>
        <v>837</v>
      </c>
      <c r="AA13" s="10">
        <f t="shared" si="4"/>
        <v>98.409507168458774</v>
      </c>
      <c r="AB13" s="10">
        <f t="shared" si="5"/>
        <v>115.29257168458773</v>
      </c>
      <c r="AC13" s="22">
        <f t="shared" si="10"/>
        <v>3.2803169056152934</v>
      </c>
      <c r="AD13" s="22">
        <f t="shared" si="11"/>
        <v>3.8430857228195925</v>
      </c>
      <c r="AE13" s="34">
        <f t="shared" si="12"/>
        <v>-0.14572222222222223</v>
      </c>
      <c r="AF13" s="34">
        <f t="shared" si="6"/>
        <v>6.8288888888888857E-2</v>
      </c>
      <c r="AI13" s="31">
        <f t="shared" ref="AI13:AI15" si="19">AI12+(N13-N12)</f>
        <v>8.5</v>
      </c>
      <c r="AJ13" s="31">
        <f t="shared" si="15"/>
        <v>8.5</v>
      </c>
      <c r="AK13" s="31">
        <f t="shared" ref="AK13:AK15" si="20">AK12+(O13-O12)</f>
        <v>9.6000000000000014</v>
      </c>
      <c r="AL13" s="31">
        <f t="shared" ref="AL13:AL15" si="21">AL12+(P13-P12)</f>
        <v>10.100000000000001</v>
      </c>
      <c r="AM13" s="31">
        <f t="shared" si="17"/>
        <v>4.3000000000000007</v>
      </c>
    </row>
    <row r="14" spans="1:39" x14ac:dyDescent="0.3">
      <c r="A14" s="19" t="s">
        <v>54</v>
      </c>
      <c r="B14" s="12">
        <v>319</v>
      </c>
      <c r="C14" s="12">
        <v>200</v>
      </c>
      <c r="D14" s="12">
        <v>200</v>
      </c>
      <c r="E14" s="12">
        <v>24.28</v>
      </c>
      <c r="F14" s="12">
        <v>25.03</v>
      </c>
      <c r="G14" s="12">
        <v>25.57</v>
      </c>
      <c r="H14" s="21">
        <f t="shared" si="7"/>
        <v>24.959999999999997</v>
      </c>
      <c r="I14" s="12">
        <v>26.07</v>
      </c>
      <c r="J14" s="12">
        <v>26.65</v>
      </c>
      <c r="K14" s="12">
        <v>26.95</v>
      </c>
      <c r="L14" s="21">
        <f t="shared" si="8"/>
        <v>26.556666666666668</v>
      </c>
      <c r="M14" s="12">
        <v>24.6</v>
      </c>
      <c r="N14" s="12">
        <v>26.4</v>
      </c>
      <c r="O14" s="12">
        <v>25.5</v>
      </c>
      <c r="P14" s="12">
        <v>28.2</v>
      </c>
      <c r="Q14" s="20">
        <v>25.2</v>
      </c>
      <c r="R14" s="20">
        <v>0.5</v>
      </c>
      <c r="S14" s="12" t="s">
        <v>57</v>
      </c>
      <c r="T14" s="13"/>
      <c r="U14" s="8">
        <f t="shared" si="18"/>
        <v>510</v>
      </c>
      <c r="V14" s="28">
        <f t="shared" si="9"/>
        <v>3375.18722222222</v>
      </c>
      <c r="W14" s="36">
        <f t="shared" si="0"/>
        <v>3854.366111111111</v>
      </c>
      <c r="X14" s="9">
        <f t="shared" ref="X14:X15" si="22">4.187*$O$2*(H14-$H$6)/$O$1</f>
        <v>3037.6684999999989</v>
      </c>
      <c r="Y14" s="9">
        <f t="shared" si="14"/>
        <v>3468.9295000000006</v>
      </c>
      <c r="Z14" s="9">
        <f t="shared" ref="Z14:Z15" si="23">D14*U14*60/1000</f>
        <v>6120</v>
      </c>
      <c r="AA14" s="10">
        <f t="shared" ref="AA14:AA15" si="24">V14/D14</f>
        <v>16.875936111111102</v>
      </c>
      <c r="AB14" s="37">
        <f t="shared" si="5"/>
        <v>19.271830555555553</v>
      </c>
      <c r="AC14" s="22">
        <f t="shared" si="10"/>
        <v>0.49635106209150309</v>
      </c>
      <c r="AD14" s="22">
        <f t="shared" si="11"/>
        <v>0.56681854575163404</v>
      </c>
      <c r="AE14" s="34">
        <f t="shared" si="12"/>
        <v>-8.9567901234567995E-2</v>
      </c>
      <c r="AF14" s="12">
        <f t="shared" si="6"/>
        <v>6.8189300411522658E-2</v>
      </c>
      <c r="AI14" s="31">
        <f t="shared" si="19"/>
        <v>9.1999999999999993</v>
      </c>
      <c r="AJ14" s="31">
        <f t="shared" si="15"/>
        <v>9.1999999999999993</v>
      </c>
      <c r="AK14" s="31">
        <f t="shared" si="20"/>
        <v>10</v>
      </c>
      <c r="AL14" s="31">
        <f t="shared" si="21"/>
        <v>10.7</v>
      </c>
      <c r="AM14" s="31">
        <f t="shared" si="17"/>
        <v>6.3999999999999986</v>
      </c>
    </row>
    <row r="15" spans="1:39" x14ac:dyDescent="0.3">
      <c r="A15" s="19" t="s">
        <v>14</v>
      </c>
      <c r="B15" s="12">
        <v>130</v>
      </c>
      <c r="C15" s="12">
        <v>86</v>
      </c>
      <c r="D15" s="12">
        <v>86</v>
      </c>
      <c r="E15" s="12">
        <v>25.14</v>
      </c>
      <c r="F15" s="12">
        <v>25.47</v>
      </c>
      <c r="G15" s="12">
        <v>25.52</v>
      </c>
      <c r="H15" s="21">
        <f t="shared" si="7"/>
        <v>25.376666666666665</v>
      </c>
      <c r="I15" s="12">
        <v>26.72</v>
      </c>
      <c r="J15" s="12">
        <v>26.84</v>
      </c>
      <c r="K15" s="12">
        <v>26.76</v>
      </c>
      <c r="L15" s="21">
        <f t="shared" si="8"/>
        <v>26.773333333333337</v>
      </c>
      <c r="M15" s="12">
        <v>24.5</v>
      </c>
      <c r="N15" s="12">
        <v>25.2</v>
      </c>
      <c r="O15" s="12">
        <v>24.7</v>
      </c>
      <c r="P15" s="12">
        <v>27</v>
      </c>
      <c r="Q15" s="12">
        <v>22.4</v>
      </c>
      <c r="R15" s="12">
        <v>0.1</v>
      </c>
      <c r="S15" s="12"/>
      <c r="T15" s="13"/>
      <c r="U15" s="8">
        <f t="shared" si="18"/>
        <v>570</v>
      </c>
      <c r="V15" s="28">
        <f t="shared" si="9"/>
        <v>3520.5691666666658</v>
      </c>
      <c r="W15" s="36">
        <f t="shared" si="0"/>
        <v>3929.9647222222234</v>
      </c>
      <c r="X15" s="9">
        <f t="shared" si="22"/>
        <v>3168.5122499999998</v>
      </c>
      <c r="Y15" s="9">
        <f t="shared" si="14"/>
        <v>3536.9682500000013</v>
      </c>
      <c r="Z15" s="9">
        <f t="shared" si="23"/>
        <v>2941.2</v>
      </c>
      <c r="AA15" s="10">
        <f t="shared" si="24"/>
        <v>40.93685077519379</v>
      </c>
      <c r="AB15" s="37">
        <f t="shared" si="5"/>
        <v>45.697264211886321</v>
      </c>
      <c r="AC15" s="22">
        <f t="shared" si="10"/>
        <v>1.0772855467156262</v>
      </c>
      <c r="AD15" s="22">
        <f t="shared" si="11"/>
        <v>1.2025595845233243</v>
      </c>
      <c r="AE15" s="34">
        <f t="shared" si="12"/>
        <v>-0.24023809523809544</v>
      </c>
      <c r="AF15" s="12">
        <f t="shared" si="6"/>
        <v>8.1618357487922705E-2</v>
      </c>
      <c r="AI15" s="31">
        <f t="shared" si="19"/>
        <v>8</v>
      </c>
      <c r="AJ15" s="31">
        <f t="shared" si="15"/>
        <v>8</v>
      </c>
      <c r="AK15" s="31">
        <f t="shared" si="20"/>
        <v>9.1999999999999993</v>
      </c>
      <c r="AL15" s="31">
        <f t="shared" si="21"/>
        <v>9.5</v>
      </c>
      <c r="AM15" s="31">
        <f t="shared" si="17"/>
        <v>3.5999999999999979</v>
      </c>
    </row>
    <row r="16" spans="1:39" x14ac:dyDescent="0.3">
      <c r="A16" s="24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4"/>
      <c r="V16" s="5"/>
      <c r="W16" s="5"/>
      <c r="X16" s="5"/>
      <c r="Y16" s="5"/>
      <c r="Z16" s="6"/>
      <c r="AA16" s="6"/>
      <c r="AB16" s="6"/>
      <c r="AC16" s="13"/>
      <c r="AD16" s="13"/>
      <c r="AE16" s="13"/>
    </row>
    <row r="17" spans="1:31" x14ac:dyDescent="0.3">
      <c r="A17" s="24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4"/>
      <c r="V17" s="5"/>
      <c r="W17" s="5"/>
      <c r="X17" s="5"/>
      <c r="Y17" s="5"/>
      <c r="Z17" s="6"/>
      <c r="AA17" s="6"/>
      <c r="AB17" s="6"/>
      <c r="AC17" s="13"/>
      <c r="AD17" s="13"/>
      <c r="AE17" s="13"/>
    </row>
    <row r="18" spans="1:31" x14ac:dyDescent="0.3">
      <c r="A18" s="24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</row>
    <row r="19" spans="1:31" x14ac:dyDescent="0.3">
      <c r="A19" s="24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</row>
    <row r="20" spans="1:31" x14ac:dyDescent="0.3">
      <c r="A20" s="24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</row>
    <row r="21" spans="1:31" x14ac:dyDescent="0.3">
      <c r="A21" s="24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</row>
    <row r="22" spans="1:31" x14ac:dyDescent="0.3">
      <c r="A22" s="24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</row>
    <row r="23" spans="1:31" x14ac:dyDescent="0.3">
      <c r="A23" s="24"/>
      <c r="B23" s="13"/>
      <c r="C23" s="13"/>
      <c r="D23" s="13"/>
      <c r="E23" s="13"/>
      <c r="F23" s="13"/>
      <c r="G23" s="13"/>
    </row>
    <row r="24" spans="1:31" x14ac:dyDescent="0.3">
      <c r="A24" s="13"/>
      <c r="B24" s="13"/>
      <c r="C24" s="13"/>
      <c r="D24" s="13"/>
      <c r="E24" s="13"/>
      <c r="F24" s="13"/>
      <c r="G24" s="13"/>
    </row>
    <row r="25" spans="1:31" x14ac:dyDescent="0.3">
      <c r="A25" s="13"/>
      <c r="B25" s="13"/>
      <c r="C25" s="13"/>
      <c r="D25" s="13"/>
      <c r="E25" s="13"/>
      <c r="F25" s="13"/>
      <c r="G25" s="13"/>
    </row>
    <row r="26" spans="1:31" x14ac:dyDescent="0.3">
      <c r="A26" s="13"/>
      <c r="B26" s="13"/>
      <c r="C26" s="13"/>
      <c r="D26" s="13"/>
      <c r="E26" s="13"/>
      <c r="F26" s="13"/>
      <c r="G26" s="13"/>
    </row>
    <row r="27" spans="1:31" x14ac:dyDescent="0.3">
      <c r="A27" s="13"/>
      <c r="B27" s="13"/>
      <c r="C27" s="13"/>
      <c r="D27" s="13"/>
      <c r="E27" s="13"/>
      <c r="F27" s="13"/>
      <c r="G27" s="13"/>
    </row>
    <row r="28" spans="1:31" x14ac:dyDescent="0.3">
      <c r="A28" s="13"/>
      <c r="B28" s="13"/>
      <c r="C28" s="13"/>
      <c r="D28" s="13"/>
      <c r="E28" s="13"/>
      <c r="F28" s="13"/>
      <c r="G28" s="13"/>
    </row>
    <row r="29" spans="1:31" x14ac:dyDescent="0.3">
      <c r="A29" s="13"/>
      <c r="B29" s="13"/>
      <c r="C29" s="13"/>
      <c r="D29" s="13"/>
      <c r="E29" s="13"/>
      <c r="F29" s="13"/>
      <c r="G29" s="13"/>
    </row>
  </sheetData>
  <mergeCells count="4">
    <mergeCell ref="A4:A5"/>
    <mergeCell ref="B4:D4"/>
    <mergeCell ref="E4:G4"/>
    <mergeCell ref="I4:K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4</vt:lpstr>
      <vt:lpstr>Аркуш3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2018-04-18T19:45:21Z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d2e0e67f-0eac-4064-9526-e1bfa2abee4d</vt:lpwstr>
  </property>
</Properties>
</file>