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ltion\Derde Jaar\Gamelab_3\Programmers\"/>
    </mc:Choice>
  </mc:AlternateContent>
  <bookViews>
    <workbookView xWindow="0" yWindow="0" windowWidth="21570" windowHeight="8415" firstSheet="5" activeTab="7"/>
  </bookViews>
  <sheets>
    <sheet name="Stats" sheetId="1" r:id="rId1"/>
    <sheet name="Stats Legenda" sheetId="14" r:id="rId2"/>
    <sheet name="Skills" sheetId="2" r:id="rId3"/>
    <sheet name="Skillpoints" sheetId="3" r:id="rId4"/>
    <sheet name="Classes" sheetId="4" r:id="rId5"/>
    <sheet name="Roles" sheetId="5" r:id="rId6"/>
    <sheet name="Begin stats PDPS" sheetId="6" r:id="rId7"/>
    <sheet name="Begin stats MDPS" sheetId="7" r:id="rId8"/>
    <sheet name="Begin stats Assassin" sheetId="8" r:id="rId9"/>
    <sheet name="Begin stats Tank" sheetId="10" r:id="rId10"/>
    <sheet name="Begins stats Bruiser" sheetId="12" r:id="rId11"/>
    <sheet name="Begin stats Support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8" i="6" l="1"/>
  <c r="G48" i="6"/>
  <c r="K47" i="6"/>
  <c r="G47" i="6"/>
  <c r="K46" i="6"/>
  <c r="I46" i="6"/>
  <c r="G46" i="6"/>
  <c r="K45" i="6"/>
  <c r="G45" i="6"/>
  <c r="I44" i="6"/>
  <c r="G44" i="6"/>
  <c r="I43" i="6"/>
  <c r="G43" i="6"/>
  <c r="I42" i="6"/>
  <c r="G42" i="6"/>
  <c r="I41" i="6"/>
  <c r="G41" i="6"/>
  <c r="I40" i="6"/>
  <c r="G40" i="6"/>
  <c r="I39" i="6"/>
  <c r="G39" i="6"/>
  <c r="G38" i="6"/>
  <c r="G37" i="6"/>
  <c r="I36" i="6"/>
  <c r="G36" i="6"/>
  <c r="G35" i="6"/>
  <c r="K32" i="6"/>
  <c r="G32" i="6"/>
  <c r="K31" i="6"/>
  <c r="G31" i="6"/>
  <c r="K30" i="6"/>
  <c r="I30" i="6"/>
  <c r="G30" i="6"/>
  <c r="K29" i="6"/>
  <c r="G29" i="6"/>
  <c r="I28" i="6"/>
  <c r="G28" i="6"/>
  <c r="I27" i="6"/>
  <c r="G27" i="6"/>
  <c r="I26" i="6"/>
  <c r="G26" i="6"/>
  <c r="I25" i="6"/>
  <c r="G25" i="6"/>
  <c r="I24" i="6"/>
  <c r="G24" i="6"/>
  <c r="I23" i="6"/>
  <c r="G23" i="6"/>
  <c r="G22" i="6"/>
  <c r="G21" i="6"/>
  <c r="I20" i="6"/>
  <c r="G20" i="6"/>
  <c r="G19" i="6"/>
  <c r="K16" i="6"/>
  <c r="G16" i="6"/>
  <c r="K15" i="6"/>
  <c r="G15" i="6"/>
  <c r="K14" i="6"/>
  <c r="I14" i="6"/>
  <c r="G14" i="6"/>
  <c r="K13" i="6"/>
  <c r="G13" i="6"/>
  <c r="I12" i="6"/>
  <c r="G12" i="6"/>
  <c r="I11" i="6"/>
  <c r="G11" i="6"/>
  <c r="I10" i="6"/>
  <c r="G10" i="6"/>
  <c r="I9" i="6"/>
  <c r="G9" i="6"/>
  <c r="I8" i="6"/>
  <c r="G8" i="6"/>
  <c r="I7" i="6"/>
  <c r="G7" i="6"/>
  <c r="G6" i="6"/>
  <c r="G5" i="6"/>
  <c r="I4" i="6"/>
  <c r="G4" i="6"/>
  <c r="G3" i="6"/>
  <c r="K32" i="7"/>
  <c r="G32" i="7"/>
  <c r="K31" i="7"/>
  <c r="G31" i="7"/>
  <c r="K30" i="7"/>
  <c r="I30" i="7"/>
  <c r="G30" i="7"/>
  <c r="K29" i="7"/>
  <c r="G29" i="7"/>
  <c r="I28" i="7"/>
  <c r="G28" i="7"/>
  <c r="I27" i="7"/>
  <c r="G27" i="7"/>
  <c r="I26" i="7"/>
  <c r="G26" i="7"/>
  <c r="I25" i="7"/>
  <c r="G25" i="7"/>
  <c r="I24" i="7"/>
  <c r="G24" i="7"/>
  <c r="I23" i="7"/>
  <c r="G23" i="7"/>
  <c r="G22" i="7"/>
  <c r="G21" i="7"/>
  <c r="I20" i="7"/>
  <c r="G20" i="7"/>
  <c r="G19" i="7"/>
  <c r="K16" i="7"/>
  <c r="G16" i="7"/>
  <c r="K15" i="7"/>
  <c r="G15" i="7"/>
  <c r="K14" i="7"/>
  <c r="I14" i="7"/>
  <c r="G14" i="7"/>
  <c r="K13" i="7"/>
  <c r="G13" i="7"/>
  <c r="I12" i="7"/>
  <c r="G12" i="7"/>
  <c r="I11" i="7"/>
  <c r="G11" i="7"/>
  <c r="I10" i="7"/>
  <c r="G10" i="7"/>
  <c r="I9" i="7"/>
  <c r="G9" i="7"/>
  <c r="I8" i="7"/>
  <c r="G8" i="7"/>
  <c r="I7" i="7"/>
  <c r="G7" i="7"/>
  <c r="G6" i="7"/>
  <c r="G5" i="7"/>
  <c r="I4" i="7"/>
  <c r="G4" i="7"/>
  <c r="G3" i="7"/>
  <c r="K48" i="8"/>
  <c r="G48" i="8"/>
  <c r="K47" i="8"/>
  <c r="G47" i="8"/>
  <c r="K46" i="8"/>
  <c r="I46" i="8"/>
  <c r="G46" i="8"/>
  <c r="K45" i="8"/>
  <c r="G45" i="8"/>
  <c r="I44" i="8"/>
  <c r="G44" i="8"/>
  <c r="I43" i="8"/>
  <c r="G43" i="8"/>
  <c r="I42" i="8"/>
  <c r="G42" i="8"/>
  <c r="I41" i="8"/>
  <c r="G41" i="8"/>
  <c r="I40" i="8"/>
  <c r="G40" i="8"/>
  <c r="I39" i="8"/>
  <c r="G39" i="8"/>
  <c r="G38" i="8"/>
  <c r="G37" i="8"/>
  <c r="I36" i="8"/>
  <c r="G36" i="8"/>
  <c r="G35" i="8"/>
  <c r="K32" i="8"/>
  <c r="G32" i="8"/>
  <c r="K31" i="8"/>
  <c r="G31" i="8"/>
  <c r="K30" i="8"/>
  <c r="I30" i="8"/>
  <c r="G30" i="8"/>
  <c r="K29" i="8"/>
  <c r="G29" i="8"/>
  <c r="I28" i="8"/>
  <c r="G28" i="8"/>
  <c r="I27" i="8"/>
  <c r="G27" i="8"/>
  <c r="I26" i="8"/>
  <c r="G26" i="8"/>
  <c r="I25" i="8"/>
  <c r="G25" i="8"/>
  <c r="I24" i="8"/>
  <c r="G24" i="8"/>
  <c r="I23" i="8"/>
  <c r="G23" i="8"/>
  <c r="G22" i="8"/>
  <c r="G21" i="8"/>
  <c r="I20" i="8"/>
  <c r="G20" i="8"/>
  <c r="G19" i="8"/>
  <c r="K16" i="8"/>
  <c r="G16" i="8"/>
  <c r="K15" i="8"/>
  <c r="G15" i="8"/>
  <c r="K14" i="8"/>
  <c r="I14" i="8"/>
  <c r="G14" i="8"/>
  <c r="K13" i="8"/>
  <c r="G13" i="8"/>
  <c r="I12" i="8"/>
  <c r="G12" i="8"/>
  <c r="I11" i="8"/>
  <c r="G11" i="8"/>
  <c r="I10" i="8"/>
  <c r="G10" i="8"/>
  <c r="I9" i="8"/>
  <c r="G9" i="8"/>
  <c r="I8" i="8"/>
  <c r="G8" i="8"/>
  <c r="I7" i="8"/>
  <c r="G7" i="8"/>
  <c r="G6" i="8"/>
  <c r="G5" i="8"/>
  <c r="I4" i="8"/>
  <c r="G4" i="8"/>
  <c r="G3" i="8"/>
  <c r="C2" i="10"/>
  <c r="K48" i="10"/>
  <c r="G48" i="10"/>
  <c r="K47" i="10"/>
  <c r="G47" i="10"/>
  <c r="K46" i="10"/>
  <c r="I46" i="10"/>
  <c r="G46" i="10"/>
  <c r="K45" i="10"/>
  <c r="G45" i="10"/>
  <c r="I44" i="10"/>
  <c r="G44" i="10"/>
  <c r="I43" i="10"/>
  <c r="G43" i="10"/>
  <c r="I42" i="10"/>
  <c r="G42" i="10"/>
  <c r="I41" i="10"/>
  <c r="G41" i="10"/>
  <c r="I40" i="10"/>
  <c r="G40" i="10"/>
  <c r="I39" i="10"/>
  <c r="G39" i="10"/>
  <c r="G38" i="10"/>
  <c r="G37" i="10"/>
  <c r="I36" i="10"/>
  <c r="G36" i="10"/>
  <c r="G35" i="10"/>
  <c r="K32" i="10"/>
  <c r="G32" i="10"/>
  <c r="K31" i="10"/>
  <c r="G31" i="10"/>
  <c r="K30" i="10"/>
  <c r="I30" i="10"/>
  <c r="G30" i="10"/>
  <c r="K29" i="10"/>
  <c r="G29" i="10"/>
  <c r="I28" i="10"/>
  <c r="G28" i="10"/>
  <c r="I27" i="10"/>
  <c r="G27" i="10"/>
  <c r="I26" i="10"/>
  <c r="G26" i="10"/>
  <c r="I25" i="10"/>
  <c r="G25" i="10"/>
  <c r="I24" i="10"/>
  <c r="G24" i="10"/>
  <c r="I23" i="10"/>
  <c r="G23" i="10"/>
  <c r="G22" i="10"/>
  <c r="G21" i="10"/>
  <c r="I20" i="10"/>
  <c r="G20" i="10"/>
  <c r="G19" i="10"/>
  <c r="K16" i="10"/>
  <c r="G16" i="10"/>
  <c r="K15" i="10"/>
  <c r="G15" i="10"/>
  <c r="K14" i="10"/>
  <c r="I14" i="10"/>
  <c r="G14" i="10"/>
  <c r="K13" i="10"/>
  <c r="G13" i="10"/>
  <c r="I12" i="10"/>
  <c r="G12" i="10"/>
  <c r="I11" i="10"/>
  <c r="G11" i="10"/>
  <c r="I10" i="10"/>
  <c r="G10" i="10"/>
  <c r="I9" i="10"/>
  <c r="G9" i="10"/>
  <c r="I8" i="10"/>
  <c r="G8" i="10"/>
  <c r="I7" i="10"/>
  <c r="G7" i="10"/>
  <c r="G6" i="10"/>
  <c r="G5" i="10"/>
  <c r="I4" i="10"/>
  <c r="G4" i="10"/>
  <c r="G3" i="10"/>
  <c r="G37" i="12"/>
  <c r="K48" i="12"/>
  <c r="G48" i="12"/>
  <c r="K47" i="12"/>
  <c r="G47" i="12"/>
  <c r="K46" i="12"/>
  <c r="I46" i="12"/>
  <c r="G46" i="12"/>
  <c r="K45" i="12"/>
  <c r="G45" i="12"/>
  <c r="I44" i="12"/>
  <c r="G44" i="12"/>
  <c r="I43" i="12"/>
  <c r="G43" i="12"/>
  <c r="I42" i="12"/>
  <c r="G42" i="12"/>
  <c r="I41" i="12"/>
  <c r="G41" i="12"/>
  <c r="I40" i="12"/>
  <c r="G40" i="12"/>
  <c r="I39" i="12"/>
  <c r="G39" i="12"/>
  <c r="G38" i="12"/>
  <c r="I36" i="12"/>
  <c r="G36" i="12"/>
  <c r="G35" i="12"/>
  <c r="K32" i="12"/>
  <c r="G32" i="12"/>
  <c r="K31" i="12"/>
  <c r="G31" i="12"/>
  <c r="K30" i="12"/>
  <c r="I30" i="12"/>
  <c r="G30" i="12"/>
  <c r="K29" i="12"/>
  <c r="G29" i="12"/>
  <c r="I28" i="12"/>
  <c r="G28" i="12"/>
  <c r="I27" i="12"/>
  <c r="G27" i="12"/>
  <c r="I26" i="12"/>
  <c r="G26" i="12"/>
  <c r="I25" i="12"/>
  <c r="G25" i="12"/>
  <c r="I24" i="12"/>
  <c r="G24" i="12"/>
  <c r="I23" i="12"/>
  <c r="G23" i="12"/>
  <c r="G22" i="12"/>
  <c r="G21" i="12"/>
  <c r="I20" i="12"/>
  <c r="G20" i="12"/>
  <c r="G19" i="12"/>
  <c r="K16" i="12"/>
  <c r="G16" i="12"/>
  <c r="K15" i="12"/>
  <c r="G15" i="12"/>
  <c r="K14" i="12"/>
  <c r="I14" i="12"/>
  <c r="G14" i="12"/>
  <c r="K13" i="12"/>
  <c r="G13" i="12"/>
  <c r="I12" i="12"/>
  <c r="G12" i="12"/>
  <c r="I11" i="12"/>
  <c r="G11" i="12"/>
  <c r="I10" i="12"/>
  <c r="G10" i="12"/>
  <c r="I9" i="12"/>
  <c r="G9" i="12"/>
  <c r="I8" i="12"/>
  <c r="G8" i="12"/>
  <c r="I7" i="12"/>
  <c r="G7" i="12"/>
  <c r="G6" i="12"/>
  <c r="G5" i="12"/>
  <c r="I4" i="12"/>
  <c r="G4" i="12"/>
  <c r="G3" i="12"/>
  <c r="G3" i="13"/>
  <c r="K16" i="13"/>
  <c r="G16" i="13"/>
  <c r="K15" i="13"/>
  <c r="G15" i="13"/>
  <c r="K14" i="13"/>
  <c r="I14" i="13"/>
  <c r="G14" i="13"/>
  <c r="K13" i="13"/>
  <c r="G13" i="13"/>
  <c r="I12" i="13"/>
  <c r="G12" i="13"/>
  <c r="I11" i="13"/>
  <c r="G11" i="13"/>
  <c r="I10" i="13"/>
  <c r="G10" i="13"/>
  <c r="I9" i="13"/>
  <c r="G9" i="13"/>
  <c r="I8" i="13"/>
  <c r="G8" i="13"/>
  <c r="I7" i="13"/>
  <c r="G7" i="13"/>
  <c r="G6" i="13"/>
  <c r="G5" i="13"/>
  <c r="I4" i="13"/>
  <c r="G4" i="13"/>
  <c r="G19" i="13"/>
  <c r="K32" i="13"/>
  <c r="G32" i="13"/>
  <c r="K31" i="13"/>
  <c r="G31" i="13"/>
  <c r="K30" i="13"/>
  <c r="I30" i="13"/>
  <c r="G30" i="13"/>
  <c r="K29" i="13"/>
  <c r="G29" i="13"/>
  <c r="I28" i="13"/>
  <c r="G28" i="13"/>
  <c r="I27" i="13"/>
  <c r="G27" i="13"/>
  <c r="I26" i="13"/>
  <c r="G26" i="13"/>
  <c r="I25" i="13"/>
  <c r="G25" i="13"/>
  <c r="I24" i="13"/>
  <c r="G24" i="13"/>
  <c r="I23" i="13"/>
  <c r="G23" i="13"/>
  <c r="G22" i="13"/>
  <c r="G21" i="13"/>
  <c r="I20" i="13"/>
  <c r="G20" i="13"/>
  <c r="K47" i="13"/>
  <c r="I43" i="13"/>
  <c r="G45" i="13"/>
  <c r="I40" i="13"/>
  <c r="I44" i="13"/>
  <c r="I41" i="13"/>
  <c r="I42" i="13"/>
  <c r="G48" i="13"/>
  <c r="G44" i="13"/>
  <c r="I46" i="13"/>
  <c r="I39" i="13"/>
  <c r="G47" i="13"/>
  <c r="G46" i="13"/>
  <c r="G43" i="13"/>
  <c r="G42" i="13"/>
  <c r="G41" i="13"/>
  <c r="K46" i="13"/>
  <c r="K45" i="13"/>
  <c r="G35" i="13"/>
  <c r="G39" i="13"/>
  <c r="G38" i="13"/>
  <c r="G37" i="13"/>
  <c r="K48" i="13"/>
  <c r="I36" i="13"/>
  <c r="G40" i="13"/>
  <c r="G36" i="13"/>
  <c r="F10" i="3"/>
  <c r="C34" i="13"/>
  <c r="C18" i="12"/>
  <c r="C34" i="10"/>
  <c r="C34" i="6"/>
  <c r="C18" i="6"/>
  <c r="C2" i="6"/>
  <c r="C18" i="13"/>
  <c r="C2" i="13"/>
  <c r="C34" i="12"/>
  <c r="C2" i="12"/>
  <c r="C18" i="10"/>
  <c r="C18" i="7"/>
  <c r="C2" i="7"/>
  <c r="C34" i="8"/>
  <c r="C18" i="8"/>
  <c r="C2" i="8"/>
</calcChain>
</file>

<file path=xl/sharedStrings.xml><?xml version="1.0" encoding="utf-8"?>
<sst xmlns="http://schemas.openxmlformats.org/spreadsheetml/2006/main" count="978" uniqueCount="189">
  <si>
    <t>Schade types</t>
  </si>
  <si>
    <t>Piercing</t>
  </si>
  <si>
    <t>Crushing</t>
  </si>
  <si>
    <t>Physical</t>
  </si>
  <si>
    <t>Magical</t>
  </si>
  <si>
    <t>Poison</t>
  </si>
  <si>
    <t>Fire</t>
  </si>
  <si>
    <t>Frost</t>
  </si>
  <si>
    <t>Shadow</t>
  </si>
  <si>
    <t>Lightning</t>
  </si>
  <si>
    <t>Effects</t>
  </si>
  <si>
    <t>DoT</t>
  </si>
  <si>
    <t>Slow</t>
  </si>
  <si>
    <t>Nature</t>
  </si>
  <si>
    <t>Chain lightning</t>
  </si>
  <si>
    <t>Debuffs</t>
  </si>
  <si>
    <t>Radiation</t>
  </si>
  <si>
    <t>Light</t>
  </si>
  <si>
    <t>Heal</t>
  </si>
  <si>
    <t>Selfbuff</t>
  </si>
  <si>
    <t>Permadamage</t>
  </si>
  <si>
    <t>Parry</t>
  </si>
  <si>
    <t>Riposte</t>
  </si>
  <si>
    <t>Critical</t>
  </si>
  <si>
    <t>Counter damage</t>
  </si>
  <si>
    <t>Poise</t>
  </si>
  <si>
    <t>Poise break</t>
  </si>
  <si>
    <t>Slowing</t>
  </si>
  <si>
    <t>corrosive</t>
  </si>
  <si>
    <t>Blinding</t>
  </si>
  <si>
    <t>Debuff</t>
  </si>
  <si>
    <t>Offense</t>
  </si>
  <si>
    <t>Defense</t>
  </si>
  <si>
    <t>Poison Resistance</t>
  </si>
  <si>
    <t>Physical Resistance</t>
  </si>
  <si>
    <t>Piercing resistence</t>
  </si>
  <si>
    <t>Crushing resistance</t>
  </si>
  <si>
    <t>Slashing resistance</t>
  </si>
  <si>
    <t>Slashing</t>
  </si>
  <si>
    <t>Counter damage resistance</t>
  </si>
  <si>
    <t>Magical resistance</t>
  </si>
  <si>
    <t>Elemental resistance</t>
  </si>
  <si>
    <t>Fire resistance</t>
  </si>
  <si>
    <t>Frost resistance</t>
  </si>
  <si>
    <t>Shadow resistance</t>
  </si>
  <si>
    <t>Lightning resistance</t>
  </si>
  <si>
    <t>Nature resistance</t>
  </si>
  <si>
    <t>Radiation resistance</t>
  </si>
  <si>
    <t>Light resistance</t>
  </si>
  <si>
    <t>Vitality</t>
  </si>
  <si>
    <t>Dexterity</t>
  </si>
  <si>
    <t>Agility</t>
  </si>
  <si>
    <t>Luck</t>
  </si>
  <si>
    <t>Nieuwe stats</t>
  </si>
  <si>
    <t>Intellect</t>
  </si>
  <si>
    <t>Tenacity</t>
  </si>
  <si>
    <t>Wat beinvloeden ze?</t>
  </si>
  <si>
    <t xml:space="preserve">Physical attack power, Hogere weigthlimit, </t>
  </si>
  <si>
    <t>Health, Stamina, Health Regen</t>
  </si>
  <si>
    <t>Movement speed, attack speed</t>
  </si>
  <si>
    <t>Magic cast speed and damage, reduction cost of spells</t>
  </si>
  <si>
    <t>Resistance cc, magic resistance</t>
  </si>
  <si>
    <t>Physical power voor gespecialiseerde wapens, verhoogd parry en riposte</t>
  </si>
  <si>
    <t>Strength</t>
  </si>
  <si>
    <t>Max begin Skillpoint(SP) =</t>
  </si>
  <si>
    <t>PDPS (Physical Damage Per Seconds)</t>
  </si>
  <si>
    <t>MDPS (Magical Damage Per Seconds)</t>
  </si>
  <si>
    <t>Jungler/Assassin</t>
  </si>
  <si>
    <t>Tank</t>
  </si>
  <si>
    <t>Bruisers</t>
  </si>
  <si>
    <t>Support</t>
  </si>
  <si>
    <t>Dit is de Class die het meest op ADC lijkt</t>
  </si>
  <si>
    <t>Dit zijn de classes die het meest op Mages lijkt</t>
  </si>
  <si>
    <t>Dit is de class die lijkt op Junglers</t>
  </si>
  <si>
    <t>Lijkt meest op Tanks</t>
  </si>
  <si>
    <t>Lijkt meest op Warriors/Bruiser</t>
  </si>
  <si>
    <t>Lijkt meest op Priest en shaman</t>
  </si>
  <si>
    <t>Focust vooral op: Reliable, non-magic DPS</t>
  </si>
  <si>
    <t>Houdt voornamelijk in: mid-range tot long range damage doet</t>
  </si>
  <si>
    <t>Heeft hoge penetratie van fysieke verdediging, dus je kunt</t>
  </si>
  <si>
    <t>Heel snel towers/turrets pushen</t>
  </si>
  <si>
    <t>Geassocieerde items hebben middelmatige durability</t>
  </si>
  <si>
    <t>Focust vooral op: Burst magical DPS</t>
  </si>
  <si>
    <t>Houdt in: Mid-range tot Long-range damage doet</t>
  </si>
  <si>
    <t>Heeft Hoge cooldowns</t>
  </si>
  <si>
    <t>Heeft middelmatige tot lage durability</t>
  </si>
  <si>
    <t xml:space="preserve">Geassocieerde items hebben </t>
  </si>
  <si>
    <t>Heeft lage health</t>
  </si>
  <si>
    <t>Heeft middelmatige health</t>
  </si>
  <si>
    <t>Focust vooral op: Critical damage</t>
  </si>
  <si>
    <t>Houdt in: Close-range of Long-range</t>
  </si>
  <si>
    <t>Heeft Hoge Critical damage</t>
  </si>
  <si>
    <t>Geassocieerde items zijn gefocust op critical damage</t>
  </si>
  <si>
    <t>Geassocierde items hebben lage tot middelmatige durability</t>
  </si>
  <si>
    <t>Focust vooral op: Schade opvangen en Staggeren</t>
  </si>
  <si>
    <t>Houdt in: Close-range</t>
  </si>
  <si>
    <t>Heeft hoge verdedigingen tegen zowel</t>
  </si>
  <si>
    <t>magie en fysieke schade</t>
  </si>
  <si>
    <t>Geassocierde items hebben hoge durabilities</t>
  </si>
  <si>
    <t>Heeft hoge health</t>
  </si>
  <si>
    <t>Focust vooral op: Schade opvangen en Middelmatige DPS</t>
  </si>
  <si>
    <t>Houdt in: Close range</t>
  </si>
  <si>
    <t>Heeft middelmatige tot hoge verdediging en zowel</t>
  </si>
  <si>
    <t>middelmatige tot hoge DPS</t>
  </si>
  <si>
    <t>Geassocierde items hebben middelmatige tot hoge durabilities</t>
  </si>
  <si>
    <t>heeft middelmatige tot hoge health</t>
  </si>
  <si>
    <t>Heeft lage tot middelmatige health</t>
  </si>
  <si>
    <t>Focust vooral op: Het helpen van teamgenoten</t>
  </si>
  <si>
    <t>Houdt in: Long-range</t>
  </si>
  <si>
    <t>Heeft middelmatige tot lage verdediging</t>
  </si>
  <si>
    <t>Geassocierde items focussen op het helpen van het team</t>
  </si>
  <si>
    <t>Geassocierde items focussen op crowd crontol</t>
  </si>
  <si>
    <t>Heeft middelmatige tot lage health</t>
  </si>
  <si>
    <t>Heeft middelmatige stamina</t>
  </si>
  <si>
    <t>heeft hoge tot middelmatige stamina</t>
  </si>
  <si>
    <t>heeft middelmatige stamina</t>
  </si>
  <si>
    <t>heeft middelmatige tot hoge stamina</t>
  </si>
  <si>
    <t>Heeft middelmatige snelheid</t>
  </si>
  <si>
    <t>heeft middelmatige Poise</t>
  </si>
  <si>
    <t>heeft middelmatige snelheid</t>
  </si>
  <si>
    <t>Heeft lage poise</t>
  </si>
  <si>
    <t>heeft hoge snelheid</t>
  </si>
  <si>
    <t>heeft middelmatige tot lage poise</t>
  </si>
  <si>
    <t>heeft lage snelheid</t>
  </si>
  <si>
    <t>heeft hoge poise</t>
  </si>
  <si>
    <t>heeft lage tot middelmatige snelheid</t>
  </si>
  <si>
    <t>heeft hoge tot middelmatie poise</t>
  </si>
  <si>
    <t>heeft lage poise</t>
  </si>
  <si>
    <t>Heeft hoge stamina</t>
  </si>
  <si>
    <t>Level cap voor in de match =</t>
  </si>
  <si>
    <t>SP die per leveling verkregen wordt:</t>
  </si>
  <si>
    <t>van level 1 t/m 5 =</t>
  </si>
  <si>
    <t>5 SP</t>
  </si>
  <si>
    <t>van level 6 t/m 10 =</t>
  </si>
  <si>
    <t>4 SP</t>
  </si>
  <si>
    <t xml:space="preserve">van level 11 t/m 15 = </t>
  </si>
  <si>
    <t>3 SP</t>
  </si>
  <si>
    <t xml:space="preserve">van level 16 t/m 20 = </t>
  </si>
  <si>
    <t>2 SP</t>
  </si>
  <si>
    <t xml:space="preserve">van level 21 t/m 30 = </t>
  </si>
  <si>
    <t>1 SP</t>
  </si>
  <si>
    <t>Het hoogste wat een skill kan zijn</t>
  </si>
  <si>
    <t>tijdens de eerste keer =</t>
  </si>
  <si>
    <t>level 20</t>
  </si>
  <si>
    <t>Huidige roles aanwezig:</t>
  </si>
  <si>
    <t>Main Classes:</t>
  </si>
  <si>
    <t>PDPS</t>
  </si>
  <si>
    <t>MPDS</t>
  </si>
  <si>
    <t>Assassin</t>
  </si>
  <si>
    <t>Bruiser</t>
  </si>
  <si>
    <t>Soldier</t>
  </si>
  <si>
    <t>Arcane Mage</t>
  </si>
  <si>
    <t>Fire Mage</t>
  </si>
  <si>
    <t>Frost Mage</t>
  </si>
  <si>
    <t>Archer</t>
  </si>
  <si>
    <t>Hunter</t>
  </si>
  <si>
    <t>Thief</t>
  </si>
  <si>
    <t>Duelist</t>
  </si>
  <si>
    <t>Priest</t>
  </si>
  <si>
    <t>Shaman</t>
  </si>
  <si>
    <t>Radiation Mage</t>
  </si>
  <si>
    <t>Burst</t>
  </si>
  <si>
    <t>Necromancer</t>
  </si>
  <si>
    <t>Paladin</t>
  </si>
  <si>
    <t>Deathknight</t>
  </si>
  <si>
    <t>Deprived</t>
  </si>
  <si>
    <t>Boxer</t>
  </si>
  <si>
    <t>Radiadtion Mage</t>
  </si>
  <si>
    <t>Player stats in Character Screen</t>
  </si>
  <si>
    <t>Arcane</t>
  </si>
  <si>
    <t>Arcane resistance</t>
  </si>
  <si>
    <t>Weight</t>
  </si>
  <si>
    <t>Fortune</t>
  </si>
  <si>
    <t>Stamina</t>
  </si>
  <si>
    <t>Health</t>
  </si>
  <si>
    <t>Stagger Recovery</t>
  </si>
  <si>
    <t>Roll distance</t>
  </si>
  <si>
    <t>Jumping distance/height</t>
  </si>
  <si>
    <t>Faith</t>
  </si>
  <si>
    <t xml:space="preserve">Faith </t>
  </si>
  <si>
    <t>Verhoogt healing percentage, verlengt magic duration</t>
  </si>
  <si>
    <t>Item drops, vermindert kans op durability vermindering</t>
  </si>
  <si>
    <t>er 8 skills</t>
  </si>
  <si>
    <t>Pikeman</t>
  </si>
  <si>
    <t>Weight Limit</t>
  </si>
  <si>
    <t xml:space="preserve"> </t>
  </si>
  <si>
    <t>Totaal:</t>
  </si>
  <si>
    <t>In Totaal</t>
  </si>
  <si>
    <t>Axeman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</si>
</sst>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7" fillId="6" borderId="0" xfId="0" applyFont="1" applyFill="1"/>
    <xf numFmtId="0" fontId="8" fillId="6" borderId="0" xfId="0" applyFont="1" applyFill="1"/>
    <xf numFmtId="0" fontId="1" fillId="9" borderId="0" xfId="0" applyFont="1" applyFill="1"/>
    <xf numFmtId="0" fontId="9" fillId="9" borderId="0" xfId="0" applyFont="1" applyFill="1"/>
    <xf numFmtId="0" fontId="1" fillId="0" borderId="0" xfId="0" applyFont="1" applyFill="1"/>
    <xf numFmtId="0" fontId="8" fillId="6" borderId="1" xfId="0" applyFont="1" applyFill="1" applyBorder="1"/>
    <xf numFmtId="0" fontId="8" fillId="6" borderId="2" xfId="0" applyFont="1" applyFill="1" applyBorder="1"/>
    <xf numFmtId="0" fontId="7" fillId="6" borderId="1" xfId="0" applyFont="1" applyFill="1" applyBorder="1"/>
    <xf numFmtId="0" fontId="7" fillId="6" borderId="2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6" borderId="1" xfId="0" applyFill="1" applyBorder="1"/>
    <xf numFmtId="0" fontId="0" fillId="6" borderId="2" xfId="0" applyFill="1" applyBorder="1"/>
    <xf numFmtId="0" fontId="0" fillId="2" borderId="1" xfId="0" applyFill="1" applyBorder="1"/>
    <xf numFmtId="0" fontId="0" fillId="2" borderId="2" xfId="0" applyFill="1" applyBorder="1"/>
    <xf numFmtId="0" fontId="1" fillId="9" borderId="1" xfId="0" applyFont="1" applyFill="1" applyBorder="1"/>
    <xf numFmtId="0" fontId="1" fillId="9" borderId="2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9" fillId="9" borderId="1" xfId="0" applyFont="1" applyFill="1" applyBorder="1"/>
    <xf numFmtId="0" fontId="9" fillId="9" borderId="2" xfId="0" applyFont="1" applyFill="1" applyBorder="1"/>
    <xf numFmtId="0" fontId="0" fillId="0" borderId="1" xfId="0" applyBorder="1"/>
    <xf numFmtId="0" fontId="0" fillId="0" borderId="2" xfId="0" applyBorder="1"/>
    <xf numFmtId="0" fontId="0" fillId="8" borderId="1" xfId="0" applyFill="1" applyBorder="1"/>
    <xf numFmtId="0" fontId="0" fillId="8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2" borderId="1" xfId="0" applyFont="1" applyFill="1" applyBorder="1"/>
    <xf numFmtId="0" fontId="7" fillId="2" borderId="2" xfId="0" applyFont="1" applyFill="1" applyBorder="1"/>
    <xf numFmtId="0" fontId="7" fillId="0" borderId="2" xfId="0" applyFont="1" applyFill="1" applyBorder="1"/>
  </cellXfs>
  <cellStyles count="1">
    <cellStyle name="Standaard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workbookViewId="0">
      <selection activeCell="B30" sqref="B30"/>
    </sheetView>
  </sheetViews>
  <sheetFormatPr defaultRowHeight="15" x14ac:dyDescent="0.25"/>
  <cols>
    <col min="2" max="2" width="15.85546875" bestFit="1" customWidth="1"/>
    <col min="3" max="3" width="17" bestFit="1" customWidth="1"/>
    <col min="4" max="4" width="25.5703125" bestFit="1" customWidth="1"/>
    <col min="5" max="5" width="17.42578125" bestFit="1" customWidth="1"/>
    <col min="6" max="6" width="19.7109375" bestFit="1" customWidth="1"/>
  </cols>
  <sheetData>
    <row r="1" spans="2:6" ht="18.75" x14ac:dyDescent="0.3">
      <c r="B1" s="3" t="s">
        <v>0</v>
      </c>
    </row>
    <row r="2" spans="2:6" ht="15.75" x14ac:dyDescent="0.25">
      <c r="C2" s="2" t="s">
        <v>31</v>
      </c>
    </row>
    <row r="3" spans="2:6" x14ac:dyDescent="0.25">
      <c r="C3" t="s">
        <v>5</v>
      </c>
      <c r="D3" t="s">
        <v>3</v>
      </c>
      <c r="E3" t="s">
        <v>4</v>
      </c>
      <c r="F3" t="s">
        <v>10</v>
      </c>
    </row>
    <row r="4" spans="2:6" x14ac:dyDescent="0.25">
      <c r="C4" t="s">
        <v>27</v>
      </c>
      <c r="D4" t="s">
        <v>1</v>
      </c>
      <c r="E4" t="s">
        <v>6</v>
      </c>
      <c r="F4" t="s">
        <v>11</v>
      </c>
    </row>
    <row r="5" spans="2:6" x14ac:dyDescent="0.25">
      <c r="C5" t="s">
        <v>28</v>
      </c>
      <c r="D5" t="s">
        <v>2</v>
      </c>
      <c r="E5" t="s">
        <v>7</v>
      </c>
      <c r="F5" t="s">
        <v>12</v>
      </c>
    </row>
    <row r="6" spans="2:6" x14ac:dyDescent="0.25">
      <c r="C6" t="s">
        <v>29</v>
      </c>
      <c r="D6" t="s">
        <v>38</v>
      </c>
      <c r="E6" t="s">
        <v>8</v>
      </c>
      <c r="F6" t="s">
        <v>15</v>
      </c>
    </row>
    <row r="7" spans="2:6" x14ac:dyDescent="0.25">
      <c r="C7" t="s">
        <v>30</v>
      </c>
      <c r="D7" t="s">
        <v>21</v>
      </c>
      <c r="E7" t="s">
        <v>9</v>
      </c>
      <c r="F7" t="s">
        <v>14</v>
      </c>
    </row>
    <row r="8" spans="2:6" x14ac:dyDescent="0.25">
      <c r="D8" t="s">
        <v>22</v>
      </c>
      <c r="E8" t="s">
        <v>13</v>
      </c>
      <c r="F8" t="s">
        <v>19</v>
      </c>
    </row>
    <row r="9" spans="2:6" x14ac:dyDescent="0.25">
      <c r="D9" t="s">
        <v>23</v>
      </c>
      <c r="E9" t="s">
        <v>16</v>
      </c>
      <c r="F9" t="s">
        <v>20</v>
      </c>
    </row>
    <row r="10" spans="2:6" x14ac:dyDescent="0.25">
      <c r="D10" t="s">
        <v>24</v>
      </c>
      <c r="E10" t="s">
        <v>17</v>
      </c>
      <c r="F10" t="s">
        <v>18</v>
      </c>
    </row>
    <row r="11" spans="2:6" x14ac:dyDescent="0.25">
      <c r="D11" t="s">
        <v>26</v>
      </c>
      <c r="E11" t="s">
        <v>169</v>
      </c>
      <c r="F11" t="s">
        <v>161</v>
      </c>
    </row>
    <row r="14" spans="2:6" ht="15.75" x14ac:dyDescent="0.25">
      <c r="C14" s="2" t="s">
        <v>32</v>
      </c>
    </row>
    <row r="15" spans="2:6" x14ac:dyDescent="0.25">
      <c r="C15" t="s">
        <v>33</v>
      </c>
      <c r="D15" t="s">
        <v>34</v>
      </c>
      <c r="E15" t="s">
        <v>40</v>
      </c>
      <c r="F15" t="s">
        <v>41</v>
      </c>
    </row>
    <row r="16" spans="2:6" x14ac:dyDescent="0.25">
      <c r="D16" t="s">
        <v>35</v>
      </c>
      <c r="F16" t="s">
        <v>42</v>
      </c>
    </row>
    <row r="17" spans="3:6" x14ac:dyDescent="0.25">
      <c r="D17" t="s">
        <v>36</v>
      </c>
      <c r="F17" t="s">
        <v>43</v>
      </c>
    </row>
    <row r="18" spans="3:6" x14ac:dyDescent="0.25">
      <c r="D18" t="s">
        <v>37</v>
      </c>
      <c r="F18" t="s">
        <v>44</v>
      </c>
    </row>
    <row r="19" spans="3:6" x14ac:dyDescent="0.25">
      <c r="D19" t="s">
        <v>39</v>
      </c>
      <c r="F19" t="s">
        <v>45</v>
      </c>
    </row>
    <row r="20" spans="3:6" x14ac:dyDescent="0.25">
      <c r="D20" t="s">
        <v>25</v>
      </c>
      <c r="F20" t="s">
        <v>46</v>
      </c>
    </row>
    <row r="21" spans="3:6" x14ac:dyDescent="0.25">
      <c r="F21" t="s">
        <v>47</v>
      </c>
    </row>
    <row r="22" spans="3:6" x14ac:dyDescent="0.25">
      <c r="F22" t="s">
        <v>48</v>
      </c>
    </row>
    <row r="23" spans="3:6" x14ac:dyDescent="0.25">
      <c r="F23" t="s">
        <v>170</v>
      </c>
    </row>
    <row r="24" spans="3:6" ht="15.75" x14ac:dyDescent="0.25">
      <c r="C24" s="6"/>
    </row>
    <row r="25" spans="3:6" ht="15.75" x14ac:dyDescent="0.25">
      <c r="C25" s="5"/>
      <c r="D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workbookViewId="0">
      <selection activeCell="E23" sqref="E23"/>
    </sheetView>
  </sheetViews>
  <sheetFormatPr defaultRowHeight="15" x14ac:dyDescent="0.25"/>
  <cols>
    <col min="2" max="2" width="13.5703125" customWidth="1"/>
    <col min="3" max="3" width="19.140625" bestFit="1" customWidth="1"/>
    <col min="4" max="4" width="23.28515625" bestFit="1" customWidth="1"/>
    <col min="6" max="6" width="13.85546875" bestFit="1" customWidth="1"/>
  </cols>
  <sheetData>
    <row r="2" spans="2:6" ht="15.75" x14ac:dyDescent="0.25">
      <c r="B2" s="6" t="s">
        <v>168</v>
      </c>
    </row>
    <row r="3" spans="2:6" ht="15.75" x14ac:dyDescent="0.25">
      <c r="B3" s="5" t="s">
        <v>31</v>
      </c>
      <c r="C3" s="5" t="s">
        <v>32</v>
      </c>
      <c r="F3" s="10" t="s">
        <v>49</v>
      </c>
    </row>
    <row r="4" spans="2:6" x14ac:dyDescent="0.25">
      <c r="B4" s="15" t="s">
        <v>1</v>
      </c>
      <c r="C4" t="s">
        <v>35</v>
      </c>
      <c r="F4" s="11" t="s">
        <v>63</v>
      </c>
    </row>
    <row r="5" spans="2:6" x14ac:dyDescent="0.25">
      <c r="B5" s="14" t="s">
        <v>2</v>
      </c>
      <c r="C5" s="11" t="s">
        <v>36</v>
      </c>
      <c r="F5" s="12" t="s">
        <v>50</v>
      </c>
    </row>
    <row r="6" spans="2:6" x14ac:dyDescent="0.25">
      <c r="B6" s="12" t="s">
        <v>38</v>
      </c>
      <c r="C6" t="s">
        <v>37</v>
      </c>
      <c r="F6" s="7" t="s">
        <v>54</v>
      </c>
    </row>
    <row r="7" spans="2:6" x14ac:dyDescent="0.25">
      <c r="B7" s="12" t="s">
        <v>22</v>
      </c>
      <c r="C7" t="s">
        <v>25</v>
      </c>
      <c r="F7" s="16" t="s">
        <v>178</v>
      </c>
    </row>
    <row r="8" spans="2:6" x14ac:dyDescent="0.25">
      <c r="B8" s="12" t="s">
        <v>23</v>
      </c>
      <c r="C8" s="7" t="s">
        <v>170</v>
      </c>
      <c r="F8" s="8" t="s">
        <v>51</v>
      </c>
    </row>
    <row r="9" spans="2:6" x14ac:dyDescent="0.25">
      <c r="B9" s="11" t="s">
        <v>26</v>
      </c>
      <c r="C9" s="13" t="s">
        <v>42</v>
      </c>
      <c r="F9" s="13" t="s">
        <v>55</v>
      </c>
    </row>
    <row r="10" spans="2:6" x14ac:dyDescent="0.25">
      <c r="B10" s="7" t="s">
        <v>169</v>
      </c>
      <c r="C10" s="13" t="s">
        <v>43</v>
      </c>
      <c r="F10" s="9" t="s">
        <v>52</v>
      </c>
    </row>
    <row r="11" spans="2:6" x14ac:dyDescent="0.25">
      <c r="B11" s="7" t="s">
        <v>6</v>
      </c>
      <c r="C11" s="16" t="s">
        <v>44</v>
      </c>
      <c r="D11" s="8" t="s">
        <v>176</v>
      </c>
    </row>
    <row r="12" spans="2:6" x14ac:dyDescent="0.25">
      <c r="B12" s="7" t="s">
        <v>7</v>
      </c>
      <c r="C12" s="9" t="s">
        <v>45</v>
      </c>
      <c r="D12" s="8" t="s">
        <v>177</v>
      </c>
    </row>
    <row r="13" spans="2:6" x14ac:dyDescent="0.25">
      <c r="B13" s="16" t="s">
        <v>8</v>
      </c>
      <c r="C13" s="13" t="s">
        <v>46</v>
      </c>
      <c r="D13" s="8" t="s">
        <v>175</v>
      </c>
    </row>
    <row r="14" spans="2:6" x14ac:dyDescent="0.25">
      <c r="B14" s="9" t="s">
        <v>9</v>
      </c>
      <c r="C14" t="s">
        <v>47</v>
      </c>
      <c r="D14" s="10" t="s">
        <v>174</v>
      </c>
    </row>
    <row r="15" spans="2:6" x14ac:dyDescent="0.25">
      <c r="B15" s="7" t="s">
        <v>13</v>
      </c>
      <c r="C15" s="43" t="s">
        <v>48</v>
      </c>
      <c r="D15" s="10" t="s">
        <v>173</v>
      </c>
    </row>
    <row r="16" spans="2:6" x14ac:dyDescent="0.25">
      <c r="B16" s="17" t="s">
        <v>16</v>
      </c>
      <c r="C16" s="18"/>
      <c r="D16" s="9" t="s">
        <v>172</v>
      </c>
    </row>
    <row r="17" spans="2:5" x14ac:dyDescent="0.25">
      <c r="B17" s="16" t="s">
        <v>17</v>
      </c>
      <c r="D17" s="11" t="s">
        <v>171</v>
      </c>
    </row>
    <row r="21" spans="2:5" x14ac:dyDescent="0.25">
      <c r="E21" s="45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0"/>
  <sheetViews>
    <sheetView workbookViewId="0">
      <selection activeCell="D11" sqref="D11"/>
    </sheetView>
  </sheetViews>
  <sheetFormatPr defaultRowHeight="15" x14ac:dyDescent="0.25"/>
  <cols>
    <col min="3" max="3" width="12.5703125" bestFit="1" customWidth="1"/>
    <col min="4" max="4" width="67.28515625" bestFit="1" customWidth="1"/>
    <col min="5" max="5" width="23" bestFit="1" customWidth="1"/>
  </cols>
  <sheetData>
    <row r="2" spans="3:4" x14ac:dyDescent="0.25">
      <c r="C2" t="s">
        <v>53</v>
      </c>
      <c r="D2" t="s">
        <v>56</v>
      </c>
    </row>
    <row r="3" spans="3:4" x14ac:dyDescent="0.25">
      <c r="C3" t="s">
        <v>63</v>
      </c>
      <c r="D3" t="s">
        <v>57</v>
      </c>
    </row>
    <row r="4" spans="3:4" x14ac:dyDescent="0.25">
      <c r="C4" t="s">
        <v>49</v>
      </c>
      <c r="D4" t="s">
        <v>58</v>
      </c>
    </row>
    <row r="5" spans="3:4" x14ac:dyDescent="0.25">
      <c r="C5" t="s">
        <v>51</v>
      </c>
      <c r="D5" t="s">
        <v>59</v>
      </c>
    </row>
    <row r="6" spans="3:4" x14ac:dyDescent="0.25">
      <c r="C6" t="s">
        <v>54</v>
      </c>
      <c r="D6" t="s">
        <v>60</v>
      </c>
    </row>
    <row r="7" spans="3:4" x14ac:dyDescent="0.25">
      <c r="C7" t="s">
        <v>179</v>
      </c>
      <c r="D7" t="s">
        <v>180</v>
      </c>
    </row>
    <row r="8" spans="3:4" x14ac:dyDescent="0.25">
      <c r="C8" t="s">
        <v>52</v>
      </c>
      <c r="D8" t="s">
        <v>181</v>
      </c>
    </row>
    <row r="9" spans="3:4" x14ac:dyDescent="0.25">
      <c r="C9" t="s">
        <v>55</v>
      </c>
      <c r="D9" t="s">
        <v>61</v>
      </c>
    </row>
    <row r="10" spans="3:4" x14ac:dyDescent="0.25">
      <c r="C10" t="s">
        <v>50</v>
      </c>
      <c r="D10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F11" sqref="F11"/>
    </sheetView>
  </sheetViews>
  <sheetFormatPr defaultRowHeight="15" x14ac:dyDescent="0.25"/>
  <cols>
    <col min="2" max="2" width="33.28515625" bestFit="1" customWidth="1"/>
    <col min="6" max="6" width="10.5703125" bestFit="1" customWidth="1"/>
  </cols>
  <sheetData>
    <row r="2" spans="2:6" x14ac:dyDescent="0.25">
      <c r="B2" t="s">
        <v>64</v>
      </c>
      <c r="C2">
        <v>80</v>
      </c>
    </row>
    <row r="3" spans="2:6" x14ac:dyDescent="0.25">
      <c r="B3" t="s">
        <v>129</v>
      </c>
      <c r="C3">
        <v>30</v>
      </c>
    </row>
    <row r="4" spans="2:6" x14ac:dyDescent="0.25">
      <c r="B4" t="s">
        <v>130</v>
      </c>
    </row>
    <row r="5" spans="2:6" x14ac:dyDescent="0.25">
      <c r="B5" t="s">
        <v>131</v>
      </c>
      <c r="C5" s="1" t="s">
        <v>132</v>
      </c>
      <c r="E5" t="s">
        <v>186</v>
      </c>
      <c r="F5">
        <v>25</v>
      </c>
    </row>
    <row r="6" spans="2:6" x14ac:dyDescent="0.25">
      <c r="B6" t="s">
        <v>133</v>
      </c>
      <c r="C6" s="1" t="s">
        <v>134</v>
      </c>
      <c r="E6" t="s">
        <v>186</v>
      </c>
      <c r="F6">
        <v>20</v>
      </c>
    </row>
    <row r="7" spans="2:6" x14ac:dyDescent="0.25">
      <c r="B7" t="s">
        <v>135</v>
      </c>
      <c r="C7" s="1" t="s">
        <v>136</v>
      </c>
      <c r="E7" t="s">
        <v>186</v>
      </c>
      <c r="F7">
        <v>15</v>
      </c>
    </row>
    <row r="8" spans="2:6" x14ac:dyDescent="0.25">
      <c r="B8" t="s">
        <v>137</v>
      </c>
      <c r="C8" s="1" t="s">
        <v>138</v>
      </c>
      <c r="E8" t="s">
        <v>186</v>
      </c>
      <c r="F8">
        <v>10</v>
      </c>
    </row>
    <row r="9" spans="2:6" x14ac:dyDescent="0.25">
      <c r="B9" t="s">
        <v>139</v>
      </c>
      <c r="C9" s="1" t="s">
        <v>140</v>
      </c>
      <c r="E9" t="s">
        <v>186</v>
      </c>
      <c r="F9">
        <v>10</v>
      </c>
    </row>
    <row r="10" spans="2:6" x14ac:dyDescent="0.25">
      <c r="E10" t="s">
        <v>187</v>
      </c>
      <c r="F10">
        <f>SUM(F5+F6+F7+F8+F9)</f>
        <v>80</v>
      </c>
    </row>
    <row r="11" spans="2:6" x14ac:dyDescent="0.25">
      <c r="B11" t="s">
        <v>141</v>
      </c>
    </row>
    <row r="12" spans="2:6" x14ac:dyDescent="0.25">
      <c r="B12" t="s">
        <v>142</v>
      </c>
      <c r="C12" s="1" t="s">
        <v>143</v>
      </c>
    </row>
    <row r="13" spans="2:6" x14ac:dyDescent="0.25">
      <c r="B13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opLeftCell="C1" workbookViewId="0">
      <selection activeCell="A14" sqref="A14"/>
    </sheetView>
  </sheetViews>
  <sheetFormatPr defaultRowHeight="15" x14ac:dyDescent="0.25"/>
  <cols>
    <col min="1" max="1" width="57.140625" bestFit="1" customWidth="1"/>
    <col min="2" max="2" width="45.140625" bestFit="1" customWidth="1"/>
    <col min="3" max="3" width="56.140625" bestFit="1" customWidth="1"/>
    <col min="4" max="4" width="45" bestFit="1" customWidth="1"/>
    <col min="5" max="5" width="58.42578125" bestFit="1" customWidth="1"/>
    <col min="6" max="6" width="42.28515625" bestFit="1" customWidth="1"/>
  </cols>
  <sheetData>
    <row r="2" spans="1:6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</row>
    <row r="3" spans="1:6" x14ac:dyDescent="0.25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</row>
    <row r="4" spans="1:6" x14ac:dyDescent="0.25">
      <c r="A4" t="s">
        <v>77</v>
      </c>
      <c r="B4" t="s">
        <v>82</v>
      </c>
      <c r="C4" t="s">
        <v>89</v>
      </c>
      <c r="D4" t="s">
        <v>94</v>
      </c>
      <c r="E4" t="s">
        <v>100</v>
      </c>
      <c r="F4" t="s">
        <v>107</v>
      </c>
    </row>
    <row r="5" spans="1:6" x14ac:dyDescent="0.25">
      <c r="A5" t="s">
        <v>78</v>
      </c>
      <c r="B5" t="s">
        <v>83</v>
      </c>
      <c r="C5" t="s">
        <v>90</v>
      </c>
      <c r="D5" t="s">
        <v>95</v>
      </c>
      <c r="E5" t="s">
        <v>101</v>
      </c>
      <c r="F5" t="s">
        <v>108</v>
      </c>
    </row>
    <row r="6" spans="1:6" x14ac:dyDescent="0.25">
      <c r="A6" t="s">
        <v>79</v>
      </c>
      <c r="B6" t="s">
        <v>84</v>
      </c>
      <c r="C6" t="s">
        <v>91</v>
      </c>
      <c r="D6" t="s">
        <v>96</v>
      </c>
      <c r="E6" t="s">
        <v>102</v>
      </c>
      <c r="F6" t="s">
        <v>109</v>
      </c>
    </row>
    <row r="7" spans="1:6" x14ac:dyDescent="0.25">
      <c r="A7" t="s">
        <v>80</v>
      </c>
      <c r="B7" t="s">
        <v>86</v>
      </c>
      <c r="C7" t="s">
        <v>92</v>
      </c>
      <c r="D7" t="s">
        <v>97</v>
      </c>
      <c r="E7" t="s">
        <v>103</v>
      </c>
      <c r="F7" t="s">
        <v>110</v>
      </c>
    </row>
    <row r="8" spans="1:6" x14ac:dyDescent="0.25">
      <c r="A8" t="s">
        <v>81</v>
      </c>
      <c r="B8" t="s">
        <v>85</v>
      </c>
      <c r="C8" t="s">
        <v>93</v>
      </c>
      <c r="D8" t="s">
        <v>98</v>
      </c>
      <c r="E8" t="s">
        <v>104</v>
      </c>
      <c r="F8" t="s">
        <v>111</v>
      </c>
    </row>
    <row r="9" spans="1:6" x14ac:dyDescent="0.25">
      <c r="A9" t="s">
        <v>88</v>
      </c>
      <c r="B9" t="s">
        <v>87</v>
      </c>
      <c r="C9" t="s">
        <v>106</v>
      </c>
      <c r="D9" t="s">
        <v>99</v>
      </c>
      <c r="E9" t="s">
        <v>105</v>
      </c>
      <c r="F9" t="s">
        <v>112</v>
      </c>
    </row>
    <row r="10" spans="1:6" x14ac:dyDescent="0.25">
      <c r="A10" t="s">
        <v>113</v>
      </c>
      <c r="B10" t="s">
        <v>128</v>
      </c>
      <c r="C10" t="s">
        <v>114</v>
      </c>
      <c r="D10" t="s">
        <v>115</v>
      </c>
      <c r="E10" t="s">
        <v>116</v>
      </c>
      <c r="F10" t="s">
        <v>116</v>
      </c>
    </row>
    <row r="11" spans="1:6" x14ac:dyDescent="0.25">
      <c r="A11" t="s">
        <v>117</v>
      </c>
      <c r="B11" t="s">
        <v>119</v>
      </c>
      <c r="C11" t="s">
        <v>121</v>
      </c>
      <c r="D11" t="s">
        <v>123</v>
      </c>
      <c r="E11" t="s">
        <v>125</v>
      </c>
      <c r="F11" t="s">
        <v>121</v>
      </c>
    </row>
    <row r="12" spans="1:6" x14ac:dyDescent="0.25">
      <c r="A12" t="s">
        <v>118</v>
      </c>
      <c r="B12" t="s">
        <v>120</v>
      </c>
      <c r="C12" t="s">
        <v>122</v>
      </c>
      <c r="D12" t="s">
        <v>124</v>
      </c>
      <c r="E12" t="s">
        <v>126</v>
      </c>
      <c r="F1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7" sqref="D7"/>
    </sheetView>
  </sheetViews>
  <sheetFormatPr defaultRowHeight="15" x14ac:dyDescent="0.25"/>
  <cols>
    <col min="1" max="1" width="22.42578125" bestFit="1" customWidth="1"/>
    <col min="2" max="2" width="9.7109375" bestFit="1" customWidth="1"/>
    <col min="3" max="3" width="14.85546875" bestFit="1" customWidth="1"/>
    <col min="4" max="4" width="12.85546875" bestFit="1" customWidth="1"/>
    <col min="5" max="5" width="13.42578125" bestFit="1" customWidth="1"/>
    <col min="6" max="6" width="10.85546875" customWidth="1"/>
    <col min="7" max="7" width="10.7109375" bestFit="1" customWidth="1"/>
  </cols>
  <sheetData>
    <row r="1" spans="1:7" ht="18.75" x14ac:dyDescent="0.3">
      <c r="A1" s="3" t="s">
        <v>145</v>
      </c>
      <c r="B1" s="3" t="s">
        <v>146</v>
      </c>
      <c r="C1" s="3" t="s">
        <v>147</v>
      </c>
      <c r="D1" s="3" t="s">
        <v>148</v>
      </c>
      <c r="E1" s="3" t="s">
        <v>68</v>
      </c>
      <c r="F1" s="3" t="s">
        <v>149</v>
      </c>
      <c r="G1" s="3" t="s">
        <v>70</v>
      </c>
    </row>
    <row r="2" spans="1:7" x14ac:dyDescent="0.25">
      <c r="A2" t="s">
        <v>144</v>
      </c>
      <c r="B2" t="s">
        <v>152</v>
      </c>
      <c r="C2" t="s">
        <v>151</v>
      </c>
      <c r="D2" t="s">
        <v>155</v>
      </c>
      <c r="E2" t="s">
        <v>163</v>
      </c>
      <c r="F2" t="s">
        <v>150</v>
      </c>
      <c r="G2" t="s">
        <v>153</v>
      </c>
    </row>
    <row r="3" spans="1:7" x14ac:dyDescent="0.25">
      <c r="B3" t="s">
        <v>154</v>
      </c>
      <c r="C3" t="s">
        <v>160</v>
      </c>
      <c r="D3" t="s">
        <v>156</v>
      </c>
      <c r="E3" t="s">
        <v>164</v>
      </c>
      <c r="F3" t="s">
        <v>183</v>
      </c>
      <c r="G3" t="s">
        <v>158</v>
      </c>
    </row>
    <row r="4" spans="1:7" x14ac:dyDescent="0.25">
      <c r="B4" t="s">
        <v>157</v>
      </c>
      <c r="C4" t="s">
        <v>188</v>
      </c>
      <c r="D4" t="s">
        <v>162</v>
      </c>
      <c r="E4" t="s">
        <v>159</v>
      </c>
      <c r="F4" t="s">
        <v>166</v>
      </c>
      <c r="G4" t="s">
        <v>165</v>
      </c>
    </row>
  </sheetData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8"/>
  <sheetViews>
    <sheetView workbookViewId="0">
      <selection activeCell="C6" sqref="C6"/>
    </sheetView>
  </sheetViews>
  <sheetFormatPr defaultRowHeight="15" x14ac:dyDescent="0.25"/>
  <cols>
    <col min="2" max="2" width="13.5703125" bestFit="1" customWidth="1"/>
    <col min="4" max="5" width="0.28515625" customWidth="1"/>
    <col min="6" max="6" width="11.28515625" bestFit="1" customWidth="1"/>
    <col min="7" max="7" width="5.5703125" customWidth="1"/>
    <col min="8" max="8" width="19.140625" bestFit="1" customWidth="1"/>
    <col min="9" max="9" width="3" bestFit="1" customWidth="1"/>
    <col min="10" max="10" width="23.28515625" bestFit="1" customWidth="1"/>
    <col min="11" max="11" width="4" bestFit="1" customWidth="1"/>
  </cols>
  <sheetData>
    <row r="2" spans="2:11" ht="21" x14ac:dyDescent="0.35">
      <c r="B2" s="4" t="s">
        <v>152</v>
      </c>
      <c r="C2">
        <f>SUM(C3+C4+C5+C6+C8+C9+C10+C7)</f>
        <v>80</v>
      </c>
      <c r="F2" s="5" t="s">
        <v>31</v>
      </c>
      <c r="G2" s="5" t="s">
        <v>32</v>
      </c>
      <c r="H2" s="5"/>
    </row>
    <row r="3" spans="2:11" ht="15.75" x14ac:dyDescent="0.25">
      <c r="B3" s="2" t="s">
        <v>49</v>
      </c>
      <c r="C3">
        <v>13</v>
      </c>
      <c r="F3" s="19" t="s">
        <v>1</v>
      </c>
      <c r="G3" s="20">
        <f>SUM(C4*2+0)+SUM(C5*3+0)</f>
        <v>44</v>
      </c>
      <c r="H3" s="35" t="s">
        <v>35</v>
      </c>
      <c r="I3" s="36">
        <v>5</v>
      </c>
    </row>
    <row r="4" spans="2:11" ht="15.75" x14ac:dyDescent="0.25">
      <c r="B4" s="2" t="s">
        <v>63</v>
      </c>
      <c r="C4">
        <v>7</v>
      </c>
      <c r="F4" s="21" t="s">
        <v>2</v>
      </c>
      <c r="G4" s="22">
        <f>SUM(C4*4+10)</f>
        <v>38</v>
      </c>
      <c r="H4" s="25" t="s">
        <v>36</v>
      </c>
      <c r="I4" s="26">
        <f>SUM(C4*2+8)</f>
        <v>22</v>
      </c>
    </row>
    <row r="5" spans="2:11" ht="15.75" x14ac:dyDescent="0.25">
      <c r="B5" s="2" t="s">
        <v>50</v>
      </c>
      <c r="C5">
        <v>10</v>
      </c>
      <c r="F5" s="23" t="s">
        <v>38</v>
      </c>
      <c r="G5" s="24">
        <f>SUM(C5*3+0)</f>
        <v>30</v>
      </c>
      <c r="H5" s="35" t="s">
        <v>37</v>
      </c>
      <c r="I5" s="36">
        <v>3</v>
      </c>
    </row>
    <row r="6" spans="2:11" ht="15.75" x14ac:dyDescent="0.25">
      <c r="B6" s="2" t="s">
        <v>54</v>
      </c>
      <c r="C6">
        <v>17</v>
      </c>
      <c r="F6" s="23" t="s">
        <v>22</v>
      </c>
      <c r="G6" s="24">
        <f>SUM(C5*4+0)</f>
        <v>40</v>
      </c>
      <c r="H6" s="35" t="s">
        <v>25</v>
      </c>
      <c r="I6" s="36">
        <v>20</v>
      </c>
    </row>
    <row r="7" spans="2:11" ht="15.75" x14ac:dyDescent="0.25">
      <c r="B7" s="2" t="s">
        <v>178</v>
      </c>
      <c r="C7">
        <v>3</v>
      </c>
      <c r="F7" s="23" t="s">
        <v>23</v>
      </c>
      <c r="G7" s="24">
        <f>SUM(C5*3+70)</f>
        <v>100</v>
      </c>
      <c r="H7" s="27" t="s">
        <v>170</v>
      </c>
      <c r="I7" s="28">
        <f>SUM(C6*3+15)</f>
        <v>66</v>
      </c>
    </row>
    <row r="8" spans="2:11" ht="15.75" x14ac:dyDescent="0.25">
      <c r="B8" s="2" t="s">
        <v>51</v>
      </c>
      <c r="C8">
        <v>8</v>
      </c>
      <c r="F8" s="25" t="s">
        <v>26</v>
      </c>
      <c r="G8" s="26">
        <f>SUM(C4*3+12)</f>
        <v>33</v>
      </c>
      <c r="H8" s="37" t="s">
        <v>42</v>
      </c>
      <c r="I8" s="38">
        <f>SUM(C9*1+4)</f>
        <v>19</v>
      </c>
    </row>
    <row r="9" spans="2:11" ht="15.75" x14ac:dyDescent="0.25">
      <c r="B9" s="2" t="s">
        <v>55</v>
      </c>
      <c r="C9">
        <v>15</v>
      </c>
      <c r="F9" s="27" t="s">
        <v>169</v>
      </c>
      <c r="G9" s="28">
        <f>SUM(C6*4+10)</f>
        <v>78</v>
      </c>
      <c r="H9" s="37" t="s">
        <v>43</v>
      </c>
      <c r="I9" s="38">
        <f>SUM(C9*2+6)</f>
        <v>36</v>
      </c>
    </row>
    <row r="10" spans="2:11" ht="15.75" x14ac:dyDescent="0.25">
      <c r="B10" s="2" t="s">
        <v>52</v>
      </c>
      <c r="C10">
        <v>7</v>
      </c>
      <c r="F10" s="27" t="s">
        <v>6</v>
      </c>
      <c r="G10" s="28">
        <f>SUM(C6*3+5)</f>
        <v>56</v>
      </c>
      <c r="H10" s="29" t="s">
        <v>44</v>
      </c>
      <c r="I10" s="30">
        <f>SUM(C7*4+9)</f>
        <v>21</v>
      </c>
      <c r="J10" s="39" t="s">
        <v>176</v>
      </c>
      <c r="K10" s="40"/>
    </row>
    <row r="11" spans="2:11" x14ac:dyDescent="0.25">
      <c r="F11" s="27" t="s">
        <v>7</v>
      </c>
      <c r="G11" s="28">
        <f>SUM(C6*2+3)</f>
        <v>37</v>
      </c>
      <c r="H11" s="31" t="s">
        <v>45</v>
      </c>
      <c r="I11" s="32">
        <f>SUM(C10*1+2)</f>
        <v>9</v>
      </c>
      <c r="J11" s="39" t="s">
        <v>177</v>
      </c>
      <c r="K11" s="40"/>
    </row>
    <row r="12" spans="2:11" x14ac:dyDescent="0.25">
      <c r="F12" s="29" t="s">
        <v>8</v>
      </c>
      <c r="G12" s="30">
        <f>SUM(C7*2+4)</f>
        <v>10</v>
      </c>
      <c r="H12" s="37" t="s">
        <v>46</v>
      </c>
      <c r="I12" s="38">
        <f>SUM(C9*2+16)</f>
        <v>46</v>
      </c>
      <c r="J12" s="39" t="s">
        <v>175</v>
      </c>
      <c r="K12" s="40"/>
    </row>
    <row r="13" spans="2:11" x14ac:dyDescent="0.25">
      <c r="F13" s="31" t="s">
        <v>9</v>
      </c>
      <c r="G13" s="32">
        <f>SUM(C10*2+2)</f>
        <v>16</v>
      </c>
      <c r="H13" s="35" t="s">
        <v>47</v>
      </c>
      <c r="I13" s="36">
        <v>30</v>
      </c>
      <c r="J13" s="41" t="s">
        <v>174</v>
      </c>
      <c r="K13" s="42">
        <f>SUM(C3*20)+SUM((C4+C5+C6+C7+C8+C9+C10)*5)+SUM(100)</f>
        <v>695</v>
      </c>
    </row>
    <row r="14" spans="2:11" x14ac:dyDescent="0.25">
      <c r="F14" s="27" t="s">
        <v>13</v>
      </c>
      <c r="G14" s="28">
        <f>SUM(C6*3+8)</f>
        <v>59</v>
      </c>
      <c r="H14" s="43" t="s">
        <v>48</v>
      </c>
      <c r="I14" s="44">
        <f>SUM(C6*2+18)</f>
        <v>52</v>
      </c>
      <c r="J14" s="41" t="s">
        <v>173</v>
      </c>
      <c r="K14" s="42">
        <f>SUM(C3*15)+SUM((C4+C5+C6+C7+C8+C9+C10)*3)+SUM(40)</f>
        <v>436</v>
      </c>
    </row>
    <row r="15" spans="2:11" x14ac:dyDescent="0.25">
      <c r="F15" s="33" t="s">
        <v>16</v>
      </c>
      <c r="G15" s="34">
        <f>SUM(C6*1)+SUM(C7*1)+SUM(1)</f>
        <v>21</v>
      </c>
      <c r="H15" s="18"/>
      <c r="I15" s="18"/>
      <c r="J15" s="31" t="s">
        <v>172</v>
      </c>
      <c r="K15" s="32">
        <f>SUM(C10*2+3)</f>
        <v>17</v>
      </c>
    </row>
    <row r="16" spans="2:11" x14ac:dyDescent="0.25">
      <c r="F16" s="29" t="s">
        <v>17</v>
      </c>
      <c r="G16" s="30">
        <f>SUM(C7*4+10)</f>
        <v>22</v>
      </c>
      <c r="J16" s="25" t="s">
        <v>184</v>
      </c>
      <c r="K16" s="26">
        <f>SUM(C4*3+40)</f>
        <v>61</v>
      </c>
    </row>
    <row r="18" spans="2:11" ht="21" x14ac:dyDescent="0.35">
      <c r="B18" s="4" t="s">
        <v>154</v>
      </c>
      <c r="C18">
        <f>SUM(C19+C20+C21+C22+C24+C25+C26+C23)</f>
        <v>80</v>
      </c>
      <c r="F18" s="5" t="s">
        <v>31</v>
      </c>
      <c r="G18" s="5" t="s">
        <v>32</v>
      </c>
      <c r="H18" s="5"/>
    </row>
    <row r="19" spans="2:11" ht="15.75" x14ac:dyDescent="0.25">
      <c r="B19" s="2" t="s">
        <v>49</v>
      </c>
      <c r="C19">
        <v>14</v>
      </c>
      <c r="F19" s="19" t="s">
        <v>1</v>
      </c>
      <c r="G19" s="20">
        <f>SUM(C20*2+0)+SUM(C21*3+0)</f>
        <v>72</v>
      </c>
      <c r="H19" s="35" t="s">
        <v>35</v>
      </c>
      <c r="I19" s="36">
        <v>5</v>
      </c>
    </row>
    <row r="20" spans="2:11" ht="15.75" x14ac:dyDescent="0.25">
      <c r="B20" s="2" t="s">
        <v>63</v>
      </c>
      <c r="C20">
        <v>12</v>
      </c>
      <c r="F20" s="21" t="s">
        <v>2</v>
      </c>
      <c r="G20" s="22">
        <f>SUM(C20*4+10)</f>
        <v>58</v>
      </c>
      <c r="H20" s="25" t="s">
        <v>36</v>
      </c>
      <c r="I20" s="26">
        <f>SUM(C20*2+8)</f>
        <v>32</v>
      </c>
    </row>
    <row r="21" spans="2:11" ht="15.75" x14ac:dyDescent="0.25">
      <c r="B21" s="2" t="s">
        <v>50</v>
      </c>
      <c r="C21">
        <v>16</v>
      </c>
      <c r="F21" s="23" t="s">
        <v>38</v>
      </c>
      <c r="G21" s="24">
        <f>SUM(C21*3+0)</f>
        <v>48</v>
      </c>
      <c r="H21" s="35" t="s">
        <v>37</v>
      </c>
      <c r="I21" s="36">
        <v>3</v>
      </c>
    </row>
    <row r="22" spans="2:11" ht="15.75" x14ac:dyDescent="0.25">
      <c r="B22" s="2" t="s">
        <v>54</v>
      </c>
      <c r="C22">
        <v>4</v>
      </c>
      <c r="F22" s="23" t="s">
        <v>22</v>
      </c>
      <c r="G22" s="24">
        <f>SUM(C21*4+0)</f>
        <v>64</v>
      </c>
      <c r="H22" s="35" t="s">
        <v>25</v>
      </c>
      <c r="I22" s="36">
        <v>20</v>
      </c>
    </row>
    <row r="23" spans="2:11" ht="15.75" x14ac:dyDescent="0.25">
      <c r="B23" s="2" t="s">
        <v>178</v>
      </c>
      <c r="C23">
        <v>6</v>
      </c>
      <c r="F23" s="23" t="s">
        <v>23</v>
      </c>
      <c r="G23" s="24">
        <f>SUM(C21*3+70)</f>
        <v>118</v>
      </c>
      <c r="H23" s="27" t="s">
        <v>170</v>
      </c>
      <c r="I23" s="28">
        <f>SUM(C22*3+15)</f>
        <v>27</v>
      </c>
    </row>
    <row r="24" spans="2:11" ht="15.75" x14ac:dyDescent="0.25">
      <c r="B24" s="2" t="s">
        <v>51</v>
      </c>
      <c r="C24">
        <v>16</v>
      </c>
      <c r="F24" s="25" t="s">
        <v>26</v>
      </c>
      <c r="G24" s="26">
        <f>SUM(C20*3+12)</f>
        <v>48</v>
      </c>
      <c r="H24" s="37" t="s">
        <v>42</v>
      </c>
      <c r="I24" s="38">
        <f>SUM(C25*1+4)</f>
        <v>6</v>
      </c>
    </row>
    <row r="25" spans="2:11" ht="15.75" x14ac:dyDescent="0.25">
      <c r="B25" s="2" t="s">
        <v>55</v>
      </c>
      <c r="C25">
        <v>2</v>
      </c>
      <c r="F25" s="27" t="s">
        <v>169</v>
      </c>
      <c r="G25" s="28">
        <f>SUM(C22*4+10)</f>
        <v>26</v>
      </c>
      <c r="H25" s="37" t="s">
        <v>43</v>
      </c>
      <c r="I25" s="38">
        <f>SUM(C25*2+6)</f>
        <v>10</v>
      </c>
    </row>
    <row r="26" spans="2:11" ht="15.75" x14ac:dyDescent="0.25">
      <c r="B26" s="2" t="s">
        <v>52</v>
      </c>
      <c r="C26">
        <v>10</v>
      </c>
      <c r="F26" s="27" t="s">
        <v>6</v>
      </c>
      <c r="G26" s="28">
        <f>SUM(C22*3+5)</f>
        <v>17</v>
      </c>
      <c r="H26" s="29" t="s">
        <v>44</v>
      </c>
      <c r="I26" s="30">
        <f>SUM(C23*4+9)</f>
        <v>33</v>
      </c>
      <c r="J26" s="39" t="s">
        <v>176</v>
      </c>
      <c r="K26" s="40"/>
    </row>
    <row r="27" spans="2:11" x14ac:dyDescent="0.25">
      <c r="F27" s="27" t="s">
        <v>7</v>
      </c>
      <c r="G27" s="28">
        <f>SUM(C22*2+3)</f>
        <v>11</v>
      </c>
      <c r="H27" s="31" t="s">
        <v>45</v>
      </c>
      <c r="I27" s="32">
        <f>SUM(C26*1+2)</f>
        <v>12</v>
      </c>
      <c r="J27" s="39" t="s">
        <v>177</v>
      </c>
      <c r="K27" s="40"/>
    </row>
    <row r="28" spans="2:11" x14ac:dyDescent="0.25">
      <c r="F28" s="29" t="s">
        <v>8</v>
      </c>
      <c r="G28" s="30">
        <f>SUM(C23*2+4)</f>
        <v>16</v>
      </c>
      <c r="H28" s="37" t="s">
        <v>46</v>
      </c>
      <c r="I28" s="38">
        <f>SUM(C25*2+16)</f>
        <v>20</v>
      </c>
      <c r="J28" s="39" t="s">
        <v>175</v>
      </c>
      <c r="K28" s="40"/>
    </row>
    <row r="29" spans="2:11" x14ac:dyDescent="0.25">
      <c r="F29" s="31" t="s">
        <v>9</v>
      </c>
      <c r="G29" s="32">
        <f>SUM(C26*2+2)</f>
        <v>22</v>
      </c>
      <c r="H29" s="35" t="s">
        <v>47</v>
      </c>
      <c r="I29" s="36">
        <v>30</v>
      </c>
      <c r="J29" s="41" t="s">
        <v>174</v>
      </c>
      <c r="K29" s="42">
        <f>SUM(C19*20)+SUM((C20+C21+C22+C23+C24+C25+C26)*5)+SUM(100)</f>
        <v>710</v>
      </c>
    </row>
    <row r="30" spans="2:11" x14ac:dyDescent="0.25">
      <c r="F30" s="27" t="s">
        <v>13</v>
      </c>
      <c r="G30" s="28">
        <f>SUM(C22*3+8)</f>
        <v>20</v>
      </c>
      <c r="H30" s="43" t="s">
        <v>48</v>
      </c>
      <c r="I30" s="44">
        <f>SUM(C22*2+18)</f>
        <v>26</v>
      </c>
      <c r="J30" s="41" t="s">
        <v>173</v>
      </c>
      <c r="K30" s="42">
        <f>SUM(C19*15)+SUM((C20+C21+C22+C23+C24+C25+C26)*3)+SUM(40)</f>
        <v>448</v>
      </c>
    </row>
    <row r="31" spans="2:11" x14ac:dyDescent="0.25">
      <c r="F31" s="33" t="s">
        <v>16</v>
      </c>
      <c r="G31" s="34">
        <f>SUM(C22*1)+SUM(C23*1)+SUM(1)</f>
        <v>11</v>
      </c>
      <c r="H31" s="18"/>
      <c r="I31" s="18"/>
      <c r="J31" s="31" t="s">
        <v>172</v>
      </c>
      <c r="K31" s="32">
        <f>SUM(C26*2+3)</f>
        <v>23</v>
      </c>
    </row>
    <row r="32" spans="2:11" x14ac:dyDescent="0.25">
      <c r="F32" s="29" t="s">
        <v>17</v>
      </c>
      <c r="G32" s="30">
        <f>SUM(C23*4+10)</f>
        <v>34</v>
      </c>
      <c r="J32" s="25" t="s">
        <v>184</v>
      </c>
      <c r="K32" s="26">
        <f>SUM(C20*3+40)</f>
        <v>76</v>
      </c>
    </row>
    <row r="34" spans="2:11" ht="21" x14ac:dyDescent="0.35">
      <c r="B34" s="4" t="s">
        <v>157</v>
      </c>
      <c r="C34">
        <f>SUM(C35+C36+C37+C38+C40+C41+C42+C39)</f>
        <v>80</v>
      </c>
      <c r="F34" s="5" t="s">
        <v>31</v>
      </c>
      <c r="G34" s="5" t="s">
        <v>32</v>
      </c>
      <c r="H34" s="5"/>
    </row>
    <row r="35" spans="2:11" ht="15.75" x14ac:dyDescent="0.25">
      <c r="B35" s="2" t="s">
        <v>49</v>
      </c>
      <c r="C35">
        <v>10</v>
      </c>
      <c r="F35" s="19" t="s">
        <v>1</v>
      </c>
      <c r="G35" s="20">
        <f>SUM(C36*2+0)+SUM(C37*3+0)</f>
        <v>77</v>
      </c>
      <c r="H35" s="35" t="s">
        <v>35</v>
      </c>
      <c r="I35" s="36">
        <v>5</v>
      </c>
    </row>
    <row r="36" spans="2:11" ht="15.75" x14ac:dyDescent="0.25">
      <c r="B36" s="2" t="s">
        <v>63</v>
      </c>
      <c r="C36">
        <v>13</v>
      </c>
      <c r="F36" s="21" t="s">
        <v>2</v>
      </c>
      <c r="G36" s="22">
        <f>SUM(C36*4+10)</f>
        <v>62</v>
      </c>
      <c r="H36" s="25" t="s">
        <v>36</v>
      </c>
      <c r="I36" s="26">
        <f>SUM(C36*2+8)</f>
        <v>34</v>
      </c>
    </row>
    <row r="37" spans="2:11" ht="15.75" x14ac:dyDescent="0.25">
      <c r="B37" s="2" t="s">
        <v>50</v>
      </c>
      <c r="C37">
        <v>17</v>
      </c>
      <c r="F37" s="23" t="s">
        <v>38</v>
      </c>
      <c r="G37" s="24">
        <f>SUM(C37*3+0)</f>
        <v>51</v>
      </c>
      <c r="H37" s="35" t="s">
        <v>37</v>
      </c>
      <c r="I37" s="36">
        <v>3</v>
      </c>
    </row>
    <row r="38" spans="2:11" ht="15.75" x14ac:dyDescent="0.25">
      <c r="B38" s="2" t="s">
        <v>54</v>
      </c>
      <c r="C38">
        <v>10</v>
      </c>
      <c r="F38" s="23" t="s">
        <v>22</v>
      </c>
      <c r="G38" s="24">
        <f>SUM(C37*4+0)</f>
        <v>68</v>
      </c>
      <c r="H38" s="35" t="s">
        <v>25</v>
      </c>
      <c r="I38" s="36">
        <v>20</v>
      </c>
    </row>
    <row r="39" spans="2:11" ht="15.75" x14ac:dyDescent="0.25">
      <c r="B39" s="2" t="s">
        <v>178</v>
      </c>
      <c r="C39">
        <v>1</v>
      </c>
      <c r="F39" s="23" t="s">
        <v>23</v>
      </c>
      <c r="G39" s="24">
        <f>SUM(C37*3+70)</f>
        <v>121</v>
      </c>
      <c r="H39" s="27" t="s">
        <v>170</v>
      </c>
      <c r="I39" s="28">
        <f>SUM(C38*3+15)</f>
        <v>45</v>
      </c>
    </row>
    <row r="40" spans="2:11" ht="15.75" x14ac:dyDescent="0.25">
      <c r="B40" s="2" t="s">
        <v>51</v>
      </c>
      <c r="C40">
        <v>16</v>
      </c>
      <c r="F40" s="25" t="s">
        <v>26</v>
      </c>
      <c r="G40" s="26">
        <f>SUM(C36*3+12)</f>
        <v>51</v>
      </c>
      <c r="H40" s="37" t="s">
        <v>42</v>
      </c>
      <c r="I40" s="38">
        <f>SUM(C41*1+4)</f>
        <v>9</v>
      </c>
    </row>
    <row r="41" spans="2:11" ht="15.75" x14ac:dyDescent="0.25">
      <c r="B41" s="2" t="s">
        <v>55</v>
      </c>
      <c r="C41">
        <v>5</v>
      </c>
      <c r="F41" s="27" t="s">
        <v>169</v>
      </c>
      <c r="G41" s="28">
        <f>SUM(C38*4+10)</f>
        <v>50</v>
      </c>
      <c r="H41" s="37" t="s">
        <v>43</v>
      </c>
      <c r="I41" s="38">
        <f>SUM(C41*2+6)</f>
        <v>16</v>
      </c>
    </row>
    <row r="42" spans="2:11" ht="15.75" x14ac:dyDescent="0.25">
      <c r="B42" s="2" t="s">
        <v>52</v>
      </c>
      <c r="C42">
        <v>8</v>
      </c>
      <c r="F42" s="27" t="s">
        <v>6</v>
      </c>
      <c r="G42" s="28">
        <f>SUM(C38*3+5)</f>
        <v>35</v>
      </c>
      <c r="H42" s="29" t="s">
        <v>44</v>
      </c>
      <c r="I42" s="30">
        <f>SUM(C39*4+9)</f>
        <v>13</v>
      </c>
      <c r="J42" s="39" t="s">
        <v>176</v>
      </c>
      <c r="K42" s="40"/>
    </row>
    <row r="43" spans="2:11" x14ac:dyDescent="0.25">
      <c r="F43" s="27" t="s">
        <v>7</v>
      </c>
      <c r="G43" s="28">
        <f>SUM(C38*2+3)</f>
        <v>23</v>
      </c>
      <c r="H43" s="31" t="s">
        <v>45</v>
      </c>
      <c r="I43" s="32">
        <f>SUM(C42*1+2)</f>
        <v>10</v>
      </c>
      <c r="J43" s="39" t="s">
        <v>177</v>
      </c>
      <c r="K43" s="40"/>
    </row>
    <row r="44" spans="2:11" x14ac:dyDescent="0.25">
      <c r="F44" s="29" t="s">
        <v>8</v>
      </c>
      <c r="G44" s="30">
        <f>SUM(C39*2+4)</f>
        <v>6</v>
      </c>
      <c r="H44" s="37" t="s">
        <v>46</v>
      </c>
      <c r="I44" s="38">
        <f>SUM(C41*2+16)</f>
        <v>26</v>
      </c>
      <c r="J44" s="39" t="s">
        <v>175</v>
      </c>
      <c r="K44" s="40"/>
    </row>
    <row r="45" spans="2:11" x14ac:dyDescent="0.25">
      <c r="F45" s="31" t="s">
        <v>9</v>
      </c>
      <c r="G45" s="32">
        <f>SUM(C42*2+2)</f>
        <v>18</v>
      </c>
      <c r="H45" s="35" t="s">
        <v>47</v>
      </c>
      <c r="I45" s="36">
        <v>30</v>
      </c>
      <c r="J45" s="41" t="s">
        <v>174</v>
      </c>
      <c r="K45" s="42">
        <f>SUM(C35*20)+SUM((C36+C37+C38+C39+C40+C41+C42)*5)+SUM(100)</f>
        <v>650</v>
      </c>
    </row>
    <row r="46" spans="2:11" x14ac:dyDescent="0.25">
      <c r="F46" s="27" t="s">
        <v>13</v>
      </c>
      <c r="G46" s="28">
        <f>SUM(C38*3+8)</f>
        <v>38</v>
      </c>
      <c r="H46" s="43" t="s">
        <v>48</v>
      </c>
      <c r="I46" s="44">
        <f>SUM(C38*2+18)</f>
        <v>38</v>
      </c>
      <c r="J46" s="41" t="s">
        <v>173</v>
      </c>
      <c r="K46" s="42">
        <f>SUM(C35*15)+SUM((C36+C37+C38+C39+C40+C41+C42)*3)+SUM(40)</f>
        <v>400</v>
      </c>
    </row>
    <row r="47" spans="2:11" x14ac:dyDescent="0.25">
      <c r="F47" s="33" t="s">
        <v>16</v>
      </c>
      <c r="G47" s="34">
        <f>SUM(C38*1)+SUM(C39*1)+SUM(1)</f>
        <v>12</v>
      </c>
      <c r="H47" s="18"/>
      <c r="I47" s="18"/>
      <c r="J47" s="31" t="s">
        <v>172</v>
      </c>
      <c r="K47" s="32">
        <f>SUM(C42*2+3)</f>
        <v>19</v>
      </c>
    </row>
    <row r="48" spans="2:11" x14ac:dyDescent="0.25">
      <c r="F48" s="29" t="s">
        <v>17</v>
      </c>
      <c r="G48" s="30">
        <f>SUM(C39*4+10)</f>
        <v>14</v>
      </c>
      <c r="J48" s="25" t="s">
        <v>184</v>
      </c>
      <c r="K48" s="26">
        <f>SUM(C36*3+40)</f>
        <v>79</v>
      </c>
    </row>
  </sheetData>
  <conditionalFormatting sqref="C2">
    <cfRule type="cellIs" dxfId="16" priority="3" operator="greaterThan">
      <formula>80</formula>
    </cfRule>
  </conditionalFormatting>
  <conditionalFormatting sqref="C18">
    <cfRule type="cellIs" dxfId="15" priority="2" operator="greaterThan">
      <formula>80</formula>
    </cfRule>
  </conditionalFormatting>
  <conditionalFormatting sqref="C34">
    <cfRule type="cellIs" dxfId="14" priority="1" operator="greaterThan">
      <formula>80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tabSelected="1" workbookViewId="0">
      <selection activeCell="C7" sqref="C7"/>
    </sheetView>
  </sheetViews>
  <sheetFormatPr defaultRowHeight="15" x14ac:dyDescent="0.25"/>
  <cols>
    <col min="2" max="2" width="22.42578125" bestFit="1" customWidth="1"/>
    <col min="4" max="4" width="0.85546875" customWidth="1"/>
    <col min="5" max="5" width="1.140625" customWidth="1"/>
    <col min="6" max="6" width="11.28515625" bestFit="1" customWidth="1"/>
    <col min="7" max="7" width="4.85546875" customWidth="1"/>
    <col min="8" max="8" width="19.140625" bestFit="1" customWidth="1"/>
    <col min="9" max="9" width="4.7109375" customWidth="1"/>
    <col min="10" max="10" width="21.28515625" customWidth="1"/>
    <col min="11" max="11" width="4" bestFit="1" customWidth="1"/>
  </cols>
  <sheetData>
    <row r="2" spans="2:11" ht="21" x14ac:dyDescent="0.35">
      <c r="B2" s="4" t="s">
        <v>151</v>
      </c>
      <c r="C2">
        <f>SUM(C3+C4+C5+C6+C8+C9+C10+C7)</f>
        <v>80</v>
      </c>
      <c r="F2" s="5" t="s">
        <v>31</v>
      </c>
      <c r="G2" s="5" t="s">
        <v>32</v>
      </c>
      <c r="H2" s="5"/>
    </row>
    <row r="3" spans="2:11" ht="15.75" x14ac:dyDescent="0.25">
      <c r="B3" s="2" t="s">
        <v>49</v>
      </c>
      <c r="C3">
        <v>5</v>
      </c>
      <c r="F3" s="19" t="s">
        <v>1</v>
      </c>
      <c r="G3" s="20">
        <f>SUM(C4*2+0)+SUM(C5*3+0)</f>
        <v>27</v>
      </c>
      <c r="H3" s="35" t="s">
        <v>35</v>
      </c>
      <c r="I3" s="36">
        <v>5</v>
      </c>
    </row>
    <row r="4" spans="2:11" ht="15.75" x14ac:dyDescent="0.25">
      <c r="B4" s="2" t="s">
        <v>63</v>
      </c>
      <c r="C4">
        <v>3</v>
      </c>
      <c r="F4" s="21" t="s">
        <v>2</v>
      </c>
      <c r="G4" s="22">
        <f>SUM(C4*4+10)</f>
        <v>22</v>
      </c>
      <c r="H4" s="25" t="s">
        <v>36</v>
      </c>
      <c r="I4" s="26">
        <f>SUM(C4*2+8)</f>
        <v>14</v>
      </c>
    </row>
    <row r="5" spans="2:11" ht="15.75" x14ac:dyDescent="0.25">
      <c r="B5" s="2" t="s">
        <v>50</v>
      </c>
      <c r="C5">
        <v>7</v>
      </c>
      <c r="F5" s="23" t="s">
        <v>38</v>
      </c>
      <c r="G5" s="24">
        <f>SUM(C5*3+0)</f>
        <v>21</v>
      </c>
      <c r="H5" s="35" t="s">
        <v>37</v>
      </c>
      <c r="I5" s="36">
        <v>3</v>
      </c>
    </row>
    <row r="6" spans="2:11" ht="15.75" x14ac:dyDescent="0.25">
      <c r="B6" s="2" t="s">
        <v>54</v>
      </c>
      <c r="C6">
        <v>20</v>
      </c>
      <c r="F6" s="23" t="s">
        <v>22</v>
      </c>
      <c r="G6" s="24">
        <f>SUM(C5*4+0)</f>
        <v>28</v>
      </c>
      <c r="H6" s="35" t="s">
        <v>25</v>
      </c>
      <c r="I6" s="36">
        <v>20</v>
      </c>
    </row>
    <row r="7" spans="2:11" ht="15.75" x14ac:dyDescent="0.25">
      <c r="B7" s="2" t="s">
        <v>178</v>
      </c>
      <c r="C7">
        <v>10</v>
      </c>
      <c r="F7" s="23" t="s">
        <v>23</v>
      </c>
      <c r="G7" s="24">
        <f>SUM(C5*3+70)</f>
        <v>91</v>
      </c>
      <c r="H7" s="27" t="s">
        <v>170</v>
      </c>
      <c r="I7" s="28">
        <f>SUM(C6*3+15)</f>
        <v>75</v>
      </c>
    </row>
    <row r="8" spans="2:11" ht="15.75" x14ac:dyDescent="0.25">
      <c r="B8" s="2" t="s">
        <v>51</v>
      </c>
      <c r="C8">
        <v>18</v>
      </c>
      <c r="F8" s="25" t="s">
        <v>26</v>
      </c>
      <c r="G8" s="26">
        <f>SUM(C4*3+12)</f>
        <v>21</v>
      </c>
      <c r="H8" s="37" t="s">
        <v>42</v>
      </c>
      <c r="I8" s="38">
        <f>SUM(C9*1+4)</f>
        <v>6</v>
      </c>
    </row>
    <row r="9" spans="2:11" ht="15.75" x14ac:dyDescent="0.25">
      <c r="B9" s="2" t="s">
        <v>55</v>
      </c>
      <c r="C9">
        <v>2</v>
      </c>
      <c r="F9" s="27" t="s">
        <v>169</v>
      </c>
      <c r="G9" s="28">
        <f>SUM(C6*4+10)</f>
        <v>90</v>
      </c>
      <c r="H9" s="37" t="s">
        <v>43</v>
      </c>
      <c r="I9" s="38">
        <f>SUM(C9*2+6)</f>
        <v>10</v>
      </c>
    </row>
    <row r="10" spans="2:11" ht="15.75" x14ac:dyDescent="0.25">
      <c r="B10" s="2" t="s">
        <v>52</v>
      </c>
      <c r="C10">
        <v>15</v>
      </c>
      <c r="F10" s="27" t="s">
        <v>6</v>
      </c>
      <c r="G10" s="28">
        <f>SUM(C6*3+5)</f>
        <v>65</v>
      </c>
      <c r="H10" s="29" t="s">
        <v>44</v>
      </c>
      <c r="I10" s="30">
        <f>SUM(C7*4+9)</f>
        <v>49</v>
      </c>
      <c r="J10" s="39" t="s">
        <v>176</v>
      </c>
      <c r="K10" s="40"/>
    </row>
    <row r="11" spans="2:11" x14ac:dyDescent="0.25">
      <c r="F11" s="27" t="s">
        <v>7</v>
      </c>
      <c r="G11" s="28">
        <f>SUM(C6*2+3)</f>
        <v>43</v>
      </c>
      <c r="H11" s="31" t="s">
        <v>45</v>
      </c>
      <c r="I11" s="32">
        <f>SUM(C10*1+2)</f>
        <v>17</v>
      </c>
      <c r="J11" s="39" t="s">
        <v>177</v>
      </c>
      <c r="K11" s="40"/>
    </row>
    <row r="12" spans="2:11" x14ac:dyDescent="0.25">
      <c r="F12" s="29" t="s">
        <v>8</v>
      </c>
      <c r="G12" s="30">
        <f>SUM(C7*2+4)</f>
        <v>24</v>
      </c>
      <c r="H12" s="37" t="s">
        <v>46</v>
      </c>
      <c r="I12" s="38">
        <f>SUM(C9*2+16)</f>
        <v>20</v>
      </c>
      <c r="J12" s="39" t="s">
        <v>175</v>
      </c>
      <c r="K12" s="40"/>
    </row>
    <row r="13" spans="2:11" x14ac:dyDescent="0.25">
      <c r="F13" s="31" t="s">
        <v>9</v>
      </c>
      <c r="G13" s="32">
        <f>SUM(C10*2+2)</f>
        <v>32</v>
      </c>
      <c r="H13" s="35" t="s">
        <v>47</v>
      </c>
      <c r="I13" s="36">
        <v>30</v>
      </c>
      <c r="J13" s="41" t="s">
        <v>174</v>
      </c>
      <c r="K13" s="42">
        <f>SUM(C3*20)+SUM((C4+C5+C6+C7+C8+C9+C10)*5)+SUM(100)</f>
        <v>575</v>
      </c>
    </row>
    <row r="14" spans="2:11" x14ac:dyDescent="0.25">
      <c r="F14" s="27" t="s">
        <v>13</v>
      </c>
      <c r="G14" s="28">
        <f>SUM(C6*3+8)</f>
        <v>68</v>
      </c>
      <c r="H14" s="43" t="s">
        <v>48</v>
      </c>
      <c r="I14" s="44">
        <f>SUM(C6*2+18)</f>
        <v>58</v>
      </c>
      <c r="J14" s="41" t="s">
        <v>173</v>
      </c>
      <c r="K14" s="42">
        <f>SUM(C3*15)+SUM((C4+C5+C6+C7+C8+C9+C10)*3)+SUM(40)</f>
        <v>340</v>
      </c>
    </row>
    <row r="15" spans="2:11" x14ac:dyDescent="0.25">
      <c r="F15" s="33" t="s">
        <v>16</v>
      </c>
      <c r="G15" s="34">
        <f>SUM(C6*1)+SUM(C7*1)+SUM(1)</f>
        <v>31</v>
      </c>
      <c r="H15" s="18"/>
      <c r="I15" s="18"/>
      <c r="J15" s="31" t="s">
        <v>172</v>
      </c>
      <c r="K15" s="32">
        <f>SUM(C10*2+3)</f>
        <v>33</v>
      </c>
    </row>
    <row r="16" spans="2:11" x14ac:dyDescent="0.25">
      <c r="F16" s="29" t="s">
        <v>17</v>
      </c>
      <c r="G16" s="30">
        <f>SUM(C7*4+10)</f>
        <v>50</v>
      </c>
      <c r="J16" s="25" t="s">
        <v>184</v>
      </c>
      <c r="K16" s="26">
        <f>SUM(C4*3+40)</f>
        <v>49</v>
      </c>
    </row>
    <row r="18" spans="2:11" ht="21" x14ac:dyDescent="0.35">
      <c r="B18" s="4" t="s">
        <v>167</v>
      </c>
      <c r="C18">
        <f>SUM(C19+C20+C21+C22+C24+C25+C26+C23)</f>
        <v>80</v>
      </c>
      <c r="F18" s="5" t="s">
        <v>31</v>
      </c>
      <c r="G18" s="5" t="s">
        <v>32</v>
      </c>
      <c r="H18" s="5"/>
    </row>
    <row r="19" spans="2:11" ht="15.75" x14ac:dyDescent="0.25">
      <c r="B19" s="2" t="s">
        <v>49</v>
      </c>
      <c r="C19">
        <v>1</v>
      </c>
      <c r="F19" s="19" t="s">
        <v>1</v>
      </c>
      <c r="G19" s="20">
        <f>SUM(C20*2+0)+SUM(C21*3+0)</f>
        <v>12</v>
      </c>
      <c r="H19" s="35" t="s">
        <v>35</v>
      </c>
      <c r="I19" s="36">
        <v>5</v>
      </c>
    </row>
    <row r="20" spans="2:11" ht="15.75" x14ac:dyDescent="0.25">
      <c r="B20" s="2" t="s">
        <v>63</v>
      </c>
      <c r="C20">
        <v>3</v>
      </c>
      <c r="F20" s="21" t="s">
        <v>2</v>
      </c>
      <c r="G20" s="22">
        <f>SUM(C20*4+10)</f>
        <v>22</v>
      </c>
      <c r="H20" s="25" t="s">
        <v>36</v>
      </c>
      <c r="I20" s="26">
        <f>SUM(C20*2+8)</f>
        <v>14</v>
      </c>
    </row>
    <row r="21" spans="2:11" ht="15.75" x14ac:dyDescent="0.25">
      <c r="B21" s="2" t="s">
        <v>50</v>
      </c>
      <c r="C21">
        <v>2</v>
      </c>
      <c r="F21" s="23" t="s">
        <v>38</v>
      </c>
      <c r="G21" s="24">
        <f>SUM(C21*3+0)</f>
        <v>6</v>
      </c>
      <c r="H21" s="35" t="s">
        <v>37</v>
      </c>
      <c r="I21" s="36">
        <v>3</v>
      </c>
    </row>
    <row r="22" spans="2:11" ht="15.75" x14ac:dyDescent="0.25">
      <c r="B22" s="2" t="s">
        <v>54</v>
      </c>
      <c r="C22">
        <v>20</v>
      </c>
      <c r="F22" s="23" t="s">
        <v>22</v>
      </c>
      <c r="G22" s="24">
        <f>SUM(C21*4+0)</f>
        <v>8</v>
      </c>
      <c r="H22" s="35" t="s">
        <v>25</v>
      </c>
      <c r="I22" s="36">
        <v>20</v>
      </c>
    </row>
    <row r="23" spans="2:11" ht="15.75" x14ac:dyDescent="0.25">
      <c r="B23" s="2" t="s">
        <v>178</v>
      </c>
      <c r="C23">
        <v>20</v>
      </c>
      <c r="F23" s="23" t="s">
        <v>23</v>
      </c>
      <c r="G23" s="24">
        <f>SUM(C21*3+70)</f>
        <v>76</v>
      </c>
      <c r="H23" s="27" t="s">
        <v>170</v>
      </c>
      <c r="I23" s="28">
        <f>SUM(C22*3+15)</f>
        <v>75</v>
      </c>
    </row>
    <row r="24" spans="2:11" ht="15.75" x14ac:dyDescent="0.25">
      <c r="B24" s="2" t="s">
        <v>51</v>
      </c>
      <c r="C24">
        <v>4</v>
      </c>
      <c r="F24" s="25" t="s">
        <v>26</v>
      </c>
      <c r="G24" s="26">
        <f>SUM(C20*3+12)</f>
        <v>21</v>
      </c>
      <c r="H24" s="37" t="s">
        <v>42</v>
      </c>
      <c r="I24" s="38">
        <f>SUM(C25*1+4)</f>
        <v>20</v>
      </c>
    </row>
    <row r="25" spans="2:11" ht="15.75" x14ac:dyDescent="0.25">
      <c r="B25" s="2" t="s">
        <v>55</v>
      </c>
      <c r="C25">
        <v>16</v>
      </c>
      <c r="F25" s="27" t="s">
        <v>169</v>
      </c>
      <c r="G25" s="28">
        <f>SUM(C22*4+10)</f>
        <v>90</v>
      </c>
      <c r="H25" s="37" t="s">
        <v>43</v>
      </c>
      <c r="I25" s="38">
        <f>SUM(C25*2+6)</f>
        <v>38</v>
      </c>
    </row>
    <row r="26" spans="2:11" ht="15.75" x14ac:dyDescent="0.25">
      <c r="B26" s="2" t="s">
        <v>52</v>
      </c>
      <c r="C26">
        <v>14</v>
      </c>
      <c r="F26" s="27" t="s">
        <v>6</v>
      </c>
      <c r="G26" s="28">
        <f>SUM(C22*3+5)</f>
        <v>65</v>
      </c>
      <c r="H26" s="29" t="s">
        <v>44</v>
      </c>
      <c r="I26" s="30">
        <f>SUM(C23*4+9)</f>
        <v>89</v>
      </c>
      <c r="J26" s="39" t="s">
        <v>176</v>
      </c>
      <c r="K26" s="40"/>
    </row>
    <row r="27" spans="2:11" x14ac:dyDescent="0.25">
      <c r="F27" s="27" t="s">
        <v>7</v>
      </c>
      <c r="G27" s="28">
        <f>SUM(C22*2+3)</f>
        <v>43</v>
      </c>
      <c r="H27" s="31" t="s">
        <v>45</v>
      </c>
      <c r="I27" s="32">
        <f>SUM(C26*1+2)</f>
        <v>16</v>
      </c>
      <c r="J27" s="39" t="s">
        <v>177</v>
      </c>
      <c r="K27" s="40"/>
    </row>
    <row r="28" spans="2:11" x14ac:dyDescent="0.25">
      <c r="F28" s="29" t="s">
        <v>8</v>
      </c>
      <c r="G28" s="30">
        <f>SUM(C23*2+4)</f>
        <v>44</v>
      </c>
      <c r="H28" s="37" t="s">
        <v>46</v>
      </c>
      <c r="I28" s="38">
        <f>SUM(C25*2+16)</f>
        <v>48</v>
      </c>
      <c r="J28" s="39" t="s">
        <v>175</v>
      </c>
      <c r="K28" s="40"/>
    </row>
    <row r="29" spans="2:11" x14ac:dyDescent="0.25">
      <c r="F29" s="31" t="s">
        <v>9</v>
      </c>
      <c r="G29" s="32">
        <f>SUM(C26*2+2)</f>
        <v>30</v>
      </c>
      <c r="H29" s="35" t="s">
        <v>47</v>
      </c>
      <c r="I29" s="36">
        <v>30</v>
      </c>
      <c r="J29" s="41" t="s">
        <v>174</v>
      </c>
      <c r="K29" s="42">
        <f>SUM(C19*20)+SUM((C20+C21+C22+C23+C24+C25+C26)*5)+SUM(100)</f>
        <v>515</v>
      </c>
    </row>
    <row r="30" spans="2:11" x14ac:dyDescent="0.25">
      <c r="F30" s="27" t="s">
        <v>13</v>
      </c>
      <c r="G30" s="28">
        <f>SUM(C22*3+8)</f>
        <v>68</v>
      </c>
      <c r="H30" s="43" t="s">
        <v>48</v>
      </c>
      <c r="I30" s="44">
        <f>SUM(C22*2+18)</f>
        <v>58</v>
      </c>
      <c r="J30" s="41" t="s">
        <v>173</v>
      </c>
      <c r="K30" s="42">
        <f>SUM(C19*15)+SUM((C20+C21+C22+C23+C24+C25+C26)*3)+SUM(40)</f>
        <v>292</v>
      </c>
    </row>
    <row r="31" spans="2:11" x14ac:dyDescent="0.25">
      <c r="F31" s="33" t="s">
        <v>16</v>
      </c>
      <c r="G31" s="34">
        <f>SUM(C22*1)+SUM(C23*1)+SUM(1)</f>
        <v>41</v>
      </c>
      <c r="H31" s="18"/>
      <c r="I31" s="18"/>
      <c r="J31" s="31" t="s">
        <v>172</v>
      </c>
      <c r="K31" s="32">
        <f>SUM(C26*2+3)</f>
        <v>31</v>
      </c>
    </row>
    <row r="32" spans="2:11" x14ac:dyDescent="0.25">
      <c r="F32" s="29" t="s">
        <v>17</v>
      </c>
      <c r="G32" s="30">
        <f>SUM(C23*4+10)</f>
        <v>90</v>
      </c>
      <c r="J32" s="25" t="s">
        <v>184</v>
      </c>
      <c r="K32" s="26">
        <f>SUM(C20*3+40)</f>
        <v>49</v>
      </c>
    </row>
  </sheetData>
  <conditionalFormatting sqref="C2">
    <cfRule type="cellIs" dxfId="13" priority="2" operator="greaterThan">
      <formula>80</formula>
    </cfRule>
  </conditionalFormatting>
  <conditionalFormatting sqref="C18">
    <cfRule type="cellIs" dxfId="12" priority="1" operator="greaterThan">
      <formula>80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8"/>
  <sheetViews>
    <sheetView workbookViewId="0">
      <selection activeCell="F2" sqref="F2:K16"/>
    </sheetView>
  </sheetViews>
  <sheetFormatPr defaultRowHeight="15" x14ac:dyDescent="0.25"/>
  <cols>
    <col min="2" max="2" width="18" bestFit="1" customWidth="1"/>
    <col min="4" max="4" width="0.5703125" customWidth="1"/>
    <col min="5" max="5" width="0.85546875" customWidth="1"/>
    <col min="6" max="6" width="11.28515625" bestFit="1" customWidth="1"/>
    <col min="7" max="7" width="5.28515625" customWidth="1"/>
    <col min="8" max="8" width="19.140625" bestFit="1" customWidth="1"/>
    <col min="9" max="9" width="3" bestFit="1" customWidth="1"/>
    <col min="10" max="10" width="23.28515625" bestFit="1" customWidth="1"/>
    <col min="11" max="11" width="5.28515625" customWidth="1"/>
  </cols>
  <sheetData>
    <row r="2" spans="2:11" ht="21" x14ac:dyDescent="0.35">
      <c r="B2" s="4" t="s">
        <v>155</v>
      </c>
      <c r="C2">
        <f>SUM(C3+C4+C5+C6+C8+C9+C10+C7)</f>
        <v>80</v>
      </c>
      <c r="F2" s="5" t="s">
        <v>31</v>
      </c>
      <c r="G2" s="5" t="s">
        <v>32</v>
      </c>
      <c r="H2" s="5"/>
    </row>
    <row r="3" spans="2:11" ht="15.75" x14ac:dyDescent="0.25">
      <c r="B3" s="2" t="s">
        <v>49</v>
      </c>
      <c r="C3">
        <v>11</v>
      </c>
      <c r="F3" s="19" t="s">
        <v>1</v>
      </c>
      <c r="G3" s="20">
        <f>SUM(C4*2+0)+SUM(C5*3+0)</f>
        <v>72</v>
      </c>
      <c r="H3" s="35" t="s">
        <v>35</v>
      </c>
      <c r="I3" s="36">
        <v>5</v>
      </c>
    </row>
    <row r="4" spans="2:11" ht="15.75" x14ac:dyDescent="0.25">
      <c r="B4" s="2" t="s">
        <v>63</v>
      </c>
      <c r="C4">
        <v>12</v>
      </c>
      <c r="F4" s="21" t="s">
        <v>2</v>
      </c>
      <c r="G4" s="22">
        <f>SUM(C4*4+10)</f>
        <v>58</v>
      </c>
      <c r="H4" s="25" t="s">
        <v>36</v>
      </c>
      <c r="I4" s="26">
        <f>SUM(C4*2+8)</f>
        <v>32</v>
      </c>
    </row>
    <row r="5" spans="2:11" ht="15.75" x14ac:dyDescent="0.25">
      <c r="B5" s="2" t="s">
        <v>50</v>
      </c>
      <c r="C5">
        <v>16</v>
      </c>
      <c r="F5" s="23" t="s">
        <v>38</v>
      </c>
      <c r="G5" s="24">
        <f>SUM(C5*3+0)</f>
        <v>48</v>
      </c>
      <c r="H5" s="35" t="s">
        <v>37</v>
      </c>
      <c r="I5" s="36">
        <v>3</v>
      </c>
    </row>
    <row r="6" spans="2:11" ht="15.75" x14ac:dyDescent="0.25">
      <c r="B6" s="2" t="s">
        <v>54</v>
      </c>
      <c r="C6">
        <v>6</v>
      </c>
      <c r="F6" s="23" t="s">
        <v>22</v>
      </c>
      <c r="G6" s="24">
        <f>SUM(C5*4+0)</f>
        <v>64</v>
      </c>
      <c r="H6" s="35" t="s">
        <v>25</v>
      </c>
      <c r="I6" s="36">
        <v>20</v>
      </c>
    </row>
    <row r="7" spans="2:11" ht="15.75" x14ac:dyDescent="0.25">
      <c r="B7" s="2" t="s">
        <v>178</v>
      </c>
      <c r="C7">
        <v>6</v>
      </c>
      <c r="F7" s="23" t="s">
        <v>23</v>
      </c>
      <c r="G7" s="24">
        <f>SUM(C5*3+70)</f>
        <v>118</v>
      </c>
      <c r="H7" s="27" t="s">
        <v>170</v>
      </c>
      <c r="I7" s="28">
        <f>SUM(C6*3+15)</f>
        <v>33</v>
      </c>
    </row>
    <row r="8" spans="2:11" ht="15.75" x14ac:dyDescent="0.25">
      <c r="B8" s="2" t="s">
        <v>51</v>
      </c>
      <c r="C8">
        <v>13</v>
      </c>
      <c r="F8" s="25" t="s">
        <v>26</v>
      </c>
      <c r="G8" s="26">
        <f>SUM(C4*3+12)</f>
        <v>48</v>
      </c>
      <c r="H8" s="37" t="s">
        <v>42</v>
      </c>
      <c r="I8" s="38">
        <f>SUM(C9*1+4)</f>
        <v>8</v>
      </c>
    </row>
    <row r="9" spans="2:11" ht="15.75" x14ac:dyDescent="0.25">
      <c r="B9" s="2" t="s">
        <v>55</v>
      </c>
      <c r="C9">
        <v>4</v>
      </c>
      <c r="F9" s="27" t="s">
        <v>169</v>
      </c>
      <c r="G9" s="28">
        <f>SUM(C6*4+10)</f>
        <v>34</v>
      </c>
      <c r="H9" s="37" t="s">
        <v>43</v>
      </c>
      <c r="I9" s="38">
        <f>SUM(C9*2+6)</f>
        <v>14</v>
      </c>
    </row>
    <row r="10" spans="2:11" ht="15.75" x14ac:dyDescent="0.25">
      <c r="B10" s="2" t="s">
        <v>52</v>
      </c>
      <c r="C10">
        <v>12</v>
      </c>
      <c r="F10" s="27" t="s">
        <v>6</v>
      </c>
      <c r="G10" s="28">
        <f>SUM(C6*3+5)</f>
        <v>23</v>
      </c>
      <c r="H10" s="29" t="s">
        <v>44</v>
      </c>
      <c r="I10" s="30">
        <f>SUM(C7*4+9)</f>
        <v>33</v>
      </c>
      <c r="J10" s="39" t="s">
        <v>176</v>
      </c>
      <c r="K10" s="40"/>
    </row>
    <row r="11" spans="2:11" x14ac:dyDescent="0.25">
      <c r="F11" s="27" t="s">
        <v>7</v>
      </c>
      <c r="G11" s="28">
        <f>SUM(C6*2+3)</f>
        <v>15</v>
      </c>
      <c r="H11" s="31" t="s">
        <v>45</v>
      </c>
      <c r="I11" s="32">
        <f>SUM(C10*1+2)</f>
        <v>14</v>
      </c>
      <c r="J11" s="39" t="s">
        <v>177</v>
      </c>
      <c r="K11" s="40"/>
    </row>
    <row r="12" spans="2:11" x14ac:dyDescent="0.25">
      <c r="F12" s="29" t="s">
        <v>8</v>
      </c>
      <c r="G12" s="30">
        <f>SUM(C7*2+4)</f>
        <v>16</v>
      </c>
      <c r="H12" s="37" t="s">
        <v>46</v>
      </c>
      <c r="I12" s="38">
        <f>SUM(C9*2+16)</f>
        <v>24</v>
      </c>
      <c r="J12" s="39" t="s">
        <v>175</v>
      </c>
      <c r="K12" s="40"/>
    </row>
    <row r="13" spans="2:11" x14ac:dyDescent="0.25">
      <c r="F13" s="31" t="s">
        <v>9</v>
      </c>
      <c r="G13" s="32">
        <f>SUM(C10*2+2)</f>
        <v>26</v>
      </c>
      <c r="H13" s="35" t="s">
        <v>47</v>
      </c>
      <c r="I13" s="36">
        <v>30</v>
      </c>
      <c r="J13" s="41" t="s">
        <v>174</v>
      </c>
      <c r="K13" s="42">
        <f>SUM(C3*20)+SUM((C4+C5+C6+C7+C8+C9+C10)*5)+SUM(100)</f>
        <v>665</v>
      </c>
    </row>
    <row r="14" spans="2:11" x14ac:dyDescent="0.25">
      <c r="F14" s="27" t="s">
        <v>13</v>
      </c>
      <c r="G14" s="28">
        <f>SUM(C6*3+8)</f>
        <v>26</v>
      </c>
      <c r="H14" s="43" t="s">
        <v>48</v>
      </c>
      <c r="I14" s="44">
        <f>SUM(C6*2+18)</f>
        <v>30</v>
      </c>
      <c r="J14" s="41" t="s">
        <v>173</v>
      </c>
      <c r="K14" s="42">
        <f>SUM(C3*15)+SUM((C4+C5+C6+C7+C8+C9+C10)*3)+SUM(40)</f>
        <v>412</v>
      </c>
    </row>
    <row r="15" spans="2:11" x14ac:dyDescent="0.25">
      <c r="F15" s="33" t="s">
        <v>16</v>
      </c>
      <c r="G15" s="34">
        <f>SUM(C6*1)+SUM(C7*1)+SUM(1)</f>
        <v>13</v>
      </c>
      <c r="H15" s="18"/>
      <c r="I15" s="18"/>
      <c r="J15" s="31" t="s">
        <v>172</v>
      </c>
      <c r="K15" s="32">
        <f>SUM(C10*2+3)</f>
        <v>27</v>
      </c>
    </row>
    <row r="16" spans="2:11" x14ac:dyDescent="0.25">
      <c r="F16" s="29" t="s">
        <v>17</v>
      </c>
      <c r="G16" s="30">
        <f>SUM(C7*4+10)</f>
        <v>34</v>
      </c>
      <c r="J16" s="25" t="s">
        <v>184</v>
      </c>
      <c r="K16" s="26">
        <f>SUM(C4*3+40)</f>
        <v>76</v>
      </c>
    </row>
    <row r="18" spans="2:11" ht="21" x14ac:dyDescent="0.35">
      <c r="B18" s="4" t="s">
        <v>156</v>
      </c>
      <c r="C18">
        <f>SUM(C19+C20+C21+C22+C24+C25+C26+C23)</f>
        <v>80</v>
      </c>
      <c r="F18" s="5" t="s">
        <v>31</v>
      </c>
      <c r="G18" s="5" t="s">
        <v>32</v>
      </c>
      <c r="H18" s="5"/>
    </row>
    <row r="19" spans="2:11" ht="15.75" x14ac:dyDescent="0.25">
      <c r="B19" s="2" t="s">
        <v>49</v>
      </c>
      <c r="C19">
        <v>7</v>
      </c>
      <c r="F19" s="19" t="s">
        <v>1</v>
      </c>
      <c r="G19" s="20">
        <f>SUM(C20*2+0)+SUM(C21*3+0)</f>
        <v>70</v>
      </c>
      <c r="H19" s="35" t="s">
        <v>35</v>
      </c>
      <c r="I19" s="36">
        <v>5</v>
      </c>
    </row>
    <row r="20" spans="2:11" ht="15.75" x14ac:dyDescent="0.25">
      <c r="B20" s="2" t="s">
        <v>63</v>
      </c>
      <c r="C20">
        <v>8</v>
      </c>
      <c r="F20" s="21" t="s">
        <v>2</v>
      </c>
      <c r="G20" s="22">
        <f>SUM(C20*4+10)</f>
        <v>42</v>
      </c>
      <c r="H20" s="25" t="s">
        <v>36</v>
      </c>
      <c r="I20" s="26">
        <f>SUM(C20*2+8)</f>
        <v>24</v>
      </c>
    </row>
    <row r="21" spans="2:11" ht="15.75" x14ac:dyDescent="0.25">
      <c r="B21" s="2" t="s">
        <v>50</v>
      </c>
      <c r="C21">
        <v>18</v>
      </c>
      <c r="F21" s="23" t="s">
        <v>38</v>
      </c>
      <c r="G21" s="24">
        <f>SUM(C21*3+0)</f>
        <v>54</v>
      </c>
      <c r="H21" s="35" t="s">
        <v>37</v>
      </c>
      <c r="I21" s="36">
        <v>3</v>
      </c>
    </row>
    <row r="22" spans="2:11" ht="15.75" x14ac:dyDescent="0.25">
      <c r="B22" s="2" t="s">
        <v>54</v>
      </c>
      <c r="C22">
        <v>8</v>
      </c>
      <c r="F22" s="23" t="s">
        <v>22</v>
      </c>
      <c r="G22" s="24">
        <f>SUM(C21*4+0)</f>
        <v>72</v>
      </c>
      <c r="H22" s="35" t="s">
        <v>25</v>
      </c>
      <c r="I22" s="36">
        <v>20</v>
      </c>
    </row>
    <row r="23" spans="2:11" ht="15.75" x14ac:dyDescent="0.25">
      <c r="B23" s="2" t="s">
        <v>178</v>
      </c>
      <c r="C23">
        <v>6</v>
      </c>
      <c r="F23" s="23" t="s">
        <v>23</v>
      </c>
      <c r="G23" s="24">
        <f>SUM(C21*3+70)</f>
        <v>124</v>
      </c>
      <c r="H23" s="27" t="s">
        <v>170</v>
      </c>
      <c r="I23" s="28">
        <f>SUM(C22*3+15)</f>
        <v>39</v>
      </c>
    </row>
    <row r="24" spans="2:11" ht="15.75" x14ac:dyDescent="0.25">
      <c r="B24" s="2" t="s">
        <v>51</v>
      </c>
      <c r="C24">
        <v>10</v>
      </c>
      <c r="F24" s="25" t="s">
        <v>26</v>
      </c>
      <c r="G24" s="26">
        <f>SUM(C20*3+12)</f>
        <v>36</v>
      </c>
      <c r="H24" s="37" t="s">
        <v>42</v>
      </c>
      <c r="I24" s="38">
        <f>SUM(C25*1+4)</f>
        <v>11</v>
      </c>
    </row>
    <row r="25" spans="2:11" ht="15.75" x14ac:dyDescent="0.25">
      <c r="B25" s="2" t="s">
        <v>55</v>
      </c>
      <c r="C25">
        <v>7</v>
      </c>
      <c r="F25" s="27" t="s">
        <v>169</v>
      </c>
      <c r="G25" s="28">
        <f>SUM(C22*4+10)</f>
        <v>42</v>
      </c>
      <c r="H25" s="37" t="s">
        <v>43</v>
      </c>
      <c r="I25" s="38">
        <f>SUM(C25*2+6)</f>
        <v>20</v>
      </c>
    </row>
    <row r="26" spans="2:11" ht="15.75" x14ac:dyDescent="0.25">
      <c r="B26" s="2" t="s">
        <v>52</v>
      </c>
      <c r="C26">
        <v>16</v>
      </c>
      <c r="F26" s="27" t="s">
        <v>6</v>
      </c>
      <c r="G26" s="28">
        <f>SUM(C22*3+5)</f>
        <v>29</v>
      </c>
      <c r="H26" s="29" t="s">
        <v>44</v>
      </c>
      <c r="I26" s="30">
        <f>SUM(C23*4+9)</f>
        <v>33</v>
      </c>
      <c r="J26" s="39" t="s">
        <v>176</v>
      </c>
      <c r="K26" s="40"/>
    </row>
    <row r="27" spans="2:11" x14ac:dyDescent="0.25">
      <c r="F27" s="27" t="s">
        <v>7</v>
      </c>
      <c r="G27" s="28">
        <f>SUM(C22*2+3)</f>
        <v>19</v>
      </c>
      <c r="H27" s="31" t="s">
        <v>45</v>
      </c>
      <c r="I27" s="32">
        <f>SUM(C26*1+2)</f>
        <v>18</v>
      </c>
      <c r="J27" s="39" t="s">
        <v>177</v>
      </c>
      <c r="K27" s="40"/>
    </row>
    <row r="28" spans="2:11" x14ac:dyDescent="0.25">
      <c r="F28" s="29" t="s">
        <v>8</v>
      </c>
      <c r="G28" s="30">
        <f>SUM(C23*2+4)</f>
        <v>16</v>
      </c>
      <c r="H28" s="37" t="s">
        <v>46</v>
      </c>
      <c r="I28" s="38">
        <f>SUM(C25*2+16)</f>
        <v>30</v>
      </c>
      <c r="J28" s="39" t="s">
        <v>175</v>
      </c>
      <c r="K28" s="40"/>
    </row>
    <row r="29" spans="2:11" x14ac:dyDescent="0.25">
      <c r="F29" s="31" t="s">
        <v>9</v>
      </c>
      <c r="G29" s="32">
        <f>SUM(C26*2+2)</f>
        <v>34</v>
      </c>
      <c r="H29" s="35" t="s">
        <v>47</v>
      </c>
      <c r="I29" s="36">
        <v>30</v>
      </c>
      <c r="J29" s="41" t="s">
        <v>174</v>
      </c>
      <c r="K29" s="42">
        <f>SUM(C19*20)+SUM((C20+C21+C22+C23+C24+C25+C26)*5)+SUM(100)</f>
        <v>605</v>
      </c>
    </row>
    <row r="30" spans="2:11" x14ac:dyDescent="0.25">
      <c r="F30" s="27" t="s">
        <v>13</v>
      </c>
      <c r="G30" s="28">
        <f>SUM(C22*3+8)</f>
        <v>32</v>
      </c>
      <c r="H30" s="43" t="s">
        <v>48</v>
      </c>
      <c r="I30" s="44">
        <f>SUM(C22*2+18)</f>
        <v>34</v>
      </c>
      <c r="J30" s="41" t="s">
        <v>173</v>
      </c>
      <c r="K30" s="42">
        <f>SUM(C19*15)+SUM((C20+C21+C22+C23+C24+C25+C26)*3)+SUM(40)</f>
        <v>364</v>
      </c>
    </row>
    <row r="31" spans="2:11" x14ac:dyDescent="0.25">
      <c r="F31" s="33" t="s">
        <v>16</v>
      </c>
      <c r="G31" s="34">
        <f>SUM(C22*1)+SUM(C23*1)+SUM(1)</f>
        <v>15</v>
      </c>
      <c r="H31" s="18"/>
      <c r="I31" s="18"/>
      <c r="J31" s="31" t="s">
        <v>172</v>
      </c>
      <c r="K31" s="32">
        <f>SUM(C26*2+3)</f>
        <v>35</v>
      </c>
    </row>
    <row r="32" spans="2:11" x14ac:dyDescent="0.25">
      <c r="F32" s="29" t="s">
        <v>17</v>
      </c>
      <c r="G32" s="30">
        <f>SUM(C23*4+10)</f>
        <v>34</v>
      </c>
      <c r="J32" s="25" t="s">
        <v>184</v>
      </c>
      <c r="K32" s="26">
        <f>SUM(C20*3+40)</f>
        <v>64</v>
      </c>
    </row>
    <row r="34" spans="2:11" ht="21" x14ac:dyDescent="0.35">
      <c r="B34" s="4" t="s">
        <v>162</v>
      </c>
      <c r="C34">
        <f>SUM(C35+C36+C37+C38+C40+C41+C42+C39)</f>
        <v>80</v>
      </c>
      <c r="F34" s="5" t="s">
        <v>31</v>
      </c>
      <c r="G34" s="5" t="s">
        <v>32</v>
      </c>
      <c r="H34" s="5"/>
    </row>
    <row r="35" spans="2:11" ht="15.75" x14ac:dyDescent="0.25">
      <c r="B35" s="2" t="s">
        <v>49</v>
      </c>
      <c r="C35">
        <v>10</v>
      </c>
      <c r="F35" s="19" t="s">
        <v>1</v>
      </c>
      <c r="G35" s="20">
        <f>SUM(C36*2+0)+SUM(C37*3+0)</f>
        <v>21</v>
      </c>
      <c r="H35" s="35" t="s">
        <v>35</v>
      </c>
      <c r="I35" s="36">
        <v>5</v>
      </c>
    </row>
    <row r="36" spans="2:11" ht="15.75" x14ac:dyDescent="0.25">
      <c r="B36" s="2" t="s">
        <v>63</v>
      </c>
      <c r="C36">
        <v>6</v>
      </c>
      <c r="F36" s="21" t="s">
        <v>2</v>
      </c>
      <c r="G36" s="22">
        <f>SUM(C36*4+10)</f>
        <v>34</v>
      </c>
      <c r="H36" s="25" t="s">
        <v>36</v>
      </c>
      <c r="I36" s="26">
        <f>SUM(C36*2+8)</f>
        <v>20</v>
      </c>
    </row>
    <row r="37" spans="2:11" ht="15.75" x14ac:dyDescent="0.25">
      <c r="B37" s="2" t="s">
        <v>50</v>
      </c>
      <c r="C37">
        <v>3</v>
      </c>
      <c r="F37" s="23" t="s">
        <v>38</v>
      </c>
      <c r="G37" s="24">
        <f>SUM(C37*3+0)</f>
        <v>9</v>
      </c>
      <c r="H37" s="35" t="s">
        <v>37</v>
      </c>
      <c r="I37" s="36">
        <v>3</v>
      </c>
    </row>
    <row r="38" spans="2:11" ht="15.75" x14ac:dyDescent="0.25">
      <c r="B38" s="2" t="s">
        <v>54</v>
      </c>
      <c r="C38">
        <v>13</v>
      </c>
      <c r="F38" s="23" t="s">
        <v>22</v>
      </c>
      <c r="G38" s="24">
        <f>SUM(C37*4+0)</f>
        <v>12</v>
      </c>
      <c r="H38" s="35" t="s">
        <v>25</v>
      </c>
      <c r="I38" s="36">
        <v>20</v>
      </c>
    </row>
    <row r="39" spans="2:11" ht="15.75" x14ac:dyDescent="0.25">
      <c r="B39" s="2" t="s">
        <v>178</v>
      </c>
      <c r="C39">
        <v>14</v>
      </c>
      <c r="F39" s="23" t="s">
        <v>23</v>
      </c>
      <c r="G39" s="24">
        <f>SUM(C37*3+70)</f>
        <v>79</v>
      </c>
      <c r="H39" s="27" t="s">
        <v>170</v>
      </c>
      <c r="I39" s="28">
        <f>SUM(C38*3+15)</f>
        <v>54</v>
      </c>
    </row>
    <row r="40" spans="2:11" ht="15.75" x14ac:dyDescent="0.25">
      <c r="B40" s="2" t="s">
        <v>51</v>
      </c>
      <c r="C40">
        <v>5</v>
      </c>
      <c r="F40" s="25" t="s">
        <v>26</v>
      </c>
      <c r="G40" s="26">
        <f>SUM(C36*3+12)</f>
        <v>30</v>
      </c>
      <c r="H40" s="37" t="s">
        <v>42</v>
      </c>
      <c r="I40" s="38">
        <f>SUM(C41*1+4)</f>
        <v>18</v>
      </c>
    </row>
    <row r="41" spans="2:11" ht="15.75" x14ac:dyDescent="0.25">
      <c r="B41" s="2" t="s">
        <v>55</v>
      </c>
      <c r="C41">
        <v>14</v>
      </c>
      <c r="F41" s="27" t="s">
        <v>169</v>
      </c>
      <c r="G41" s="28">
        <f>SUM(C38*4+10)</f>
        <v>62</v>
      </c>
      <c r="H41" s="37" t="s">
        <v>43</v>
      </c>
      <c r="I41" s="38">
        <f>SUM(C41*2+6)</f>
        <v>34</v>
      </c>
    </row>
    <row r="42" spans="2:11" ht="15.75" x14ac:dyDescent="0.25">
      <c r="B42" s="2" t="s">
        <v>52</v>
      </c>
      <c r="C42">
        <v>15</v>
      </c>
      <c r="F42" s="27" t="s">
        <v>6</v>
      </c>
      <c r="G42" s="28">
        <f>SUM(C38*3+5)</f>
        <v>44</v>
      </c>
      <c r="H42" s="29" t="s">
        <v>44</v>
      </c>
      <c r="I42" s="30">
        <f>SUM(C39*4+9)</f>
        <v>65</v>
      </c>
      <c r="J42" s="39" t="s">
        <v>176</v>
      </c>
      <c r="K42" s="40"/>
    </row>
    <row r="43" spans="2:11" x14ac:dyDescent="0.25">
      <c r="F43" s="27" t="s">
        <v>7</v>
      </c>
      <c r="G43" s="28">
        <f>SUM(C38*2+3)</f>
        <v>29</v>
      </c>
      <c r="H43" s="31" t="s">
        <v>45</v>
      </c>
      <c r="I43" s="32">
        <f>SUM(C42*1+2)</f>
        <v>17</v>
      </c>
      <c r="J43" s="39" t="s">
        <v>177</v>
      </c>
      <c r="K43" s="40"/>
    </row>
    <row r="44" spans="2:11" x14ac:dyDescent="0.25">
      <c r="F44" s="29" t="s">
        <v>8</v>
      </c>
      <c r="G44" s="30">
        <f>SUM(C39*2+4)</f>
        <v>32</v>
      </c>
      <c r="H44" s="37" t="s">
        <v>46</v>
      </c>
      <c r="I44" s="38">
        <f>SUM(C41*2+16)</f>
        <v>44</v>
      </c>
      <c r="J44" s="39" t="s">
        <v>175</v>
      </c>
      <c r="K44" s="40"/>
    </row>
    <row r="45" spans="2:11" x14ac:dyDescent="0.25">
      <c r="F45" s="31" t="s">
        <v>9</v>
      </c>
      <c r="G45" s="32">
        <f>SUM(C42*2+2)</f>
        <v>32</v>
      </c>
      <c r="H45" s="35" t="s">
        <v>47</v>
      </c>
      <c r="I45" s="36">
        <v>30</v>
      </c>
      <c r="J45" s="41" t="s">
        <v>174</v>
      </c>
      <c r="K45" s="42">
        <f>SUM(C35*20)+SUM((C36+C37+C38+C39+C40+C41+C42)*5)+SUM(100)</f>
        <v>650</v>
      </c>
    </row>
    <row r="46" spans="2:11" x14ac:dyDescent="0.25">
      <c r="F46" s="27" t="s">
        <v>13</v>
      </c>
      <c r="G46" s="28">
        <f>SUM(C38*3+8)</f>
        <v>47</v>
      </c>
      <c r="H46" s="43" t="s">
        <v>48</v>
      </c>
      <c r="I46" s="44">
        <f>SUM(C38*2+18)</f>
        <v>44</v>
      </c>
      <c r="J46" s="41" t="s">
        <v>173</v>
      </c>
      <c r="K46" s="42">
        <f>SUM(C35*15)+SUM((C36+C37+C38+C39+C40+C41+C42)*3)+SUM(40)</f>
        <v>400</v>
      </c>
    </row>
    <row r="47" spans="2:11" x14ac:dyDescent="0.25">
      <c r="F47" s="33" t="s">
        <v>16</v>
      </c>
      <c r="G47" s="34">
        <f>SUM(C38*1)+SUM(C39*1)+SUM(1)</f>
        <v>28</v>
      </c>
      <c r="H47" s="18"/>
      <c r="I47" s="18"/>
      <c r="J47" s="31" t="s">
        <v>172</v>
      </c>
      <c r="K47" s="32">
        <f>SUM(C42*2+3)</f>
        <v>33</v>
      </c>
    </row>
    <row r="48" spans="2:11" x14ac:dyDescent="0.25">
      <c r="F48" s="29" t="s">
        <v>17</v>
      </c>
      <c r="G48" s="30">
        <f>SUM(C39*4+10)</f>
        <v>66</v>
      </c>
      <c r="J48" s="25" t="s">
        <v>184</v>
      </c>
      <c r="K48" s="26">
        <f>SUM(C36*3+40)</f>
        <v>58</v>
      </c>
    </row>
  </sheetData>
  <conditionalFormatting sqref="C2">
    <cfRule type="cellIs" dxfId="11" priority="3" operator="greaterThan">
      <formula>80</formula>
    </cfRule>
  </conditionalFormatting>
  <conditionalFormatting sqref="C18">
    <cfRule type="cellIs" dxfId="10" priority="2" operator="greaterThan">
      <formula>80</formula>
    </cfRule>
  </conditionalFormatting>
  <conditionalFormatting sqref="C34">
    <cfRule type="cellIs" dxfId="9" priority="1" operator="greaterThan">
      <formula>80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8"/>
  <sheetViews>
    <sheetView topLeftCell="A23" workbookViewId="0">
      <selection activeCell="F34" sqref="F34:K48"/>
    </sheetView>
  </sheetViews>
  <sheetFormatPr defaultRowHeight="15" x14ac:dyDescent="0.25"/>
  <cols>
    <col min="2" max="2" width="16.42578125" bestFit="1" customWidth="1"/>
    <col min="4" max="4" width="1" customWidth="1"/>
    <col min="5" max="5" width="0.28515625" customWidth="1"/>
    <col min="6" max="6" width="11.28515625" bestFit="1" customWidth="1"/>
    <col min="7" max="7" width="4.7109375" customWidth="1"/>
    <col min="8" max="8" width="19.140625" bestFit="1" customWidth="1"/>
    <col min="9" max="9" width="3" bestFit="1" customWidth="1"/>
    <col min="10" max="10" width="23.28515625" bestFit="1" customWidth="1"/>
    <col min="11" max="11" width="4" bestFit="1" customWidth="1"/>
  </cols>
  <sheetData>
    <row r="2" spans="2:11" ht="21" x14ac:dyDescent="0.35">
      <c r="B2" s="4" t="s">
        <v>163</v>
      </c>
      <c r="C2">
        <f>SUM(C3+C4+C5+C6+C8+C7+C10+C9)</f>
        <v>80</v>
      </c>
      <c r="F2" s="5" t="s">
        <v>31</v>
      </c>
      <c r="G2" s="5" t="s">
        <v>32</v>
      </c>
      <c r="H2" s="5"/>
    </row>
    <row r="3" spans="2:11" ht="15.75" x14ac:dyDescent="0.25">
      <c r="B3" s="2" t="s">
        <v>49</v>
      </c>
      <c r="C3">
        <v>16</v>
      </c>
      <c r="F3" s="19" t="s">
        <v>1</v>
      </c>
      <c r="G3" s="20">
        <f>SUM(C4*2+0)+SUM(C5*3+0)</f>
        <v>64</v>
      </c>
      <c r="H3" s="35" t="s">
        <v>35</v>
      </c>
      <c r="I3" s="36">
        <v>5</v>
      </c>
    </row>
    <row r="4" spans="2:11" ht="15.75" x14ac:dyDescent="0.25">
      <c r="B4" s="2" t="s">
        <v>63</v>
      </c>
      <c r="C4">
        <v>11</v>
      </c>
      <c r="F4" s="21" t="s">
        <v>2</v>
      </c>
      <c r="G4" s="22">
        <f>SUM(C4*4+10)</f>
        <v>54</v>
      </c>
      <c r="H4" s="25" t="s">
        <v>36</v>
      </c>
      <c r="I4" s="26">
        <f>SUM(C4*2+8)</f>
        <v>30</v>
      </c>
    </row>
    <row r="5" spans="2:11" ht="15.75" x14ac:dyDescent="0.25">
      <c r="B5" s="2" t="s">
        <v>50</v>
      </c>
      <c r="C5">
        <v>14</v>
      </c>
      <c r="F5" s="23" t="s">
        <v>38</v>
      </c>
      <c r="G5" s="24">
        <f>SUM(C5*3+0)</f>
        <v>42</v>
      </c>
      <c r="H5" s="35" t="s">
        <v>37</v>
      </c>
      <c r="I5" s="36">
        <v>3</v>
      </c>
    </row>
    <row r="6" spans="2:11" ht="15.75" x14ac:dyDescent="0.25">
      <c r="B6" s="2" t="s">
        <v>54</v>
      </c>
      <c r="C6">
        <v>4</v>
      </c>
      <c r="F6" s="23" t="s">
        <v>22</v>
      </c>
      <c r="G6" s="24">
        <f>SUM(C5*4+0)</f>
        <v>56</v>
      </c>
      <c r="H6" s="35" t="s">
        <v>25</v>
      </c>
      <c r="I6" s="36">
        <v>20</v>
      </c>
    </row>
    <row r="7" spans="2:11" ht="15.75" x14ac:dyDescent="0.25">
      <c r="B7" s="2" t="s">
        <v>178</v>
      </c>
      <c r="C7">
        <v>15</v>
      </c>
      <c r="F7" s="23" t="s">
        <v>23</v>
      </c>
      <c r="G7" s="24">
        <f>SUM(C5*3+70)</f>
        <v>112</v>
      </c>
      <c r="H7" s="27" t="s">
        <v>170</v>
      </c>
      <c r="I7" s="28">
        <f>SUM(C6*3+15)</f>
        <v>27</v>
      </c>
    </row>
    <row r="8" spans="2:11" ht="15.75" x14ac:dyDescent="0.25">
      <c r="B8" s="2" t="s">
        <v>51</v>
      </c>
      <c r="C8">
        <v>7</v>
      </c>
      <c r="F8" s="25" t="s">
        <v>26</v>
      </c>
      <c r="G8" s="26">
        <f>SUM(C4*3+12)</f>
        <v>45</v>
      </c>
      <c r="H8" s="37" t="s">
        <v>42</v>
      </c>
      <c r="I8" s="38">
        <f>SUM(C9*1+4)</f>
        <v>15</v>
      </c>
    </row>
    <row r="9" spans="2:11" ht="15.75" x14ac:dyDescent="0.25">
      <c r="B9" s="2" t="s">
        <v>55</v>
      </c>
      <c r="C9">
        <v>11</v>
      </c>
      <c r="F9" s="27" t="s">
        <v>169</v>
      </c>
      <c r="G9" s="28">
        <f>SUM(C6*4+10)</f>
        <v>26</v>
      </c>
      <c r="H9" s="37" t="s">
        <v>43</v>
      </c>
      <c r="I9" s="38">
        <f>SUM(C9*2+6)</f>
        <v>28</v>
      </c>
    </row>
    <row r="10" spans="2:11" ht="15.75" x14ac:dyDescent="0.25">
      <c r="B10" s="2" t="s">
        <v>52</v>
      </c>
      <c r="C10">
        <v>2</v>
      </c>
      <c r="F10" s="27" t="s">
        <v>6</v>
      </c>
      <c r="G10" s="28">
        <f>SUM(C6*3+5)</f>
        <v>17</v>
      </c>
      <c r="H10" s="29" t="s">
        <v>44</v>
      </c>
      <c r="I10" s="30">
        <f>SUM(C7*4+9)</f>
        <v>69</v>
      </c>
      <c r="J10" s="39" t="s">
        <v>176</v>
      </c>
      <c r="K10" s="40"/>
    </row>
    <row r="11" spans="2:11" x14ac:dyDescent="0.25">
      <c r="F11" s="27" t="s">
        <v>7</v>
      </c>
      <c r="G11" s="28">
        <f>SUM(C6*2+3)</f>
        <v>11</v>
      </c>
      <c r="H11" s="31" t="s">
        <v>45</v>
      </c>
      <c r="I11" s="32">
        <f>SUM(C10*1+2)</f>
        <v>4</v>
      </c>
      <c r="J11" s="39" t="s">
        <v>177</v>
      </c>
      <c r="K11" s="40"/>
    </row>
    <row r="12" spans="2:11" x14ac:dyDescent="0.25">
      <c r="F12" s="29" t="s">
        <v>8</v>
      </c>
      <c r="G12" s="30">
        <f>SUM(C7*2+4)</f>
        <v>34</v>
      </c>
      <c r="H12" s="37" t="s">
        <v>46</v>
      </c>
      <c r="I12" s="38">
        <f>SUM(C9*2+16)</f>
        <v>38</v>
      </c>
      <c r="J12" s="39" t="s">
        <v>175</v>
      </c>
      <c r="K12" s="40"/>
    </row>
    <row r="13" spans="2:11" x14ac:dyDescent="0.25">
      <c r="F13" s="31" t="s">
        <v>9</v>
      </c>
      <c r="G13" s="32">
        <f>SUM(C10*2+2)</f>
        <v>6</v>
      </c>
      <c r="H13" s="35" t="s">
        <v>47</v>
      </c>
      <c r="I13" s="36">
        <v>30</v>
      </c>
      <c r="J13" s="41" t="s">
        <v>174</v>
      </c>
      <c r="K13" s="42">
        <f>SUM(C3*20)+SUM((C4+C5+C6+C7+C8+C9+C10)*5)+SUM(100)</f>
        <v>740</v>
      </c>
    </row>
    <row r="14" spans="2:11" x14ac:dyDescent="0.25">
      <c r="F14" s="27" t="s">
        <v>13</v>
      </c>
      <c r="G14" s="28">
        <f>SUM(C6*3+8)</f>
        <v>20</v>
      </c>
      <c r="H14" s="43" t="s">
        <v>48</v>
      </c>
      <c r="I14" s="44">
        <f>SUM(C6*2+18)</f>
        <v>26</v>
      </c>
      <c r="J14" s="41" t="s">
        <v>173</v>
      </c>
      <c r="K14" s="42">
        <f>SUM(C3*15)+SUM((C4+C5+C6+C7+C8+C9+C10)*3)+SUM(40)</f>
        <v>472</v>
      </c>
    </row>
    <row r="15" spans="2:11" x14ac:dyDescent="0.25">
      <c r="F15" s="33" t="s">
        <v>16</v>
      </c>
      <c r="G15" s="34">
        <f>SUM(C6*1)+SUM(C7*1)+SUM(1)</f>
        <v>20</v>
      </c>
      <c r="H15" s="18"/>
      <c r="I15" s="18"/>
      <c r="J15" s="31" t="s">
        <v>172</v>
      </c>
      <c r="K15" s="32">
        <f>SUM(C10*2+3)</f>
        <v>7</v>
      </c>
    </row>
    <row r="16" spans="2:11" x14ac:dyDescent="0.25">
      <c r="F16" s="29" t="s">
        <v>17</v>
      </c>
      <c r="G16" s="30">
        <f>SUM(C7*4+10)</f>
        <v>70</v>
      </c>
      <c r="J16" s="25" t="s">
        <v>184</v>
      </c>
      <c r="K16" s="26">
        <f>SUM(C4*3+40)</f>
        <v>73</v>
      </c>
    </row>
    <row r="18" spans="2:11" ht="21" x14ac:dyDescent="0.35">
      <c r="B18" s="4" t="s">
        <v>164</v>
      </c>
      <c r="C18">
        <f>SUM(C19+C20+C21+C22+C24+C25+C26+C23)</f>
        <v>80</v>
      </c>
      <c r="F18" s="5" t="s">
        <v>31</v>
      </c>
      <c r="G18" s="5" t="s">
        <v>32</v>
      </c>
      <c r="H18" s="5"/>
    </row>
    <row r="19" spans="2:11" ht="15.75" x14ac:dyDescent="0.25">
      <c r="B19" s="2" t="s">
        <v>49</v>
      </c>
      <c r="C19">
        <v>16</v>
      </c>
      <c r="F19" s="19" t="s">
        <v>1</v>
      </c>
      <c r="G19" s="20">
        <f>SUM(C20*2+0)+SUM(C21*3+0)</f>
        <v>58</v>
      </c>
      <c r="H19" s="35" t="s">
        <v>35</v>
      </c>
      <c r="I19" s="36">
        <v>5</v>
      </c>
    </row>
    <row r="20" spans="2:11" ht="15.75" x14ac:dyDescent="0.25">
      <c r="B20" s="2" t="s">
        <v>63</v>
      </c>
      <c r="C20">
        <v>14</v>
      </c>
      <c r="F20" s="21" t="s">
        <v>2</v>
      </c>
      <c r="G20" s="22">
        <f>SUM(C20*4+10)</f>
        <v>66</v>
      </c>
      <c r="H20" s="25" t="s">
        <v>36</v>
      </c>
      <c r="I20" s="26">
        <f>SUM(C20*2+8)</f>
        <v>36</v>
      </c>
    </row>
    <row r="21" spans="2:11" ht="15.75" x14ac:dyDescent="0.25">
      <c r="B21" s="2" t="s">
        <v>50</v>
      </c>
      <c r="C21">
        <v>10</v>
      </c>
      <c r="F21" s="23" t="s">
        <v>38</v>
      </c>
      <c r="G21" s="24">
        <f>SUM(C21*3+0)</f>
        <v>30</v>
      </c>
      <c r="H21" s="35" t="s">
        <v>37</v>
      </c>
      <c r="I21" s="36">
        <v>3</v>
      </c>
    </row>
    <row r="22" spans="2:11" ht="15.75" x14ac:dyDescent="0.25">
      <c r="B22" s="2" t="s">
        <v>54</v>
      </c>
      <c r="C22">
        <v>8</v>
      </c>
      <c r="F22" s="23" t="s">
        <v>22</v>
      </c>
      <c r="G22" s="24">
        <f>SUM(C21*4+0)</f>
        <v>40</v>
      </c>
      <c r="H22" s="35" t="s">
        <v>25</v>
      </c>
      <c r="I22" s="36">
        <v>20</v>
      </c>
    </row>
    <row r="23" spans="2:11" ht="15.75" x14ac:dyDescent="0.25">
      <c r="B23" s="2" t="s">
        <v>178</v>
      </c>
      <c r="C23">
        <v>4</v>
      </c>
      <c r="F23" s="23" t="s">
        <v>23</v>
      </c>
      <c r="G23" s="24">
        <f>SUM(C21*3+70)</f>
        <v>100</v>
      </c>
      <c r="H23" s="27" t="s">
        <v>170</v>
      </c>
      <c r="I23" s="28">
        <f>SUM(C22*3+15)</f>
        <v>39</v>
      </c>
    </row>
    <row r="24" spans="2:11" ht="15.75" x14ac:dyDescent="0.25">
      <c r="B24" s="2" t="s">
        <v>51</v>
      </c>
      <c r="C24">
        <v>8</v>
      </c>
      <c r="F24" s="25" t="s">
        <v>26</v>
      </c>
      <c r="G24" s="26">
        <f>SUM(C20*3+12)</f>
        <v>54</v>
      </c>
      <c r="H24" s="37" t="s">
        <v>42</v>
      </c>
      <c r="I24" s="38">
        <f>SUM(C25*1+4)</f>
        <v>19</v>
      </c>
    </row>
    <row r="25" spans="2:11" ht="15.75" x14ac:dyDescent="0.25">
      <c r="B25" s="2" t="s">
        <v>55</v>
      </c>
      <c r="C25">
        <v>15</v>
      </c>
      <c r="F25" s="27" t="s">
        <v>169</v>
      </c>
      <c r="G25" s="28">
        <f>SUM(C22*4+10)</f>
        <v>42</v>
      </c>
      <c r="H25" s="37" t="s">
        <v>43</v>
      </c>
      <c r="I25" s="38">
        <f>SUM(C25*2+6)</f>
        <v>36</v>
      </c>
    </row>
    <row r="26" spans="2:11" ht="15.75" x14ac:dyDescent="0.25">
      <c r="B26" s="2" t="s">
        <v>52</v>
      </c>
      <c r="C26">
        <v>5</v>
      </c>
      <c r="F26" s="27" t="s">
        <v>6</v>
      </c>
      <c r="G26" s="28">
        <f>SUM(C22*3+5)</f>
        <v>29</v>
      </c>
      <c r="H26" s="29" t="s">
        <v>44</v>
      </c>
      <c r="I26" s="30">
        <f>SUM(C23*4+9)</f>
        <v>25</v>
      </c>
      <c r="J26" s="39" t="s">
        <v>176</v>
      </c>
      <c r="K26" s="40"/>
    </row>
    <row r="27" spans="2:11" x14ac:dyDescent="0.25">
      <c r="F27" s="27" t="s">
        <v>7</v>
      </c>
      <c r="G27" s="28">
        <f>SUM(C22*2+3)</f>
        <v>19</v>
      </c>
      <c r="H27" s="31" t="s">
        <v>45</v>
      </c>
      <c r="I27" s="32">
        <f>SUM(C26*1+2)</f>
        <v>7</v>
      </c>
      <c r="J27" s="39" t="s">
        <v>177</v>
      </c>
      <c r="K27" s="40"/>
    </row>
    <row r="28" spans="2:11" x14ac:dyDescent="0.25">
      <c r="F28" s="29" t="s">
        <v>8</v>
      </c>
      <c r="G28" s="30">
        <f>SUM(C23*2+4)</f>
        <v>12</v>
      </c>
      <c r="H28" s="37" t="s">
        <v>46</v>
      </c>
      <c r="I28" s="38">
        <f>SUM(C25*2+16)</f>
        <v>46</v>
      </c>
      <c r="J28" s="39" t="s">
        <v>175</v>
      </c>
      <c r="K28" s="40"/>
    </row>
    <row r="29" spans="2:11" x14ac:dyDescent="0.25">
      <c r="F29" s="31" t="s">
        <v>9</v>
      </c>
      <c r="G29" s="32">
        <f>SUM(C26*2+2)</f>
        <v>12</v>
      </c>
      <c r="H29" s="35" t="s">
        <v>47</v>
      </c>
      <c r="I29" s="36">
        <v>30</v>
      </c>
      <c r="J29" s="41" t="s">
        <v>174</v>
      </c>
      <c r="K29" s="42">
        <f>SUM(C19*20)+SUM((C20+C21+C22+C23+C24+C25+C26)*5)+SUM(100)</f>
        <v>740</v>
      </c>
    </row>
    <row r="30" spans="2:11" x14ac:dyDescent="0.25">
      <c r="F30" s="27" t="s">
        <v>13</v>
      </c>
      <c r="G30" s="28">
        <f>SUM(C22*3+8)</f>
        <v>32</v>
      </c>
      <c r="H30" s="43" t="s">
        <v>48</v>
      </c>
      <c r="I30" s="44">
        <f>SUM(C22*2+18)</f>
        <v>34</v>
      </c>
      <c r="J30" s="41" t="s">
        <v>173</v>
      </c>
      <c r="K30" s="42">
        <f>SUM(C19*15)+SUM((C20+C21+C22+C23+C24+C25+C26)*3)+SUM(40)</f>
        <v>472</v>
      </c>
    </row>
    <row r="31" spans="2:11" x14ac:dyDescent="0.25">
      <c r="F31" s="33" t="s">
        <v>16</v>
      </c>
      <c r="G31" s="34">
        <f>SUM(C22*1)+SUM(C23*1)+SUM(1)</f>
        <v>13</v>
      </c>
      <c r="H31" s="18"/>
      <c r="I31" s="18"/>
      <c r="J31" s="31" t="s">
        <v>172</v>
      </c>
      <c r="K31" s="32">
        <f>SUM(C26*2+3)</f>
        <v>13</v>
      </c>
    </row>
    <row r="32" spans="2:11" x14ac:dyDescent="0.25">
      <c r="F32" s="29" t="s">
        <v>17</v>
      </c>
      <c r="G32" s="30">
        <f>SUM(C23*4+10)</f>
        <v>26</v>
      </c>
      <c r="J32" s="25" t="s">
        <v>184</v>
      </c>
      <c r="K32" s="26">
        <f>SUM(C20*3+40)</f>
        <v>82</v>
      </c>
    </row>
    <row r="34" spans="2:11" ht="21" x14ac:dyDescent="0.35">
      <c r="B34" s="4" t="s">
        <v>159</v>
      </c>
      <c r="C34">
        <f>SUM(C35+C36+C37+C38+C40+C41+C42+C39)</f>
        <v>80</v>
      </c>
      <c r="F34" s="5" t="s">
        <v>31</v>
      </c>
      <c r="G34" s="5" t="s">
        <v>32</v>
      </c>
      <c r="H34" s="5"/>
    </row>
    <row r="35" spans="2:11" ht="15.75" x14ac:dyDescent="0.25">
      <c r="B35" s="2" t="s">
        <v>49</v>
      </c>
      <c r="C35">
        <v>20</v>
      </c>
      <c r="F35" s="19" t="s">
        <v>1</v>
      </c>
      <c r="G35" s="20">
        <f>SUM(C36*2+0)+SUM(C37*3+0)</f>
        <v>20</v>
      </c>
      <c r="H35" s="35" t="s">
        <v>35</v>
      </c>
      <c r="I35" s="36">
        <v>5</v>
      </c>
    </row>
    <row r="36" spans="2:11" ht="15.75" x14ac:dyDescent="0.25">
      <c r="B36" s="2" t="s">
        <v>63</v>
      </c>
      <c r="C36">
        <v>4</v>
      </c>
      <c r="F36" s="21" t="s">
        <v>2</v>
      </c>
      <c r="G36" s="22">
        <f>SUM(C36*4+10)</f>
        <v>26</v>
      </c>
      <c r="H36" s="25" t="s">
        <v>36</v>
      </c>
      <c r="I36" s="26">
        <f>SUM(C36*2+8)</f>
        <v>16</v>
      </c>
    </row>
    <row r="37" spans="2:11" ht="15.75" x14ac:dyDescent="0.25">
      <c r="B37" s="2" t="s">
        <v>50</v>
      </c>
      <c r="C37">
        <v>4</v>
      </c>
      <c r="F37" s="23" t="s">
        <v>38</v>
      </c>
      <c r="G37" s="24">
        <f>SUM(C37*3+0)</f>
        <v>12</v>
      </c>
      <c r="H37" s="35" t="s">
        <v>37</v>
      </c>
      <c r="I37" s="36">
        <v>3</v>
      </c>
    </row>
    <row r="38" spans="2:11" ht="15.75" x14ac:dyDescent="0.25">
      <c r="B38" s="2" t="s">
        <v>54</v>
      </c>
      <c r="C38">
        <v>15</v>
      </c>
      <c r="F38" s="23" t="s">
        <v>22</v>
      </c>
      <c r="G38" s="24">
        <f>SUM(C37*4+0)</f>
        <v>16</v>
      </c>
      <c r="H38" s="35" t="s">
        <v>25</v>
      </c>
      <c r="I38" s="36">
        <v>20</v>
      </c>
    </row>
    <row r="39" spans="2:11" ht="15.75" x14ac:dyDescent="0.25">
      <c r="B39" s="2" t="s">
        <v>178</v>
      </c>
      <c r="C39">
        <v>7</v>
      </c>
      <c r="F39" s="23" t="s">
        <v>23</v>
      </c>
      <c r="G39" s="24">
        <f>SUM(C37*3+70)</f>
        <v>82</v>
      </c>
      <c r="H39" s="27" t="s">
        <v>170</v>
      </c>
      <c r="I39" s="28">
        <f>SUM(C38*3+15)</f>
        <v>60</v>
      </c>
    </row>
    <row r="40" spans="2:11" ht="15.75" x14ac:dyDescent="0.25">
      <c r="B40" s="2" t="s">
        <v>51</v>
      </c>
      <c r="C40">
        <v>12</v>
      </c>
      <c r="F40" s="25" t="s">
        <v>26</v>
      </c>
      <c r="G40" s="26">
        <f>SUM(C36*3+12)</f>
        <v>24</v>
      </c>
      <c r="H40" s="37" t="s">
        <v>42</v>
      </c>
      <c r="I40" s="38">
        <f>SUM(C41*1+4)</f>
        <v>10</v>
      </c>
    </row>
    <row r="41" spans="2:11" ht="15.75" x14ac:dyDescent="0.25">
      <c r="B41" s="2" t="s">
        <v>55</v>
      </c>
      <c r="C41">
        <v>6</v>
      </c>
      <c r="F41" s="27" t="s">
        <v>169</v>
      </c>
      <c r="G41" s="28">
        <f>SUM(C38*4+10)</f>
        <v>70</v>
      </c>
      <c r="H41" s="37" t="s">
        <v>43</v>
      </c>
      <c r="I41" s="38">
        <f>SUM(C41*2+6)</f>
        <v>18</v>
      </c>
    </row>
    <row r="42" spans="2:11" ht="15.75" x14ac:dyDescent="0.25">
      <c r="B42" s="2" t="s">
        <v>52</v>
      </c>
      <c r="C42">
        <v>12</v>
      </c>
      <c r="F42" s="27" t="s">
        <v>6</v>
      </c>
      <c r="G42" s="28">
        <f>SUM(C38*3+5)</f>
        <v>50</v>
      </c>
      <c r="H42" s="29" t="s">
        <v>44</v>
      </c>
      <c r="I42" s="30">
        <f>SUM(C39*4+9)</f>
        <v>37</v>
      </c>
      <c r="J42" s="39" t="s">
        <v>176</v>
      </c>
      <c r="K42" s="40"/>
    </row>
    <row r="43" spans="2:11" x14ac:dyDescent="0.25">
      <c r="F43" s="27" t="s">
        <v>7</v>
      </c>
      <c r="G43" s="28">
        <f>SUM(C38*2+3)</f>
        <v>33</v>
      </c>
      <c r="H43" s="31" t="s">
        <v>45</v>
      </c>
      <c r="I43" s="32">
        <f>SUM(C42*1+2)</f>
        <v>14</v>
      </c>
      <c r="J43" s="39" t="s">
        <v>177</v>
      </c>
      <c r="K43" s="40"/>
    </row>
    <row r="44" spans="2:11" x14ac:dyDescent="0.25">
      <c r="F44" s="29" t="s">
        <v>8</v>
      </c>
      <c r="G44" s="30">
        <f>SUM(C39*2+4)</f>
        <v>18</v>
      </c>
      <c r="H44" s="37" t="s">
        <v>46</v>
      </c>
      <c r="I44" s="38">
        <f>SUM(C41*2+16)</f>
        <v>28</v>
      </c>
      <c r="J44" s="39" t="s">
        <v>175</v>
      </c>
      <c r="K44" s="40"/>
    </row>
    <row r="45" spans="2:11" x14ac:dyDescent="0.25">
      <c r="F45" s="31" t="s">
        <v>9</v>
      </c>
      <c r="G45" s="32">
        <f>SUM(C42*2+2)</f>
        <v>26</v>
      </c>
      <c r="H45" s="35" t="s">
        <v>47</v>
      </c>
      <c r="I45" s="36">
        <v>30</v>
      </c>
      <c r="J45" s="41" t="s">
        <v>174</v>
      </c>
      <c r="K45" s="42">
        <f>SUM(C35*20)+SUM((C36+C37+C38+C39+C40+C41+C42)*5)+SUM(100)</f>
        <v>800</v>
      </c>
    </row>
    <row r="46" spans="2:11" x14ac:dyDescent="0.25">
      <c r="F46" s="27" t="s">
        <v>13</v>
      </c>
      <c r="G46" s="28">
        <f>SUM(C38*3+8)</f>
        <v>53</v>
      </c>
      <c r="H46" s="43" t="s">
        <v>48</v>
      </c>
      <c r="I46" s="44">
        <f>SUM(C38*2+18)</f>
        <v>48</v>
      </c>
      <c r="J46" s="41" t="s">
        <v>173</v>
      </c>
      <c r="K46" s="42">
        <f>SUM(C35*15)+SUM((C36+C37+C38+C39+C40+C41+C42)*3)+SUM(40)</f>
        <v>520</v>
      </c>
    </row>
    <row r="47" spans="2:11" x14ac:dyDescent="0.25">
      <c r="F47" s="33" t="s">
        <v>16</v>
      </c>
      <c r="G47" s="34">
        <f>SUM(C38*1)+SUM(C39*1)+SUM(1)</f>
        <v>23</v>
      </c>
      <c r="H47" s="18"/>
      <c r="I47" s="18"/>
      <c r="J47" s="31" t="s">
        <v>172</v>
      </c>
      <c r="K47" s="32">
        <f>SUM(C42*2+3)</f>
        <v>27</v>
      </c>
    </row>
    <row r="48" spans="2:11" x14ac:dyDescent="0.25">
      <c r="F48" s="29" t="s">
        <v>17</v>
      </c>
      <c r="G48" s="30">
        <f>SUM(C39*4+10)</f>
        <v>38</v>
      </c>
      <c r="J48" s="25" t="s">
        <v>184</v>
      </c>
      <c r="K48" s="26">
        <f>SUM(C36*3+40)</f>
        <v>52</v>
      </c>
    </row>
  </sheetData>
  <conditionalFormatting sqref="C18">
    <cfRule type="cellIs" dxfId="8" priority="4" operator="greaterThan">
      <formula>80</formula>
    </cfRule>
  </conditionalFormatting>
  <conditionalFormatting sqref="C34">
    <cfRule type="cellIs" dxfId="7" priority="2" operator="greaterThan">
      <formula>80</formula>
    </cfRule>
  </conditionalFormatting>
  <conditionalFormatting sqref="C2">
    <cfRule type="cellIs" dxfId="6" priority="1" operator="greaterThan">
      <formula>80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8"/>
  <sheetViews>
    <sheetView topLeftCell="A24" workbookViewId="0">
      <selection activeCell="F34" sqref="F34:K48"/>
    </sheetView>
  </sheetViews>
  <sheetFormatPr defaultRowHeight="15" x14ac:dyDescent="0.25"/>
  <cols>
    <col min="2" max="2" width="11.85546875" bestFit="1" customWidth="1"/>
    <col min="4" max="4" width="3.28515625" customWidth="1"/>
    <col min="5" max="5" width="0.42578125" customWidth="1"/>
    <col min="6" max="6" width="11.28515625" bestFit="1" customWidth="1"/>
    <col min="7" max="7" width="4.28515625" customWidth="1"/>
    <col min="8" max="8" width="19.140625" bestFit="1" customWidth="1"/>
    <col min="9" max="9" width="3" bestFit="1" customWidth="1"/>
    <col min="10" max="10" width="23.28515625" bestFit="1" customWidth="1"/>
    <col min="11" max="11" width="4" bestFit="1" customWidth="1"/>
  </cols>
  <sheetData>
    <row r="2" spans="2:11" ht="21" x14ac:dyDescent="0.35">
      <c r="B2" s="4" t="s">
        <v>150</v>
      </c>
      <c r="C2">
        <f>SUM(C3+C4+C5+C6+C8+C9+C10+C7)</f>
        <v>80</v>
      </c>
      <c r="F2" s="5" t="s">
        <v>31</v>
      </c>
      <c r="G2" s="5" t="s">
        <v>32</v>
      </c>
      <c r="H2" s="5"/>
    </row>
    <row r="3" spans="2:11" ht="15.75" x14ac:dyDescent="0.25">
      <c r="B3" s="2" t="s">
        <v>49</v>
      </c>
      <c r="C3">
        <v>15</v>
      </c>
      <c r="F3" s="19" t="s">
        <v>1</v>
      </c>
      <c r="G3" s="20">
        <f>SUM(C4*2+0)+SUM(C5*3+0)</f>
        <v>59</v>
      </c>
      <c r="H3" s="35" t="s">
        <v>35</v>
      </c>
      <c r="I3" s="36">
        <v>5</v>
      </c>
    </row>
    <row r="4" spans="2:11" ht="15.75" x14ac:dyDescent="0.25">
      <c r="B4" s="2" t="s">
        <v>63</v>
      </c>
      <c r="C4">
        <v>13</v>
      </c>
      <c r="F4" s="21" t="s">
        <v>2</v>
      </c>
      <c r="G4" s="22">
        <f>SUM(C4*4+10)</f>
        <v>62</v>
      </c>
      <c r="H4" s="25" t="s">
        <v>36</v>
      </c>
      <c r="I4" s="26">
        <f>SUM(C4*2+8)</f>
        <v>34</v>
      </c>
    </row>
    <row r="5" spans="2:11" ht="15.75" x14ac:dyDescent="0.25">
      <c r="B5" s="2" t="s">
        <v>50</v>
      </c>
      <c r="C5">
        <v>11</v>
      </c>
      <c r="F5" s="23" t="s">
        <v>38</v>
      </c>
      <c r="G5" s="24">
        <f>SUM(C5*3+0)</f>
        <v>33</v>
      </c>
      <c r="H5" s="35" t="s">
        <v>37</v>
      </c>
      <c r="I5" s="36">
        <v>3</v>
      </c>
    </row>
    <row r="6" spans="2:11" ht="15.75" x14ac:dyDescent="0.25">
      <c r="B6" s="2" t="s">
        <v>54</v>
      </c>
      <c r="C6">
        <v>2</v>
      </c>
      <c r="F6" s="23" t="s">
        <v>22</v>
      </c>
      <c r="G6" s="24">
        <f>SUM(C5*4+0)</f>
        <v>44</v>
      </c>
      <c r="H6" s="35" t="s">
        <v>25</v>
      </c>
      <c r="I6" s="36">
        <v>20</v>
      </c>
    </row>
    <row r="7" spans="2:11" ht="15.75" x14ac:dyDescent="0.25">
      <c r="B7" s="2" t="s">
        <v>178</v>
      </c>
      <c r="C7">
        <v>5</v>
      </c>
      <c r="F7" s="23" t="s">
        <v>23</v>
      </c>
      <c r="G7" s="24">
        <f>SUM(C5*3+70)</f>
        <v>103</v>
      </c>
      <c r="H7" s="27" t="s">
        <v>170</v>
      </c>
      <c r="I7" s="28">
        <f>SUM(C6*3+15)</f>
        <v>21</v>
      </c>
    </row>
    <row r="8" spans="2:11" ht="15.75" x14ac:dyDescent="0.25">
      <c r="B8" s="2" t="s">
        <v>51</v>
      </c>
      <c r="C8">
        <v>13</v>
      </c>
      <c r="F8" s="25" t="s">
        <v>26</v>
      </c>
      <c r="G8" s="26">
        <f>SUM(C4*3+12)</f>
        <v>51</v>
      </c>
      <c r="H8" s="37" t="s">
        <v>42</v>
      </c>
      <c r="I8" s="38">
        <f>SUM(C9*1+4)</f>
        <v>18</v>
      </c>
    </row>
    <row r="9" spans="2:11" ht="15.75" x14ac:dyDescent="0.25">
      <c r="B9" s="2" t="s">
        <v>55</v>
      </c>
      <c r="C9">
        <v>14</v>
      </c>
      <c r="F9" s="27" t="s">
        <v>169</v>
      </c>
      <c r="G9" s="28">
        <f>SUM(C6*4+10)</f>
        <v>18</v>
      </c>
      <c r="H9" s="37" t="s">
        <v>43</v>
      </c>
      <c r="I9" s="38">
        <f>SUM(C9*2+6)</f>
        <v>34</v>
      </c>
    </row>
    <row r="10" spans="2:11" ht="15.75" x14ac:dyDescent="0.25">
      <c r="B10" s="2" t="s">
        <v>52</v>
      </c>
      <c r="C10">
        <v>7</v>
      </c>
      <c r="F10" s="27" t="s">
        <v>6</v>
      </c>
      <c r="G10" s="28">
        <f>SUM(C6*3+5)</f>
        <v>11</v>
      </c>
      <c r="H10" s="29" t="s">
        <v>44</v>
      </c>
      <c r="I10" s="30">
        <f>SUM(C7*4+9)</f>
        <v>29</v>
      </c>
      <c r="J10" s="39" t="s">
        <v>176</v>
      </c>
      <c r="K10" s="40"/>
    </row>
    <row r="11" spans="2:11" x14ac:dyDescent="0.25">
      <c r="F11" s="27" t="s">
        <v>7</v>
      </c>
      <c r="G11" s="28">
        <f>SUM(C6*2+3)</f>
        <v>7</v>
      </c>
      <c r="H11" s="31" t="s">
        <v>45</v>
      </c>
      <c r="I11" s="32">
        <f>SUM(C10*1+2)</f>
        <v>9</v>
      </c>
      <c r="J11" s="39" t="s">
        <v>177</v>
      </c>
      <c r="K11" s="40"/>
    </row>
    <row r="12" spans="2:11" x14ac:dyDescent="0.25">
      <c r="F12" s="29" t="s">
        <v>8</v>
      </c>
      <c r="G12" s="30">
        <f>SUM(C7*2+4)</f>
        <v>14</v>
      </c>
      <c r="H12" s="37" t="s">
        <v>46</v>
      </c>
      <c r="I12" s="38">
        <f>SUM(C9*2+16)</f>
        <v>44</v>
      </c>
      <c r="J12" s="39" t="s">
        <v>175</v>
      </c>
      <c r="K12" s="40"/>
    </row>
    <row r="13" spans="2:11" x14ac:dyDescent="0.25">
      <c r="F13" s="31" t="s">
        <v>9</v>
      </c>
      <c r="G13" s="32">
        <f>SUM(C10*2+2)</f>
        <v>16</v>
      </c>
      <c r="H13" s="35" t="s">
        <v>47</v>
      </c>
      <c r="I13" s="36">
        <v>30</v>
      </c>
      <c r="J13" s="41" t="s">
        <v>174</v>
      </c>
      <c r="K13" s="42">
        <f>SUM(C3*20)+SUM((C4+C5+C6+C7+C8+C9+C10)*5)+SUM(100)</f>
        <v>725</v>
      </c>
    </row>
    <row r="14" spans="2:11" x14ac:dyDescent="0.25">
      <c r="F14" s="27" t="s">
        <v>13</v>
      </c>
      <c r="G14" s="28">
        <f>SUM(C6*3+8)</f>
        <v>14</v>
      </c>
      <c r="H14" s="43" t="s">
        <v>48</v>
      </c>
      <c r="I14" s="44">
        <f>SUM(C6*2+18)</f>
        <v>22</v>
      </c>
      <c r="J14" s="41" t="s">
        <v>173</v>
      </c>
      <c r="K14" s="42">
        <f>SUM(C3*15)+SUM((C4+C5+C6+C7+C8+C9+C10)*3)+SUM(40)</f>
        <v>460</v>
      </c>
    </row>
    <row r="15" spans="2:11" x14ac:dyDescent="0.25">
      <c r="F15" s="33" t="s">
        <v>16</v>
      </c>
      <c r="G15" s="34">
        <f>SUM(C6*1)+SUM(C7*1)+SUM(1)</f>
        <v>8</v>
      </c>
      <c r="H15" s="18"/>
      <c r="I15" s="18"/>
      <c r="J15" s="31" t="s">
        <v>172</v>
      </c>
      <c r="K15" s="32">
        <f>SUM(C10*2+3)</f>
        <v>17</v>
      </c>
    </row>
    <row r="16" spans="2:11" x14ac:dyDescent="0.25">
      <c r="F16" s="29" t="s">
        <v>17</v>
      </c>
      <c r="G16" s="30">
        <f>SUM(C7*4+10)</f>
        <v>30</v>
      </c>
      <c r="J16" s="25" t="s">
        <v>184</v>
      </c>
      <c r="K16" s="26">
        <f>SUM(C4*3+40)</f>
        <v>79</v>
      </c>
    </row>
    <row r="18" spans="2:11" ht="21" x14ac:dyDescent="0.35">
      <c r="B18" s="4" t="s">
        <v>183</v>
      </c>
      <c r="C18">
        <f>SUM(C19+C20+C21+C22+C24+C25+C26+C23)</f>
        <v>80</v>
      </c>
      <c r="F18" s="5" t="s">
        <v>31</v>
      </c>
      <c r="G18" s="5" t="s">
        <v>32</v>
      </c>
      <c r="H18" s="5"/>
    </row>
    <row r="19" spans="2:11" ht="15.75" x14ac:dyDescent="0.25">
      <c r="B19" s="2" t="s">
        <v>49</v>
      </c>
      <c r="C19">
        <v>13</v>
      </c>
      <c r="F19" s="19" t="s">
        <v>1</v>
      </c>
      <c r="G19" s="20">
        <f>SUM(C20*2+0)+SUM(C21*3+0)</f>
        <v>72</v>
      </c>
      <c r="H19" s="35" t="s">
        <v>35</v>
      </c>
      <c r="I19" s="36">
        <v>5</v>
      </c>
    </row>
    <row r="20" spans="2:11" ht="15.75" x14ac:dyDescent="0.25">
      <c r="B20" s="2" t="s">
        <v>63</v>
      </c>
      <c r="C20">
        <v>12</v>
      </c>
      <c r="F20" s="21" t="s">
        <v>2</v>
      </c>
      <c r="G20" s="22">
        <f>SUM(C20*4+10)</f>
        <v>58</v>
      </c>
      <c r="H20" s="25" t="s">
        <v>36</v>
      </c>
      <c r="I20" s="26">
        <f>SUM(C20*2+8)</f>
        <v>32</v>
      </c>
    </row>
    <row r="21" spans="2:11" ht="15.75" x14ac:dyDescent="0.25">
      <c r="B21" s="2" t="s">
        <v>50</v>
      </c>
      <c r="C21">
        <v>16</v>
      </c>
      <c r="F21" s="23" t="s">
        <v>38</v>
      </c>
      <c r="G21" s="24">
        <f>SUM(C21*3+0)</f>
        <v>48</v>
      </c>
      <c r="H21" s="35" t="s">
        <v>37</v>
      </c>
      <c r="I21" s="36">
        <v>3</v>
      </c>
    </row>
    <row r="22" spans="2:11" ht="15.75" x14ac:dyDescent="0.25">
      <c r="B22" s="2" t="s">
        <v>54</v>
      </c>
      <c r="C22">
        <v>5</v>
      </c>
      <c r="F22" s="23" t="s">
        <v>22</v>
      </c>
      <c r="G22" s="24">
        <f>SUM(C21*4+0)</f>
        <v>64</v>
      </c>
      <c r="H22" s="35" t="s">
        <v>25</v>
      </c>
      <c r="I22" s="36">
        <v>20</v>
      </c>
    </row>
    <row r="23" spans="2:11" ht="15.75" x14ac:dyDescent="0.25">
      <c r="B23" s="2" t="s">
        <v>178</v>
      </c>
      <c r="C23">
        <v>4</v>
      </c>
      <c r="F23" s="23" t="s">
        <v>23</v>
      </c>
      <c r="G23" s="24">
        <f>SUM(C21*3+70)</f>
        <v>118</v>
      </c>
      <c r="H23" s="27" t="s">
        <v>170</v>
      </c>
      <c r="I23" s="28">
        <f>SUM(C22*3+15)</f>
        <v>30</v>
      </c>
    </row>
    <row r="24" spans="2:11" ht="15.75" x14ac:dyDescent="0.25">
      <c r="B24" s="2" t="s">
        <v>51</v>
      </c>
      <c r="C24">
        <v>12</v>
      </c>
      <c r="F24" s="25" t="s">
        <v>26</v>
      </c>
      <c r="G24" s="26">
        <f>SUM(C20*3+12)</f>
        <v>48</v>
      </c>
      <c r="H24" s="37" t="s">
        <v>42</v>
      </c>
      <c r="I24" s="38">
        <f>SUM(C25*1+4)</f>
        <v>18</v>
      </c>
    </row>
    <row r="25" spans="2:11" ht="15.75" x14ac:dyDescent="0.25">
      <c r="B25" s="2" t="s">
        <v>55</v>
      </c>
      <c r="C25">
        <v>14</v>
      </c>
      <c r="F25" s="27" t="s">
        <v>169</v>
      </c>
      <c r="G25" s="28">
        <f>SUM(C22*4+10)</f>
        <v>30</v>
      </c>
      <c r="H25" s="37" t="s">
        <v>43</v>
      </c>
      <c r="I25" s="38">
        <f>SUM(C25*2+6)</f>
        <v>34</v>
      </c>
    </row>
    <row r="26" spans="2:11" ht="15.75" x14ac:dyDescent="0.25">
      <c r="B26" s="2" t="s">
        <v>52</v>
      </c>
      <c r="C26">
        <v>4</v>
      </c>
      <c r="F26" s="27" t="s">
        <v>6</v>
      </c>
      <c r="G26" s="28">
        <f>SUM(C22*3+5)</f>
        <v>20</v>
      </c>
      <c r="H26" s="29" t="s">
        <v>44</v>
      </c>
      <c r="I26" s="30">
        <f>SUM(C23*4+9)</f>
        <v>25</v>
      </c>
      <c r="J26" s="39" t="s">
        <v>176</v>
      </c>
      <c r="K26" s="40"/>
    </row>
    <row r="27" spans="2:11" x14ac:dyDescent="0.25">
      <c r="F27" s="27" t="s">
        <v>7</v>
      </c>
      <c r="G27" s="28">
        <f>SUM(C22*2+3)</f>
        <v>13</v>
      </c>
      <c r="H27" s="31" t="s">
        <v>45</v>
      </c>
      <c r="I27" s="32">
        <f>SUM(C26*1+2)</f>
        <v>6</v>
      </c>
      <c r="J27" s="39" t="s">
        <v>177</v>
      </c>
      <c r="K27" s="40"/>
    </row>
    <row r="28" spans="2:11" x14ac:dyDescent="0.25">
      <c r="F28" s="29" t="s">
        <v>8</v>
      </c>
      <c r="G28" s="30">
        <f>SUM(C23*2+4)</f>
        <v>12</v>
      </c>
      <c r="H28" s="37" t="s">
        <v>46</v>
      </c>
      <c r="I28" s="38">
        <f>SUM(C25*2+16)</f>
        <v>44</v>
      </c>
      <c r="J28" s="39" t="s">
        <v>175</v>
      </c>
      <c r="K28" s="40"/>
    </row>
    <row r="29" spans="2:11" x14ac:dyDescent="0.25">
      <c r="F29" s="31" t="s">
        <v>9</v>
      </c>
      <c r="G29" s="32">
        <f>SUM(C26*2+2)</f>
        <v>10</v>
      </c>
      <c r="H29" s="35" t="s">
        <v>47</v>
      </c>
      <c r="I29" s="36">
        <v>30</v>
      </c>
      <c r="J29" s="41" t="s">
        <v>174</v>
      </c>
      <c r="K29" s="42">
        <f>SUM(C19*20)+SUM((C20+C21+C22+C23+C24+C25+C26)*5)+SUM(100)</f>
        <v>695</v>
      </c>
    </row>
    <row r="30" spans="2:11" x14ac:dyDescent="0.25">
      <c r="F30" s="27" t="s">
        <v>13</v>
      </c>
      <c r="G30" s="28">
        <f>SUM(C22*3+8)</f>
        <v>23</v>
      </c>
      <c r="H30" s="43" t="s">
        <v>48</v>
      </c>
      <c r="I30" s="44">
        <f>SUM(C22*2+18)</f>
        <v>28</v>
      </c>
      <c r="J30" s="41" t="s">
        <v>173</v>
      </c>
      <c r="K30" s="42">
        <f>SUM(C19*15)+SUM((C20+C21+C22+C23+C24+C25+C26)*3)+SUM(40)</f>
        <v>436</v>
      </c>
    </row>
    <row r="31" spans="2:11" x14ac:dyDescent="0.25">
      <c r="F31" s="33" t="s">
        <v>16</v>
      </c>
      <c r="G31" s="34">
        <f>SUM(C22*1)+SUM(C23*1)+SUM(1)</f>
        <v>10</v>
      </c>
      <c r="H31" s="18"/>
      <c r="I31" s="18"/>
      <c r="J31" s="31" t="s">
        <v>172</v>
      </c>
      <c r="K31" s="32">
        <f>SUM(C26*2+3)</f>
        <v>11</v>
      </c>
    </row>
    <row r="32" spans="2:11" x14ac:dyDescent="0.25">
      <c r="F32" s="29" t="s">
        <v>17</v>
      </c>
      <c r="G32" s="30">
        <f>SUM(C23*4+10)</f>
        <v>26</v>
      </c>
      <c r="J32" s="25" t="s">
        <v>184</v>
      </c>
      <c r="K32" s="26">
        <f>SUM(C20*3+40)</f>
        <v>76</v>
      </c>
    </row>
    <row r="34" spans="2:11" ht="21" x14ac:dyDescent="0.35">
      <c r="B34" s="4" t="s">
        <v>166</v>
      </c>
      <c r="C34">
        <f>SUM(C35+C36+C37+C38+C40+C41+C42+C39)</f>
        <v>80</v>
      </c>
      <c r="F34" s="5" t="s">
        <v>31</v>
      </c>
      <c r="G34" s="5" t="s">
        <v>32</v>
      </c>
      <c r="H34" s="5"/>
    </row>
    <row r="35" spans="2:11" ht="15.75" x14ac:dyDescent="0.25">
      <c r="B35" s="2" t="s">
        <v>49</v>
      </c>
      <c r="C35">
        <v>16</v>
      </c>
      <c r="F35" s="19" t="s">
        <v>1</v>
      </c>
      <c r="G35" s="20">
        <f>SUM(C36*2+0)+SUM(C37*3+0)</f>
        <v>41</v>
      </c>
      <c r="H35" s="35" t="s">
        <v>35</v>
      </c>
      <c r="I35" s="36">
        <v>5</v>
      </c>
    </row>
    <row r="36" spans="2:11" ht="15.75" x14ac:dyDescent="0.25">
      <c r="B36" s="2" t="s">
        <v>63</v>
      </c>
      <c r="C36">
        <v>16</v>
      </c>
      <c r="F36" s="21" t="s">
        <v>2</v>
      </c>
      <c r="G36" s="22">
        <f>SUM(C36*4+10)</f>
        <v>74</v>
      </c>
      <c r="H36" s="25" t="s">
        <v>36</v>
      </c>
      <c r="I36" s="26">
        <f>SUM(C36*2+8)</f>
        <v>40</v>
      </c>
    </row>
    <row r="37" spans="2:11" ht="15.75" x14ac:dyDescent="0.25">
      <c r="B37" s="2" t="s">
        <v>50</v>
      </c>
      <c r="C37">
        <v>3</v>
      </c>
      <c r="F37" s="23" t="s">
        <v>38</v>
      </c>
      <c r="G37" s="24">
        <f>SUM(C37*3+0)</f>
        <v>9</v>
      </c>
      <c r="H37" s="35" t="s">
        <v>37</v>
      </c>
      <c r="I37" s="36">
        <v>3</v>
      </c>
    </row>
    <row r="38" spans="2:11" ht="15.75" x14ac:dyDescent="0.25">
      <c r="B38" s="2" t="s">
        <v>54</v>
      </c>
      <c r="C38">
        <v>9</v>
      </c>
      <c r="F38" s="23" t="s">
        <v>22</v>
      </c>
      <c r="G38" s="24">
        <f>SUM(C37*4+0)</f>
        <v>12</v>
      </c>
      <c r="H38" s="35" t="s">
        <v>25</v>
      </c>
      <c r="I38" s="36">
        <v>20</v>
      </c>
    </row>
    <row r="39" spans="2:11" ht="15.75" x14ac:dyDescent="0.25">
      <c r="B39" s="2" t="s">
        <v>178</v>
      </c>
      <c r="C39">
        <v>1</v>
      </c>
      <c r="F39" s="23" t="s">
        <v>23</v>
      </c>
      <c r="G39" s="24">
        <f>SUM(C37*3+70)</f>
        <v>79</v>
      </c>
      <c r="H39" s="27" t="s">
        <v>170</v>
      </c>
      <c r="I39" s="28">
        <f>SUM(C38*3+15)</f>
        <v>42</v>
      </c>
    </row>
    <row r="40" spans="2:11" ht="15.75" x14ac:dyDescent="0.25">
      <c r="B40" s="2" t="s">
        <v>51</v>
      </c>
      <c r="C40">
        <v>17</v>
      </c>
      <c r="F40" s="25" t="s">
        <v>26</v>
      </c>
      <c r="G40" s="26">
        <f>SUM(C36*3+12)</f>
        <v>60</v>
      </c>
      <c r="H40" s="37" t="s">
        <v>42</v>
      </c>
      <c r="I40" s="38">
        <f>SUM(C41*1+4)</f>
        <v>16</v>
      </c>
    </row>
    <row r="41" spans="2:11" ht="15.75" x14ac:dyDescent="0.25">
      <c r="B41" s="2" t="s">
        <v>55</v>
      </c>
      <c r="C41">
        <v>12</v>
      </c>
      <c r="F41" s="27" t="s">
        <v>169</v>
      </c>
      <c r="G41" s="28">
        <f>SUM(C38*4+10)</f>
        <v>46</v>
      </c>
      <c r="H41" s="37" t="s">
        <v>43</v>
      </c>
      <c r="I41" s="38">
        <f>SUM(C41*2+6)</f>
        <v>30</v>
      </c>
    </row>
    <row r="42" spans="2:11" ht="15.75" x14ac:dyDescent="0.25">
      <c r="B42" s="2" t="s">
        <v>52</v>
      </c>
      <c r="C42">
        <v>6</v>
      </c>
      <c r="F42" s="27" t="s">
        <v>6</v>
      </c>
      <c r="G42" s="28">
        <f>SUM(C38*3+5)</f>
        <v>32</v>
      </c>
      <c r="H42" s="29" t="s">
        <v>44</v>
      </c>
      <c r="I42" s="30">
        <f>SUM(C39*4+9)</f>
        <v>13</v>
      </c>
      <c r="J42" s="39" t="s">
        <v>176</v>
      </c>
      <c r="K42" s="40"/>
    </row>
    <row r="43" spans="2:11" x14ac:dyDescent="0.25">
      <c r="F43" s="27" t="s">
        <v>7</v>
      </c>
      <c r="G43" s="28">
        <f>SUM(C38*2+3)</f>
        <v>21</v>
      </c>
      <c r="H43" s="31" t="s">
        <v>45</v>
      </c>
      <c r="I43" s="32">
        <f>SUM(C42*1+2)</f>
        <v>8</v>
      </c>
      <c r="J43" s="39" t="s">
        <v>177</v>
      </c>
      <c r="K43" s="40"/>
    </row>
    <row r="44" spans="2:11" x14ac:dyDescent="0.25">
      <c r="F44" s="29" t="s">
        <v>8</v>
      </c>
      <c r="G44" s="30">
        <f>SUM(C39*2+4)</f>
        <v>6</v>
      </c>
      <c r="H44" s="37" t="s">
        <v>46</v>
      </c>
      <c r="I44" s="38">
        <f>SUM(C41*2+16)</f>
        <v>40</v>
      </c>
      <c r="J44" s="39" t="s">
        <v>175</v>
      </c>
      <c r="K44" s="40"/>
    </row>
    <row r="45" spans="2:11" x14ac:dyDescent="0.25">
      <c r="F45" s="31" t="s">
        <v>9</v>
      </c>
      <c r="G45" s="32">
        <f>SUM(C42*2+2)</f>
        <v>14</v>
      </c>
      <c r="H45" s="35" t="s">
        <v>47</v>
      </c>
      <c r="I45" s="36">
        <v>30</v>
      </c>
      <c r="J45" s="41" t="s">
        <v>174</v>
      </c>
      <c r="K45" s="42">
        <f>SUM(C35*20)+SUM((C36+C37+C38+C39+C40+C41+C42)*5)+SUM(100)</f>
        <v>740</v>
      </c>
    </row>
    <row r="46" spans="2:11" x14ac:dyDescent="0.25">
      <c r="F46" s="27" t="s">
        <v>13</v>
      </c>
      <c r="G46" s="28">
        <f>SUM(C38*3+8)</f>
        <v>35</v>
      </c>
      <c r="H46" s="43" t="s">
        <v>48</v>
      </c>
      <c r="I46" s="44">
        <f>SUM(C38*2+18)</f>
        <v>36</v>
      </c>
      <c r="J46" s="41" t="s">
        <v>173</v>
      </c>
      <c r="K46" s="42">
        <f>SUM(C35*15)+SUM((C36+C37+C38+C39+C40+C41+C42)*3)+SUM(40)</f>
        <v>472</v>
      </c>
    </row>
    <row r="47" spans="2:11" x14ac:dyDescent="0.25">
      <c r="F47" s="33" t="s">
        <v>16</v>
      </c>
      <c r="G47" s="34">
        <f>SUM(C38*1)+SUM(C39*1)+SUM(1)</f>
        <v>11</v>
      </c>
      <c r="H47" s="18"/>
      <c r="I47" s="18"/>
      <c r="J47" s="31" t="s">
        <v>172</v>
      </c>
      <c r="K47" s="32">
        <f>SUM(C42*2+3)</f>
        <v>15</v>
      </c>
    </row>
    <row r="48" spans="2:11" x14ac:dyDescent="0.25">
      <c r="F48" s="29" t="s">
        <v>17</v>
      </c>
      <c r="G48" s="30">
        <f>SUM(C39*4+10)</f>
        <v>14</v>
      </c>
      <c r="J48" s="25" t="s">
        <v>184</v>
      </c>
      <c r="K48" s="26">
        <f>SUM(C36*3+40)</f>
        <v>88</v>
      </c>
    </row>
  </sheetData>
  <conditionalFormatting sqref="C2">
    <cfRule type="cellIs" dxfId="5" priority="4" operator="greaterThan">
      <formula>80</formula>
    </cfRule>
  </conditionalFormatting>
  <conditionalFormatting sqref="C34">
    <cfRule type="cellIs" dxfId="4" priority="2" operator="greaterThan">
      <formula>80</formula>
    </cfRule>
  </conditionalFormatting>
  <conditionalFormatting sqref="C18">
    <cfRule type="cellIs" dxfId="3" priority="1" operator="greaterThan">
      <formula>80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8"/>
  <sheetViews>
    <sheetView topLeftCell="B28" workbookViewId="0">
      <selection activeCell="B35" sqref="B35:K48"/>
    </sheetView>
  </sheetViews>
  <sheetFormatPr defaultRowHeight="15" x14ac:dyDescent="0.25"/>
  <cols>
    <col min="2" max="2" width="15.140625" bestFit="1" customWidth="1"/>
    <col min="6" max="6" width="11.28515625" bestFit="1" customWidth="1"/>
    <col min="7" max="7" width="4" bestFit="1" customWidth="1"/>
    <col min="8" max="8" width="19.140625" bestFit="1" customWidth="1"/>
    <col min="9" max="9" width="3" bestFit="1" customWidth="1"/>
    <col min="10" max="10" width="23.28515625" bestFit="1" customWidth="1"/>
    <col min="11" max="11" width="4" bestFit="1" customWidth="1"/>
  </cols>
  <sheetData>
    <row r="2" spans="2:11" ht="21" x14ac:dyDescent="0.35">
      <c r="B2" s="4" t="s">
        <v>153</v>
      </c>
      <c r="C2">
        <f>SUM(C3+C4+C5+C6+C8+C9+C10+C7)</f>
        <v>80</v>
      </c>
      <c r="F2" s="5" t="s">
        <v>31</v>
      </c>
      <c r="G2" s="5"/>
      <c r="H2" s="5" t="s">
        <v>32</v>
      </c>
      <c r="I2" s="5"/>
    </row>
    <row r="3" spans="2:11" ht="15.75" x14ac:dyDescent="0.25">
      <c r="B3" s="2" t="s">
        <v>49</v>
      </c>
      <c r="C3">
        <v>15</v>
      </c>
      <c r="F3" s="19" t="s">
        <v>1</v>
      </c>
      <c r="G3" s="20">
        <f>SUM(C4*2+0)+SUM(C5*3+0)</f>
        <v>20</v>
      </c>
      <c r="H3" s="35" t="s">
        <v>35</v>
      </c>
      <c r="I3" s="36">
        <v>5</v>
      </c>
    </row>
    <row r="4" spans="2:11" ht="15.75" x14ac:dyDescent="0.25">
      <c r="B4" s="2" t="s">
        <v>63</v>
      </c>
      <c r="C4">
        <v>4</v>
      </c>
      <c r="F4" s="21" t="s">
        <v>2</v>
      </c>
      <c r="G4" s="22">
        <f>SUM(C4*4+10)</f>
        <v>26</v>
      </c>
      <c r="H4" s="25" t="s">
        <v>36</v>
      </c>
      <c r="I4" s="26">
        <f>SUM(C4*2+8)</f>
        <v>16</v>
      </c>
    </row>
    <row r="5" spans="2:11" ht="15.75" x14ac:dyDescent="0.25">
      <c r="B5" s="2" t="s">
        <v>50</v>
      </c>
      <c r="C5">
        <v>4</v>
      </c>
      <c r="F5" s="23" t="s">
        <v>38</v>
      </c>
      <c r="G5" s="24">
        <f>SUM(C5*3+0)</f>
        <v>12</v>
      </c>
      <c r="H5" s="35" t="s">
        <v>37</v>
      </c>
      <c r="I5" s="36">
        <v>3</v>
      </c>
    </row>
    <row r="6" spans="2:11" ht="15.75" x14ac:dyDescent="0.25">
      <c r="B6" s="2" t="s">
        <v>54</v>
      </c>
      <c r="C6">
        <v>18</v>
      </c>
      <c r="F6" s="23" t="s">
        <v>22</v>
      </c>
      <c r="G6" s="24">
        <f>SUM(C5*4+0)</f>
        <v>16</v>
      </c>
      <c r="H6" s="35" t="s">
        <v>25</v>
      </c>
      <c r="I6" s="36">
        <v>20</v>
      </c>
    </row>
    <row r="7" spans="2:11" ht="15.75" x14ac:dyDescent="0.25">
      <c r="B7" s="2" t="s">
        <v>178</v>
      </c>
      <c r="C7">
        <v>8</v>
      </c>
      <c r="F7" s="23" t="s">
        <v>23</v>
      </c>
      <c r="G7" s="24">
        <f>SUM(C5*3+70)</f>
        <v>82</v>
      </c>
      <c r="H7" s="27" t="s">
        <v>170</v>
      </c>
      <c r="I7" s="28">
        <f>SUM(C6*3+15)</f>
        <v>69</v>
      </c>
    </row>
    <row r="8" spans="2:11" ht="15.75" x14ac:dyDescent="0.25">
      <c r="B8" s="2" t="s">
        <v>51</v>
      </c>
      <c r="C8">
        <v>9</v>
      </c>
      <c r="F8" s="25" t="s">
        <v>26</v>
      </c>
      <c r="G8" s="26">
        <f>SUM(C4*3+12)</f>
        <v>24</v>
      </c>
      <c r="H8" s="37" t="s">
        <v>42</v>
      </c>
      <c r="I8" s="38">
        <f>SUM(C9*1+4)</f>
        <v>22</v>
      </c>
    </row>
    <row r="9" spans="2:11" ht="15.75" x14ac:dyDescent="0.25">
      <c r="B9" s="2" t="s">
        <v>55</v>
      </c>
      <c r="C9">
        <v>18</v>
      </c>
      <c r="F9" s="27" t="s">
        <v>169</v>
      </c>
      <c r="G9" s="28">
        <f>SUM(C6*4+10)</f>
        <v>82</v>
      </c>
      <c r="H9" s="37" t="s">
        <v>43</v>
      </c>
      <c r="I9" s="38">
        <f>SUM(C9*2+6)</f>
        <v>42</v>
      </c>
    </row>
    <row r="10" spans="2:11" ht="15.75" x14ac:dyDescent="0.25">
      <c r="B10" s="2" t="s">
        <v>52</v>
      </c>
      <c r="C10">
        <v>4</v>
      </c>
      <c r="F10" s="27" t="s">
        <v>6</v>
      </c>
      <c r="G10" s="28">
        <f>SUM(C6*3+5)</f>
        <v>59</v>
      </c>
      <c r="H10" s="29" t="s">
        <v>44</v>
      </c>
      <c r="I10" s="30">
        <f>SUM(C7*4+9)</f>
        <v>41</v>
      </c>
      <c r="J10" s="39" t="s">
        <v>176</v>
      </c>
      <c r="K10" s="40"/>
    </row>
    <row r="11" spans="2:11" x14ac:dyDescent="0.25">
      <c r="F11" s="27" t="s">
        <v>7</v>
      </c>
      <c r="G11" s="28">
        <f>SUM(C6*2+3)</f>
        <v>39</v>
      </c>
      <c r="H11" s="31" t="s">
        <v>45</v>
      </c>
      <c r="I11" s="32">
        <f>SUM(C10*1+2)</f>
        <v>6</v>
      </c>
      <c r="J11" s="39" t="s">
        <v>177</v>
      </c>
      <c r="K11" s="40"/>
    </row>
    <row r="12" spans="2:11" x14ac:dyDescent="0.25">
      <c r="F12" s="29" t="s">
        <v>8</v>
      </c>
      <c r="G12" s="30">
        <f>SUM(C7*2+4)</f>
        <v>20</v>
      </c>
      <c r="H12" s="37" t="s">
        <v>46</v>
      </c>
      <c r="I12" s="38">
        <f>SUM(C9*2+16)</f>
        <v>52</v>
      </c>
      <c r="J12" s="39" t="s">
        <v>175</v>
      </c>
      <c r="K12" s="40"/>
    </row>
    <row r="13" spans="2:11" x14ac:dyDescent="0.25">
      <c r="F13" s="31" t="s">
        <v>9</v>
      </c>
      <c r="G13" s="32">
        <f>SUM(C10*2+2)</f>
        <v>10</v>
      </c>
      <c r="H13" s="35" t="s">
        <v>47</v>
      </c>
      <c r="I13" s="36">
        <v>30</v>
      </c>
      <c r="J13" s="41" t="s">
        <v>174</v>
      </c>
      <c r="K13" s="42">
        <f>SUM(C3*20)+SUM((C4+C5+C6+C7+C8+C9+C10)*5)+SUM(100)</f>
        <v>725</v>
      </c>
    </row>
    <row r="14" spans="2:11" x14ac:dyDescent="0.25">
      <c r="F14" s="27" t="s">
        <v>13</v>
      </c>
      <c r="G14" s="28">
        <f>SUM(C6*3+8)</f>
        <v>62</v>
      </c>
      <c r="H14" s="43" t="s">
        <v>48</v>
      </c>
      <c r="I14" s="44">
        <f>SUM(C6*2+18)</f>
        <v>54</v>
      </c>
      <c r="J14" s="41" t="s">
        <v>173</v>
      </c>
      <c r="K14" s="42">
        <f>SUM(C3*15)+SUM((C4+C5+C6+C7+C8+C9+C10)*3)+SUM(40)</f>
        <v>460</v>
      </c>
    </row>
    <row r="15" spans="2:11" x14ac:dyDescent="0.25">
      <c r="F15" s="33" t="s">
        <v>16</v>
      </c>
      <c r="G15" s="34">
        <f>SUM(C6*1)+SUM(C7*1)+SUM(1)</f>
        <v>27</v>
      </c>
      <c r="H15" s="18"/>
      <c r="I15" s="18"/>
      <c r="J15" s="31" t="s">
        <v>172</v>
      </c>
      <c r="K15" s="32">
        <f>SUM(C10*2+3)</f>
        <v>11</v>
      </c>
    </row>
    <row r="16" spans="2:11" x14ac:dyDescent="0.25">
      <c r="F16" s="29" t="s">
        <v>17</v>
      </c>
      <c r="G16" s="30">
        <f>SUM(C7*4+10)</f>
        <v>42</v>
      </c>
      <c r="J16" s="25" t="s">
        <v>184</v>
      </c>
      <c r="K16" s="26">
        <f>SUM(C4*3+40)</f>
        <v>52</v>
      </c>
    </row>
    <row r="18" spans="2:11" ht="21" x14ac:dyDescent="0.35">
      <c r="B18" s="4" t="s">
        <v>158</v>
      </c>
      <c r="C18">
        <f>SUM(C19+C20+C21+C22+C24+C25+C26+C23)</f>
        <v>80</v>
      </c>
      <c r="F18" s="5" t="s">
        <v>31</v>
      </c>
      <c r="G18" s="5"/>
      <c r="H18" s="5" t="s">
        <v>32</v>
      </c>
      <c r="I18" s="5"/>
    </row>
    <row r="19" spans="2:11" ht="15.75" x14ac:dyDescent="0.25">
      <c r="B19" s="2" t="s">
        <v>49</v>
      </c>
      <c r="C19">
        <v>10</v>
      </c>
      <c r="F19" s="19" t="s">
        <v>1</v>
      </c>
      <c r="G19" s="20">
        <f>SUM(C20*2+0)+SUM(C21*3+0)</f>
        <v>32</v>
      </c>
      <c r="H19" s="35" t="s">
        <v>35</v>
      </c>
      <c r="I19" s="36">
        <v>5</v>
      </c>
    </row>
    <row r="20" spans="2:11" ht="15.75" x14ac:dyDescent="0.25">
      <c r="B20" s="2" t="s">
        <v>63</v>
      </c>
      <c r="C20">
        <v>10</v>
      </c>
      <c r="F20" s="21" t="s">
        <v>2</v>
      </c>
      <c r="G20" s="22">
        <f>SUM(C20*4+10)</f>
        <v>50</v>
      </c>
      <c r="H20" s="25" t="s">
        <v>36</v>
      </c>
      <c r="I20" s="26">
        <f>SUM(C20*2+8)</f>
        <v>28</v>
      </c>
    </row>
    <row r="21" spans="2:11" ht="15.75" x14ac:dyDescent="0.25">
      <c r="B21" s="2" t="s">
        <v>50</v>
      </c>
      <c r="C21">
        <v>4</v>
      </c>
      <c r="F21" s="23" t="s">
        <v>38</v>
      </c>
      <c r="G21" s="24">
        <f>SUM(C21*3+0)</f>
        <v>12</v>
      </c>
      <c r="H21" s="35" t="s">
        <v>37</v>
      </c>
      <c r="I21" s="36">
        <v>3</v>
      </c>
    </row>
    <row r="22" spans="2:11" ht="15.75" x14ac:dyDescent="0.25">
      <c r="B22" s="2" t="s">
        <v>54</v>
      </c>
      <c r="C22">
        <v>9</v>
      </c>
      <c r="F22" s="23" t="s">
        <v>22</v>
      </c>
      <c r="G22" s="24">
        <f>SUM(C21*4+0)</f>
        <v>16</v>
      </c>
      <c r="H22" s="35" t="s">
        <v>25</v>
      </c>
      <c r="I22" s="36">
        <v>20</v>
      </c>
    </row>
    <row r="23" spans="2:11" ht="15.75" x14ac:dyDescent="0.25">
      <c r="B23" s="2" t="s">
        <v>178</v>
      </c>
      <c r="C23">
        <v>20</v>
      </c>
      <c r="F23" s="23" t="s">
        <v>23</v>
      </c>
      <c r="G23" s="24">
        <f>SUM(C21*3+70)</f>
        <v>82</v>
      </c>
      <c r="H23" s="27" t="s">
        <v>170</v>
      </c>
      <c r="I23" s="28">
        <f>SUM(C22*3+15)</f>
        <v>42</v>
      </c>
    </row>
    <row r="24" spans="2:11" ht="15.75" x14ac:dyDescent="0.25">
      <c r="B24" s="2" t="s">
        <v>51</v>
      </c>
      <c r="C24">
        <v>7</v>
      </c>
      <c r="F24" s="25" t="s">
        <v>26</v>
      </c>
      <c r="G24" s="26">
        <f>SUM(C20*3+12)</f>
        <v>42</v>
      </c>
      <c r="H24" s="37" t="s">
        <v>42</v>
      </c>
      <c r="I24" s="38">
        <f>SUM(C25*1+4)</f>
        <v>18</v>
      </c>
    </row>
    <row r="25" spans="2:11" ht="15.75" x14ac:dyDescent="0.25">
      <c r="B25" s="2" t="s">
        <v>55</v>
      </c>
      <c r="C25">
        <v>14</v>
      </c>
      <c r="F25" s="27" t="s">
        <v>169</v>
      </c>
      <c r="G25" s="28">
        <f>SUM(C22*4+10)</f>
        <v>46</v>
      </c>
      <c r="H25" s="37" t="s">
        <v>43</v>
      </c>
      <c r="I25" s="38">
        <f>SUM(C25*2+6)</f>
        <v>34</v>
      </c>
    </row>
    <row r="26" spans="2:11" ht="15.75" x14ac:dyDescent="0.25">
      <c r="B26" s="2" t="s">
        <v>52</v>
      </c>
      <c r="C26">
        <v>6</v>
      </c>
      <c r="F26" s="27" t="s">
        <v>6</v>
      </c>
      <c r="G26" s="28">
        <f>SUM(C22*3+5)</f>
        <v>32</v>
      </c>
      <c r="H26" s="29" t="s">
        <v>44</v>
      </c>
      <c r="I26" s="30">
        <f>SUM(C23*4+9)</f>
        <v>89</v>
      </c>
      <c r="J26" s="39" t="s">
        <v>176</v>
      </c>
      <c r="K26" s="40"/>
    </row>
    <row r="27" spans="2:11" x14ac:dyDescent="0.25">
      <c r="F27" s="27" t="s">
        <v>7</v>
      </c>
      <c r="G27" s="28">
        <f>SUM(C22*2+3)</f>
        <v>21</v>
      </c>
      <c r="H27" s="31" t="s">
        <v>45</v>
      </c>
      <c r="I27" s="32">
        <f>SUM(C26*1+2)</f>
        <v>8</v>
      </c>
      <c r="J27" s="39" t="s">
        <v>177</v>
      </c>
      <c r="K27" s="40"/>
    </row>
    <row r="28" spans="2:11" x14ac:dyDescent="0.25">
      <c r="F28" s="29" t="s">
        <v>8</v>
      </c>
      <c r="G28" s="30">
        <f>SUM(C23*2+4)</f>
        <v>44</v>
      </c>
      <c r="H28" s="37" t="s">
        <v>46</v>
      </c>
      <c r="I28" s="38">
        <f>SUM(C25*2+16)</f>
        <v>44</v>
      </c>
      <c r="J28" s="39" t="s">
        <v>175</v>
      </c>
      <c r="K28" s="40"/>
    </row>
    <row r="29" spans="2:11" x14ac:dyDescent="0.25">
      <c r="F29" s="31" t="s">
        <v>9</v>
      </c>
      <c r="G29" s="32">
        <f>SUM(C26*2+2)</f>
        <v>14</v>
      </c>
      <c r="H29" s="35" t="s">
        <v>47</v>
      </c>
      <c r="I29" s="36">
        <v>30</v>
      </c>
      <c r="J29" s="41" t="s">
        <v>174</v>
      </c>
      <c r="K29" s="42">
        <f>SUM(C19*20)+SUM((C20+C21+C22+C23+C24+C25+C26)*5)+SUM(100)</f>
        <v>650</v>
      </c>
    </row>
    <row r="30" spans="2:11" x14ac:dyDescent="0.25">
      <c r="F30" s="27" t="s">
        <v>13</v>
      </c>
      <c r="G30" s="28">
        <f>SUM(C22*3+8)</f>
        <v>35</v>
      </c>
      <c r="H30" s="43" t="s">
        <v>48</v>
      </c>
      <c r="I30" s="44">
        <f>SUM(C22*2+18)</f>
        <v>36</v>
      </c>
      <c r="J30" s="41" t="s">
        <v>173</v>
      </c>
      <c r="K30" s="42">
        <f>SUM(C19*15)+SUM((C20+C21+C22+C23+C24+C25+C26)*3)+SUM(40)</f>
        <v>400</v>
      </c>
    </row>
    <row r="31" spans="2:11" x14ac:dyDescent="0.25">
      <c r="F31" s="33" t="s">
        <v>16</v>
      </c>
      <c r="G31" s="34">
        <f>SUM(C22*1)+SUM(C23*1)+SUM(1)</f>
        <v>30</v>
      </c>
      <c r="H31" s="18"/>
      <c r="I31" s="18"/>
      <c r="J31" s="31" t="s">
        <v>172</v>
      </c>
      <c r="K31" s="32">
        <f>SUM(C26*2+3)</f>
        <v>15</v>
      </c>
    </row>
    <row r="32" spans="2:11" x14ac:dyDescent="0.25">
      <c r="F32" s="29" t="s">
        <v>17</v>
      </c>
      <c r="G32" s="30">
        <f>SUM(C23*4+10)</f>
        <v>90</v>
      </c>
      <c r="J32" s="25" t="s">
        <v>184</v>
      </c>
      <c r="K32" s="26">
        <f>SUM(C20*3+40)</f>
        <v>70</v>
      </c>
    </row>
    <row r="34" spans="2:11" ht="21" x14ac:dyDescent="0.35">
      <c r="B34" s="4" t="s">
        <v>165</v>
      </c>
      <c r="C34">
        <f>SUM(C35+C36+C37+C38+C40+C41+C42+C39)</f>
        <v>80</v>
      </c>
      <c r="F34" s="5" t="s">
        <v>31</v>
      </c>
      <c r="G34" s="5"/>
      <c r="H34" s="5" t="s">
        <v>32</v>
      </c>
      <c r="I34" s="5"/>
    </row>
    <row r="35" spans="2:11" ht="15.75" x14ac:dyDescent="0.25">
      <c r="B35" s="2" t="s">
        <v>49</v>
      </c>
      <c r="C35">
        <v>10</v>
      </c>
      <c r="F35" s="19" t="s">
        <v>1</v>
      </c>
      <c r="G35" s="20">
        <f>SUM(C36*2+0)+SUM(C37*3+0)</f>
        <v>50</v>
      </c>
      <c r="H35" s="35" t="s">
        <v>35</v>
      </c>
      <c r="I35" s="36">
        <v>5</v>
      </c>
    </row>
    <row r="36" spans="2:11" ht="15.75" x14ac:dyDescent="0.25">
      <c r="B36" s="2" t="s">
        <v>63</v>
      </c>
      <c r="C36">
        <v>10</v>
      </c>
      <c r="F36" s="21" t="s">
        <v>2</v>
      </c>
      <c r="G36" s="22">
        <f>SUM(C36*4+10)</f>
        <v>50</v>
      </c>
      <c r="H36" s="25" t="s">
        <v>36</v>
      </c>
      <c r="I36" s="26">
        <f>SUM(C36*2+8)</f>
        <v>28</v>
      </c>
    </row>
    <row r="37" spans="2:11" ht="15.75" x14ac:dyDescent="0.25">
      <c r="B37" s="2" t="s">
        <v>50</v>
      </c>
      <c r="C37">
        <v>10</v>
      </c>
      <c r="F37" s="23" t="s">
        <v>38</v>
      </c>
      <c r="G37" s="24">
        <f>SUM(C37*3+0)</f>
        <v>30</v>
      </c>
      <c r="H37" s="35" t="s">
        <v>37</v>
      </c>
      <c r="I37" s="36">
        <v>3</v>
      </c>
    </row>
    <row r="38" spans="2:11" ht="15.75" x14ac:dyDescent="0.25">
      <c r="B38" s="2" t="s">
        <v>54</v>
      </c>
      <c r="C38">
        <v>10</v>
      </c>
      <c r="F38" s="23" t="s">
        <v>22</v>
      </c>
      <c r="G38" s="24">
        <f>SUM(C37*4+0)</f>
        <v>40</v>
      </c>
      <c r="H38" s="35" t="s">
        <v>25</v>
      </c>
      <c r="I38" s="36">
        <v>20</v>
      </c>
    </row>
    <row r="39" spans="2:11" ht="15.75" x14ac:dyDescent="0.25">
      <c r="B39" s="2" t="s">
        <v>178</v>
      </c>
      <c r="C39">
        <v>10</v>
      </c>
      <c r="F39" s="23" t="s">
        <v>23</v>
      </c>
      <c r="G39" s="24">
        <f>SUM(C37*3+70)</f>
        <v>100</v>
      </c>
      <c r="H39" s="27" t="s">
        <v>170</v>
      </c>
      <c r="I39" s="28">
        <f>SUM(C38*3+15)</f>
        <v>45</v>
      </c>
    </row>
    <row r="40" spans="2:11" ht="15.75" x14ac:dyDescent="0.25">
      <c r="B40" s="2" t="s">
        <v>51</v>
      </c>
      <c r="C40">
        <v>10</v>
      </c>
      <c r="F40" s="25" t="s">
        <v>26</v>
      </c>
      <c r="G40" s="26">
        <f>SUM(C36*3+12)</f>
        <v>42</v>
      </c>
      <c r="H40" s="37" t="s">
        <v>42</v>
      </c>
      <c r="I40" s="38">
        <f>SUM(C41*1+4)</f>
        <v>14</v>
      </c>
    </row>
    <row r="41" spans="2:11" ht="15.75" x14ac:dyDescent="0.25">
      <c r="B41" s="2" t="s">
        <v>55</v>
      </c>
      <c r="C41">
        <v>10</v>
      </c>
      <c r="F41" s="27" t="s">
        <v>169</v>
      </c>
      <c r="G41" s="28">
        <f>SUM(C38*4+10)</f>
        <v>50</v>
      </c>
      <c r="H41" s="37" t="s">
        <v>43</v>
      </c>
      <c r="I41" s="38">
        <f>SUM(C41*2+6)</f>
        <v>26</v>
      </c>
    </row>
    <row r="42" spans="2:11" ht="15.75" x14ac:dyDescent="0.25">
      <c r="B42" s="2" t="s">
        <v>52</v>
      </c>
      <c r="C42">
        <v>10</v>
      </c>
      <c r="F42" s="27" t="s">
        <v>6</v>
      </c>
      <c r="G42" s="28">
        <f>SUM(C38*3+5)</f>
        <v>35</v>
      </c>
      <c r="H42" s="29" t="s">
        <v>44</v>
      </c>
      <c r="I42" s="30">
        <f>SUM(C39*4+9)</f>
        <v>49</v>
      </c>
      <c r="J42" s="39" t="s">
        <v>176</v>
      </c>
      <c r="K42" s="40"/>
    </row>
    <row r="43" spans="2:11" x14ac:dyDescent="0.25">
      <c r="F43" s="27" t="s">
        <v>7</v>
      </c>
      <c r="G43" s="28">
        <f>SUM(C38*2+3)</f>
        <v>23</v>
      </c>
      <c r="H43" s="31" t="s">
        <v>45</v>
      </c>
      <c r="I43" s="32">
        <f>SUM(C42*1+2)</f>
        <v>12</v>
      </c>
      <c r="J43" s="39" t="s">
        <v>177</v>
      </c>
      <c r="K43" s="40"/>
    </row>
    <row r="44" spans="2:11" x14ac:dyDescent="0.25">
      <c r="F44" s="29" t="s">
        <v>8</v>
      </c>
      <c r="G44" s="30">
        <f>SUM(C39*2+4)</f>
        <v>24</v>
      </c>
      <c r="H44" s="37" t="s">
        <v>46</v>
      </c>
      <c r="I44" s="38">
        <f>SUM(C41*2+16)</f>
        <v>36</v>
      </c>
      <c r="J44" s="39" t="s">
        <v>175</v>
      </c>
      <c r="K44" s="40"/>
    </row>
    <row r="45" spans="2:11" x14ac:dyDescent="0.25">
      <c r="F45" s="31" t="s">
        <v>9</v>
      </c>
      <c r="G45" s="32">
        <f>SUM(C42*2+2)</f>
        <v>22</v>
      </c>
      <c r="H45" s="35" t="s">
        <v>47</v>
      </c>
      <c r="I45" s="36">
        <v>30</v>
      </c>
      <c r="J45" s="41" t="s">
        <v>174</v>
      </c>
      <c r="K45" s="42">
        <f>SUM(C35*20)+SUM((C36+C37+C38+C39+C40+C41+C42)*5)+SUM(100)</f>
        <v>650</v>
      </c>
    </row>
    <row r="46" spans="2:11" x14ac:dyDescent="0.25">
      <c r="F46" s="27" t="s">
        <v>13</v>
      </c>
      <c r="G46" s="28">
        <f>SUM(C38*3+8)</f>
        <v>38</v>
      </c>
      <c r="H46" s="43" t="s">
        <v>48</v>
      </c>
      <c r="I46" s="44">
        <f>SUM(C38*2+18)</f>
        <v>38</v>
      </c>
      <c r="J46" s="41" t="s">
        <v>173</v>
      </c>
      <c r="K46" s="42">
        <f>SUM(C35*15)+SUM((C36+C37+C38+C39+C40+C41+C42)*3)+SUM(40)</f>
        <v>400</v>
      </c>
    </row>
    <row r="47" spans="2:11" x14ac:dyDescent="0.25">
      <c r="F47" s="33" t="s">
        <v>16</v>
      </c>
      <c r="G47" s="34">
        <f>SUM(C38*1)+SUM(C39*1)+SUM(1)</f>
        <v>21</v>
      </c>
      <c r="H47" s="18"/>
      <c r="I47" s="18"/>
      <c r="J47" s="31" t="s">
        <v>172</v>
      </c>
      <c r="K47" s="32">
        <f>SUM(C42*2+3)</f>
        <v>23</v>
      </c>
    </row>
    <row r="48" spans="2:11" x14ac:dyDescent="0.25">
      <c r="F48" s="29" t="s">
        <v>17</v>
      </c>
      <c r="G48" s="30">
        <f>SUM(C39*4+10)</f>
        <v>50</v>
      </c>
      <c r="J48" s="25" t="s">
        <v>184</v>
      </c>
      <c r="K48" s="26">
        <f>SUM(C36*3+40)</f>
        <v>70</v>
      </c>
    </row>
  </sheetData>
  <conditionalFormatting sqref="C2">
    <cfRule type="cellIs" dxfId="2" priority="3" operator="greaterThan">
      <formula>80</formula>
    </cfRule>
  </conditionalFormatting>
  <conditionalFormatting sqref="C18">
    <cfRule type="cellIs" dxfId="1" priority="2" operator="greaterThan">
      <formula>80</formula>
    </cfRule>
  </conditionalFormatting>
  <conditionalFormatting sqref="C34">
    <cfRule type="cellIs" dxfId="0" priority="1" operator="greaterThan">
      <formula>80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Stats</vt:lpstr>
      <vt:lpstr>Stats Legenda</vt:lpstr>
      <vt:lpstr>Skills</vt:lpstr>
      <vt:lpstr>Skillpoints</vt:lpstr>
      <vt:lpstr>Classes</vt:lpstr>
      <vt:lpstr>Roles</vt:lpstr>
      <vt:lpstr>Begin stats PDPS</vt:lpstr>
      <vt:lpstr>Begin stats MDPS</vt:lpstr>
      <vt:lpstr>Begin stats Assassin</vt:lpstr>
      <vt:lpstr>Begin stats Tank</vt:lpstr>
      <vt:lpstr>Begins stats Bruiser</vt:lpstr>
      <vt:lpstr>Begin stats Support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Evertse</dc:creator>
  <cp:lastModifiedBy>Mack</cp:lastModifiedBy>
  <dcterms:created xsi:type="dcterms:W3CDTF">2016-09-19T08:37:09Z</dcterms:created>
  <dcterms:modified xsi:type="dcterms:W3CDTF">2016-09-27T11:15:56Z</dcterms:modified>
</cp:coreProperties>
</file>