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2"/>
  <workbookPr defaultThemeVersion="166925"/>
  <xr:revisionPtr revIDLastSave="322" documentId="11_E60897F41BE170836B02CE998F75CCDC64E183C8" xr6:coauthVersionLast="47" xr6:coauthVersionMax="47" xr10:uidLastSave="{C844C91E-DBE3-4D0D-90CD-BD15930C316F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H32" i="1"/>
  <c r="K25" i="1"/>
  <c r="G32" i="1"/>
  <c r="F32" i="1"/>
  <c r="G21" i="1"/>
  <c r="H21" i="1" s="1"/>
  <c r="I21" i="1" s="1"/>
  <c r="G18" i="1"/>
  <c r="H18" i="1" s="1"/>
  <c r="I18" i="1" s="1"/>
  <c r="G14" i="1"/>
  <c r="H14" i="1" s="1"/>
  <c r="I14" i="1" s="1"/>
  <c r="G10" i="1"/>
  <c r="H10" i="1" s="1"/>
  <c r="I10" i="1" s="1"/>
  <c r="G6" i="1"/>
  <c r="H6" i="1" s="1"/>
  <c r="I6" i="1" s="1"/>
  <c r="D21" i="1"/>
  <c r="J21" i="1" s="1"/>
  <c r="D18" i="1"/>
  <c r="J18" i="1" s="1"/>
  <c r="D14" i="1"/>
  <c r="J14" i="1" s="1"/>
  <c r="D10" i="1"/>
  <c r="J10" i="1" s="1"/>
  <c r="D6" i="1"/>
  <c r="J6" i="1" s="1"/>
</calcChain>
</file>

<file path=xl/sharedStrings.xml><?xml version="1.0" encoding="utf-8"?>
<sst xmlns="http://schemas.openxmlformats.org/spreadsheetml/2006/main" count="53" uniqueCount="36">
  <si>
    <t>Body </t>
  </si>
  <si>
    <t>Axis </t>
  </si>
  <si>
    <t>Moment of </t>
  </si>
  <si>
    <t>Time taken for 10 oscillations ‘t’ sec </t>
  </si>
  <si>
    <t>Period T=t/10 sec</t>
  </si>
  <si>
    <t>T^2</t>
  </si>
  <si>
    <t xml:space="preserve"> I/T^2 kg-m/s^2</t>
  </si>
  <si>
    <t>Inertia </t>
  </si>
  <si>
    <r>
      <t>Kg-m</t>
    </r>
    <r>
      <rPr>
        <vertAlign val="superscript"/>
        <sz val="8"/>
        <rFont val="Verdana"/>
        <charset val="1"/>
      </rPr>
      <t>2</t>
    </r>
    <r>
      <rPr>
        <sz val="8"/>
        <rFont val="Verdana"/>
        <charset val="1"/>
      </rPr>
      <t> </t>
    </r>
  </si>
  <si>
    <r>
      <t>t</t>
    </r>
    <r>
      <rPr>
        <vertAlign val="subscript"/>
        <sz val="8"/>
        <rFont val="Verdana"/>
        <charset val="1"/>
      </rPr>
      <t>1</t>
    </r>
    <r>
      <rPr>
        <sz val="8"/>
        <rFont val="Verdana"/>
        <charset val="1"/>
      </rPr>
      <t> </t>
    </r>
  </si>
  <si>
    <r>
      <t>t</t>
    </r>
    <r>
      <rPr>
        <vertAlign val="subscript"/>
        <sz val="8"/>
        <rFont val="Verdana"/>
        <charset val="1"/>
      </rPr>
      <t>2</t>
    </r>
    <r>
      <rPr>
        <sz val="8"/>
        <rFont val="Verdana"/>
        <charset val="1"/>
      </rPr>
      <t> </t>
    </r>
  </si>
  <si>
    <r>
      <t>(t</t>
    </r>
    <r>
      <rPr>
        <vertAlign val="subscript"/>
        <sz val="8"/>
        <rFont val="Verdana"/>
        <charset val="1"/>
      </rPr>
      <t>1</t>
    </r>
    <r>
      <rPr>
        <sz val="10"/>
        <rFont val="Verdana"/>
        <charset val="1"/>
      </rPr>
      <t>+t</t>
    </r>
    <r>
      <rPr>
        <vertAlign val="subscript"/>
        <sz val="8"/>
        <rFont val="Verdana"/>
        <charset val="1"/>
      </rPr>
      <t>2</t>
    </r>
    <r>
      <rPr>
        <sz val="10"/>
        <rFont val="Verdana"/>
        <charset val="1"/>
      </rPr>
      <t>)/2 </t>
    </r>
  </si>
  <si>
    <t xml:space="preserve">Perpendicular to its plane </t>
  </si>
  <si>
    <t> </t>
  </si>
  <si>
    <t>M(Rect)</t>
  </si>
  <si>
    <t>M(Circular)</t>
  </si>
  <si>
    <t>L</t>
  </si>
  <si>
    <t>Perpendicular to its length </t>
  </si>
  <si>
    <t>B</t>
  </si>
  <si>
    <t>R</t>
  </si>
  <si>
    <t>I</t>
  </si>
  <si>
    <t>r</t>
  </si>
  <si>
    <t>Perpendicular to its breadth </t>
  </si>
  <si>
    <t>Perpendicular </t>
  </si>
  <si>
    <t>to its plane </t>
  </si>
  <si>
    <t>Along the diameter </t>
  </si>
  <si>
    <t xml:space="preserve">Mean = I/T^2 = </t>
  </si>
  <si>
    <t>Time taken for 10 oscillations ‘’ sec </t>
  </si>
  <si>
    <t>Period = t/10 sec</t>
  </si>
  <si>
    <t>Moment of Inertia   Io = (I/T^2)*To^2</t>
  </si>
  <si>
    <r>
      <t>(t</t>
    </r>
    <r>
      <rPr>
        <vertAlign val="subscript"/>
        <sz val="8"/>
        <rFont val="Verdana"/>
        <charset val="1"/>
      </rPr>
      <t>1</t>
    </r>
    <r>
      <rPr>
        <sz val="10"/>
        <rFont val="Verdana"/>
        <charset val="1"/>
      </rPr>
      <t>+ t</t>
    </r>
    <r>
      <rPr>
        <vertAlign val="subscript"/>
        <sz val="8"/>
        <rFont val="Verdana"/>
        <charset val="1"/>
      </rPr>
      <t>2</t>
    </r>
    <r>
      <rPr>
        <sz val="10"/>
        <rFont val="Verdana"/>
        <charset val="1"/>
      </rPr>
      <t>)/2 </t>
    </r>
  </si>
  <si>
    <t>Irregular body </t>
  </si>
  <si>
    <t>Perpendicular to its plane </t>
  </si>
  <si>
    <t>Rigidity modulus</t>
  </si>
  <si>
    <t>Moment of inertia</t>
  </si>
  <si>
    <t xml:space="preserve">Mean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</si>
</sst>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sz val="10"/>
      <name val="Verdana"/>
      <charset val="1"/>
    </font>
    <font>
      <sz val="8"/>
      <name val="Verdana"/>
      <charset val="1"/>
    </font>
    <font>
      <vertAlign val="superscript"/>
      <sz val="8"/>
      <name val="Verdana"/>
      <charset val="1"/>
    </font>
    <font>
      <vertAlign val="subscript"/>
      <sz val="8"/>
      <name val="Verdana"/>
      <charset val="1"/>
    </font>
    <font>
      <sz val="11"/>
      <name val="Calibri"/>
      <family val="2"/>
      <scheme val="minor"/>
    </font>
    <font>
      <sz val="16"/>
      <name val="Copperplate Gothic Light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/>
      <top style="thin">
        <color rgb="FF000000"/>
      </top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3" xfId="0" applyFont="1" applyBorder="1"/>
    <xf numFmtId="0" fontId="1" fillId="0" borderId="0" xfId="0" applyFont="1"/>
    <xf numFmtId="0" fontId="1" fillId="0" borderId="17" xfId="0" applyFont="1" applyBorder="1"/>
    <xf numFmtId="0" fontId="1" fillId="0" borderId="19" xfId="0" applyFont="1" applyBorder="1"/>
    <xf numFmtId="0" fontId="1" fillId="0" borderId="8" xfId="0" applyFont="1" applyBorder="1"/>
    <xf numFmtId="0" fontId="1" fillId="0" borderId="16" xfId="0" applyFont="1" applyBorder="1"/>
    <xf numFmtId="0" fontId="1" fillId="0" borderId="24" xfId="0" applyFont="1" applyBorder="1"/>
    <xf numFmtId="0" fontId="6" fillId="0" borderId="0" xfId="0" applyFont="1" applyAlignment="1">
      <alignment wrapText="1"/>
    </xf>
    <xf numFmtId="0" fontId="1" fillId="0" borderId="17" xfId="0" applyFont="1" applyBorder="1" applyAlignment="1">
      <alignment wrapText="1"/>
    </xf>
    <xf numFmtId="0" fontId="1" fillId="0" borderId="33" xfId="0" applyFont="1" applyBorder="1" applyAlignment="1">
      <alignment wrapText="1"/>
    </xf>
    <xf numFmtId="11" fontId="0" fillId="0" borderId="0" xfId="0" applyNumberFormat="1"/>
    <xf numFmtId="0" fontId="7" fillId="0" borderId="0" xfId="0" applyFont="1"/>
    <xf numFmtId="0" fontId="1" fillId="0" borderId="18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25" xfId="0" applyFont="1" applyBorder="1" applyAlignment="1">
      <alignment horizontal="center" wrapText="1"/>
    </xf>
    <xf numFmtId="0" fontId="1" fillId="0" borderId="21" xfId="0" applyFont="1" applyBorder="1" applyAlignment="1">
      <alignment horizontal="center" wrapText="1"/>
    </xf>
    <xf numFmtId="0" fontId="1" fillId="0" borderId="22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1" xfId="0" applyFont="1" applyBorder="1" applyAlignment="1">
      <alignment horizontal="center" wrapText="1"/>
    </xf>
    <xf numFmtId="0" fontId="1" fillId="0" borderId="34" xfId="0" applyFont="1" applyBorder="1" applyAlignment="1">
      <alignment horizontal="center" wrapText="1"/>
    </xf>
    <xf numFmtId="0" fontId="1" fillId="0" borderId="19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19" xfId="0" applyFont="1" applyBorder="1" applyAlignment="1">
      <alignment horizontal="center" wrapText="1"/>
    </xf>
    <xf numFmtId="0" fontId="1" fillId="0" borderId="8" xfId="0" applyFont="1" applyBorder="1" applyAlignment="1">
      <alignment horizontal="center" wrapText="1"/>
    </xf>
    <xf numFmtId="0" fontId="1" fillId="0" borderId="24" xfId="0" applyFont="1" applyBorder="1" applyAlignment="1">
      <alignment horizontal="center" wrapText="1"/>
    </xf>
    <xf numFmtId="0" fontId="1" fillId="0" borderId="20" xfId="0" applyFont="1" applyBorder="1" applyAlignment="1">
      <alignment horizontal="center" wrapText="1"/>
    </xf>
    <xf numFmtId="0" fontId="1" fillId="0" borderId="29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15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30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0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1" fillId="0" borderId="16" xfId="0" applyFont="1" applyBorder="1" applyAlignment="1">
      <alignment horizontal="center" wrapText="1"/>
    </xf>
    <xf numFmtId="0" fontId="0" fillId="0" borderId="1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26" xfId="0" applyFont="1" applyBorder="1" applyAlignment="1">
      <alignment horizontal="center" wrapText="1"/>
    </xf>
    <xf numFmtId="0" fontId="1" fillId="0" borderId="27" xfId="0" applyFont="1" applyBorder="1" applyAlignment="1">
      <alignment horizontal="center" wrapText="1"/>
    </xf>
    <xf numFmtId="0" fontId="1" fillId="0" borderId="28" xfId="0" applyFont="1" applyBorder="1" applyAlignment="1">
      <alignment horizontal="center" wrapText="1"/>
    </xf>
    <xf numFmtId="0" fontId="5" fillId="0" borderId="19" xfId="0" quotePrefix="1" applyFont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0" borderId="16" xfId="0" quotePrefix="1" applyFont="1" applyBorder="1" applyAlignment="1">
      <alignment horizontal="center"/>
    </xf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1" fillId="0" borderId="3" xfId="0" applyFont="1" applyBorder="1" applyAlignment="1"/>
    <xf numFmtId="0" fontId="1" fillId="0" borderId="5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9" xfId="0" applyFont="1" applyBorder="1" applyAlignment="1"/>
    <xf numFmtId="0" fontId="1" fillId="0" borderId="0" xfId="0" applyFont="1" applyAlignment="1"/>
    <xf numFmtId="0" fontId="1" fillId="0" borderId="10" xfId="0" applyFont="1" applyBorder="1" applyAlignment="1"/>
    <xf numFmtId="0" fontId="1" fillId="0" borderId="12" xfId="0" applyFont="1" applyBorder="1" applyAlignment="1"/>
    <xf numFmtId="0" fontId="1" fillId="0" borderId="13" xfId="0" applyFont="1" applyBorder="1" applyAlignment="1"/>
    <xf numFmtId="0" fontId="1" fillId="0" borderId="14" xfId="0" applyFont="1" applyBorder="1" applyAlignment="1"/>
    <xf numFmtId="0" fontId="1" fillId="0" borderId="15" xfId="0" applyFont="1" applyBorder="1" applyAlignment="1"/>
    <xf numFmtId="0" fontId="1" fillId="0" borderId="16" xfId="0" applyFont="1" applyBorder="1" applyAlignment="1"/>
    <xf numFmtId="0" fontId="1" fillId="0" borderId="18" xfId="0" applyFont="1" applyBorder="1" applyAlignment="1"/>
    <xf numFmtId="0" fontId="1" fillId="0" borderId="2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39"/>
  <sheetViews>
    <sheetView tabSelected="1" topLeftCell="A28" workbookViewId="0">
      <selection activeCell="D38" sqref="D38"/>
    </sheetView>
  </sheetViews>
  <sheetFormatPr defaultRowHeight="15"/>
  <cols>
    <col min="1" max="1" width="10" customWidth="1"/>
    <col min="3" max="3" width="27.28515625" customWidth="1"/>
    <col min="4" max="4" width="18.28515625" customWidth="1"/>
  </cols>
  <sheetData>
    <row r="2" spans="2:13">
      <c r="B2" s="64" t="s">
        <v>0</v>
      </c>
      <c r="C2" s="65" t="s">
        <v>1</v>
      </c>
      <c r="D2" s="1" t="s">
        <v>2</v>
      </c>
      <c r="E2" s="66" t="s">
        <v>3</v>
      </c>
      <c r="F2" s="67"/>
      <c r="G2" s="68"/>
      <c r="H2" s="17" t="s">
        <v>4</v>
      </c>
      <c r="I2" s="51" t="s">
        <v>5</v>
      </c>
      <c r="J2" s="58" t="s">
        <v>6</v>
      </c>
    </row>
    <row r="3" spans="2:13">
      <c r="B3" s="69"/>
      <c r="C3" s="70"/>
      <c r="D3" s="2" t="s">
        <v>7</v>
      </c>
      <c r="E3" s="71"/>
      <c r="F3" s="72"/>
      <c r="G3" s="73"/>
      <c r="H3" s="18"/>
      <c r="I3" s="52"/>
      <c r="J3" s="59"/>
    </row>
    <row r="4" spans="2:13">
      <c r="B4" s="69"/>
      <c r="C4" s="70"/>
      <c r="D4" s="2" t="s">
        <v>8</v>
      </c>
      <c r="E4" s="74"/>
      <c r="F4" s="75"/>
      <c r="G4" s="76"/>
      <c r="H4" s="18"/>
      <c r="I4" s="52"/>
      <c r="J4" s="59"/>
    </row>
    <row r="5" spans="2:13">
      <c r="B5" s="77"/>
      <c r="C5" s="78"/>
      <c r="E5" s="3" t="s">
        <v>9</v>
      </c>
      <c r="F5" s="3" t="s">
        <v>10</v>
      </c>
      <c r="G5" s="3" t="s">
        <v>11</v>
      </c>
      <c r="H5" s="19"/>
      <c r="I5" s="53"/>
      <c r="J5" s="60"/>
    </row>
    <row r="6" spans="2:13">
      <c r="B6" s="79"/>
      <c r="C6" s="4" t="s">
        <v>12</v>
      </c>
      <c r="D6" s="23">
        <f>(M7*(M9^2+M10^2))/12</f>
        <v>1.1441212500000002E-3</v>
      </c>
      <c r="E6" s="23">
        <v>44.3</v>
      </c>
      <c r="F6" s="23">
        <v>44.27</v>
      </c>
      <c r="G6" s="23">
        <f>(E6+F6)/2</f>
        <v>44.284999999999997</v>
      </c>
      <c r="H6" s="26">
        <f>G6/10</f>
        <v>4.4284999999999997</v>
      </c>
      <c r="I6" s="55">
        <f>H6^2</f>
        <v>19.611612249999997</v>
      </c>
      <c r="J6" s="46">
        <f>D6/I6</f>
        <v>5.8338969556161827E-5</v>
      </c>
    </row>
    <row r="7" spans="2:13">
      <c r="B7" s="69"/>
      <c r="C7" s="5" t="s">
        <v>13</v>
      </c>
      <c r="D7" s="24"/>
      <c r="E7" s="24"/>
      <c r="F7" s="24"/>
      <c r="G7" s="24"/>
      <c r="H7" s="27"/>
      <c r="I7" s="56"/>
      <c r="J7" s="47"/>
      <c r="L7" t="s">
        <v>14</v>
      </c>
      <c r="M7">
        <v>0.65500000000000003</v>
      </c>
    </row>
    <row r="8" spans="2:13">
      <c r="B8" s="69"/>
      <c r="C8" s="5" t="s">
        <v>13</v>
      </c>
      <c r="D8" s="24"/>
      <c r="E8" s="24"/>
      <c r="F8" s="24"/>
      <c r="G8" s="24"/>
      <c r="H8" s="27"/>
      <c r="I8" s="56"/>
      <c r="J8" s="47"/>
      <c r="L8" t="s">
        <v>15</v>
      </c>
      <c r="M8">
        <v>0.63</v>
      </c>
    </row>
    <row r="9" spans="2:13">
      <c r="B9" s="69"/>
      <c r="C9" s="6" t="s">
        <v>13</v>
      </c>
      <c r="D9" s="49"/>
      <c r="E9" s="49"/>
      <c r="F9" s="49"/>
      <c r="G9" s="49"/>
      <c r="H9" s="54"/>
      <c r="I9" s="57"/>
      <c r="J9" s="50"/>
      <c r="L9" t="s">
        <v>16</v>
      </c>
      <c r="M9">
        <v>0.12</v>
      </c>
    </row>
    <row r="10" spans="2:13">
      <c r="B10" s="69"/>
      <c r="C10" s="4" t="s">
        <v>17</v>
      </c>
      <c r="D10" s="61">
        <f>(M7*(M9^2))/12</f>
        <v>7.8599999999999991E-4</v>
      </c>
      <c r="E10" s="23">
        <v>36.29</v>
      </c>
      <c r="F10" s="23">
        <v>36.56</v>
      </c>
      <c r="G10" s="23">
        <f>(E10+F10)/2</f>
        <v>36.424999999999997</v>
      </c>
      <c r="H10" s="23">
        <f>G10/10</f>
        <v>3.6424999999999996</v>
      </c>
      <c r="I10" s="23">
        <f>H10^2</f>
        <v>13.267806249999998</v>
      </c>
      <c r="J10" s="46">
        <f>D10/I10</f>
        <v>5.9241142445835764E-5</v>
      </c>
      <c r="L10" t="s">
        <v>18</v>
      </c>
      <c r="M10">
        <v>8.1000000000000003E-2</v>
      </c>
    </row>
    <row r="11" spans="2:13">
      <c r="B11" s="69"/>
      <c r="C11" s="5" t="s">
        <v>13</v>
      </c>
      <c r="D11" s="62"/>
      <c r="E11" s="24"/>
      <c r="F11" s="24"/>
      <c r="G11" s="24"/>
      <c r="H11" s="24"/>
      <c r="I11" s="24"/>
      <c r="J11" s="47"/>
      <c r="L11" t="s">
        <v>19</v>
      </c>
      <c r="M11">
        <v>5.8000000000000003E-2</v>
      </c>
    </row>
    <row r="12" spans="2:13">
      <c r="B12" s="69"/>
      <c r="C12" s="5" t="s">
        <v>13</v>
      </c>
      <c r="D12" s="62"/>
      <c r="E12" s="24"/>
      <c r="F12" s="24"/>
      <c r="G12" s="24"/>
      <c r="H12" s="24"/>
      <c r="I12" s="24"/>
      <c r="J12" s="47"/>
      <c r="L12" t="s">
        <v>20</v>
      </c>
      <c r="M12">
        <v>0.32700000000000001</v>
      </c>
    </row>
    <row r="13" spans="2:13">
      <c r="B13" s="69"/>
      <c r="C13" s="6" t="s">
        <v>13</v>
      </c>
      <c r="D13" s="63"/>
      <c r="E13" s="49"/>
      <c r="F13" s="49"/>
      <c r="G13" s="49"/>
      <c r="H13" s="49"/>
      <c r="I13" s="49"/>
      <c r="J13" s="50"/>
      <c r="L13" t="s">
        <v>21</v>
      </c>
      <c r="M13">
        <v>2.5000000000000001E-4</v>
      </c>
    </row>
    <row r="14" spans="2:13">
      <c r="B14" s="69"/>
      <c r="C14" s="4" t="s">
        <v>22</v>
      </c>
      <c r="D14" s="61">
        <f>(M7*(M10^2))/12</f>
        <v>3.5812125000000001E-4</v>
      </c>
      <c r="E14" s="55">
        <v>24.38</v>
      </c>
      <c r="F14" s="23">
        <v>24.53</v>
      </c>
      <c r="G14" s="23">
        <f>(E14+F14)/2</f>
        <v>24.454999999999998</v>
      </c>
      <c r="H14" s="23">
        <f>G14/10</f>
        <v>2.4455</v>
      </c>
      <c r="I14" s="23">
        <f>H14^2</f>
        <v>5.9804702499999998</v>
      </c>
      <c r="J14" s="46">
        <f>D14/I14</f>
        <v>5.9881787723967026E-5</v>
      </c>
    </row>
    <row r="15" spans="2:13">
      <c r="B15" s="69"/>
      <c r="C15" s="5" t="s">
        <v>13</v>
      </c>
      <c r="D15" s="62"/>
      <c r="E15" s="56"/>
      <c r="F15" s="24"/>
      <c r="G15" s="24"/>
      <c r="H15" s="24"/>
      <c r="I15" s="24"/>
      <c r="J15" s="47"/>
    </row>
    <row r="16" spans="2:13">
      <c r="B16" s="69"/>
      <c r="C16" s="5" t="s">
        <v>13</v>
      </c>
      <c r="D16" s="62"/>
      <c r="E16" s="56"/>
      <c r="F16" s="24"/>
      <c r="G16" s="24"/>
      <c r="H16" s="24"/>
      <c r="I16" s="24"/>
      <c r="J16" s="47"/>
    </row>
    <row r="17" spans="2:11">
      <c r="B17" s="69"/>
      <c r="C17" s="6" t="s">
        <v>13</v>
      </c>
      <c r="D17" s="63"/>
      <c r="E17" s="57"/>
      <c r="F17" s="49"/>
      <c r="G17" s="49"/>
      <c r="H17" s="49"/>
      <c r="I17" s="49"/>
      <c r="J17" s="50"/>
    </row>
    <row r="18" spans="2:11">
      <c r="B18" s="69"/>
      <c r="C18" s="4" t="s">
        <v>23</v>
      </c>
      <c r="D18" s="61">
        <f>(M8*(M11^2))/2</f>
        <v>1.05966E-3</v>
      </c>
      <c r="E18" s="23">
        <v>40.5</v>
      </c>
      <c r="F18" s="23">
        <v>40.299999999999997</v>
      </c>
      <c r="G18" s="23">
        <f>(E18+F18)/2</f>
        <v>40.4</v>
      </c>
      <c r="H18" s="23">
        <f>G18/10</f>
        <v>4.04</v>
      </c>
      <c r="I18" s="23">
        <f>H18^2</f>
        <v>16.3216</v>
      </c>
      <c r="J18" s="46">
        <f>D18/I18</f>
        <v>6.4923781982158607E-5</v>
      </c>
    </row>
    <row r="19" spans="2:11">
      <c r="B19" s="69"/>
      <c r="C19" s="5" t="s">
        <v>24</v>
      </c>
      <c r="D19" s="62"/>
      <c r="E19" s="24"/>
      <c r="F19" s="24"/>
      <c r="G19" s="24"/>
      <c r="H19" s="24"/>
      <c r="I19" s="24"/>
      <c r="J19" s="47"/>
    </row>
    <row r="20" spans="2:11">
      <c r="B20" s="69"/>
      <c r="C20" s="6" t="s">
        <v>13</v>
      </c>
      <c r="D20" s="63"/>
      <c r="E20" s="49"/>
      <c r="F20" s="49"/>
      <c r="G20" s="49"/>
      <c r="H20" s="49"/>
      <c r="I20" s="49"/>
      <c r="J20" s="50"/>
    </row>
    <row r="21" spans="2:11">
      <c r="B21" s="69"/>
      <c r="C21" s="4" t="s">
        <v>25</v>
      </c>
      <c r="D21" s="23">
        <f>(M8*(M11^2))/4</f>
        <v>5.2983000000000001E-4</v>
      </c>
      <c r="E21" s="23">
        <v>28.57</v>
      </c>
      <c r="F21" s="23">
        <v>28.25</v>
      </c>
      <c r="G21" s="23">
        <f>(E21+F21)/2</f>
        <v>28.41</v>
      </c>
      <c r="H21" s="23">
        <f>G21/10</f>
        <v>2.8410000000000002</v>
      </c>
      <c r="I21" s="23">
        <f>H21^2</f>
        <v>8.0712810000000008</v>
      </c>
      <c r="J21" s="46">
        <f>D21/I21</f>
        <v>6.5643855046057742E-5</v>
      </c>
    </row>
    <row r="22" spans="2:11">
      <c r="B22" s="69"/>
      <c r="C22" s="5" t="s">
        <v>13</v>
      </c>
      <c r="D22" s="24"/>
      <c r="E22" s="24"/>
      <c r="F22" s="24"/>
      <c r="G22" s="24"/>
      <c r="H22" s="24"/>
      <c r="I22" s="24"/>
      <c r="J22" s="47"/>
    </row>
    <row r="23" spans="2:11">
      <c r="B23" s="69"/>
      <c r="C23" s="5" t="s">
        <v>13</v>
      </c>
      <c r="D23" s="24"/>
      <c r="E23" s="24"/>
      <c r="F23" s="24"/>
      <c r="G23" s="24"/>
      <c r="H23" s="24"/>
      <c r="I23" s="24"/>
      <c r="J23" s="47"/>
    </row>
    <row r="24" spans="2:11">
      <c r="B24" s="80"/>
      <c r="C24" s="7" t="s">
        <v>13</v>
      </c>
      <c r="D24" s="25"/>
      <c r="E24" s="25"/>
      <c r="F24" s="25"/>
      <c r="G24" s="25"/>
      <c r="H24" s="25"/>
      <c r="I24" s="25"/>
      <c r="J24" s="48"/>
    </row>
    <row r="25" spans="2:11" ht="24.75">
      <c r="B25" s="8" t="s">
        <v>13</v>
      </c>
      <c r="H25" s="16" t="s">
        <v>26</v>
      </c>
      <c r="I25" s="16"/>
      <c r="J25" s="16"/>
      <c r="K25">
        <f>(J6+J10+J14+J18+J21)/5</f>
        <v>6.1605907350836193E-5</v>
      </c>
    </row>
    <row r="28" spans="2:11">
      <c r="B28" s="31" t="s">
        <v>0</v>
      </c>
      <c r="C28" s="34" t="s">
        <v>1</v>
      </c>
      <c r="D28" s="37" t="s">
        <v>27</v>
      </c>
      <c r="E28" s="38"/>
      <c r="F28" s="39"/>
      <c r="G28" s="17" t="s">
        <v>28</v>
      </c>
      <c r="H28" s="20" t="s">
        <v>29</v>
      </c>
    </row>
    <row r="29" spans="2:11" ht="16.5" customHeight="1">
      <c r="B29" s="32"/>
      <c r="C29" s="35"/>
      <c r="D29" s="40"/>
      <c r="E29" s="41"/>
      <c r="F29" s="42"/>
      <c r="G29" s="18"/>
      <c r="H29" s="21"/>
    </row>
    <row r="30" spans="2:11" ht="18" customHeight="1">
      <c r="B30" s="32"/>
      <c r="C30" s="35"/>
      <c r="D30" s="43"/>
      <c r="E30" s="44"/>
      <c r="F30" s="45"/>
      <c r="G30" s="18"/>
      <c r="H30" s="21"/>
    </row>
    <row r="31" spans="2:11" ht="26.25" customHeight="1">
      <c r="B31" s="33"/>
      <c r="C31" s="36"/>
      <c r="D31" s="10" t="s">
        <v>9</v>
      </c>
      <c r="E31" s="9" t="s">
        <v>10</v>
      </c>
      <c r="F31" s="9" t="s">
        <v>30</v>
      </c>
      <c r="G31" s="19"/>
      <c r="H31" s="22"/>
    </row>
    <row r="32" spans="2:11" ht="25.5" customHeight="1">
      <c r="B32" s="13" t="s">
        <v>31</v>
      </c>
      <c r="C32" s="23" t="s">
        <v>32</v>
      </c>
      <c r="D32" s="26">
        <v>53.75</v>
      </c>
      <c r="E32" s="26">
        <v>54.25</v>
      </c>
      <c r="F32" s="26">
        <f>(D32+E32)/2</f>
        <v>54</v>
      </c>
      <c r="G32" s="26">
        <f>F32/10</f>
        <v>5.4</v>
      </c>
      <c r="H32" s="29">
        <f>K25*G32</f>
        <v>3.3267189969451549E-4</v>
      </c>
    </row>
    <row r="33" spans="2:8" ht="25.5" customHeight="1">
      <c r="B33" s="14"/>
      <c r="C33" s="24"/>
      <c r="D33" s="27"/>
      <c r="E33" s="27"/>
      <c r="F33" s="27"/>
      <c r="G33" s="27"/>
      <c r="H33" s="18"/>
    </row>
    <row r="34" spans="2:8" ht="25.5" customHeight="1">
      <c r="B34" s="15"/>
      <c r="C34" s="25"/>
      <c r="D34" s="28"/>
      <c r="E34" s="28"/>
      <c r="F34" s="28"/>
      <c r="G34" s="28"/>
      <c r="H34" s="30"/>
    </row>
    <row r="37" spans="2:8">
      <c r="C37" s="12" t="s">
        <v>33</v>
      </c>
      <c r="D37">
        <f>(8*3.142*M12*K25)/(M13^4)</f>
        <v>129630215809.22682</v>
      </c>
    </row>
    <row r="38" spans="2:8">
      <c r="C38" s="12" t="s">
        <v>34</v>
      </c>
      <c r="D38">
        <v>3.3E-4</v>
      </c>
    </row>
    <row r="39" spans="2:8">
      <c r="C39" s="12" t="s">
        <v>35</v>
      </c>
      <c r="D39" s="11">
        <v>6.6099999999999994E-5</v>
      </c>
    </row>
  </sheetData>
  <mergeCells count="55">
    <mergeCell ref="B2:B5"/>
    <mergeCell ref="C2:C5"/>
    <mergeCell ref="E2:G4"/>
    <mergeCell ref="B6:B24"/>
    <mergeCell ref="D6:D9"/>
    <mergeCell ref="D10:D13"/>
    <mergeCell ref="D14:D17"/>
    <mergeCell ref="D18:D20"/>
    <mergeCell ref="D21:D24"/>
    <mergeCell ref="G6:G9"/>
    <mergeCell ref="G21:G24"/>
    <mergeCell ref="E21:E24"/>
    <mergeCell ref="F21:F24"/>
    <mergeCell ref="E6:E9"/>
    <mergeCell ref="F6:F9"/>
    <mergeCell ref="E10:E13"/>
    <mergeCell ref="J10:J13"/>
    <mergeCell ref="E18:E20"/>
    <mergeCell ref="F18:F20"/>
    <mergeCell ref="G18:G20"/>
    <mergeCell ref="G10:G13"/>
    <mergeCell ref="G14:G17"/>
    <mergeCell ref="F10:F13"/>
    <mergeCell ref="E14:E17"/>
    <mergeCell ref="F14:F17"/>
    <mergeCell ref="H10:H13"/>
    <mergeCell ref="I10:I13"/>
    <mergeCell ref="H2:H5"/>
    <mergeCell ref="I2:I5"/>
    <mergeCell ref="H6:H9"/>
    <mergeCell ref="I6:I9"/>
    <mergeCell ref="J6:J9"/>
    <mergeCell ref="J2:J5"/>
    <mergeCell ref="I21:I24"/>
    <mergeCell ref="J21:J24"/>
    <mergeCell ref="H21:H24"/>
    <mergeCell ref="H14:H17"/>
    <mergeCell ref="J14:J17"/>
    <mergeCell ref="I14:I17"/>
    <mergeCell ref="H18:H20"/>
    <mergeCell ref="I18:I20"/>
    <mergeCell ref="J18:J20"/>
    <mergeCell ref="B32:B34"/>
    <mergeCell ref="H25:J25"/>
    <mergeCell ref="G28:G31"/>
    <mergeCell ref="H28:H31"/>
    <mergeCell ref="C32:C34"/>
    <mergeCell ref="D32:D34"/>
    <mergeCell ref="E32:E34"/>
    <mergeCell ref="F32:F34"/>
    <mergeCell ref="G32:G34"/>
    <mergeCell ref="H32:H34"/>
    <mergeCell ref="B28:B31"/>
    <mergeCell ref="C28:C31"/>
    <mergeCell ref="D28:F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2023-05-15T09:41:45Z</dcterms:created>
  <dcterms:modified xsi:type="dcterms:W3CDTF">2023-05-17T09:55:14Z</dcterms:modified>
  <cp:category/>
  <cp:contentStatus/>
</cp:coreProperties>
</file>