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40"/>
  </bookViews>
  <sheets>
    <sheet name="Item" sheetId="2" r:id="rId1"/>
    <sheet name="MO" sheetId="1" r:id="rId2"/>
    <sheet name="Laser MO" sheetId="4" r:id="rId3"/>
    <sheet name="Sub MO" sheetId="8" r:id="rId4"/>
    <sheet name="Info Tab" sheetId="9" state="hidden" r:id="rId5"/>
    <sheet name="INK COVERAGE WORKSHEET" sheetId="5" r:id="rId6"/>
    <sheet name="Ink Coverage - MCP" sheetId="6" r:id="rId7"/>
    <sheet name="coverages" sheetId="3" r:id="rId8"/>
    <sheet name="Rollstock" sheetId="10" state="hidden" r:id="rId9"/>
  </sheets>
  <externalReferences>
    <externalReference r:id="rId10"/>
  </externalReferences>
  <definedNames>
    <definedName name="_xlnm.Print_Area" localSheetId="0">Item!$A$1:$K$56</definedName>
  </definedNames>
  <calcPr calcId="145621"/>
</workbook>
</file>

<file path=xl/calcChain.xml><?xml version="1.0" encoding="utf-8"?>
<calcChain xmlns="http://schemas.openxmlformats.org/spreadsheetml/2006/main">
  <c r="B12" i="8" l="1"/>
  <c r="B12" i="4"/>
  <c r="B12" i="1"/>
  <c r="E17" i="6" l="1"/>
  <c r="D17" i="6"/>
  <c r="E16" i="6"/>
  <c r="D16" i="6"/>
  <c r="E15" i="6"/>
  <c r="D15" i="6"/>
  <c r="E14" i="6"/>
  <c r="D14" i="6"/>
  <c r="E13" i="6"/>
  <c r="D13" i="6"/>
  <c r="E12" i="6"/>
  <c r="D12" i="6"/>
  <c r="D11" i="6"/>
  <c r="E10" i="6"/>
  <c r="D10" i="6"/>
  <c r="E9" i="6"/>
  <c r="D9" i="6"/>
  <c r="E8" i="6"/>
  <c r="D8" i="6"/>
  <c r="E7" i="6"/>
  <c r="D7" i="6"/>
  <c r="E6" i="6"/>
  <c r="D6" i="6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D18" i="5" l="1"/>
  <c r="D18" i="6"/>
  <c r="E21" i="6"/>
  <c r="E26" i="5"/>
  <c r="E26" i="6"/>
  <c r="E23" i="6"/>
  <c r="E27" i="6"/>
  <c r="E25" i="6"/>
  <c r="E24" i="6"/>
  <c r="E28" i="6"/>
  <c r="E22" i="6"/>
  <c r="E23" i="5"/>
  <c r="E27" i="5"/>
  <c r="E24" i="5"/>
  <c r="E28" i="5"/>
  <c r="E21" i="5"/>
  <c r="E25" i="5"/>
  <c r="E22" i="5"/>
  <c r="H53" i="2"/>
  <c r="A36" i="10"/>
  <c r="A35" i="10"/>
  <c r="A34" i="10"/>
  <c r="B39" i="10" s="1"/>
  <c r="A31" i="10"/>
  <c r="A32" i="10" s="1"/>
  <c r="A13" i="10"/>
  <c r="A12" i="10"/>
  <c r="A11" i="10"/>
  <c r="A8" i="10"/>
  <c r="A9" i="10" s="1"/>
  <c r="B16" i="10"/>
  <c r="E29" i="6" l="1"/>
  <c r="E30" i="6" s="1"/>
  <c r="E29" i="5"/>
  <c r="E30" i="5" s="1"/>
  <c r="A33" i="10"/>
  <c r="A39" i="10" s="1"/>
  <c r="C39" i="10" s="1"/>
  <c r="A10" i="10"/>
  <c r="A16" i="10" s="1"/>
  <c r="C16" i="10" s="1"/>
  <c r="B99" i="8" l="1"/>
  <c r="B74" i="4"/>
  <c r="B58" i="1"/>
  <c r="I12" i="2" l="1"/>
  <c r="B4" i="8" l="1"/>
  <c r="B4" i="4"/>
  <c r="B4" i="1"/>
  <c r="B44" i="8" l="1"/>
  <c r="B29" i="8"/>
  <c r="B28" i="8"/>
  <c r="B23" i="8"/>
  <c r="B5" i="8"/>
  <c r="B3" i="8"/>
  <c r="B2" i="8"/>
  <c r="B59" i="4" l="1"/>
  <c r="B44" i="4"/>
  <c r="B43" i="4"/>
  <c r="B20" i="4"/>
  <c r="B5" i="4"/>
  <c r="B3" i="4"/>
  <c r="B2" i="4"/>
  <c r="B43" i="1"/>
  <c r="B20" i="1"/>
  <c r="B28" i="1"/>
  <c r="B27" i="1"/>
  <c r="B5" i="1"/>
  <c r="B3" i="1"/>
  <c r="B2" i="1"/>
</calcChain>
</file>

<file path=xl/comments1.xml><?xml version="1.0" encoding="utf-8"?>
<comments xmlns="http://schemas.openxmlformats.org/spreadsheetml/2006/main">
  <authors>
    <author>Robertson, Leona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Autopopulated from Item Request - Double check to make sure it appears correctly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Enter UPC number or delete line if not applicable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Enter print direction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Any information pertinent to all departments should be listed here. Delete if not applicable.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Enter colors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3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Autopopulated from Item Request or Delete Line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0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1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2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3" authorId="0">
      <text>
        <r>
          <rPr>
            <b/>
            <sz val="9"/>
            <color indexed="81"/>
            <rFont val="Tahoma"/>
            <charset val="1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0" authorId="0">
      <text>
        <r>
          <rPr>
            <b/>
            <sz val="9"/>
            <color indexed="81"/>
            <rFont val="Tahoma"/>
            <charset val="1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4" authorId="0">
      <text>
        <r>
          <rPr>
            <b/>
            <sz val="9"/>
            <color indexed="81"/>
            <rFont val="Tahoma"/>
            <charset val="1"/>
          </rPr>
          <t>Select skid size, sample or select 'slitting to advise marketing'.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5" authorId="0">
      <text>
        <r>
          <rPr>
            <b/>
            <sz val="9"/>
            <color indexed="81"/>
            <rFont val="Tahoma"/>
            <charset val="1"/>
          </rPr>
          <t>Enter rolls per skid or type in 'slitting to advise marketing', or type in 'sample'.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>
      <text/>
    </comment>
  </commentList>
</comments>
</file>

<file path=xl/comments2.xml><?xml version="1.0" encoding="utf-8"?>
<comments xmlns="http://schemas.openxmlformats.org/spreadsheetml/2006/main">
  <authors>
    <author>Robertson, Leona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Autopopulated from Item Request - Double check to make sure it appears correctly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Enter UPC number or delete line if not applicable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Enter print direction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Any information pertinent to all departments should be listed here. Do not delete NW1 rolls info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Enter colors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3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To be added by CRC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Select either , PA, ES, OPAE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0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3" authorId="0">
      <text>
        <r>
          <rPr>
            <b/>
            <sz val="9"/>
            <color indexed="81"/>
            <rFont val="Tahoma"/>
            <charset val="1"/>
          </rPr>
          <t>Autopopulated from Item Request or Delete Line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4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6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7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Tahoma"/>
            <charset val="1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3" authorId="0">
      <text>
        <r>
          <rPr>
            <b/>
            <sz val="9"/>
            <color indexed="81"/>
            <rFont val="Tahoma"/>
            <charset val="1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charset val="1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0" authorId="0">
      <text>
        <r>
          <rPr>
            <b/>
            <sz val="9"/>
            <color indexed="81"/>
            <rFont val="Tahoma"/>
            <charset val="1"/>
          </rPr>
          <t>Select skid size, sample or select 'slitting to advise marketing'.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Tahoma"/>
            <charset val="1"/>
          </rPr>
          <t>Enter rolls per skid or type in 'slitting to advise marketing', or type in 'sample'.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Tahoma"/>
            <charset val="1"/>
          </rPr>
          <t>If C of A required keep section as is. If C of A not required, delete C of A section.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5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Robertson, Leona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Autopopulated from Item Request - Double check to make sure it appears correctly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Enter UPC number or delete line if not applicable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Enter print direction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Any information pertinent to all departments should be listed here. Do not delete NW2 rolls info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Autopopulated from Item Request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Enter colors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Autopopulated from Item Request or Delete Line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9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1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2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3" authorId="0">
      <text>
        <r>
          <rPr>
            <b/>
            <sz val="9"/>
            <color indexed="81"/>
            <rFont val="Tahoma"/>
            <charset val="1"/>
          </rPr>
          <t>Comment not to be removed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4" authorId="0">
      <text>
        <r>
          <rPr>
            <b/>
            <sz val="9"/>
            <color indexed="81"/>
            <rFont val="Tahoma"/>
            <charset val="1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8" authorId="0">
      <text>
        <r>
          <rPr>
            <b/>
            <sz val="9"/>
            <color indexed="81"/>
            <rFont val="Tahoma"/>
            <charset val="1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1" authorId="0">
      <text>
        <r>
          <rPr>
            <b/>
            <sz val="9"/>
            <color indexed="81"/>
            <rFont val="Tahoma"/>
            <charset val="1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5" authorId="0">
      <text>
        <r>
          <rPr>
            <b/>
            <sz val="9"/>
            <color indexed="81"/>
            <rFont val="Tahoma"/>
            <charset val="1"/>
          </rPr>
          <t>Select skid size, sample or select 'slitting to advise marketing'.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6" authorId="0">
      <text>
        <r>
          <rPr>
            <b/>
            <sz val="9"/>
            <color indexed="81"/>
            <rFont val="Tahoma"/>
            <charset val="1"/>
          </rPr>
          <t>Enter rolls per skid or type in 'slitting to advise marketing', or type in 'sample'.</t>
        </r>
      </text>
    </comment>
    <comment ref="B47" authorId="0">
      <text>
        <r>
          <rPr>
            <b/>
            <sz val="9"/>
            <color indexed="81"/>
            <rFont val="Tahoma"/>
            <charset val="1"/>
          </rPr>
          <t>If C of A required keep section as is. If C of A not required, delete C of A section.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Tahoma"/>
            <charset val="1"/>
          </rPr>
          <t>If C of C required keep section as is. If C of C not required, delete C of C section.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<sst xmlns="http://schemas.openxmlformats.org/spreadsheetml/2006/main" count="903" uniqueCount="682">
  <si>
    <t xml:space="preserve">Customer Name  </t>
  </si>
  <si>
    <t>Item Number</t>
  </si>
  <si>
    <t>Design Description</t>
  </si>
  <si>
    <t>UPC#</t>
  </si>
  <si>
    <t>Print Direction</t>
  </si>
  <si>
    <t>Repeat Tolerance</t>
  </si>
  <si>
    <t>Special Notes for all Work</t>
  </si>
  <si>
    <t>Centers</t>
  </si>
  <si>
    <t>Printing Department</t>
  </si>
  <si>
    <t xml:space="preserve">Colors </t>
  </si>
  <si>
    <t xml:space="preserve">Position of Print </t>
  </si>
  <si>
    <t>Laminating Department</t>
  </si>
  <si>
    <t>Surface / Sandwich Print</t>
  </si>
  <si>
    <t>Select one</t>
  </si>
  <si>
    <t>Triple Laminate (yes / no)</t>
  </si>
  <si>
    <t>Slitting Department</t>
  </si>
  <si>
    <t>Refer To SOP 27. Operator to contact lab staff 
prior to running.  Lab to follow inspection plan 
for High COF on Liquid Packaging Structures.</t>
  </si>
  <si>
    <t>Core Requirements</t>
  </si>
  <si>
    <t>Dipped Cores / Color</t>
  </si>
  <si>
    <t>Flush Cores</t>
  </si>
  <si>
    <t>Splicing Requirements</t>
  </si>
  <si>
    <t>End Of Roll Tape</t>
  </si>
  <si>
    <t>Splice Flags</t>
  </si>
  <si>
    <t>Splice Tape</t>
  </si>
  <si>
    <t>If yes, list comments required</t>
  </si>
  <si>
    <t xml:space="preserve"> </t>
  </si>
  <si>
    <t>Core Label Notes (Yes / No)</t>
  </si>
  <si>
    <t>Packaging Requirements</t>
  </si>
  <si>
    <t>Bulk Pack Or Boxed</t>
  </si>
  <si>
    <t>Skid Size</t>
  </si>
  <si>
    <t>Rolls Per Skid</t>
  </si>
  <si>
    <t>Certificate of Analysis</t>
  </si>
  <si>
    <t>Special Instructions</t>
  </si>
  <si>
    <t>Other / Notes</t>
  </si>
  <si>
    <t>Select Yes or delete line.</t>
  </si>
  <si>
    <t>Structure / Size</t>
  </si>
  <si>
    <t>Select not centered or delete line.</t>
  </si>
  <si>
    <t>Carton Label Requirements (Yes/No)</t>
  </si>
  <si>
    <t>Do not delete - Mandatory line - Select one</t>
  </si>
  <si>
    <t>Film is subject to zipper application</t>
  </si>
  <si>
    <t>Order Specific Label Requirements</t>
  </si>
  <si>
    <t>Select Yes or delete section.</t>
  </si>
  <si>
    <t>New Machine - See Notes</t>
  </si>
  <si>
    <t>ROUTING:</t>
  </si>
  <si>
    <t>Coordinator:</t>
  </si>
  <si>
    <t>Date:</t>
  </si>
  <si>
    <t>NM-001 Alliance</t>
  </si>
  <si>
    <t>Process</t>
  </si>
  <si>
    <t>S x S</t>
  </si>
  <si>
    <t>Yes</t>
  </si>
  <si>
    <t>Inches</t>
  </si>
  <si>
    <t>Continuous</t>
  </si>
  <si>
    <t>NM-002 Bartelt</t>
  </si>
  <si>
    <t>GRAPHICS</t>
  </si>
  <si>
    <t>Cylinder:</t>
  </si>
  <si>
    <t># Across</t>
  </si>
  <si>
    <t>Special Ink:</t>
  </si>
  <si>
    <t>Metallic Ink:</t>
  </si>
  <si>
    <t>Graphics:</t>
  </si>
  <si>
    <t>Line</t>
  </si>
  <si>
    <t>Sequential</t>
  </si>
  <si>
    <t>MM</t>
  </si>
  <si>
    <t>Registered</t>
  </si>
  <si>
    <t>NM-003 Bivac</t>
  </si>
  <si>
    <t>PW2</t>
  </si>
  <si>
    <t>PC1</t>
  </si>
  <si>
    <t>PC2</t>
  </si>
  <si>
    <t>PC3</t>
  </si>
  <si>
    <t>NM-004 Bizerba</t>
  </si>
  <si>
    <t>Tol Type</t>
  </si>
  <si>
    <t>Forming</t>
  </si>
  <si>
    <t>IN</t>
  </si>
  <si>
    <t>NM-115 Bosch</t>
  </si>
  <si>
    <t>OUT</t>
  </si>
  <si>
    <t>NM-142 Bossar B-3700</t>
  </si>
  <si>
    <t>NM-169 Campbell Flow Wrapper</t>
  </si>
  <si>
    <t>NM-138 CFS EVOLUTION</t>
  </si>
  <si>
    <t>Customer Name</t>
  </si>
  <si>
    <t>Customer  #</t>
  </si>
  <si>
    <t>NM-133 CFS Powerpak NT 460</t>
  </si>
  <si>
    <t>Name for Labels</t>
  </si>
  <si>
    <t>Default Warehouse</t>
  </si>
  <si>
    <t>No</t>
  </si>
  <si>
    <t>NM-181 CFS Powerpak NT 630</t>
  </si>
  <si>
    <t>Product Line</t>
  </si>
  <si>
    <t xml:space="preserve">Sample  </t>
  </si>
  <si>
    <t>NM-005 Circle</t>
  </si>
  <si>
    <t>End Use Code</t>
  </si>
  <si>
    <t xml:space="preserve">Film subject to boiling or pasteurizing? </t>
  </si>
  <si>
    <t>NM-110 Colimatic</t>
  </si>
  <si>
    <t xml:space="preserve">Lab Comments </t>
  </si>
  <si>
    <t>Structure</t>
  </si>
  <si>
    <t>NM-116 Compact</t>
  </si>
  <si>
    <t>BDC Code</t>
  </si>
  <si>
    <t>CA#, FT# or NPQ#</t>
  </si>
  <si>
    <t>NM-117 Compact 320</t>
  </si>
  <si>
    <t>Item # Used to Quote</t>
  </si>
  <si>
    <t>NM-118 Compact 420</t>
  </si>
  <si>
    <t>**Note - If answer is no or does not apply please leave cell blank**</t>
  </si>
  <si>
    <t>Item# Being Replaced</t>
  </si>
  <si>
    <t>NM-006 Coster</t>
  </si>
  <si>
    <t>NM-007 Cott</t>
  </si>
  <si>
    <t>NM-137 CRYOVAK 2070</t>
  </si>
  <si>
    <t>Inches/MM</t>
  </si>
  <si>
    <t>NM-008 Cvp Machine</t>
  </si>
  <si>
    <t>Width</t>
  </si>
  <si>
    <t>NM-107 Dixie</t>
  </si>
  <si>
    <t>Grade</t>
  </si>
  <si>
    <t>Yes - Blue</t>
  </si>
  <si>
    <t>Black</t>
  </si>
  <si>
    <t>1 side</t>
  </si>
  <si>
    <t>NM-009 Dixie Evolution</t>
  </si>
  <si>
    <t>Seal Side</t>
  </si>
  <si>
    <t>Yes - Green</t>
  </si>
  <si>
    <t>Blue</t>
  </si>
  <si>
    <t>Both sides</t>
  </si>
  <si>
    <t>NM-010 Dixie Modular</t>
  </si>
  <si>
    <t xml:space="preserve">Single </t>
  </si>
  <si>
    <t>Core Size</t>
  </si>
  <si>
    <t>Yes - Red</t>
  </si>
  <si>
    <t>24 Printed Liquid Packaging</t>
  </si>
  <si>
    <t>NM-011 Dixie Pac 100</t>
  </si>
  <si>
    <t xml:space="preserve">Plastic Cores </t>
  </si>
  <si>
    <t>Yes - Black</t>
  </si>
  <si>
    <t>Green</t>
  </si>
  <si>
    <t>NM-012 Dixie Pac 50</t>
  </si>
  <si>
    <t xml:space="preserve">Flush Cores </t>
  </si>
  <si>
    <t>NM-013 Dixie Pac 50E</t>
  </si>
  <si>
    <t>Styrofoam Cradles</t>
  </si>
  <si>
    <t>Roll</t>
  </si>
  <si>
    <t>Red</t>
  </si>
  <si>
    <t>NM-014 Dixie Vac 2000</t>
  </si>
  <si>
    <t>Dipped Core colour</t>
  </si>
  <si>
    <t>KFT - 1000 feet</t>
  </si>
  <si>
    <t>Yellow</t>
  </si>
  <si>
    <t>NM-015 Dixie Vac 2000 E</t>
  </si>
  <si>
    <t>Machine Code</t>
  </si>
  <si>
    <t>KI - 1000 impressions</t>
  </si>
  <si>
    <t>NM-016 Dixie Vac 2700</t>
  </si>
  <si>
    <t>KSI - 1000 square inches</t>
  </si>
  <si>
    <t>NM-111 Doboy</t>
  </si>
  <si>
    <t>Order Qty UofM</t>
  </si>
  <si>
    <t>KM - 1000 meters</t>
  </si>
  <si>
    <t>16mm (Standard)</t>
  </si>
  <si>
    <t>Delta</t>
  </si>
  <si>
    <t>NM-017 Dynopak</t>
  </si>
  <si>
    <t>Qty per Roll &amp; U of M</t>
  </si>
  <si>
    <t>LB - pounds</t>
  </si>
  <si>
    <t>8mm</t>
  </si>
  <si>
    <t>NM-018 Eagle</t>
  </si>
  <si>
    <t>NM-019 Elpack Chamber Machine</t>
  </si>
  <si>
    <t># Rolls per Case</t>
  </si>
  <si>
    <t>KG - Kilograms</t>
  </si>
  <si>
    <t>10mm</t>
  </si>
  <si>
    <t>NM-135 Effytec HB-26 Duplex</t>
  </si>
  <si>
    <t>Repeat Length</t>
  </si>
  <si>
    <t>20mm</t>
  </si>
  <si>
    <t># Up</t>
  </si>
  <si>
    <t>25mm</t>
  </si>
  <si>
    <t>NM-020 Elton Pack</t>
  </si>
  <si>
    <t>32mm</t>
  </si>
  <si>
    <t>Catseye</t>
  </si>
  <si>
    <t>NM-021 Emtek</t>
  </si>
  <si>
    <t>Meters per Roll</t>
  </si>
  <si>
    <t>Double</t>
  </si>
  <si>
    <t>50mm</t>
  </si>
  <si>
    <t>NM-022 Flex-Vac 618B</t>
  </si>
  <si>
    <t>1 - (STD)</t>
  </si>
  <si>
    <t>NM-023 Flex-Vac 618C</t>
  </si>
  <si>
    <t>2 - (Less than 225mm web width)</t>
  </si>
  <si>
    <t>NM-024 Flex-Vac 618D</t>
  </si>
  <si>
    <t>NM-122 FMC</t>
  </si>
  <si>
    <t>Combo Type (SxSorSeq)</t>
  </si>
  <si>
    <t>Folded</t>
  </si>
  <si>
    <t>Plain</t>
  </si>
  <si>
    <t>NM-125 Formost</t>
  </si>
  <si>
    <t>SxS Design Run</t>
  </si>
  <si>
    <t>Printed</t>
  </si>
  <si>
    <t>NM-025 Fugi Formost</t>
  </si>
  <si>
    <t># Of Colors</t>
  </si>
  <si>
    <t>See Notes</t>
  </si>
  <si>
    <t>NM-026 General</t>
  </si>
  <si>
    <t># Of Sides</t>
  </si>
  <si>
    <t>NM-123 GN</t>
  </si>
  <si>
    <t>NM-027 Hajek</t>
  </si>
  <si>
    <t xml:space="preserve">1" </t>
  </si>
  <si>
    <t>NM-028 Hajek TA15</t>
  </si>
  <si>
    <t>Cross Hatch</t>
  </si>
  <si>
    <t>1.25" Standard</t>
  </si>
  <si>
    <t>Open</t>
  </si>
  <si>
    <t>M - Meters</t>
  </si>
  <si>
    <t>NM-113 Hamilton</t>
  </si>
  <si>
    <t>1.5"</t>
  </si>
  <si>
    <t>Closed</t>
  </si>
  <si>
    <t>NM-124 Hammerle</t>
  </si>
  <si>
    <t>Gold Tint Sealant Side</t>
  </si>
  <si>
    <t>NM-161 Hannon</t>
  </si>
  <si>
    <t>Gold Tint Substrate Side</t>
  </si>
  <si>
    <t>NM-029 Hassia</t>
  </si>
  <si>
    <t>Two Pass Print</t>
  </si>
  <si>
    <t>NM-030 Hayssen</t>
  </si>
  <si>
    <t>Design Group</t>
  </si>
  <si>
    <t>NM-031 Hayssen Rt</t>
  </si>
  <si>
    <t>Design Group Name</t>
  </si>
  <si>
    <t>NM-032 Hollymatic Liddiing Machine</t>
  </si>
  <si>
    <t>Design #</t>
  </si>
  <si>
    <t>NM-033 Hooper</t>
  </si>
  <si>
    <t>NM-034 Horizonital Form Fill&amp;Seal(H.F</t>
  </si>
  <si>
    <t>NM-121 Hudson Sharpe</t>
  </si>
  <si>
    <t xml:space="preserve">Quad Seal </t>
  </si>
  <si>
    <t>NM-154 ILPRA Formpack</t>
  </si>
  <si>
    <t>Fin Seal</t>
  </si>
  <si>
    <t>NM-035 Intact</t>
  </si>
  <si>
    <t>NM-152 Keypak</t>
  </si>
  <si>
    <t>2nd Pass Registered</t>
  </si>
  <si>
    <t>NM-036 Koch Chamber Machine</t>
  </si>
  <si>
    <t>2nd Pass Continuous</t>
  </si>
  <si>
    <t>NM-037 Langen</t>
  </si>
  <si>
    <t>For Partial Sub-Contracted Items</t>
  </si>
  <si>
    <t>NM-143 Laudenberg HFFS</t>
  </si>
  <si>
    <t>DF3 - N03 Thermoforming plain forming films</t>
  </si>
  <si>
    <t>NM-038 Lidding Machine</t>
  </si>
  <si>
    <t>DF4 - N04 Thermoforming printed forming films</t>
  </si>
  <si>
    <t>NM-106 Mahaffy&amp;Harder</t>
  </si>
  <si>
    <t>PRICE</t>
  </si>
  <si>
    <t>Quantity being ordered</t>
  </si>
  <si>
    <t>DN3 - N03 Thermoforming plain non forming films</t>
  </si>
  <si>
    <t>NM-039 Mahaffy&amp;Harder 301</t>
  </si>
  <si>
    <t>Web Width required</t>
  </si>
  <si>
    <t>DN4 - N04 Thermoforming printed non forming films</t>
  </si>
  <si>
    <t>NM-040 Mahaffy&amp;Harder 725</t>
  </si>
  <si>
    <t>NM-041 Mahaffy&amp;Harder 727</t>
  </si>
  <si>
    <t>DRR - All semi rigid rollstock;  "PET" or "PVC"</t>
  </si>
  <si>
    <t>NM-042 Mahaffy&amp;Harder 730</t>
  </si>
  <si>
    <t>DRK - All REPAK rollstock</t>
  </si>
  <si>
    <t>NM-043 Mahaffy&amp;Harder 742</t>
  </si>
  <si>
    <t>PDA Use Only</t>
  </si>
  <si>
    <t>RTG</t>
  </si>
  <si>
    <t>BOM</t>
  </si>
  <si>
    <t>BWT</t>
  </si>
  <si>
    <t>NM-044 Mahaffy&amp;Harder 800</t>
  </si>
  <si>
    <t>NM-045 Mahaffy&amp;Harder 902</t>
  </si>
  <si>
    <t>Item number</t>
  </si>
  <si>
    <t>NM-046 Matrix</t>
  </si>
  <si>
    <t>NM-159 Mecaplastic FS930</t>
  </si>
  <si>
    <t>DH3 - Horizontal plain non dairy rollstock; ES or OPA: Not cheese</t>
  </si>
  <si>
    <t>NM-134 Medkeff</t>
  </si>
  <si>
    <t xml:space="preserve">DH4 - Horizontal printed non dairy rollstock; ES or OPA ; Not cheese </t>
  </si>
  <si>
    <t>NM-174 Modern Pouch Machine</t>
  </si>
  <si>
    <t>NM-047 Mondini Lidding Machine</t>
  </si>
  <si>
    <t>NM-104 Multivac</t>
  </si>
  <si>
    <t>DV3 - Vertical plain non dairy rollstock: Not cheese and structure name includes "HS"</t>
  </si>
  <si>
    <t>NM-048 Multivac 855D</t>
  </si>
  <si>
    <t>DV4 - Vertical printed non dairy rollstock: Not cheese and structure name includes "HS"</t>
  </si>
  <si>
    <t>NM-049 Multivac 855E</t>
  </si>
  <si>
    <t>NM-050 Multivac AG8</t>
  </si>
  <si>
    <t>NM-051 Multivac AG800</t>
  </si>
  <si>
    <t>NM-052 Multivac CD 6000</t>
  </si>
  <si>
    <t>DQ4 - N24 Liquid printed rollstock</t>
  </si>
  <si>
    <t>NM-164 Multivac Darfresh</t>
  </si>
  <si>
    <t>NM-053 Multivac M850D</t>
  </si>
  <si>
    <t>NM-054 Multivac M855</t>
  </si>
  <si>
    <t>NM-055 Multivac M860</t>
  </si>
  <si>
    <t>NM-163 Multivac R145</t>
  </si>
  <si>
    <t>NM-056 Multivac R230</t>
  </si>
  <si>
    <t>NM-128 Multivac R240</t>
  </si>
  <si>
    <t>NM-175 Multivac R265</t>
  </si>
  <si>
    <t>NM-057 Multivac R330</t>
  </si>
  <si>
    <t>NM-058 Multivac R5100</t>
  </si>
  <si>
    <t>NM-059 Multivac R5200</t>
  </si>
  <si>
    <t>NM-060 Multivac R530</t>
  </si>
  <si>
    <t>NM-061 Multivac R70</t>
  </si>
  <si>
    <t>NM-062 Multivac R7000</t>
  </si>
  <si>
    <t>NM-155 Multivac R80</t>
  </si>
  <si>
    <t>NM-166 Multivac S7000</t>
  </si>
  <si>
    <t>NM-000 Not Available</t>
  </si>
  <si>
    <t>NM-151 Omori MS-2500-C</t>
  </si>
  <si>
    <t>NM-063 Onpack</t>
  </si>
  <si>
    <t>NM-141 Oric R-20 rotary tray sealer</t>
  </si>
  <si>
    <t>NM-114 Osgood Industries</t>
  </si>
  <si>
    <t>NM-158 Pack Ace/Model ST-3000</t>
  </si>
  <si>
    <t>NM-162 Packline Machine Type</t>
  </si>
  <si>
    <t>NM-167 Packline Tray Machine</t>
  </si>
  <si>
    <t>NM-139 Packmatic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</si>
  <si>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</si>
  <si>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</si>
  <si>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</si>
  <si>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</si>
  <si>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</si>
  <si>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</si>
  <si>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NM-132 Powerpak 620</t>
  </si>
  <si>
    <t>NM-067 Prime</t>
  </si>
  <si>
    <t>NM-068 Prodopack</t>
  </si>
  <si>
    <t>NM-172 Promark VT400 Tray Sealer</t>
  </si>
  <si>
    <t>NM-069 Rapid Pak</t>
  </si>
  <si>
    <t>NM-168 Redeepac 520 VFFS</t>
  </si>
  <si>
    <t>NM-120 Repak</t>
  </si>
  <si>
    <t>NM-153 Repak RE15</t>
  </si>
  <si>
    <t>NM-176 REPAK RE20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</si>
  <si>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</si>
  <si>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</si>
  <si>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</si>
  <si>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</si>
  <si>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</si>
  <si>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</si>
  <si>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</si>
  <si>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</si>
  <si>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</si>
  <si>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</si>
  <si>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</si>
  <si>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</si>
  <si>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</si>
  <si>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</si>
  <si>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</si>
  <si>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</si>
  <si>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</si>
  <si>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</si>
  <si>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</si>
  <si>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</si>
  <si>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</si>
  <si>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</si>
  <si>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</si>
  <si>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</si>
  <si>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</si>
  <si>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</si>
  <si>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</si>
  <si>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</si>
  <si>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</si>
  <si>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</si>
  <si>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</si>
  <si>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</si>
  <si>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</si>
  <si>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</si>
  <si>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</si>
  <si>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</si>
  <si>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</si>
  <si>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</si>
  <si>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NM-095 Ultima Hayseen</t>
  </si>
  <si>
    <t>NM-150 Unifill</t>
  </si>
  <si>
    <t>NM-096 Vacuum Chamber Machines</t>
  </si>
  <si>
    <t>NM-146 Vanguard VXK -100AP VFFS</t>
  </si>
  <si>
    <t>NM-147 Vanguard VXK -45AP VFFS</t>
  </si>
  <si>
    <t>NM-097 VC999</t>
  </si>
  <si>
    <t>NM-109 Veripak</t>
  </si>
  <si>
    <t>NM-148 Vertex 1150</t>
  </si>
  <si>
    <t>NM-098 Vertical Form Fill&amp;Seal(V.F.F.</t>
  </si>
  <si>
    <t>NM-156 Vertrod Impulse 48PCS</t>
  </si>
  <si>
    <t>NM-178 Visionpak</t>
  </si>
  <si>
    <t>NM-099 VS44 Cryovac</t>
  </si>
  <si>
    <t>NM-145 Weighpack XPdius 1200</t>
  </si>
  <si>
    <t>NM-182 Weightpack Vertec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</si>
  <si>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</si>
  <si>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</si>
  <si>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</si>
  <si>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</si>
  <si>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</si>
  <si>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</si>
  <si>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</si>
  <si>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</si>
  <si>
    <t>MCP</t>
  </si>
  <si>
    <t>ITEM REQUEST FORM - 24 PRINTED LIQUID PACKAGING</t>
  </si>
  <si>
    <t>24 - Laser</t>
  </si>
  <si>
    <t>NW2 rolls to be laser scored internally.</t>
  </si>
  <si>
    <t>Laser Slitting</t>
  </si>
  <si>
    <t xml:space="preserve"> microns</t>
  </si>
  <si>
    <t>Score side</t>
  </si>
  <si>
    <t>Scoring position</t>
  </si>
  <si>
    <t>See laser scoring diagram below.</t>
  </si>
  <si>
    <t>Slitting notes</t>
  </si>
  <si>
    <t>Lab QC:
Operator to contact lab staff to test slit rolls.
Lab staff to document results on Laser
Scoring Check Sheet.</t>
  </si>
  <si>
    <t>Number of scores per slit roll</t>
  </si>
  <si>
    <t>Distance from slit edge</t>
  </si>
  <si>
    <t>Web Cross Section</t>
  </si>
  <si>
    <t>To be added by CRC</t>
  </si>
  <si>
    <t>Laser Scoring Diagram</t>
  </si>
  <si>
    <t>to be added by CRC</t>
  </si>
  <si>
    <t>Printed Item Number</t>
  </si>
  <si>
    <t>Finished Goods Item</t>
  </si>
  <si>
    <t>Line or Process</t>
  </si>
  <si>
    <t>Print Work sheet</t>
  </si>
  <si>
    <t>colors</t>
  </si>
  <si>
    <t>name of color</t>
  </si>
  <si>
    <t>vlookup coverage</t>
  </si>
  <si>
    <t>vlookup group</t>
  </si>
  <si>
    <t>none</t>
  </si>
  <si>
    <t xml:space="preserve">Coverage </t>
  </si>
  <si>
    <t>Check</t>
  </si>
  <si>
    <t>Ink 1</t>
  </si>
  <si>
    <t>Ink 2</t>
  </si>
  <si>
    <t>Ink 3</t>
  </si>
  <si>
    <t>Ink 4</t>
  </si>
  <si>
    <t>Ink 5</t>
  </si>
  <si>
    <t>Other</t>
  </si>
  <si>
    <t>Update Ink Source code</t>
  </si>
  <si>
    <t>BWT Calc</t>
  </si>
  <si>
    <t>Costing</t>
  </si>
  <si>
    <t>AUOM</t>
  </si>
  <si>
    <t>MCP Blue</t>
  </si>
  <si>
    <t>MCP Green</t>
  </si>
  <si>
    <t>COVERAGE</t>
  </si>
  <si>
    <t>CATEGORY</t>
  </si>
  <si>
    <t>white</t>
  </si>
  <si>
    <t>black 4</t>
  </si>
  <si>
    <t>grey</t>
  </si>
  <si>
    <t>beige</t>
  </si>
  <si>
    <t>brown</t>
  </si>
  <si>
    <t>burgundy</t>
  </si>
  <si>
    <t>Orange</t>
  </si>
  <si>
    <t>pink</t>
  </si>
  <si>
    <t>purple</t>
  </si>
  <si>
    <t>Tan</t>
  </si>
  <si>
    <t>Gold 4</t>
  </si>
  <si>
    <t>gold tint</t>
  </si>
  <si>
    <t>silver 4</t>
  </si>
  <si>
    <t>Yellow 4</t>
  </si>
  <si>
    <t>Sandwich Print</t>
  </si>
  <si>
    <t>Bulk Pack</t>
  </si>
  <si>
    <t>Boxed</t>
  </si>
  <si>
    <t>Sample</t>
  </si>
  <si>
    <t>Bulk Pack / Boxed</t>
  </si>
  <si>
    <t>Sub-Contractor</t>
  </si>
  <si>
    <t>Sub-Contractor's cost</t>
  </si>
  <si>
    <t>Subcontracting -Printed Rollstock</t>
  </si>
  <si>
    <t>NW2 rolls will be sent to an external supplier.</t>
  </si>
  <si>
    <t>Printing notes:</t>
  </si>
  <si>
    <t>Carton Label Requirements (Yes / No)</t>
  </si>
  <si>
    <t>Supplier Information</t>
  </si>
  <si>
    <r>
      <t xml:space="preserve">Innolok zipper (style 299)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 wide
to be installed in the center of web by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.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 to place the zipper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
below the eyespot.
Finished roll to be a print direction #2.
Maximum roll OD to be </t>
    </r>
    <r>
      <rPr>
        <b/>
        <sz val="12"/>
        <color indexed="10"/>
        <rFont val="Arial"/>
        <family val="2"/>
      </rPr>
      <t>XX</t>
    </r>
    <r>
      <rPr>
        <b/>
        <sz val="12"/>
        <rFont val="Arial"/>
        <family val="2"/>
      </rPr>
      <t xml:space="preserve"> inches.</t>
    </r>
  </si>
  <si>
    <t>Roll Layout</t>
  </si>
  <si>
    <t>Customer Name Override</t>
  </si>
  <si>
    <t>Customer Specific</t>
  </si>
  <si>
    <t>Structure Specific</t>
  </si>
  <si>
    <t>Refer to SOP 42.</t>
  </si>
  <si>
    <t>Specialties (Specify)</t>
  </si>
  <si>
    <t>COM - Completion of Marketing Information</t>
  </si>
  <si>
    <t>PDA - Set up Item number</t>
  </si>
  <si>
    <t>COM - OIS005:Connect Item/Item Description/Item Specific Labels</t>
  </si>
  <si>
    <t>PT1</t>
  </si>
  <si>
    <t>Rollstock Information</t>
  </si>
  <si>
    <t>Print Information</t>
  </si>
  <si>
    <t>NM-187 Oystar</t>
  </si>
  <si>
    <t>NM-189 Reiser</t>
  </si>
  <si>
    <t>NM-188 Southern Packaging Machine</t>
  </si>
  <si>
    <t>NM-186 Southern Pkg Mach - Power Pch</t>
  </si>
  <si>
    <t>NM-184 Titan Skin Pak Machine</t>
  </si>
  <si>
    <t>NM-185 Variovac Optimus</t>
  </si>
  <si>
    <t>NM-160 Viking - E250</t>
  </si>
  <si>
    <t>Mandatory - Select One on Item Request</t>
  </si>
  <si>
    <t>COM - Add Item Number to Print Checklist File Name</t>
  </si>
  <si>
    <t># of Solid Cylinders</t>
  </si>
  <si>
    <t>Less Than 225mm ?</t>
  </si>
  <si>
    <t>Eye Spot Only ?</t>
  </si>
  <si>
    <t>Metallic Inks ?</t>
  </si>
  <si>
    <t>NM-192 CFS Vertical SX400</t>
  </si>
  <si>
    <t>Non Forming</t>
  </si>
  <si>
    <t>Operator to notify material handler that goods
are to be moved to the finished goods
staging area by applying yellow “awareness”
sticker on the outside of each pallet.</t>
  </si>
  <si>
    <r>
      <t xml:space="preserve">Slit rolls at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m.
Must use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 cradles.
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layer of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rolls.  Rolls to be strapped to
pallet and each other.
Rolls to be sent to subcontractor as print
direction #1.
Operator to notify material handler that goods
are to be moved to the finished goods
staging area by applying yellow “awareness”
sticker on the outside of each pallet.</t>
    </r>
  </si>
  <si>
    <t>NM-196 JDS Vertical</t>
  </si>
  <si>
    <t>Scoring depth tolerance</t>
  </si>
  <si>
    <t>Scoring depth target</t>
  </si>
  <si>
    <t>NM-191 Artypak - vertical</t>
  </si>
  <si>
    <t>NM-194 Dangan III - Liquid packaging</t>
  </si>
  <si>
    <t>NM-190 GEA SmartPacker SX400-vertical</t>
  </si>
  <si>
    <t>NM-195 ILAPAK - Horizontal</t>
  </si>
  <si>
    <t>NM-197 Ilapak Horizontal</t>
  </si>
  <si>
    <t>NM-199 JNJ Machine</t>
  </si>
  <si>
    <t>NM-193 Multivac R245</t>
  </si>
  <si>
    <t>NM-198 Pacmac 9500</t>
  </si>
  <si>
    <t>PW3</t>
  </si>
  <si>
    <t>NM-211 Kartridge Pak</t>
  </si>
  <si>
    <t>NM-220 Aranow Aratwin-5</t>
  </si>
  <si>
    <t>NM-217 ET-55MM1GF Linear Tray Sealer</t>
  </si>
  <si>
    <t>NM-203 IDX Heat Seal Machine</t>
  </si>
  <si>
    <t>NM-213 Kawanishi Tray Sealer</t>
  </si>
  <si>
    <t>NM-204 Mecapack</t>
  </si>
  <si>
    <t>NM-210 Multivac R100</t>
  </si>
  <si>
    <t>NM-165 Multivac R140</t>
  </si>
  <si>
    <t>NM-136 Multivac T200</t>
  </si>
  <si>
    <t>NM-209 Multivac T300</t>
  </si>
  <si>
    <t>NM-207 Orics tray line</t>
  </si>
  <si>
    <t>NM-200 OSSID 8000S</t>
  </si>
  <si>
    <t>NM-206 RA Jones Chubmaker</t>
  </si>
  <si>
    <t>NM-212 Rhino Tray Sealer</t>
  </si>
  <si>
    <t>NM-218 Sogelco Matic</t>
  </si>
  <si>
    <t>NM-205 ULMA TFS 300</t>
  </si>
  <si>
    <t>NM-219 Variovac Multipower</t>
  </si>
  <si>
    <t>NM-215 Vertobagger Tiger Shark</t>
  </si>
  <si>
    <t>NM-202 VisonPak CP Pack 400</t>
  </si>
  <si>
    <t>NM-214 Ilapak Flow Wrapper</t>
  </si>
  <si>
    <t>NM-221 Multivac R105</t>
  </si>
  <si>
    <t>NM-208 Multivac R535</t>
  </si>
  <si>
    <t>NM-201 Powerpak 470</t>
  </si>
  <si>
    <t>NM-216 VAI Vertical Packaging Machine</t>
  </si>
  <si>
    <t>NM-223 ATS SPIx2 Straight LineMachine</t>
  </si>
  <si>
    <t>NM-222 Variovac Primus III</t>
  </si>
  <si>
    <t>NM-224 White Eagle VFFS</t>
  </si>
  <si>
    <t>Misc.</t>
  </si>
  <si>
    <t>Type of Lips</t>
  </si>
  <si>
    <t>Tear Notch</t>
  </si>
  <si>
    <t>Combo</t>
  </si>
  <si>
    <t>Dipped Cores</t>
  </si>
  <si>
    <t>BDC Codes - Plain Rollstock</t>
  </si>
  <si>
    <t>Reinforced</t>
  </si>
  <si>
    <t>Yes - Nick</t>
  </si>
  <si>
    <t>Yes - Notch</t>
  </si>
  <si>
    <t>Type of Colors</t>
  </si>
  <si>
    <t>Sealant</t>
  </si>
  <si>
    <t>Lip Sizes</t>
  </si>
  <si>
    <t>Zipper Type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</si>
  <si>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</si>
  <si>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</si>
  <si>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 xml:space="preserve">Standard </t>
  </si>
  <si>
    <t xml:space="preserve">Offset </t>
  </si>
  <si>
    <t>Core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</si>
  <si>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</si>
  <si>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 xml:space="preserve">Double </t>
  </si>
  <si>
    <t xml:space="preserve">Velcro </t>
  </si>
  <si>
    <t>Type of print</t>
  </si>
  <si>
    <t>BDC Codes - Printed Rollstock</t>
  </si>
  <si>
    <t>High temperature EL-Plast H13</t>
  </si>
  <si>
    <t>EST Colors</t>
  </si>
  <si>
    <t xml:space="preserve">TD Zipper - Clear </t>
  </si>
  <si>
    <t>Surface Print</t>
  </si>
  <si>
    <t>Innoloc - Subcontract only</t>
  </si>
  <si>
    <t xml:space="preserve">Yes </t>
  </si>
  <si>
    <t>Zipper Header Width</t>
  </si>
  <si>
    <t>2 pass print info</t>
  </si>
  <si>
    <t>No - Standard</t>
  </si>
  <si>
    <t>Qty Roll &amp; UofM</t>
  </si>
  <si>
    <t>Header Seal Sizes</t>
  </si>
  <si>
    <t>3/4"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</si>
  <si>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</si>
  <si>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Bulk Pack/Boxed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</si>
  <si>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</si>
  <si>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1.75"</t>
  </si>
  <si>
    <t>BDC Codes - Resale</t>
  </si>
  <si>
    <t xml:space="preserve">2" </t>
  </si>
  <si>
    <t>DRS - N07 or N08 Resale rollstock except for semi rigid PET/PVC structures or REPAK</t>
  </si>
  <si>
    <t xml:space="preserve">2.5" </t>
  </si>
  <si>
    <t># rolls per case</t>
  </si>
  <si>
    <t>2.75"</t>
  </si>
  <si>
    <t xml:space="preserve">4" </t>
  </si>
  <si>
    <t>HH Types</t>
  </si>
  <si>
    <t>Zipper Open/Closed</t>
  </si>
  <si>
    <t xml:space="preserve">Round </t>
  </si>
  <si>
    <t>Gusset Types</t>
  </si>
  <si>
    <t>HH Sizes</t>
  </si>
  <si>
    <t>1/4" (Standard)</t>
  </si>
  <si>
    <t>Separate (indicate structure below)</t>
  </si>
  <si>
    <t>3/8"</t>
  </si>
  <si>
    <t>1/2"</t>
  </si>
  <si>
    <t>Types of Side Gussets</t>
  </si>
  <si>
    <t>5/16"</t>
  </si>
  <si>
    <t>If not round delete MO  line</t>
  </si>
  <si>
    <t>Gussett Plain/printed</t>
  </si>
  <si>
    <t>End Use Codes</t>
  </si>
  <si>
    <t>Printing Specific</t>
  </si>
  <si>
    <t>Solid Print</t>
  </si>
  <si>
    <t>Printed Sealant Side</t>
  </si>
  <si>
    <t>Printed Substrate Side</t>
  </si>
  <si>
    <t>2 Pass Print</t>
  </si>
  <si>
    <t>SOP 27 - Standard</t>
  </si>
  <si>
    <t>Ink 6</t>
  </si>
  <si>
    <t>OVP</t>
  </si>
  <si>
    <t>MCP Orange</t>
  </si>
  <si>
    <t>Cyan</t>
  </si>
  <si>
    <t>Magenta</t>
  </si>
  <si>
    <t>Bright Silver</t>
  </si>
  <si>
    <t>Brilliant Silver</t>
  </si>
  <si>
    <t>NM-228 Aurum Process Technology - Sea</t>
  </si>
  <si>
    <t>NM-229 Control GMC Tray Line</t>
  </si>
  <si>
    <t>NM-231 CW450 HFFS</t>
  </si>
  <si>
    <t>NM-233 GEA Powerpak RT</t>
  </si>
  <si>
    <t>NM-232 IX Manu - D2457</t>
  </si>
  <si>
    <t>NM-227 M-Tek VFFS</t>
  </si>
  <si>
    <t>NM-226 Newspark Tray Machine</t>
  </si>
  <si>
    <t>NM-234 Pack Line NBM-3 Rotary Cup Mac</t>
  </si>
  <si>
    <t>NM-225 Powerpak 520</t>
  </si>
  <si>
    <t>NM-235 Propack Thermoformer</t>
  </si>
  <si>
    <t>NM-230 Proseal GTO</t>
  </si>
  <si>
    <t>Boxed Only</t>
  </si>
  <si>
    <t>Primary</t>
  </si>
  <si>
    <t>Alternate</t>
  </si>
  <si>
    <t>Carton</t>
  </si>
  <si>
    <t>Min OD</t>
  </si>
  <si>
    <t>Max OD</t>
  </si>
  <si>
    <t>Pallet</t>
  </si>
  <si>
    <t>Rolls / Layer</t>
  </si>
  <si>
    <t>RX1</t>
  </si>
  <si>
    <t>48x40</t>
  </si>
  <si>
    <t>40x40</t>
  </si>
  <si>
    <t>RX2</t>
  </si>
  <si>
    <t>44x44</t>
  </si>
  <si>
    <t>48x44 (Wetoska)</t>
  </si>
  <si>
    <t>RX3</t>
  </si>
  <si>
    <t>48x31</t>
  </si>
  <si>
    <t>RX4</t>
  </si>
  <si>
    <t>48x40 (Wetoska)</t>
  </si>
  <si>
    <t>core OD</t>
  </si>
  <si>
    <t>Height Range (mm)</t>
  </si>
  <si>
    <t># Layers</t>
  </si>
  <si>
    <t>greater than
500mm OD
should be
bulk pack</t>
  </si>
  <si>
    <t>roll OD</t>
  </si>
  <si>
    <t>width</t>
  </si>
  <si>
    <t>thick</t>
  </si>
  <si>
    <t>meters</t>
  </si>
  <si>
    <t>Rolls/layer</t>
  </si>
  <si>
    <t>#Layers</t>
  </si>
  <si>
    <t>Rolls per skid</t>
  </si>
  <si>
    <t>Enter this
amount
in Movex</t>
  </si>
  <si>
    <t>Bulk Pack Only</t>
  </si>
  <si>
    <t>bulk pack max 550mm OD
otherwise horizontal</t>
  </si>
  <si>
    <t xml:space="preserve">40x40 </t>
  </si>
  <si>
    <t>core</t>
  </si>
  <si>
    <t>Thickness</t>
  </si>
  <si>
    <t>Rolls/Skid</t>
  </si>
  <si>
    <t>NM-243 Amore Horizontal Flow Wrapper</t>
  </si>
  <si>
    <t>NM-236 BOHUI - Vertical BH-620</t>
  </si>
  <si>
    <t>NM-244 Ilapak - Vertical</t>
  </si>
  <si>
    <t>NM-242 Ilpra Tray Machine</t>
  </si>
  <si>
    <t>NM-237 J&amp;J Automation 101 HFFS</t>
  </si>
  <si>
    <t>NM-238 Japak tray sealing machine</t>
  </si>
  <si>
    <t>NM-239 Multivac T200</t>
  </si>
  <si>
    <t>NM-241 Multivan R565</t>
  </si>
  <si>
    <t>NM-245 Scandivac APM 2500</t>
  </si>
  <si>
    <t>NM-240 World Cup 8-80 Rotary</t>
  </si>
  <si>
    <t>MO Comment Specific Templates - Table of Contents &amp; Hyperlinks</t>
  </si>
  <si>
    <t>MO Comment Issue Date:</t>
  </si>
  <si>
    <t>Revision Date:</t>
  </si>
  <si>
    <t>NM-246 Cavanna Flow Wrapper</t>
  </si>
  <si>
    <t>NM-254 GEA Powerpack 620</t>
  </si>
  <si>
    <t>NM-247 Harpak Horizontal</t>
  </si>
  <si>
    <t>NM-248 Ilapak horizontal pouch machin</t>
  </si>
  <si>
    <t>NM-249 IMA Fillshape horizontal pouch</t>
  </si>
  <si>
    <t>NM-252 Koch tray machine</t>
  </si>
  <si>
    <t>NM-253 Nippon Polystar EG1 Flow Wrapp</t>
  </si>
  <si>
    <t>NM-250 Powerpak NT 490</t>
  </si>
  <si>
    <t>NM-251 Repak RE25</t>
  </si>
  <si>
    <t>NM-255 Weighpack Sleek Wrapper 50</t>
  </si>
  <si>
    <t>Degassing Valve</t>
  </si>
  <si>
    <t>K Seal</t>
  </si>
  <si>
    <t>Tack Seal</t>
  </si>
  <si>
    <t>Top</t>
  </si>
  <si>
    <t>Bottom</t>
  </si>
  <si>
    <t>Top &amp; Bottom</t>
  </si>
  <si>
    <t>NM-256 - Flexvac 618A</t>
  </si>
  <si>
    <t>ZP0106 - Standard</t>
  </si>
  <si>
    <t>ZP0128 - Standard - Alternate</t>
  </si>
  <si>
    <t>ZP0139 - Offset - Primary</t>
  </si>
  <si>
    <t>ZP0108 - Offset - Alternate</t>
  </si>
  <si>
    <t>ZP0138 - Double Offset</t>
  </si>
  <si>
    <t>ZP0130 - TD</t>
  </si>
  <si>
    <t>ZP0146 - Triple TD</t>
  </si>
  <si>
    <t xml:space="preserve">ZP0126 -Double Zipper </t>
  </si>
  <si>
    <t>ZP0139 - HPP</t>
  </si>
  <si>
    <t>ZP0142 - HighTemp</t>
  </si>
  <si>
    <t>Supplied by Subcontractor</t>
  </si>
  <si>
    <t>Subcontractor - Inno-lok</t>
  </si>
  <si>
    <t>Subcontractor - ZIP360</t>
  </si>
  <si>
    <t>Subcontractor - Bag Top</t>
  </si>
  <si>
    <t xml:space="preserve">Process, Line or MCP </t>
  </si>
  <si>
    <t>HD Ink</t>
  </si>
  <si>
    <t>Haptic Ink</t>
  </si>
  <si>
    <t>Graphics PO#</t>
  </si>
  <si>
    <t>Laser Score</t>
  </si>
  <si>
    <t>Rounded Corners</t>
  </si>
  <si>
    <t>Perf Line</t>
  </si>
  <si>
    <t>Rounded Corners (Btm)</t>
  </si>
  <si>
    <t>Laser Score - Front Only</t>
  </si>
  <si>
    <t>Rounded  Corners (Top)</t>
  </si>
  <si>
    <t>Laser Score - Back Only</t>
  </si>
  <si>
    <t>Rounded Corners (Top &amp; Btm)</t>
  </si>
  <si>
    <t>Laser Score - Both Front &amp; Back</t>
  </si>
  <si>
    <t>Corner Cut</t>
  </si>
  <si>
    <t>Operator to contact lab staff prior to running to 
advise Certificate of Analysis required.</t>
  </si>
  <si>
    <t>Certificate of Conformance</t>
  </si>
  <si>
    <t>Operator to contact lab staff prior to running
to advise COC (Certificate of Conformance) is
required. Do not provide samples.</t>
  </si>
  <si>
    <t>2nd Design# (2 pass print)</t>
  </si>
  <si>
    <t>Grade (Non Forming or Forming)</t>
  </si>
  <si>
    <t>Laser Scored (# of Sides)</t>
  </si>
  <si>
    <t>Sub-Con required waste %</t>
  </si>
  <si>
    <t>Issue Date: 28-Apr-04 Revision No.: 37 Revision Date: 6-Jun-17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</si>
</sst>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color indexed="4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8.5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sz val="10"/>
      <color indexed="8"/>
      <name val="Arial"/>
      <family val="2"/>
      <charset val="1"/>
    </font>
    <font>
      <b/>
      <sz val="12"/>
      <color indexed="10"/>
      <name val="Arial"/>
      <family val="2"/>
    </font>
    <font>
      <b/>
      <sz val="7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12"/>
      <color indexed="8"/>
      <name val="Arial"/>
      <family val="2"/>
    </font>
    <font>
      <b/>
      <u/>
      <sz val="10"/>
      <color indexed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" fillId="0" borderId="0"/>
  </cellStyleXfs>
  <cellXfs count="252">
    <xf numFmtId="0" fontId="0" fillId="0" borderId="0" xfId="0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horizontal="left" vertical="top" wrapText="1"/>
    </xf>
    <xf numFmtId="49" fontId="4" fillId="0" borderId="0" xfId="0" applyNumberFormat="1" applyFont="1" applyAlignment="1"/>
    <xf numFmtId="49" fontId="4" fillId="0" borderId="0" xfId="0" applyNumberFormat="1" applyFont="1" applyAlignment="1">
      <alignment horizontal="left" vertical="top"/>
    </xf>
    <xf numFmtId="49" fontId="5" fillId="0" borderId="0" xfId="0" applyNumberFormat="1" applyFont="1" applyAlignment="1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6" fillId="0" borderId="0" xfId="0" applyNumberFormat="1" applyFont="1"/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left"/>
    </xf>
    <xf numFmtId="49" fontId="5" fillId="0" borderId="0" xfId="0" applyNumberFormat="1" applyFont="1"/>
    <xf numFmtId="0" fontId="6" fillId="0" borderId="0" xfId="0" applyNumberFormat="1" applyFont="1" applyAlignment="1"/>
    <xf numFmtId="0" fontId="0" fillId="0" borderId="0" xfId="0" applyNumberFormat="1"/>
    <xf numFmtId="0" fontId="4" fillId="0" borderId="0" xfId="0" applyNumberFormat="1" applyFont="1" applyAlignment="1">
      <alignment horizontal="left"/>
    </xf>
    <xf numFmtId="15" fontId="9" fillId="0" borderId="1" xfId="0" applyNumberFormat="1" applyFont="1" applyBorder="1" applyAlignment="1" applyProtection="1">
      <alignment horizontal="center"/>
      <protection locked="0"/>
    </xf>
    <xf numFmtId="49" fontId="9" fillId="0" borderId="0" xfId="0" applyNumberFormat="1" applyFont="1" applyBorder="1" applyAlignment="1" applyProtection="1">
      <alignment horizontal="center"/>
    </xf>
    <xf numFmtId="0" fontId="9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12" fillId="0" borderId="0" xfId="0" applyFo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Border="1" applyAlignment="1" applyProtection="1">
      <alignment horizontal="right"/>
    </xf>
    <xf numFmtId="0" fontId="9" fillId="0" borderId="0" xfId="0" applyFont="1" applyProtection="1"/>
    <xf numFmtId="0" fontId="0" fillId="0" borderId="0" xfId="0" applyAlignment="1" applyProtection="1">
      <alignment horizontal="right"/>
    </xf>
    <xf numFmtId="0" fontId="14" fillId="0" borderId="0" xfId="0" applyFont="1" applyAlignment="1" applyProtection="1">
      <alignment horizontal="right"/>
    </xf>
    <xf numFmtId="0" fontId="0" fillId="0" borderId="0" xfId="0" applyBorder="1" applyProtection="1"/>
    <xf numFmtId="0" fontId="9" fillId="0" borderId="0" xfId="0" applyFont="1" applyFill="1" applyProtection="1"/>
    <xf numFmtId="0" fontId="0" fillId="0" borderId="0" xfId="0" applyFill="1" applyProtection="1"/>
    <xf numFmtId="0" fontId="16" fillId="0" borderId="0" xfId="0" applyFont="1" applyProtection="1"/>
    <xf numFmtId="0" fontId="16" fillId="0" borderId="0" xfId="0" applyFont="1" applyBorder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Fill="1" applyProtection="1"/>
    <xf numFmtId="0" fontId="2" fillId="0" borderId="0" xfId="0" applyFont="1" applyProtection="1"/>
    <xf numFmtId="0" fontId="9" fillId="0" borderId="0" xfId="0" applyFont="1" applyBorder="1" applyAlignment="1" applyProtection="1">
      <alignment horizontal="left"/>
    </xf>
    <xf numFmtId="0" fontId="9" fillId="0" borderId="3" xfId="0" applyFont="1" applyBorder="1" applyAlignment="1" applyProtection="1">
      <alignment horizontal="left"/>
    </xf>
    <xf numFmtId="0" fontId="0" fillId="0" borderId="3" xfId="0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15" fillId="0" borderId="0" xfId="0" applyFont="1" applyProtection="1"/>
    <xf numFmtId="0" fontId="2" fillId="0" borderId="0" xfId="0" applyFont="1" applyBorder="1" applyAlignment="1" applyProtection="1"/>
    <xf numFmtId="0" fontId="0" fillId="0" borderId="0" xfId="0" applyBorder="1" applyAlignment="1" applyProtection="1"/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9" fillId="0" borderId="0" xfId="0" applyFont="1" applyFill="1" applyBorder="1" applyAlignment="1" applyProtection="1">
      <alignment horizontal="left"/>
    </xf>
    <xf numFmtId="0" fontId="4" fillId="0" borderId="0" xfId="0" applyNumberFormat="1" applyFont="1" applyAlignment="1">
      <alignment horizontal="left" vertical="top" wrapText="1"/>
    </xf>
    <xf numFmtId="0" fontId="0" fillId="0" borderId="0" xfId="0" applyNumberFormat="1" applyAlignment="1"/>
    <xf numFmtId="0" fontId="5" fillId="0" borderId="0" xfId="0" applyNumberFormat="1" applyFont="1" applyAlignment="1"/>
    <xf numFmtId="0" fontId="4" fillId="0" borderId="0" xfId="0" applyNumberFormat="1" applyFont="1" applyAlignment="1"/>
    <xf numFmtId="0" fontId="21" fillId="0" borderId="0" xfId="0" applyNumberFormat="1" applyFont="1" applyAlignment="1">
      <alignment horizontal="center"/>
    </xf>
    <xf numFmtId="0" fontId="5" fillId="0" borderId="0" xfId="0" applyNumberFormat="1" applyFont="1"/>
    <xf numFmtId="0" fontId="0" fillId="0" borderId="0" xfId="0" applyFill="1"/>
    <xf numFmtId="0" fontId="0" fillId="0" borderId="4" xfId="0" applyBorder="1"/>
    <xf numFmtId="0" fontId="0" fillId="0" borderId="0" xfId="0" applyBorder="1"/>
    <xf numFmtId="0" fontId="0" fillId="0" borderId="4" xfId="0" applyFill="1" applyBorder="1"/>
    <xf numFmtId="0" fontId="0" fillId="0" borderId="1" xfId="0" applyBorder="1"/>
    <xf numFmtId="0" fontId="22" fillId="2" borderId="0" xfId="0" applyFont="1" applyFill="1" applyAlignment="1" applyProtection="1">
      <alignment horizontal="left" vertical="top"/>
      <protection locked="0"/>
    </xf>
    <xf numFmtId="0" fontId="0" fillId="3" borderId="0" xfId="0" applyFill="1"/>
    <xf numFmtId="0" fontId="2" fillId="0" borderId="0" xfId="0" applyFont="1" applyAlignment="1" applyProtection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/>
    </xf>
    <xf numFmtId="49" fontId="3" fillId="0" borderId="0" xfId="0" applyNumberFormat="1" applyFont="1"/>
    <xf numFmtId="49" fontId="20" fillId="0" borderId="0" xfId="0" applyNumberFormat="1" applyFont="1" applyAlignment="1">
      <alignment horizontal="left"/>
    </xf>
    <xf numFmtId="49" fontId="5" fillId="0" borderId="0" xfId="0" applyNumberFormat="1" applyFont="1" applyFill="1" applyAlignment="1">
      <alignment wrapText="1"/>
    </xf>
    <xf numFmtId="0" fontId="0" fillId="0" borderId="0" xfId="0" applyAlignment="1" applyProtection="1"/>
    <xf numFmtId="49" fontId="9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9" fillId="0" borderId="2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applyAlignment="1">
      <alignment horizontal="center"/>
    </xf>
    <xf numFmtId="0" fontId="0" fillId="0" borderId="3" xfId="0" applyBorder="1" applyAlignment="1" applyProtection="1"/>
    <xf numFmtId="0" fontId="9" fillId="0" borderId="1" xfId="0" applyNumberFormat="1" applyFont="1" applyBorder="1" applyAlignment="1" applyProtection="1">
      <protection locked="0"/>
    </xf>
    <xf numFmtId="0" fontId="9" fillId="0" borderId="3" xfId="0" applyFont="1" applyBorder="1" applyAlignment="1" applyProtection="1"/>
    <xf numFmtId="0" fontId="0" fillId="0" borderId="0" xfId="0" applyNumberFormat="1" applyAlignment="1"/>
    <xf numFmtId="0" fontId="5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/>
    <xf numFmtId="49" fontId="9" fillId="0" borderId="0" xfId="0" applyNumberFormat="1" applyFont="1" applyBorder="1" applyAlignment="1" applyProtection="1">
      <alignment horizontal="center"/>
    </xf>
    <xf numFmtId="49" fontId="8" fillId="0" borderId="0" xfId="0" applyNumberFormat="1" applyFont="1" applyBorder="1" applyAlignment="1" applyProtection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 wrapText="1"/>
    </xf>
    <xf numFmtId="0" fontId="25" fillId="0" borderId="0" xfId="0" applyFont="1"/>
    <xf numFmtId="0" fontId="26" fillId="0" borderId="0" xfId="0" applyFont="1" applyProtection="1"/>
    <xf numFmtId="0" fontId="2" fillId="0" borderId="0" xfId="0" applyFont="1" applyBorder="1" applyProtection="1"/>
    <xf numFmtId="0" fontId="27" fillId="0" borderId="0" xfId="0" applyFont="1" applyAlignment="1">
      <alignment horizontal="left" vertical="center"/>
    </xf>
    <xf numFmtId="0" fontId="27" fillId="0" borderId="0" xfId="0" applyFont="1"/>
    <xf numFmtId="0" fontId="26" fillId="0" borderId="0" xfId="0" applyFont="1" applyAlignment="1" applyProtection="1">
      <alignment horizontal="left"/>
    </xf>
    <xf numFmtId="0" fontId="26" fillId="0" borderId="0" xfId="0" applyFont="1"/>
    <xf numFmtId="0" fontId="27" fillId="0" borderId="0" xfId="0" applyFont="1" applyAlignment="1">
      <alignment horizontal="left"/>
    </xf>
    <xf numFmtId="0" fontId="25" fillId="0" borderId="0" xfId="0" applyFont="1" applyBorder="1"/>
    <xf numFmtId="0" fontId="26" fillId="0" borderId="0" xfId="0" applyFont="1" applyAlignment="1">
      <alignment horizontal="left"/>
    </xf>
    <xf numFmtId="2" fontId="2" fillId="0" borderId="0" xfId="0" applyNumberFormat="1" applyFont="1" applyAlignment="1" applyProtection="1">
      <alignment horizontal="left"/>
    </xf>
    <xf numFmtId="0" fontId="25" fillId="0" borderId="0" xfId="0" applyFont="1" applyAlignment="1">
      <alignment horizontal="left"/>
    </xf>
    <xf numFmtId="0" fontId="2" fillId="0" borderId="0" xfId="0" applyFont="1" applyBorder="1" applyAlignment="1" applyProtection="1">
      <alignment horizontal="left"/>
    </xf>
    <xf numFmtId="0" fontId="25" fillId="0" borderId="0" xfId="0" applyFont="1" applyAlignment="1" applyProtection="1">
      <alignment horizontal="left"/>
    </xf>
    <xf numFmtId="0" fontId="25" fillId="0" borderId="0" xfId="0" applyFont="1" applyBorder="1" applyAlignment="1">
      <alignment horizontal="left" wrapText="1"/>
    </xf>
    <xf numFmtId="0" fontId="2" fillId="0" borderId="0" xfId="0" applyFont="1" applyBorder="1"/>
    <xf numFmtId="16" fontId="26" fillId="0" borderId="0" xfId="0" applyNumberFormat="1" applyFont="1" applyAlignment="1" applyProtection="1">
      <alignment horizontal="left"/>
    </xf>
    <xf numFmtId="0" fontId="2" fillId="0" borderId="0" xfId="0" applyFont="1" applyBorder="1" applyAlignment="1"/>
    <xf numFmtId="0" fontId="28" fillId="0" borderId="0" xfId="0" applyFont="1"/>
    <xf numFmtId="0" fontId="25" fillId="0" borderId="0" xfId="0" applyFont="1" applyProtection="1"/>
    <xf numFmtId="0" fontId="27" fillId="0" borderId="0" xfId="0" applyFont="1" applyAlignment="1">
      <alignment horizontal="left" vertical="center" wrapText="1"/>
    </xf>
    <xf numFmtId="49" fontId="9" fillId="0" borderId="1" xfId="1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Fill="1"/>
    <xf numFmtId="0" fontId="22" fillId="0" borderId="0" xfId="0" applyFont="1" applyFill="1" applyAlignment="1" applyProtection="1">
      <alignment horizontal="left" vertical="top"/>
      <protection locked="0"/>
    </xf>
    <xf numFmtId="0" fontId="22" fillId="5" borderId="0" xfId="0" applyFont="1" applyFill="1" applyAlignment="1" applyProtection="1">
      <alignment horizontal="left" vertical="top"/>
      <protection locked="0"/>
    </xf>
    <xf numFmtId="0" fontId="0" fillId="5" borderId="0" xfId="0" applyFill="1"/>
    <xf numFmtId="0" fontId="29" fillId="0" borderId="0" xfId="0" applyFont="1"/>
    <xf numFmtId="49" fontId="9" fillId="0" borderId="1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9" fontId="9" fillId="0" borderId="5" xfId="0" applyNumberFormat="1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37" fillId="0" borderId="6" xfId="1" applyFont="1" applyFill="1" applyBorder="1" applyAlignment="1" applyProtection="1">
      <alignment horizontal="left"/>
    </xf>
    <xf numFmtId="0" fontId="37" fillId="0" borderId="1" xfId="1" applyFont="1" applyBorder="1" applyAlignment="1" applyProtection="1">
      <alignment horizontal="left"/>
    </xf>
    <xf numFmtId="0" fontId="0" fillId="0" borderId="1" xfId="0" applyBorder="1" applyAlignment="1" applyProtection="1">
      <protection locked="0"/>
    </xf>
    <xf numFmtId="0" fontId="9" fillId="7" borderId="1" xfId="0" applyFont="1" applyFill="1" applyBorder="1" applyAlignment="1">
      <alignment horizontal="center"/>
    </xf>
    <xf numFmtId="0" fontId="38" fillId="0" borderId="0" xfId="0" applyFont="1"/>
    <xf numFmtId="15" fontId="30" fillId="0" borderId="1" xfId="0" applyNumberFormat="1" applyFont="1" applyBorder="1"/>
    <xf numFmtId="0" fontId="30" fillId="0" borderId="14" xfId="0" applyFont="1" applyBorder="1"/>
    <xf numFmtId="0" fontId="31" fillId="6" borderId="0" xfId="0" applyFont="1" applyFill="1" applyAlignment="1"/>
    <xf numFmtId="0" fontId="31" fillId="0" borderId="0" xfId="0" applyFont="1" applyAlignment="1"/>
    <xf numFmtId="0" fontId="36" fillId="0" borderId="0" xfId="0" applyFont="1"/>
    <xf numFmtId="0" fontId="31" fillId="0" borderId="12" xfId="0" applyFont="1" applyBorder="1" applyAlignment="1"/>
    <xf numFmtId="0" fontId="31" fillId="0" borderId="13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0" borderId="13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8" borderId="14" xfId="0" applyFont="1" applyFill="1" applyBorder="1" applyAlignment="1">
      <alignment horizontal="center"/>
    </xf>
    <xf numFmtId="0" fontId="32" fillId="0" borderId="0" xfId="0" applyFont="1" applyBorder="1" applyAlignment="1"/>
    <xf numFmtId="0" fontId="32" fillId="0" borderId="0" xfId="0" applyFont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32" fillId="0" borderId="0" xfId="0" applyFont="1" applyAlignment="1"/>
    <xf numFmtId="0" fontId="32" fillId="0" borderId="0" xfId="0" applyFont="1" applyAlignment="1">
      <alignment horizontal="center"/>
    </xf>
    <xf numFmtId="0" fontId="32" fillId="4" borderId="0" xfId="0" applyFont="1" applyFill="1" applyAlignment="1"/>
    <xf numFmtId="164" fontId="32" fillId="0" borderId="0" xfId="0" applyNumberFormat="1" applyFont="1" applyAlignment="1"/>
    <xf numFmtId="0" fontId="15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 applyAlignment="1"/>
    <xf numFmtId="0" fontId="34" fillId="0" borderId="0" xfId="0" applyFont="1" applyAlignment="1"/>
    <xf numFmtId="0" fontId="31" fillId="6" borderId="1" xfId="0" applyFont="1" applyFill="1" applyBorder="1" applyAlignment="1">
      <alignment horizontal="center"/>
    </xf>
    <xf numFmtId="0" fontId="35" fillId="0" borderId="0" xfId="0" applyFont="1" applyAlignment="1" applyProtection="1">
      <protection locked="0"/>
    </xf>
    <xf numFmtId="0" fontId="31" fillId="0" borderId="13" xfId="0" applyFont="1" applyBorder="1" applyAlignment="1"/>
    <xf numFmtId="0" fontId="15" fillId="0" borderId="14" xfId="0" applyFont="1" applyBorder="1" applyAlignment="1">
      <alignment horizontal="center"/>
    </xf>
    <xf numFmtId="0" fontId="36" fillId="0" borderId="0" xfId="0" applyFont="1" applyAlignment="1">
      <alignment horizontal="center"/>
    </xf>
    <xf numFmtId="49" fontId="32" fillId="4" borderId="0" xfId="0" applyNumberFormat="1" applyFont="1" applyFill="1" applyAlignment="1">
      <alignment horizontal="right"/>
    </xf>
    <xf numFmtId="0" fontId="9" fillId="0" borderId="1" xfId="0" applyFont="1" applyBorder="1" applyAlignment="1" applyProtection="1">
      <alignment horizontal="center"/>
      <protection locked="0"/>
    </xf>
    <xf numFmtId="0" fontId="28" fillId="0" borderId="0" xfId="0" applyFont="1" applyBorder="1"/>
    <xf numFmtId="0" fontId="29" fillId="0" borderId="0" xfId="0" applyFont="1" applyAlignment="1">
      <alignment wrapText="1"/>
    </xf>
    <xf numFmtId="0" fontId="6" fillId="0" borderId="0" xfId="0" applyFont="1"/>
    <xf numFmtId="49" fontId="9" fillId="0" borderId="0" xfId="0" applyNumberFormat="1" applyFont="1" applyBorder="1" applyAlignment="1" applyProtection="1">
      <alignment horizontal="center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9" fillId="0" borderId="2" xfId="0" applyNumberFormat="1" applyFont="1" applyBorder="1" applyAlignment="1" applyProtection="1">
      <alignment horizontal="center"/>
      <protection locked="0"/>
    </xf>
    <xf numFmtId="49" fontId="9" fillId="0" borderId="4" xfId="0" applyNumberFormat="1" applyFont="1" applyBorder="1" applyAlignment="1" applyProtection="1">
      <alignment horizontal="center"/>
      <protection locked="0"/>
    </xf>
    <xf numFmtId="49" fontId="9" fillId="0" borderId="6" xfId="0" applyNumberFormat="1" applyFont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9" fillId="7" borderId="2" xfId="0" applyFont="1" applyFill="1" applyBorder="1"/>
    <xf numFmtId="0" fontId="9" fillId="7" borderId="6" xfId="0" applyFont="1" applyFill="1" applyBorder="1"/>
    <xf numFmtId="0" fontId="0" fillId="0" borderId="3" xfId="0" applyBorder="1" applyAlignment="1" applyProtection="1"/>
    <xf numFmtId="0" fontId="0" fillId="0" borderId="3" xfId="0" applyBorder="1" applyAlignment="1"/>
    <xf numFmtId="0" fontId="9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/>
    <xf numFmtId="0" fontId="0" fillId="0" borderId="10" xfId="0" applyBorder="1" applyAlignment="1" applyProtection="1"/>
    <xf numFmtId="0" fontId="9" fillId="4" borderId="0" xfId="0" applyFont="1" applyFill="1" applyAlignment="1" applyProtection="1"/>
    <xf numFmtId="0" fontId="0" fillId="4" borderId="0" xfId="0" applyFill="1" applyAlignment="1" applyProtection="1"/>
    <xf numFmtId="0" fontId="37" fillId="0" borderId="2" xfId="1" applyFont="1" applyBorder="1" applyAlignment="1" applyProtection="1">
      <alignment horizontal="center"/>
    </xf>
    <xf numFmtId="0" fontId="37" fillId="0" borderId="6" xfId="1" applyFont="1" applyBorder="1" applyAlignment="1" applyProtection="1">
      <alignment horizontal="center"/>
    </xf>
    <xf numFmtId="0" fontId="17" fillId="0" borderId="0" xfId="0" applyFont="1" applyAlignment="1" applyProtection="1">
      <alignment wrapText="1"/>
    </xf>
    <xf numFmtId="0" fontId="9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49" fontId="8" fillId="0" borderId="2" xfId="0" applyNumberFormat="1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37" fillId="7" borderId="0" xfId="1" applyFont="1" applyFill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9" fontId="18" fillId="0" borderId="2" xfId="0" applyNumberFormat="1" applyFont="1" applyBorder="1" applyAlignment="1" applyProtection="1">
      <alignment horizontal="left"/>
    </xf>
    <xf numFmtId="49" fontId="18" fillId="0" borderId="4" xfId="0" applyNumberFormat="1" applyFont="1" applyBorder="1" applyAlignment="1" applyProtection="1">
      <alignment horizontal="left"/>
    </xf>
    <xf numFmtId="49" fontId="18" fillId="0" borderId="6" xfId="0" applyNumberFormat="1" applyFont="1" applyBorder="1" applyAlignment="1" applyProtection="1">
      <alignment horizontal="left"/>
    </xf>
    <xf numFmtId="49" fontId="9" fillId="0" borderId="2" xfId="0" applyNumberFormat="1" applyFont="1" applyBorder="1" applyAlignment="1" applyProtection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49" fontId="9" fillId="0" borderId="6" xfId="0" applyNumberFormat="1" applyFont="1" applyFill="1" applyBorder="1" applyAlignment="1" applyProtection="1">
      <alignment horizontal="center"/>
      <protection locked="0"/>
    </xf>
    <xf numFmtId="49" fontId="24" fillId="0" borderId="2" xfId="0" applyNumberFormat="1" applyFont="1" applyBorder="1" applyAlignment="1" applyProtection="1">
      <alignment horizontal="left"/>
      <protection locked="0"/>
    </xf>
    <xf numFmtId="49" fontId="24" fillId="0" borderId="4" xfId="0" applyNumberFormat="1" applyFont="1" applyBorder="1" applyAlignment="1" applyProtection="1">
      <alignment horizontal="left"/>
      <protection locked="0"/>
    </xf>
    <xf numFmtId="49" fontId="18" fillId="0" borderId="2" xfId="0" applyNumberFormat="1" applyFont="1" applyBorder="1" applyAlignment="1" applyProtection="1">
      <alignment horizontal="center"/>
    </xf>
    <xf numFmtId="49" fontId="18" fillId="0" borderId="4" xfId="0" applyNumberFormat="1" applyFont="1" applyBorder="1" applyAlignment="1" applyProtection="1">
      <alignment horizontal="center"/>
    </xf>
    <xf numFmtId="49" fontId="18" fillId="0" borderId="6" xfId="0" applyNumberFormat="1" applyFont="1" applyBorder="1" applyAlignment="1" applyProtection="1">
      <alignment horizontal="center"/>
    </xf>
    <xf numFmtId="49" fontId="9" fillId="0" borderId="3" xfId="0" applyNumberFormat="1" applyFont="1" applyBorder="1" applyAlignment="1" applyProtection="1">
      <alignment horizontal="center"/>
      <protection locked="0"/>
    </xf>
    <xf numFmtId="49" fontId="9" fillId="0" borderId="7" xfId="0" applyNumberFormat="1" applyFont="1" applyBorder="1" applyAlignment="1" applyProtection="1">
      <alignment horizontal="center"/>
      <protection locked="0"/>
    </xf>
    <xf numFmtId="49" fontId="18" fillId="0" borderId="2" xfId="0" applyNumberFormat="1" applyFont="1" applyBorder="1" applyAlignment="1" applyProtection="1">
      <alignment horizontal="center"/>
      <protection locked="0"/>
    </xf>
    <xf numFmtId="49" fontId="18" fillId="0" borderId="4" xfId="0" applyNumberFormat="1" applyFont="1" applyBorder="1" applyAlignment="1" applyProtection="1">
      <alignment horizontal="center"/>
      <protection locked="0"/>
    </xf>
    <xf numFmtId="49" fontId="18" fillId="0" borderId="6" xfId="0" applyNumberFormat="1" applyFont="1" applyBorder="1" applyAlignment="1" applyProtection="1">
      <alignment horizontal="center"/>
      <protection locked="0"/>
    </xf>
    <xf numFmtId="49" fontId="9" fillId="0" borderId="8" xfId="0" applyNumberFormat="1" applyFont="1" applyBorder="1" applyAlignment="1" applyProtection="1">
      <alignment horizontal="center"/>
      <protection locked="0"/>
    </xf>
    <xf numFmtId="49" fontId="9" fillId="0" borderId="9" xfId="0" applyNumberFormat="1" applyFont="1" applyBorder="1" applyAlignment="1" applyProtection="1">
      <alignment horizontal="center"/>
      <protection locked="0"/>
    </xf>
    <xf numFmtId="49" fontId="9" fillId="0" borderId="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6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/>
    </xf>
    <xf numFmtId="0" fontId="0" fillId="0" borderId="0" xfId="0" applyAlignment="1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0" xfId="0" applyNumberFormat="1" applyFont="1" applyAlignment="1">
      <alignment horizontal="left"/>
    </xf>
    <xf numFmtId="0" fontId="0" fillId="0" borderId="0" xfId="0" applyNumberFormat="1" applyAlignment="1">
      <alignment vertical="top" wrapText="1"/>
    </xf>
    <xf numFmtId="0" fontId="4" fillId="0" borderId="0" xfId="0" applyNumberFormat="1" applyFont="1" applyAlignment="1">
      <alignment horizontal="left" vertical="top"/>
    </xf>
    <xf numFmtId="0" fontId="33" fillId="0" borderId="0" xfId="0" applyFont="1" applyAlignment="1">
      <alignment horizontal="center" wrapText="1"/>
    </xf>
    <xf numFmtId="0" fontId="31" fillId="0" borderId="13" xfId="0" applyFont="1" applyBorder="1" applyAlignment="1">
      <alignment horizontal="center"/>
    </xf>
    <xf numFmtId="0" fontId="31" fillId="6" borderId="8" xfId="0" applyFont="1" applyFill="1" applyBorder="1" applyAlignment="1">
      <alignment horizontal="center" wrapText="1"/>
    </xf>
    <xf numFmtId="0" fontId="31" fillId="6" borderId="0" xfId="0" applyFont="1" applyFill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6" borderId="0" xfId="0" applyFon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23</xdr:row>
      <xdr:rowOff>19050</xdr:rowOff>
    </xdr:from>
    <xdr:to>
      <xdr:col>11</xdr:col>
      <xdr:colOff>323850</xdr:colOff>
      <xdr:row>24</xdr:row>
      <xdr:rowOff>0</xdr:rowOff>
    </xdr:to>
    <xdr:pic>
      <xdr:nvPicPr>
        <xdr:cNvPr id="1092" name="Picture 40" descr="MCj04421600000[1]">
          <a:extLst>
            <a:ext uri="{FF2B5EF4-FFF2-40B4-BE49-F238E27FC236}">
              <a16:creationId xmlns:a16="http://schemas.microsoft.com/office/drawing/2014/main" xmlns="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412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33</xdr:row>
      <xdr:rowOff>9525</xdr:rowOff>
    </xdr:from>
    <xdr:to>
      <xdr:col>5</xdr:col>
      <xdr:colOff>342900</xdr:colOff>
      <xdr:row>33</xdr:row>
      <xdr:rowOff>161925</xdr:rowOff>
    </xdr:to>
    <xdr:pic>
      <xdr:nvPicPr>
        <xdr:cNvPr id="1093" name="Picture 59" descr="MCj04421600000[1]">
          <a:extLst>
            <a:ext uri="{FF2B5EF4-FFF2-40B4-BE49-F238E27FC236}">
              <a16:creationId xmlns:a16="http://schemas.microsoft.com/office/drawing/2014/main" xmlns="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0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35</xdr:row>
      <xdr:rowOff>19050</xdr:rowOff>
    </xdr:from>
    <xdr:to>
      <xdr:col>5</xdr:col>
      <xdr:colOff>342900</xdr:colOff>
      <xdr:row>36</xdr:row>
      <xdr:rowOff>0</xdr:rowOff>
    </xdr:to>
    <xdr:pic>
      <xdr:nvPicPr>
        <xdr:cNvPr id="1094" name="Picture 62" descr="MCj04421600000[1]">
          <a:extLst>
            <a:ext uri="{FF2B5EF4-FFF2-40B4-BE49-F238E27FC236}">
              <a16:creationId xmlns:a16="http://schemas.microsoft.com/office/drawing/2014/main" xmlns="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41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200025</xdr:colOff>
      <xdr:row>34</xdr:row>
      <xdr:rowOff>9525</xdr:rowOff>
    </xdr:from>
    <xdr:to>
      <xdr:col>5</xdr:col>
      <xdr:colOff>352425</xdr:colOff>
      <xdr:row>34</xdr:row>
      <xdr:rowOff>161925</xdr:rowOff>
    </xdr:to>
    <xdr:pic>
      <xdr:nvPicPr>
        <xdr:cNvPr id="1095" name="Picture 60" descr="MCj04421600000[1]">
          <a:extLst>
            <a:ext uri="{FF2B5EF4-FFF2-40B4-BE49-F238E27FC236}">
              <a16:creationId xmlns:a16="http://schemas.microsoft.com/office/drawing/2014/main" xmlns="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62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31</xdr:row>
      <xdr:rowOff>9525</xdr:rowOff>
    </xdr:from>
    <xdr:to>
      <xdr:col>5</xdr:col>
      <xdr:colOff>342900</xdr:colOff>
      <xdr:row>31</xdr:row>
      <xdr:rowOff>161925</xdr:rowOff>
    </xdr:to>
    <xdr:pic>
      <xdr:nvPicPr>
        <xdr:cNvPr id="1096" name="Picture 59" descr="MCj04421600000[1]">
          <a:extLst>
            <a:ext uri="{FF2B5EF4-FFF2-40B4-BE49-F238E27FC236}">
              <a16:creationId xmlns:a16="http://schemas.microsoft.com/office/drawing/2014/main" xmlns="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30</xdr:row>
      <xdr:rowOff>9525</xdr:rowOff>
    </xdr:from>
    <xdr:to>
      <xdr:col>5</xdr:col>
      <xdr:colOff>342900</xdr:colOff>
      <xdr:row>30</xdr:row>
      <xdr:rowOff>161925</xdr:rowOff>
    </xdr:to>
    <xdr:pic>
      <xdr:nvPicPr>
        <xdr:cNvPr id="1097" name="Picture 59" descr="MCj04421600000[1]">
          <a:extLst>
            <a:ext uri="{FF2B5EF4-FFF2-40B4-BE49-F238E27FC236}">
              <a16:creationId xmlns:a16="http://schemas.microsoft.com/office/drawing/2014/main" xmlns="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171450</xdr:colOff>
      <xdr:row>33</xdr:row>
      <xdr:rowOff>19050</xdr:rowOff>
    </xdr:from>
    <xdr:to>
      <xdr:col>11</xdr:col>
      <xdr:colOff>323850</xdr:colOff>
      <xdr:row>34</xdr:row>
      <xdr:rowOff>0</xdr:rowOff>
    </xdr:to>
    <xdr:pic>
      <xdr:nvPicPr>
        <xdr:cNvPr id="1099" name="Picture 40" descr="MCj04421600000[1]">
          <a:extLst>
            <a:ext uri="{FF2B5EF4-FFF2-40B4-BE49-F238E27FC236}">
              <a16:creationId xmlns:a16="http://schemas.microsoft.com/office/drawing/2014/main" xmlns="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602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22</xdr:row>
      <xdr:rowOff>19050</xdr:rowOff>
    </xdr:from>
    <xdr:to>
      <xdr:col>5</xdr:col>
      <xdr:colOff>323850</xdr:colOff>
      <xdr:row>23</xdr:row>
      <xdr:rowOff>0</xdr:rowOff>
    </xdr:to>
    <xdr:pic>
      <xdr:nvPicPr>
        <xdr:cNvPr id="1100" name="Picture 40" descr="MCj04421600000[1]">
          <a:extLst>
            <a:ext uri="{FF2B5EF4-FFF2-40B4-BE49-F238E27FC236}">
              <a16:creationId xmlns:a16="http://schemas.microsoft.com/office/drawing/2014/main" xmlns="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3933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24</xdr:row>
      <xdr:rowOff>19050</xdr:rowOff>
    </xdr:from>
    <xdr:to>
      <xdr:col>5</xdr:col>
      <xdr:colOff>323850</xdr:colOff>
      <xdr:row>25</xdr:row>
      <xdr:rowOff>0</xdr:rowOff>
    </xdr:to>
    <xdr:pic>
      <xdr:nvPicPr>
        <xdr:cNvPr id="1101" name="Picture 40" descr="MCj04421600000[1]">
          <a:extLst>
            <a:ext uri="{FF2B5EF4-FFF2-40B4-BE49-F238E27FC236}">
              <a16:creationId xmlns:a16="http://schemas.microsoft.com/office/drawing/2014/main" xmlns="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31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25</xdr:row>
      <xdr:rowOff>19050</xdr:rowOff>
    </xdr:from>
    <xdr:to>
      <xdr:col>5</xdr:col>
      <xdr:colOff>323850</xdr:colOff>
      <xdr:row>26</xdr:row>
      <xdr:rowOff>0</xdr:rowOff>
    </xdr:to>
    <xdr:pic>
      <xdr:nvPicPr>
        <xdr:cNvPr id="1102" name="Picture 40" descr="MCj04421600000[1]">
          <a:extLst>
            <a:ext uri="{FF2B5EF4-FFF2-40B4-BE49-F238E27FC236}">
              <a16:creationId xmlns:a16="http://schemas.microsoft.com/office/drawing/2014/main" xmlns="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50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26</xdr:row>
      <xdr:rowOff>19050</xdr:rowOff>
    </xdr:from>
    <xdr:to>
      <xdr:col>5</xdr:col>
      <xdr:colOff>323850</xdr:colOff>
      <xdr:row>27</xdr:row>
      <xdr:rowOff>0</xdr:rowOff>
    </xdr:to>
    <xdr:pic>
      <xdr:nvPicPr>
        <xdr:cNvPr id="1103" name="Picture 40" descr="MCj04421600000[1]">
          <a:extLst>
            <a:ext uri="{FF2B5EF4-FFF2-40B4-BE49-F238E27FC236}">
              <a16:creationId xmlns:a16="http://schemas.microsoft.com/office/drawing/2014/main" xmlns="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69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171450</xdr:colOff>
      <xdr:row>27</xdr:row>
      <xdr:rowOff>19050</xdr:rowOff>
    </xdr:from>
    <xdr:to>
      <xdr:col>11</xdr:col>
      <xdr:colOff>323850</xdr:colOff>
      <xdr:row>28</xdr:row>
      <xdr:rowOff>0</xdr:rowOff>
    </xdr:to>
    <xdr:pic>
      <xdr:nvPicPr>
        <xdr:cNvPr id="1104" name="Picture 40" descr="MCj04421600000[1]">
          <a:extLst>
            <a:ext uri="{FF2B5EF4-FFF2-40B4-BE49-F238E27FC236}">
              <a16:creationId xmlns:a16="http://schemas.microsoft.com/office/drawing/2014/main" xmlns="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488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32</xdr:row>
      <xdr:rowOff>9525</xdr:rowOff>
    </xdr:from>
    <xdr:to>
      <xdr:col>5</xdr:col>
      <xdr:colOff>342900</xdr:colOff>
      <xdr:row>32</xdr:row>
      <xdr:rowOff>161925</xdr:rowOff>
    </xdr:to>
    <xdr:pic>
      <xdr:nvPicPr>
        <xdr:cNvPr id="1106" name="Picture 59" descr="MCj04421600000[1]">
          <a:extLst>
            <a:ext uri="{FF2B5EF4-FFF2-40B4-BE49-F238E27FC236}">
              <a16:creationId xmlns:a16="http://schemas.microsoft.com/office/drawing/2014/main" xmlns="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40</xdr:row>
      <xdr:rowOff>19050</xdr:rowOff>
    </xdr:from>
    <xdr:to>
      <xdr:col>5</xdr:col>
      <xdr:colOff>342900</xdr:colOff>
      <xdr:row>41</xdr:row>
      <xdr:rowOff>0</xdr:rowOff>
    </xdr:to>
    <xdr:pic>
      <xdr:nvPicPr>
        <xdr:cNvPr id="1107" name="Picture 62" descr="MCj04421600000[1]">
          <a:extLst>
            <a:ext uri="{FF2B5EF4-FFF2-40B4-BE49-F238E27FC236}">
              <a16:creationId xmlns:a16="http://schemas.microsoft.com/office/drawing/2014/main" xmlns="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36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171450</xdr:colOff>
      <xdr:row>28</xdr:row>
      <xdr:rowOff>19050</xdr:rowOff>
    </xdr:from>
    <xdr:to>
      <xdr:col>11</xdr:col>
      <xdr:colOff>323850</xdr:colOff>
      <xdr:row>29</xdr:row>
      <xdr:rowOff>0</xdr:rowOff>
    </xdr:to>
    <xdr:pic>
      <xdr:nvPicPr>
        <xdr:cNvPr id="1108" name="Picture 40" descr="MCj04421600000[1]">
          <a:extLst>
            <a:ext uri="{FF2B5EF4-FFF2-40B4-BE49-F238E27FC236}">
              <a16:creationId xmlns:a16="http://schemas.microsoft.com/office/drawing/2014/main" xmlns="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507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83</xdr:row>
      <xdr:rowOff>47625</xdr:rowOff>
    </xdr:from>
    <xdr:to>
      <xdr:col>0</xdr:col>
      <xdr:colOff>2238375</xdr:colOff>
      <xdr:row>84</xdr:row>
      <xdr:rowOff>152400</xdr:rowOff>
    </xdr:to>
    <xdr:sp macro="" textlink="">
      <xdr:nvSpPr>
        <xdr:cNvPr id="4119" name="Line 1">
          <a:extLst>
            <a:ext uri="{FF2B5EF4-FFF2-40B4-BE49-F238E27FC236}">
              <a16:creationId xmlns:a16="http://schemas.microsoft.com/office/drawing/2014/main" xmlns="" id="{00000000-0008-0000-0300-000017100000}"/>
            </a:ext>
          </a:extLst>
        </xdr:cNvPr>
        <xdr:cNvSpPr>
          <a:spLocks noChangeShapeType="1"/>
        </xdr:cNvSpPr>
      </xdr:nvSpPr>
      <xdr:spPr bwMode="auto">
        <a:xfrm>
          <a:off x="2238375" y="1868805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2600325</xdr:colOff>
      <xdr:row>82</xdr:row>
      <xdr:rowOff>142875</xdr:rowOff>
    </xdr:from>
    <xdr:to>
      <xdr:col>2</xdr:col>
      <xdr:colOff>847725</xdr:colOff>
      <xdr:row>85</xdr:row>
      <xdr:rowOff>76200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xmlns="" id="{00000000-0008-0000-0300-000002100000}"/>
            </a:ext>
          </a:extLst>
        </xdr:cNvPr>
        <xdr:cNvSpPr txBox="1">
          <a:spLocks noChangeArrowheads="1"/>
        </xdr:cNvSpPr>
      </xdr:nvSpPr>
      <xdr:spPr bwMode="auto">
        <a:xfrm>
          <a:off x="2600325" y="18621375"/>
          <a:ext cx="17907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Type 299 zipper to be added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 below the eyespot.</a:t>
          </a:r>
          <a:endParaRPr lang="en-US"/>
        </a:p>
      </xdr:txBody>
    </xdr:sp>
    <xdr:clientData/>
  </xdr:twoCellAnchor>
  <xdr:twoCellAnchor>
    <xdr:from>
      <xdr:col>0</xdr:col>
      <xdr:colOff>200025</xdr:colOff>
      <xdr:row>80</xdr:row>
      <xdr:rowOff>9525</xdr:rowOff>
    </xdr:from>
    <xdr:to>
      <xdr:col>1</xdr:col>
      <xdr:colOff>333375</xdr:colOff>
      <xdr:row>96</xdr:row>
      <xdr:rowOff>114300</xdr:rowOff>
    </xdr:to>
    <xdr:grpSp>
      <xdr:nvGrpSpPr>
        <xdr:cNvPr id="4121" name="Group 3">
          <a:extLst>
            <a:ext uri="{FF2B5EF4-FFF2-40B4-BE49-F238E27FC236}">
              <a16:creationId xmlns:a16="http://schemas.microsoft.com/office/drawing/2014/main" xmlns="" id="{00000000-0008-0000-0300-000019100000}"/>
            </a:ext>
          </a:extLst>
        </xdr:cNvPr>
        <xdr:cNvGrpSpPr>
          <a:grpSpLocks/>
        </xdr:cNvGrpSpPr>
      </xdr:nvGrpSpPr>
      <xdr:grpSpPr bwMode="auto">
        <a:xfrm>
          <a:off x="200025" y="15963900"/>
          <a:ext cx="2752725" cy="2733675"/>
          <a:chOff x="18" y="64"/>
          <a:chExt cx="293" cy="288"/>
        </a:xfrm>
      </xdr:grpSpPr>
      <xdr:pic>
        <xdr:nvPicPr>
          <xdr:cNvPr id="4124" name="Picture 4" descr="top load roll diagram">
            <a:extLst>
              <a:ext uri="{FF2B5EF4-FFF2-40B4-BE49-F238E27FC236}">
                <a16:creationId xmlns:a16="http://schemas.microsoft.com/office/drawing/2014/main" xmlns="" id="{00000000-0008-0000-0300-00001C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127" r="19127"/>
          <a:stretch>
            <a:fillRect/>
          </a:stretch>
        </xdr:blipFill>
        <xdr:spPr bwMode="auto">
          <a:xfrm rot="-1860000">
            <a:off x="18" y="64"/>
            <a:ext cx="293" cy="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4125" name="Group 5">
            <a:extLst>
              <a:ext uri="{FF2B5EF4-FFF2-40B4-BE49-F238E27FC236}">
                <a16:creationId xmlns:a16="http://schemas.microsoft.com/office/drawing/2014/main" xmlns="" id="{00000000-0008-0000-0300-00001D100000}"/>
              </a:ext>
            </a:extLst>
          </xdr:cNvPr>
          <xdr:cNvGrpSpPr>
            <a:grpSpLocks/>
          </xdr:cNvGrpSpPr>
        </xdr:nvGrpSpPr>
        <xdr:grpSpPr bwMode="auto">
          <a:xfrm>
            <a:off x="58" y="110"/>
            <a:ext cx="198" cy="181"/>
            <a:chOff x="58" y="110"/>
            <a:chExt cx="198" cy="181"/>
          </a:xfrm>
        </xdr:grpSpPr>
        <xdr:sp macro="" textlink="">
          <xdr:nvSpPr>
            <xdr:cNvPr id="4126" name="Rectangle 6">
              <a:extLst>
                <a:ext uri="{FF2B5EF4-FFF2-40B4-BE49-F238E27FC236}">
                  <a16:creationId xmlns:a16="http://schemas.microsoft.com/office/drawing/2014/main" xmlns="" id="{00000000-0008-0000-0300-00001E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" y="110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27" name="Line 7">
              <a:extLst>
                <a:ext uri="{FF2B5EF4-FFF2-40B4-BE49-F238E27FC236}">
                  <a16:creationId xmlns:a16="http://schemas.microsoft.com/office/drawing/2014/main" xmlns="" id="{00000000-0008-0000-0300-00001F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9" y="157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Rectangle 8">
              <a:extLst>
                <a:ext uri="{FF2B5EF4-FFF2-40B4-BE49-F238E27FC236}">
                  <a16:creationId xmlns:a16="http://schemas.microsoft.com/office/drawing/2014/main" xmlns="" id="{00000000-0008-0000-0300-000020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7" y="244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29" name="Line 9">
              <a:extLst>
                <a:ext uri="{FF2B5EF4-FFF2-40B4-BE49-F238E27FC236}">
                  <a16:creationId xmlns:a16="http://schemas.microsoft.com/office/drawing/2014/main" xmlns="" id="{00000000-0008-0000-0300-000021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" y="291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771525</xdr:colOff>
      <xdr:row>86</xdr:row>
      <xdr:rowOff>133350</xdr:rowOff>
    </xdr:from>
    <xdr:to>
      <xdr:col>0</xdr:col>
      <xdr:colOff>2295525</xdr:colOff>
      <xdr:row>86</xdr:row>
      <xdr:rowOff>133350</xdr:rowOff>
    </xdr:to>
    <xdr:sp macro="" textlink="">
      <xdr:nvSpPr>
        <xdr:cNvPr id="4122" name="Line 10">
          <a:extLst>
            <a:ext uri="{FF2B5EF4-FFF2-40B4-BE49-F238E27FC236}">
              <a16:creationId xmlns:a16="http://schemas.microsoft.com/office/drawing/2014/main" xmlns="" id="{00000000-0008-0000-0300-00001A100000}"/>
            </a:ext>
          </a:extLst>
        </xdr:cNvPr>
        <xdr:cNvSpPr>
          <a:spLocks noChangeShapeType="1"/>
        </xdr:cNvSpPr>
      </xdr:nvSpPr>
      <xdr:spPr bwMode="auto">
        <a:xfrm>
          <a:off x="771525" y="1925955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1247775</xdr:colOff>
      <xdr:row>86</xdr:row>
      <xdr:rowOff>66675</xdr:rowOff>
    </xdr:from>
    <xdr:to>
      <xdr:col>0</xdr:col>
      <xdr:colOff>1895475</xdr:colOff>
      <xdr:row>87</xdr:row>
      <xdr:rowOff>123825</xdr:rowOff>
    </xdr:to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xmlns="" id="{00000000-0008-0000-0300-00000B100000}"/>
            </a:ext>
          </a:extLst>
        </xdr:cNvPr>
        <xdr:cNvSpPr txBox="1">
          <a:spLocks noChangeArrowheads="1"/>
        </xdr:cNvSpPr>
      </xdr:nvSpPr>
      <xdr:spPr bwMode="auto">
        <a:xfrm>
          <a:off x="1247775" y="19192875"/>
          <a:ext cx="647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P%20-%20Revisions\Ink%20Coverage%20Adjus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K COVERAGE WORKSHEET"/>
      <sheetName val="Ink Coverage - MCP"/>
      <sheetName val="coverages"/>
      <sheetName val="Info Tab"/>
    </sheetNames>
    <sheetDataSet>
      <sheetData sheetId="0"/>
      <sheetData sheetId="1"/>
      <sheetData sheetId="2">
        <row r="1">
          <cell r="B1" t="str">
            <v>COVERAGE</v>
          </cell>
          <cell r="C1" t="str">
            <v>CATEGORY</v>
          </cell>
        </row>
        <row r="2">
          <cell r="A2" t="str">
            <v>none</v>
          </cell>
          <cell r="B2">
            <v>0</v>
          </cell>
          <cell r="C2">
            <v>0</v>
          </cell>
        </row>
        <row r="3">
          <cell r="A3" t="str">
            <v>white</v>
          </cell>
          <cell r="B3">
            <v>75</v>
          </cell>
          <cell r="C3">
            <v>1</v>
          </cell>
        </row>
        <row r="4">
          <cell r="A4" t="str">
            <v>Black</v>
          </cell>
          <cell r="B4">
            <v>18</v>
          </cell>
          <cell r="C4">
            <v>2</v>
          </cell>
        </row>
        <row r="5">
          <cell r="A5" t="str">
            <v>black 4</v>
          </cell>
          <cell r="B5">
            <v>10</v>
          </cell>
          <cell r="C5">
            <v>4</v>
          </cell>
        </row>
        <row r="6">
          <cell r="A6" t="str">
            <v>grey</v>
          </cell>
          <cell r="B6">
            <v>18</v>
          </cell>
          <cell r="C6">
            <v>2</v>
          </cell>
        </row>
        <row r="7">
          <cell r="A7" t="str">
            <v>beige</v>
          </cell>
          <cell r="B7">
            <v>22</v>
          </cell>
          <cell r="C7">
            <v>3</v>
          </cell>
        </row>
        <row r="8">
          <cell r="A8" t="str">
            <v>Blue</v>
          </cell>
          <cell r="B8">
            <v>10</v>
          </cell>
          <cell r="C8">
            <v>3</v>
          </cell>
        </row>
        <row r="9">
          <cell r="A9" t="str">
            <v>brown</v>
          </cell>
          <cell r="B9">
            <v>10</v>
          </cell>
          <cell r="C9">
            <v>3</v>
          </cell>
        </row>
        <row r="10">
          <cell r="A10" t="str">
            <v>burgundy</v>
          </cell>
          <cell r="B10">
            <v>11</v>
          </cell>
          <cell r="C10">
            <v>3</v>
          </cell>
        </row>
        <row r="11">
          <cell r="A11" t="str">
            <v>Green</v>
          </cell>
          <cell r="B11">
            <v>1</v>
          </cell>
          <cell r="C11">
            <v>3</v>
          </cell>
        </row>
        <row r="12">
          <cell r="A12" t="str">
            <v>Orange</v>
          </cell>
          <cell r="B12">
            <v>1</v>
          </cell>
          <cell r="C12">
            <v>3</v>
          </cell>
        </row>
        <row r="13">
          <cell r="A13" t="str">
            <v>pink</v>
          </cell>
          <cell r="B13">
            <v>1</v>
          </cell>
          <cell r="C13">
            <v>3</v>
          </cell>
        </row>
        <row r="14">
          <cell r="A14" t="str">
            <v>purple</v>
          </cell>
          <cell r="B14">
            <v>1</v>
          </cell>
          <cell r="C14">
            <v>3</v>
          </cell>
        </row>
        <row r="15">
          <cell r="A15" t="str">
            <v>Red</v>
          </cell>
          <cell r="B15">
            <v>17</v>
          </cell>
          <cell r="C15">
            <v>3</v>
          </cell>
        </row>
        <row r="16">
          <cell r="A16" t="str">
            <v>Tan</v>
          </cell>
          <cell r="B16">
            <v>10</v>
          </cell>
          <cell r="C16">
            <v>3</v>
          </cell>
        </row>
        <row r="17">
          <cell r="A17" t="str">
            <v>Yellow</v>
          </cell>
          <cell r="B17">
            <v>22</v>
          </cell>
          <cell r="C17">
            <v>3</v>
          </cell>
        </row>
        <row r="18">
          <cell r="A18" t="str">
            <v>Gold 4</v>
          </cell>
          <cell r="B18">
            <v>11</v>
          </cell>
          <cell r="C18">
            <v>5</v>
          </cell>
        </row>
        <row r="19">
          <cell r="A19" t="str">
            <v>gold tint</v>
          </cell>
          <cell r="B19">
            <v>100</v>
          </cell>
          <cell r="C19">
            <v>4</v>
          </cell>
        </row>
        <row r="20">
          <cell r="A20" t="str">
            <v>silver 4</v>
          </cell>
          <cell r="B20">
            <v>11</v>
          </cell>
          <cell r="C20">
            <v>5</v>
          </cell>
        </row>
        <row r="21">
          <cell r="A21" t="str">
            <v>OVP</v>
          </cell>
          <cell r="B21">
            <v>100</v>
          </cell>
          <cell r="C21">
            <v>7</v>
          </cell>
        </row>
        <row r="22">
          <cell r="A22" t="str">
            <v>Bright Silver</v>
          </cell>
          <cell r="B22">
            <v>70</v>
          </cell>
          <cell r="C22">
            <v>5</v>
          </cell>
        </row>
        <row r="23">
          <cell r="A23" t="str">
            <v>Brilliant Silver</v>
          </cell>
          <cell r="B23">
            <v>25</v>
          </cell>
          <cell r="C23">
            <v>6</v>
          </cell>
        </row>
        <row r="24">
          <cell r="A24" t="str">
            <v>Cyan</v>
          </cell>
          <cell r="B24">
            <v>25</v>
          </cell>
          <cell r="C24">
            <v>4</v>
          </cell>
        </row>
        <row r="25">
          <cell r="A25" t="str">
            <v>Magenta</v>
          </cell>
          <cell r="B25">
            <v>25</v>
          </cell>
          <cell r="C25">
            <v>4</v>
          </cell>
        </row>
        <row r="26">
          <cell r="A26" t="str">
            <v>Yellow 4</v>
          </cell>
          <cell r="B26">
            <v>25</v>
          </cell>
          <cell r="C26">
            <v>4</v>
          </cell>
        </row>
        <row r="27">
          <cell r="A27" t="str">
            <v>MCP Blue</v>
          </cell>
          <cell r="B27">
            <v>25</v>
          </cell>
          <cell r="C27">
            <v>4</v>
          </cell>
        </row>
        <row r="28">
          <cell r="A28" t="str">
            <v>MCP Green</v>
          </cell>
          <cell r="B28">
            <v>25</v>
          </cell>
          <cell r="C28">
            <v>4</v>
          </cell>
        </row>
        <row r="29">
          <cell r="A29" t="str">
            <v>MCP Orange</v>
          </cell>
          <cell r="B29">
            <v>25</v>
          </cell>
          <cell r="C29">
            <v>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W15LAN01\MO%20Comments\Support%20Documents\End%20Use%20Codes.xlsx" TargetMode="External"/><Relationship Id="rId2" Type="http://schemas.openxmlformats.org/officeDocument/2006/relationships/hyperlink" Target="file:///\\W15LAN01\MO%20Comments\Customer%20specific" TargetMode="External"/><Relationship Id="rId1" Type="http://schemas.openxmlformats.org/officeDocument/2006/relationships/hyperlink" Target="file:///\\W15LAN01\MO%20Comments\Support%20Documents\Customer%20Name%20Override.xl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W15LAN01\MO%20Comments\Support%20Documents\MO%20Comment%20Specific%20Templates%20-%20Table%20of%20Contents%20&amp;%20Hyperlink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zoomScaleNormal="100" workbookViewId="0">
      <selection activeCell="C3" sqref="C3:D3"/>
    </sheetView>
  </sheetViews>
  <sheetFormatPr defaultRowHeight="12.75" x14ac:dyDescent="0.2"/>
  <cols>
    <col min="1" max="9" width="11.7109375" style="27" customWidth="1"/>
    <col min="10" max="10" width="12.42578125" style="27" customWidth="1"/>
    <col min="11" max="11" width="21.5703125" style="27" customWidth="1"/>
    <col min="12" max="12" width="5.7109375" style="27" customWidth="1"/>
    <col min="13" max="14" width="9.140625" style="27" customWidth="1"/>
    <col min="15" max="16384" width="9.140625" style="27"/>
  </cols>
  <sheetData>
    <row r="1" spans="1:12" ht="13.5" customHeight="1" x14ac:dyDescent="0.2">
      <c r="A1" s="25" t="s">
        <v>360</v>
      </c>
      <c r="B1" s="25"/>
      <c r="C1" s="25"/>
      <c r="D1" s="25"/>
      <c r="E1" s="25"/>
      <c r="F1" s="25"/>
      <c r="G1" s="25"/>
      <c r="H1" s="25"/>
      <c r="I1" s="25"/>
      <c r="J1" s="26"/>
      <c r="K1" s="26"/>
    </row>
    <row r="2" spans="1:12" ht="13.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6"/>
      <c r="K2" s="26"/>
    </row>
    <row r="3" spans="1:12" ht="13.5" customHeight="1" x14ac:dyDescent="0.2">
      <c r="A3" s="25"/>
      <c r="B3" s="29" t="s">
        <v>44</v>
      </c>
      <c r="C3" s="169"/>
      <c r="D3" s="170"/>
      <c r="E3" s="30" t="s">
        <v>45</v>
      </c>
      <c r="F3" s="23"/>
      <c r="G3" s="25"/>
      <c r="H3" s="25"/>
      <c r="I3" s="25"/>
      <c r="J3" s="26"/>
      <c r="K3" s="26"/>
    </row>
    <row r="4" spans="1:12" ht="13.5" customHeight="1" x14ac:dyDescent="0.2">
      <c r="A4" s="28" t="s">
        <v>43</v>
      </c>
    </row>
    <row r="5" spans="1:12" ht="13.5" customHeight="1" x14ac:dyDescent="0.2">
      <c r="A5" s="31" t="s">
        <v>434</v>
      </c>
    </row>
    <row r="6" spans="1:12" ht="13.5" customHeight="1" x14ac:dyDescent="0.2">
      <c r="A6" s="31" t="s">
        <v>53</v>
      </c>
      <c r="B6" s="32" t="s">
        <v>54</v>
      </c>
      <c r="C6" s="159"/>
      <c r="D6" s="32" t="s">
        <v>55</v>
      </c>
      <c r="E6" s="159"/>
      <c r="F6" s="33" t="s">
        <v>56</v>
      </c>
      <c r="G6" s="159"/>
      <c r="H6" s="33" t="s">
        <v>57</v>
      </c>
      <c r="I6" s="159"/>
      <c r="J6" s="32" t="s">
        <v>58</v>
      </c>
      <c r="K6" s="159"/>
    </row>
    <row r="7" spans="1:12" ht="13.5" customHeight="1" x14ac:dyDescent="0.2">
      <c r="B7" s="75" t="s">
        <v>661</v>
      </c>
      <c r="C7" s="159"/>
      <c r="D7" s="75" t="s">
        <v>662</v>
      </c>
      <c r="E7" s="159"/>
      <c r="F7" s="75" t="s">
        <v>65</v>
      </c>
      <c r="G7" s="159"/>
      <c r="H7" s="75" t="s">
        <v>66</v>
      </c>
      <c r="I7" s="159"/>
      <c r="J7" s="75" t="s">
        <v>67</v>
      </c>
      <c r="K7" s="159"/>
    </row>
    <row r="8" spans="1:12" ht="13.5" customHeight="1" x14ac:dyDescent="0.2">
      <c r="B8" s="76" t="s">
        <v>437</v>
      </c>
      <c r="C8" s="159"/>
      <c r="D8" s="75" t="s">
        <v>64</v>
      </c>
      <c r="E8" s="159"/>
      <c r="F8" s="75" t="s">
        <v>468</v>
      </c>
      <c r="G8" s="159"/>
      <c r="H8" s="32" t="s">
        <v>69</v>
      </c>
      <c r="I8" s="159"/>
      <c r="J8" s="66" t="s">
        <v>663</v>
      </c>
      <c r="K8" s="127"/>
    </row>
    <row r="9" spans="1:12" ht="13.5" customHeight="1" x14ac:dyDescent="0.2">
      <c r="A9" s="31" t="s">
        <v>435</v>
      </c>
      <c r="H9" s="178"/>
      <c r="I9" s="178"/>
      <c r="J9" s="178"/>
      <c r="K9" s="178"/>
    </row>
    <row r="10" spans="1:12" ht="13.5" customHeight="1" x14ac:dyDescent="0.2">
      <c r="A10" s="35" t="s">
        <v>436</v>
      </c>
      <c r="B10" s="36"/>
      <c r="C10" s="36"/>
      <c r="D10" s="36"/>
      <c r="E10" s="36"/>
      <c r="F10" s="36"/>
      <c r="G10" s="36"/>
      <c r="H10" s="73"/>
      <c r="I10" s="73"/>
      <c r="J10" s="73"/>
      <c r="K10" s="73"/>
    </row>
    <row r="11" spans="1:12" ht="13.5" customHeight="1" x14ac:dyDescent="0.2">
      <c r="A11" s="35" t="s">
        <v>448</v>
      </c>
      <c r="B11" s="36"/>
      <c r="C11" s="36"/>
      <c r="D11" s="36"/>
      <c r="E11" s="36"/>
      <c r="F11" s="36"/>
      <c r="G11" s="194" t="s">
        <v>626</v>
      </c>
      <c r="H11" s="194"/>
      <c r="I11" s="194"/>
      <c r="J11" s="194"/>
      <c r="K11" s="194"/>
    </row>
    <row r="12" spans="1:12" ht="13.5" customHeight="1" x14ac:dyDescent="0.2">
      <c r="B12" s="32" t="s">
        <v>25</v>
      </c>
      <c r="H12" s="73"/>
      <c r="I12" s="176" t="str">
        <f>IF(ISNA(VLOOKUP(I13,'Info Tab'!H:H,1,FALSE)),"","CUSTOMER SPECIFIC")</f>
        <v/>
      </c>
      <c r="J12" s="177"/>
      <c r="K12" s="73"/>
    </row>
    <row r="13" spans="1:12" ht="13.5" customHeight="1" x14ac:dyDescent="0.2">
      <c r="A13" s="37" t="s">
        <v>77</v>
      </c>
      <c r="C13" s="171"/>
      <c r="D13" s="172"/>
      <c r="E13" s="173"/>
      <c r="G13" s="37" t="s">
        <v>78</v>
      </c>
      <c r="I13" s="186"/>
      <c r="J13" s="187"/>
      <c r="K13" s="126" t="s">
        <v>430</v>
      </c>
    </row>
    <row r="14" spans="1:12" ht="13.5" customHeight="1" x14ac:dyDescent="0.2">
      <c r="A14" s="37" t="s">
        <v>80</v>
      </c>
      <c r="C14" s="169"/>
      <c r="D14" s="193"/>
      <c r="E14" s="125" t="s">
        <v>429</v>
      </c>
      <c r="G14" s="37" t="s">
        <v>81</v>
      </c>
      <c r="I14" s="171"/>
      <c r="J14" s="188"/>
      <c r="K14" s="189"/>
    </row>
    <row r="15" spans="1:12" ht="13.5" customHeight="1" x14ac:dyDescent="0.2">
      <c r="A15" s="37" t="s">
        <v>84</v>
      </c>
      <c r="C15" s="190" t="s">
        <v>120</v>
      </c>
      <c r="D15" s="191"/>
      <c r="E15" s="192"/>
      <c r="G15" s="37" t="s">
        <v>85</v>
      </c>
      <c r="I15" s="166"/>
      <c r="J15" s="167"/>
      <c r="K15" s="168"/>
      <c r="L15" s="90"/>
    </row>
    <row r="16" spans="1:12" ht="13.5" customHeight="1" x14ac:dyDescent="0.2">
      <c r="A16" s="37" t="s">
        <v>87</v>
      </c>
      <c r="C16" s="114"/>
      <c r="D16" s="183" t="s">
        <v>555</v>
      </c>
      <c r="E16" s="184"/>
      <c r="G16" s="185" t="s">
        <v>88</v>
      </c>
      <c r="H16" s="180"/>
      <c r="I16" s="166"/>
      <c r="J16" s="167"/>
      <c r="K16" s="168"/>
    </row>
    <row r="17" spans="1:11" ht="13.5" customHeight="1" x14ac:dyDescent="0.2">
      <c r="A17" s="37" t="s">
        <v>90</v>
      </c>
      <c r="C17" s="202" t="s">
        <v>49</v>
      </c>
      <c r="D17" s="191"/>
      <c r="E17" s="192"/>
      <c r="G17" s="179" t="s">
        <v>91</v>
      </c>
      <c r="H17" s="180"/>
      <c r="I17" s="186"/>
      <c r="J17" s="187"/>
      <c r="K17" s="128" t="s">
        <v>431</v>
      </c>
    </row>
    <row r="18" spans="1:11" ht="13.5" customHeight="1" x14ac:dyDescent="0.2">
      <c r="A18" s="38" t="s">
        <v>93</v>
      </c>
      <c r="C18" s="199" t="s">
        <v>258</v>
      </c>
      <c r="D18" s="200"/>
      <c r="E18" s="201"/>
      <c r="G18" s="38" t="s">
        <v>94</v>
      </c>
      <c r="H18" s="39"/>
      <c r="I18" s="171"/>
      <c r="J18" s="188"/>
      <c r="K18" s="189"/>
    </row>
    <row r="19" spans="1:11" ht="13.5" customHeight="1" x14ac:dyDescent="0.2">
      <c r="A19" s="38"/>
      <c r="C19" s="24"/>
      <c r="D19" s="24"/>
      <c r="E19" s="24"/>
      <c r="G19" s="40" t="s">
        <v>96</v>
      </c>
      <c r="H19" s="36"/>
      <c r="I19" s="169"/>
      <c r="J19" s="188"/>
      <c r="K19" s="189"/>
    </row>
    <row r="20" spans="1:11" ht="13.5" customHeight="1" x14ac:dyDescent="0.2">
      <c r="A20" s="181" t="s">
        <v>98</v>
      </c>
      <c r="B20" s="181"/>
      <c r="C20" s="181"/>
      <c r="D20" s="181"/>
      <c r="E20" s="182"/>
      <c r="F20" s="182"/>
      <c r="G20" s="41" t="s">
        <v>99</v>
      </c>
      <c r="I20" s="166"/>
      <c r="J20" s="198"/>
      <c r="K20" s="193"/>
    </row>
    <row r="21" spans="1:11" ht="13.5" customHeight="1" x14ac:dyDescent="0.2">
      <c r="A21" s="38"/>
      <c r="C21" s="24"/>
      <c r="D21" s="24"/>
      <c r="E21" s="24"/>
      <c r="G21" s="42"/>
    </row>
    <row r="22" spans="1:11" ht="13.5" customHeight="1" x14ac:dyDescent="0.2">
      <c r="A22" s="43" t="s">
        <v>438</v>
      </c>
      <c r="B22" s="44"/>
      <c r="C22" s="45"/>
      <c r="D22" s="45"/>
    </row>
    <row r="23" spans="1:11" ht="13.5" customHeight="1" x14ac:dyDescent="0.2">
      <c r="A23" s="27" t="s">
        <v>103</v>
      </c>
      <c r="C23" s="166"/>
      <c r="D23" s="167"/>
      <c r="E23" s="168"/>
      <c r="G23" s="83" t="s">
        <v>439</v>
      </c>
      <c r="H23" s="81"/>
      <c r="I23" s="203" t="s">
        <v>556</v>
      </c>
      <c r="J23" s="204"/>
      <c r="K23" s="128" t="s">
        <v>451</v>
      </c>
    </row>
    <row r="24" spans="1:11" ht="13.5" customHeight="1" x14ac:dyDescent="0.2">
      <c r="A24" s="27" t="s">
        <v>105</v>
      </c>
      <c r="C24" s="82"/>
      <c r="D24" s="174" t="s">
        <v>450</v>
      </c>
      <c r="E24" s="175"/>
      <c r="G24" s="40" t="s">
        <v>172</v>
      </c>
      <c r="H24" s="36"/>
      <c r="I24" s="195"/>
      <c r="J24" s="196"/>
      <c r="K24" s="197"/>
    </row>
    <row r="25" spans="1:11" ht="13.5" customHeight="1" x14ac:dyDescent="0.2">
      <c r="A25" s="27" t="s">
        <v>107</v>
      </c>
      <c r="C25" s="166"/>
      <c r="D25" s="167"/>
      <c r="E25" s="168"/>
      <c r="G25" s="41" t="s">
        <v>176</v>
      </c>
      <c r="I25" s="195"/>
      <c r="J25" s="196"/>
      <c r="K25" s="197"/>
    </row>
    <row r="26" spans="1:11" ht="13.5" customHeight="1" x14ac:dyDescent="0.2">
      <c r="A26" s="27" t="s">
        <v>112</v>
      </c>
      <c r="C26" s="166"/>
      <c r="D26" s="167"/>
      <c r="E26" s="168"/>
      <c r="G26" s="41" t="s">
        <v>179</v>
      </c>
      <c r="I26" s="195"/>
      <c r="J26" s="205"/>
      <c r="K26" s="128" t="s">
        <v>452</v>
      </c>
    </row>
    <row r="27" spans="1:11" ht="13.5" customHeight="1" x14ac:dyDescent="0.2">
      <c r="A27" s="27" t="s">
        <v>118</v>
      </c>
      <c r="C27" s="166"/>
      <c r="D27" s="167"/>
      <c r="E27" s="168"/>
      <c r="G27" s="46" t="s">
        <v>449</v>
      </c>
      <c r="I27" s="166"/>
      <c r="J27" s="168"/>
      <c r="K27" s="128" t="s">
        <v>557</v>
      </c>
    </row>
    <row r="28" spans="1:11" ht="13.5" customHeight="1" x14ac:dyDescent="0.2">
      <c r="A28" s="27" t="s">
        <v>122</v>
      </c>
      <c r="C28" s="166"/>
      <c r="D28" s="167"/>
      <c r="E28" s="168"/>
      <c r="G28" s="41" t="s">
        <v>182</v>
      </c>
      <c r="I28" s="166"/>
      <c r="J28" s="198"/>
      <c r="K28" s="193"/>
    </row>
    <row r="29" spans="1:11" ht="13.5" customHeight="1" x14ac:dyDescent="0.2">
      <c r="A29" s="27" t="s">
        <v>126</v>
      </c>
      <c r="C29" s="208" t="s">
        <v>561</v>
      </c>
      <c r="D29" s="209"/>
      <c r="E29" s="210"/>
      <c r="G29" s="46" t="s">
        <v>660</v>
      </c>
      <c r="I29" s="166"/>
      <c r="J29" s="198"/>
      <c r="K29" s="193"/>
    </row>
    <row r="30" spans="1:11" ht="13.5" customHeight="1" x14ac:dyDescent="0.2">
      <c r="A30" s="27" t="s">
        <v>128</v>
      </c>
      <c r="C30" s="171"/>
      <c r="D30" s="188"/>
      <c r="E30" s="189"/>
      <c r="G30" s="41" t="s">
        <v>12</v>
      </c>
      <c r="I30" s="206" t="s">
        <v>447</v>
      </c>
      <c r="J30" s="207"/>
      <c r="K30" s="128" t="s">
        <v>522</v>
      </c>
    </row>
    <row r="31" spans="1:11" ht="13.5" customHeight="1" x14ac:dyDescent="0.2">
      <c r="A31" s="27" t="s">
        <v>132</v>
      </c>
      <c r="C31" s="166"/>
      <c r="D31" s="167"/>
      <c r="E31" s="168"/>
      <c r="G31" s="41" t="s">
        <v>187</v>
      </c>
      <c r="I31" s="166"/>
      <c r="J31" s="198"/>
      <c r="K31" s="193"/>
    </row>
    <row r="32" spans="1:11" ht="13.5" customHeight="1" x14ac:dyDescent="0.2">
      <c r="A32" s="27" t="s">
        <v>136</v>
      </c>
      <c r="C32" s="166"/>
      <c r="D32" s="167"/>
      <c r="E32" s="168"/>
      <c r="G32" s="41" t="s">
        <v>195</v>
      </c>
      <c r="I32" s="166"/>
      <c r="J32" s="167"/>
      <c r="K32" s="128" t="s">
        <v>558</v>
      </c>
    </row>
    <row r="33" spans="1:11" ht="13.5" customHeight="1" x14ac:dyDescent="0.2">
      <c r="A33" s="27" t="s">
        <v>419</v>
      </c>
      <c r="C33" s="213" t="s">
        <v>447</v>
      </c>
      <c r="D33" s="214"/>
      <c r="E33" s="215"/>
      <c r="G33" s="41" t="s">
        <v>197</v>
      </c>
      <c r="I33" s="166"/>
      <c r="J33" s="168"/>
      <c r="K33" s="128" t="s">
        <v>559</v>
      </c>
    </row>
    <row r="34" spans="1:11" ht="13.5" customHeight="1" x14ac:dyDescent="0.2">
      <c r="A34" s="27" t="s">
        <v>141</v>
      </c>
      <c r="C34" s="166"/>
      <c r="D34" s="216"/>
      <c r="E34" s="217"/>
      <c r="G34" s="41" t="s">
        <v>199</v>
      </c>
      <c r="I34" s="171"/>
      <c r="J34" s="189"/>
      <c r="K34" s="128" t="s">
        <v>560</v>
      </c>
    </row>
    <row r="35" spans="1:11" ht="13.5" customHeight="1" x14ac:dyDescent="0.2">
      <c r="A35" s="27" t="s">
        <v>146</v>
      </c>
      <c r="C35" s="77"/>
      <c r="D35" s="166"/>
      <c r="E35" s="193"/>
      <c r="F35" s="24"/>
      <c r="G35" s="41" t="s">
        <v>201</v>
      </c>
      <c r="I35" s="166"/>
      <c r="J35" s="198"/>
      <c r="K35" s="193"/>
    </row>
    <row r="36" spans="1:11" ht="13.5" customHeight="1" x14ac:dyDescent="0.2">
      <c r="A36" s="27" t="s">
        <v>151</v>
      </c>
      <c r="C36" s="166"/>
      <c r="D36" s="211"/>
      <c r="E36" s="212"/>
      <c r="G36" s="41" t="s">
        <v>203</v>
      </c>
      <c r="I36" s="166"/>
      <c r="J36" s="198"/>
      <c r="K36" s="193"/>
    </row>
    <row r="37" spans="1:11" ht="13.5" customHeight="1" x14ac:dyDescent="0.2">
      <c r="A37" s="36" t="s">
        <v>155</v>
      </c>
      <c r="C37" s="166"/>
      <c r="D37" s="167"/>
      <c r="E37" s="168"/>
      <c r="G37" s="41" t="s">
        <v>205</v>
      </c>
      <c r="I37" s="166"/>
      <c r="J37" s="198"/>
      <c r="K37" s="193"/>
    </row>
    <row r="38" spans="1:11" ht="13.5" customHeight="1" x14ac:dyDescent="0.2">
      <c r="A38" s="27" t="s">
        <v>157</v>
      </c>
      <c r="C38" s="166"/>
      <c r="D38" s="167"/>
      <c r="E38" s="168"/>
      <c r="G38" s="41" t="s">
        <v>2</v>
      </c>
      <c r="I38" s="166"/>
      <c r="J38" s="198"/>
      <c r="K38" s="193"/>
    </row>
    <row r="39" spans="1:11" ht="13.5" customHeight="1" x14ac:dyDescent="0.2">
      <c r="A39" s="27" t="s">
        <v>55</v>
      </c>
      <c r="C39" s="166"/>
      <c r="D39" s="167"/>
      <c r="E39" s="168"/>
      <c r="G39" s="41" t="s">
        <v>677</v>
      </c>
      <c r="I39" s="166"/>
      <c r="J39" s="198"/>
      <c r="K39" s="193"/>
    </row>
    <row r="40" spans="1:11" ht="13.5" customHeight="1" x14ac:dyDescent="0.2">
      <c r="A40" s="27" t="s">
        <v>163</v>
      </c>
      <c r="C40" s="166"/>
      <c r="D40" s="167"/>
      <c r="E40" s="168"/>
      <c r="G40" s="42"/>
      <c r="H40" s="45"/>
      <c r="I40" s="45"/>
      <c r="J40" s="45"/>
    </row>
    <row r="41" spans="1:11" ht="13.5" customHeight="1" x14ac:dyDescent="0.2">
      <c r="A41" s="27" t="s">
        <v>679</v>
      </c>
      <c r="C41" s="166"/>
      <c r="D41" s="167"/>
      <c r="E41" s="168"/>
      <c r="G41" s="43" t="s">
        <v>218</v>
      </c>
      <c r="H41" s="44"/>
      <c r="I41" s="45"/>
      <c r="J41" s="45"/>
    </row>
    <row r="42" spans="1:11" ht="13.5" customHeight="1" x14ac:dyDescent="0.2">
      <c r="A42" s="47"/>
      <c r="B42" s="48"/>
      <c r="C42" s="24"/>
      <c r="D42" s="24"/>
      <c r="E42" s="24"/>
      <c r="F42" s="48"/>
      <c r="G42" s="27" t="s">
        <v>420</v>
      </c>
      <c r="I42" s="166"/>
      <c r="J42" s="167"/>
      <c r="K42" s="168"/>
    </row>
    <row r="43" spans="1:11" ht="13.5" customHeight="1" x14ac:dyDescent="0.2">
      <c r="A43" s="41"/>
      <c r="C43" s="29" t="s">
        <v>224</v>
      </c>
      <c r="D43" s="166"/>
      <c r="E43" s="168"/>
      <c r="G43" s="27" t="s">
        <v>421</v>
      </c>
      <c r="I43" s="166"/>
      <c r="J43" s="167"/>
      <c r="K43" s="168"/>
    </row>
    <row r="44" spans="1:11" ht="13.5" customHeight="1" x14ac:dyDescent="0.2">
      <c r="A44" s="41"/>
      <c r="C44" s="218"/>
      <c r="D44" s="218"/>
      <c r="E44" s="218"/>
      <c r="F44" s="49"/>
      <c r="G44" s="36" t="s">
        <v>225</v>
      </c>
      <c r="H44" s="36"/>
      <c r="I44" s="166"/>
      <c r="J44" s="167"/>
      <c r="K44" s="168"/>
    </row>
    <row r="45" spans="1:11" ht="13.5" customHeight="1" x14ac:dyDescent="0.2">
      <c r="A45" s="41"/>
      <c r="C45" s="163"/>
      <c r="D45" s="163"/>
      <c r="E45" s="163"/>
      <c r="F45" s="49"/>
      <c r="G45" s="27" t="s">
        <v>228</v>
      </c>
      <c r="I45" s="166"/>
      <c r="J45" s="167"/>
      <c r="K45" s="168"/>
    </row>
    <row r="46" spans="1:11" ht="13.5" customHeight="1" x14ac:dyDescent="0.2">
      <c r="A46" s="41"/>
      <c r="C46" s="74"/>
      <c r="D46" s="74"/>
      <c r="E46" s="74"/>
      <c r="F46" s="49"/>
      <c r="G46" s="27" t="s">
        <v>680</v>
      </c>
      <c r="I46" s="166"/>
      <c r="J46" s="167"/>
      <c r="K46" s="168"/>
    </row>
    <row r="47" spans="1:11" ht="13.5" customHeight="1" x14ac:dyDescent="0.2">
      <c r="A47" s="42" t="s">
        <v>433</v>
      </c>
      <c r="B47" s="34"/>
      <c r="D47" s="50"/>
      <c r="I47" s="89"/>
      <c r="J47" s="50"/>
      <c r="K47" s="50"/>
    </row>
    <row r="48" spans="1:11" ht="13.5" customHeight="1" x14ac:dyDescent="0.2">
      <c r="A48" s="186"/>
      <c r="B48" s="186"/>
      <c r="C48" s="186"/>
      <c r="D48" s="186"/>
      <c r="E48" s="186"/>
      <c r="F48" s="186"/>
      <c r="G48" s="186"/>
      <c r="H48" s="186"/>
      <c r="I48" s="89"/>
      <c r="J48" s="50"/>
      <c r="K48" s="50"/>
    </row>
    <row r="49" spans="1:11" ht="13.5" customHeight="1" x14ac:dyDescent="0.2">
      <c r="A49" s="186"/>
      <c r="B49" s="186"/>
      <c r="C49" s="186"/>
      <c r="D49" s="186"/>
      <c r="E49" s="186"/>
      <c r="F49" s="186"/>
      <c r="G49" s="186"/>
      <c r="H49" s="186"/>
      <c r="I49" s="89"/>
      <c r="J49" s="50"/>
      <c r="K49" s="50"/>
    </row>
    <row r="50" spans="1:11" ht="13.5" customHeight="1" x14ac:dyDescent="0.2">
      <c r="A50" s="186"/>
      <c r="B50" s="186"/>
      <c r="C50" s="186"/>
      <c r="D50" s="186"/>
      <c r="E50" s="186"/>
      <c r="F50" s="186"/>
      <c r="G50" s="186"/>
      <c r="H50" s="186"/>
      <c r="I50" s="89"/>
      <c r="J50" s="50"/>
      <c r="K50" s="50"/>
    </row>
    <row r="51" spans="1:11" ht="13.5" customHeight="1" x14ac:dyDescent="0.2">
      <c r="B51" s="34"/>
      <c r="C51" s="50"/>
      <c r="D51" s="50"/>
      <c r="F51" s="49"/>
    </row>
    <row r="52" spans="1:11" ht="13.5" customHeight="1" x14ac:dyDescent="0.2">
      <c r="A52" s="52" t="s">
        <v>236</v>
      </c>
      <c r="B52" s="121" t="s">
        <v>237</v>
      </c>
      <c r="C52" s="222" t="s">
        <v>238</v>
      </c>
      <c r="D52" s="223"/>
      <c r="E52" s="220" t="s">
        <v>239</v>
      </c>
      <c r="F52" s="221"/>
      <c r="G52" s="122" t="s">
        <v>614</v>
      </c>
      <c r="H52" s="122" t="s">
        <v>615</v>
      </c>
    </row>
    <row r="53" spans="1:11" ht="13.5" customHeight="1" x14ac:dyDescent="0.2">
      <c r="A53" s="52"/>
      <c r="B53" s="123"/>
      <c r="C53" s="166"/>
      <c r="D53" s="168"/>
      <c r="E53" s="171"/>
      <c r="F53" s="189"/>
      <c r="G53" s="124"/>
      <c r="H53" s="124" t="b">
        <f>IF(C33="Sample","1",IF(C33="Boxed",Rollstock!C16,IF(C33="Bulk Pack",Rollstock!C39)))</f>
        <v>0</v>
      </c>
    </row>
    <row r="54" spans="1:11" ht="24.75" customHeight="1" x14ac:dyDescent="0.2">
      <c r="A54" s="32" t="s">
        <v>242</v>
      </c>
      <c r="B54" s="171"/>
      <c r="C54" s="188"/>
      <c r="D54" s="188"/>
      <c r="E54" s="188"/>
      <c r="F54" s="188"/>
      <c r="G54" s="188"/>
      <c r="H54" s="189"/>
    </row>
    <row r="56" spans="1:11" x14ac:dyDescent="0.2">
      <c r="A56" s="219" t="s">
        <v>681</v>
      </c>
      <c r="B56" s="219"/>
      <c r="C56" s="219"/>
      <c r="D56" s="219"/>
      <c r="E56" s="219"/>
      <c r="F56" s="219"/>
      <c r="G56" s="219"/>
      <c r="H56" s="219"/>
      <c r="I56" s="80"/>
      <c r="J56" s="80"/>
      <c r="K56" s="80"/>
    </row>
    <row r="60" spans="1:11" x14ac:dyDescent="0.2">
      <c r="A60" s="47"/>
      <c r="B60" s="48"/>
      <c r="C60" s="24"/>
      <c r="D60" s="24"/>
      <c r="E60" s="24"/>
      <c r="F60" s="48"/>
    </row>
    <row r="61" spans="1:11" x14ac:dyDescent="0.2">
      <c r="A61" s="47"/>
      <c r="B61" s="48"/>
      <c r="C61" s="24"/>
      <c r="D61" s="24"/>
      <c r="E61" s="24"/>
      <c r="F61" s="48"/>
    </row>
    <row r="62" spans="1:11" x14ac:dyDescent="0.2">
      <c r="A62" s="47"/>
      <c r="B62" s="48"/>
      <c r="C62" s="24"/>
      <c r="D62" s="24"/>
      <c r="E62" s="24"/>
      <c r="F62" s="48"/>
    </row>
    <row r="63" spans="1:11" x14ac:dyDescent="0.2">
      <c r="A63" s="47"/>
      <c r="B63" s="48"/>
      <c r="C63" s="24"/>
      <c r="D63" s="24"/>
      <c r="E63" s="24"/>
      <c r="F63" s="48"/>
    </row>
    <row r="64" spans="1:11" x14ac:dyDescent="0.2">
      <c r="A64" s="47"/>
      <c r="B64" s="48"/>
      <c r="C64" s="24"/>
      <c r="D64" s="24"/>
      <c r="E64" s="24"/>
      <c r="F64" s="48"/>
    </row>
    <row r="65" spans="1:12" x14ac:dyDescent="0.2">
      <c r="A65" s="47"/>
      <c r="B65" s="48"/>
      <c r="C65" s="24"/>
      <c r="D65" s="24"/>
      <c r="E65" s="24"/>
      <c r="F65" s="48"/>
      <c r="G65" s="79"/>
      <c r="H65" s="79"/>
      <c r="I65" s="79"/>
      <c r="J65" s="79"/>
      <c r="K65" s="79"/>
      <c r="L65" s="79"/>
    </row>
    <row r="66" spans="1:12" x14ac:dyDescent="0.2">
      <c r="A66" s="47"/>
      <c r="B66" s="48"/>
      <c r="C66" s="24"/>
      <c r="D66" s="24"/>
      <c r="E66" s="24"/>
      <c r="F66" s="48"/>
      <c r="G66" s="79"/>
      <c r="H66" s="79"/>
      <c r="I66" s="79"/>
      <c r="J66" s="79"/>
      <c r="K66" s="79"/>
      <c r="L66" s="79"/>
    </row>
    <row r="67" spans="1:12" x14ac:dyDescent="0.2">
      <c r="A67" s="47"/>
      <c r="B67" s="48"/>
      <c r="C67" s="24"/>
      <c r="D67" s="24"/>
      <c r="E67" s="24"/>
      <c r="F67" s="48"/>
      <c r="G67" s="79"/>
      <c r="H67" s="79"/>
      <c r="I67" s="79"/>
      <c r="J67" s="79"/>
      <c r="K67" s="79"/>
      <c r="L67" s="79"/>
    </row>
    <row r="68" spans="1:12" x14ac:dyDescent="0.2">
      <c r="A68" s="47"/>
      <c r="B68" s="48"/>
      <c r="C68" s="24"/>
      <c r="D68" s="24"/>
      <c r="E68" s="24"/>
      <c r="F68" s="48"/>
      <c r="G68" s="79"/>
      <c r="H68" s="79"/>
      <c r="I68" s="79"/>
      <c r="J68" s="79"/>
      <c r="K68" s="79"/>
      <c r="L68" s="79"/>
    </row>
    <row r="69" spans="1:12" x14ac:dyDescent="0.2">
      <c r="A69" s="41"/>
      <c r="C69" s="218"/>
      <c r="D69" s="218"/>
      <c r="E69" s="218"/>
      <c r="G69" s="79"/>
      <c r="H69" s="79"/>
      <c r="I69" s="79"/>
      <c r="J69" s="79"/>
      <c r="K69" s="79"/>
      <c r="L69" s="79"/>
    </row>
    <row r="70" spans="1:12" x14ac:dyDescent="0.2">
      <c r="A70" s="41"/>
      <c r="C70" s="218"/>
      <c r="D70" s="218"/>
      <c r="E70" s="218"/>
      <c r="G70" s="37"/>
      <c r="I70" s="24"/>
      <c r="J70" s="50"/>
      <c r="K70" s="50"/>
    </row>
    <row r="78" spans="1:12" ht="12" customHeight="1" x14ac:dyDescent="0.2"/>
    <row r="79" spans="1:12" ht="13.5" customHeight="1" x14ac:dyDescent="0.2"/>
    <row r="80" spans="1:12" ht="13.5" customHeight="1" x14ac:dyDescent="0.2"/>
    <row r="82" spans="1:11" x14ac:dyDescent="0.2">
      <c r="D82" s="34"/>
      <c r="E82" s="34"/>
      <c r="F82" s="34"/>
      <c r="G82" s="49"/>
      <c r="H82" s="34"/>
      <c r="I82" s="51"/>
      <c r="J82" s="34"/>
      <c r="K82" s="34"/>
    </row>
    <row r="83" spans="1:1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</row>
  </sheetData>
  <sheetProtection sheet="1" objects="1" scenarios="1" formatCells="0"/>
  <mergeCells count="75">
    <mergeCell ref="I39:K39"/>
    <mergeCell ref="C70:E70"/>
    <mergeCell ref="C69:E69"/>
    <mergeCell ref="I38:K38"/>
    <mergeCell ref="A48:H48"/>
    <mergeCell ref="B54:H54"/>
    <mergeCell ref="A49:H49"/>
    <mergeCell ref="A50:H50"/>
    <mergeCell ref="A56:H56"/>
    <mergeCell ref="C44:E44"/>
    <mergeCell ref="C41:E41"/>
    <mergeCell ref="C39:E39"/>
    <mergeCell ref="C40:E40"/>
    <mergeCell ref="E52:F52"/>
    <mergeCell ref="E53:F53"/>
    <mergeCell ref="C52:D52"/>
    <mergeCell ref="I35:K35"/>
    <mergeCell ref="D35:E35"/>
    <mergeCell ref="I36:K36"/>
    <mergeCell ref="I37:K37"/>
    <mergeCell ref="I33:J33"/>
    <mergeCell ref="I34:J34"/>
    <mergeCell ref="C37:E37"/>
    <mergeCell ref="C36:E36"/>
    <mergeCell ref="C33:E33"/>
    <mergeCell ref="C34:E34"/>
    <mergeCell ref="C32:E32"/>
    <mergeCell ref="I32:J32"/>
    <mergeCell ref="I29:K29"/>
    <mergeCell ref="C29:E29"/>
    <mergeCell ref="C30:E30"/>
    <mergeCell ref="I31:K31"/>
    <mergeCell ref="I23:J23"/>
    <mergeCell ref="I26:J26"/>
    <mergeCell ref="I27:J27"/>
    <mergeCell ref="I30:J30"/>
    <mergeCell ref="I25:K25"/>
    <mergeCell ref="I28:K28"/>
    <mergeCell ref="I20:K20"/>
    <mergeCell ref="I17:J17"/>
    <mergeCell ref="C18:E18"/>
    <mergeCell ref="I18:K18"/>
    <mergeCell ref="I19:K19"/>
    <mergeCell ref="C17:E17"/>
    <mergeCell ref="C38:E38"/>
    <mergeCell ref="I12:J12"/>
    <mergeCell ref="H9:K9"/>
    <mergeCell ref="G17:H17"/>
    <mergeCell ref="A20:F20"/>
    <mergeCell ref="D16:E16"/>
    <mergeCell ref="G16:H16"/>
    <mergeCell ref="I13:J13"/>
    <mergeCell ref="I14:K14"/>
    <mergeCell ref="I15:K15"/>
    <mergeCell ref="C15:E15"/>
    <mergeCell ref="C14:D14"/>
    <mergeCell ref="G11:K11"/>
    <mergeCell ref="I24:K24"/>
    <mergeCell ref="C23:E23"/>
    <mergeCell ref="I16:K16"/>
    <mergeCell ref="C3:D3"/>
    <mergeCell ref="C13:E13"/>
    <mergeCell ref="C31:E31"/>
    <mergeCell ref="C27:E27"/>
    <mergeCell ref="C25:E25"/>
    <mergeCell ref="C26:E26"/>
    <mergeCell ref="D24:E24"/>
    <mergeCell ref="C28:E28"/>
    <mergeCell ref="I42:K42"/>
    <mergeCell ref="I43:K43"/>
    <mergeCell ref="I44:K44"/>
    <mergeCell ref="I45:K45"/>
    <mergeCell ref="C53:D53"/>
    <mergeCell ref="D43:E43"/>
    <mergeCell ref="I46:K46"/>
  </mergeCells>
  <phoneticPr fontId="10" type="noConversion"/>
  <conditionalFormatting sqref="I12:J12">
    <cfRule type="cellIs" dxfId="0" priority="1" operator="greaterThan">
      <formula>""""""""""</formula>
    </cfRule>
  </conditionalFormatting>
  <hyperlinks>
    <hyperlink ref="E14" r:id="rId1"/>
    <hyperlink ref="K13" r:id="rId2"/>
    <hyperlink ref="D16:E16" r:id="rId3" display="End Use Codes"/>
    <hyperlink ref="G11:K11" r:id="rId4" display="MO Comment Specific Templates - Table of Contents &amp; Hyperlinks"/>
  </hyperlinks>
  <pageMargins left="0.25" right="0.25" top="0.75" bottom="0.75" header="0.3" footer="0.3"/>
  <pageSetup scale="75" orientation="portrait" r:id="rId5"/>
  <headerFooter alignWithMargins="0"/>
  <drawing r:id="rId6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'Info Tab'!$D$17:$D$18</xm:f>
          </x14:formula1>
          <xm:sqref>I34:J34</xm:sqref>
        </x14:dataValidation>
        <x14:dataValidation type="list" allowBlank="1" showInputMessage="1" showErrorMessage="1">
          <x14:formula1>
            <xm:f>'Info Tab'!$D$12:$D$14</xm:f>
          </x14:formula1>
          <xm:sqref>I30:J30</xm:sqref>
        </x14:dataValidation>
        <x14:dataValidation type="list" allowBlank="1" showInputMessage="1" showErrorMessage="1">
          <x14:formula1>
            <xm:f>'Info Tab'!$E$19:$E$22</xm:f>
          </x14:formula1>
          <xm:sqref>C33:E33</xm:sqref>
        </x14:dataValidation>
        <x14:dataValidation type="list" allowBlank="1" showInputMessage="1" showErrorMessage="1">
          <x14:formula1>
            <xm:f>'Info Tab'!$A$2:$A$3</xm:f>
          </x14:formula1>
          <xm:sqref>C23:E23</xm:sqref>
        </x14:dataValidation>
        <x14:dataValidation type="list" allowBlank="1" showInputMessage="1" showErrorMessage="1">
          <x14:formula1>
            <xm:f>'Info Tab'!$E$2:$E$3</xm:f>
          </x14:formula1>
          <xm:sqref>C25:E25</xm:sqref>
        </x14:dataValidation>
        <x14:dataValidation type="list" allowBlank="1" showInputMessage="1" showErrorMessage="1">
          <x14:formula1>
            <xm:f>'Info Tab'!$E$6:$E$7</xm:f>
          </x14:formula1>
          <xm:sqref>C26:E26</xm:sqref>
        </x14:dataValidation>
        <x14:dataValidation type="list" allowBlank="1" showInputMessage="1" showErrorMessage="1">
          <x14:formula1>
            <xm:f>'Info Tab'!$E$10:$E$11</xm:f>
          </x14:formula1>
          <xm:sqref>C27:E27</xm:sqref>
        </x14:dataValidation>
        <x14:dataValidation type="list" allowBlank="1" showInputMessage="1" showErrorMessage="1">
          <x14:formula1>
            <xm:f>'Info Tab'!$F$2:$F$5</xm:f>
          </x14:formula1>
          <xm:sqref>C31:E31</xm:sqref>
        </x14:dataValidation>
        <x14:dataValidation type="list" allowBlank="1" showInputMessage="1" showErrorMessage="1">
          <x14:formula1>
            <xm:f>'Info Tab'!$I:$I</xm:f>
          </x14:formula1>
          <xm:sqref>C32:E32</xm:sqref>
        </x14:dataValidation>
        <x14:dataValidation type="list" allowBlank="1" showInputMessage="1" showErrorMessage="1">
          <x14:formula1>
            <xm:f>'Info Tab'!$F$8:$F$14</xm:f>
          </x14:formula1>
          <xm:sqref>C34:E34</xm:sqref>
        </x14:dataValidation>
        <x14:dataValidation type="list" allowBlank="1" showInputMessage="1" showErrorMessage="1">
          <x14:formula1>
            <xm:f>'Info Tab'!$F$17:$F$21</xm:f>
          </x14:formula1>
          <xm:sqref>D35:E35</xm:sqref>
        </x14:dataValidation>
        <x14:dataValidation type="list" allowBlank="1" showInputMessage="1" showErrorMessage="1">
          <x14:formula1>
            <xm:f>'Info Tab'!$A$11:$A$12</xm:f>
          </x14:formula1>
          <xm:sqref>C36:E36 I28:K28</xm:sqref>
        </x14:dataValidation>
        <x14:dataValidation type="list" allowBlank="1" showInputMessage="1" showErrorMessage="1">
          <x14:formula1>
            <xm:f>'Info Tab'!$A$5:$A$6</xm:f>
          </x14:formula1>
          <xm:sqref>C41:E41</xm:sqref>
        </x14:dataValidation>
        <x14:dataValidation type="list" allowBlank="1" showInputMessage="1" showErrorMessage="1">
          <x14:formula1>
            <xm:f>'Info Tab'!$D$6:$D$8</xm:f>
          </x14:formula1>
          <xm:sqref>I29:K29</xm:sqref>
        </x14:dataValidation>
        <x14:dataValidation type="list" allowBlank="1" showInputMessage="1" showErrorMessage="1">
          <x14:formula1>
            <xm:f>'Info Tab'!$D$2:$D$3</xm:f>
          </x14:formula1>
          <xm:sqref>I24:K24</xm:sqref>
        </x14:dataValidation>
        <x14:dataValidation type="list" allowBlank="1" showInputMessage="1" showErrorMessage="1">
          <x14:formula1>
            <xm:f>'Info Tab'!$D$21:$D$22</xm:f>
          </x14:formula1>
          <xm:sqref>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9"/>
  <sheetViews>
    <sheetView zoomScaleNormal="100" workbookViewId="0">
      <selection activeCell="B5" sqref="B5:D5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x14ac:dyDescent="0.2">
      <c r="A1" s="1">
        <v>24</v>
      </c>
      <c r="B1" s="2"/>
      <c r="C1" s="2"/>
    </row>
    <row r="2" spans="1:4" s="5" customFormat="1" ht="15.75" x14ac:dyDescent="0.25">
      <c r="A2" s="4" t="s">
        <v>0</v>
      </c>
      <c r="B2" s="231">
        <f>Item!C13</f>
        <v>0</v>
      </c>
      <c r="C2" s="231"/>
      <c r="D2" s="235"/>
    </row>
    <row r="3" spans="1:4" ht="15.75" customHeight="1" x14ac:dyDescent="0.25">
      <c r="A3" s="6" t="s">
        <v>1</v>
      </c>
      <c r="B3" s="231">
        <f>Item!B54</f>
        <v>0</v>
      </c>
      <c r="C3" s="231"/>
      <c r="D3" s="235"/>
    </row>
    <row r="4" spans="1:4" ht="15.75" customHeight="1" x14ac:dyDescent="0.25">
      <c r="A4" s="6" t="s">
        <v>35</v>
      </c>
      <c r="B4" s="231" t="str">
        <f>Item!I17&amp;" / "&amp;Item!C24</f>
        <v xml:space="preserve"> / </v>
      </c>
      <c r="C4" s="238"/>
      <c r="D4" s="235"/>
    </row>
    <row r="5" spans="1:4" ht="15.75" customHeight="1" x14ac:dyDescent="0.25">
      <c r="A5" s="6" t="s">
        <v>2</v>
      </c>
      <c r="B5" s="227">
        <f>Item!I38</f>
        <v>0</v>
      </c>
      <c r="C5" s="239"/>
      <c r="D5" s="226"/>
    </row>
    <row r="6" spans="1:4" ht="15.75" customHeight="1" x14ac:dyDescent="0.25">
      <c r="A6" s="6" t="s">
        <v>3</v>
      </c>
      <c r="B6" s="234"/>
      <c r="C6" s="235"/>
      <c r="D6" s="235"/>
    </row>
    <row r="7" spans="1:4" ht="15.75" customHeight="1" x14ac:dyDescent="0.25">
      <c r="A7" s="6" t="s">
        <v>4</v>
      </c>
      <c r="B7" s="234"/>
      <c r="C7" s="235"/>
      <c r="D7" s="235"/>
    </row>
    <row r="8" spans="1:4" ht="15.75" customHeight="1" x14ac:dyDescent="0.25">
      <c r="A8" s="6" t="s">
        <v>5</v>
      </c>
      <c r="B8" s="234"/>
      <c r="C8" s="235"/>
      <c r="D8" s="235"/>
    </row>
    <row r="9" spans="1:4" ht="15.75" customHeight="1" x14ac:dyDescent="0.25">
      <c r="A9" s="6" t="s">
        <v>6</v>
      </c>
      <c r="B9" s="227"/>
      <c r="C9" s="229"/>
      <c r="D9" s="226"/>
    </row>
    <row r="10" spans="1:4" ht="15.75" customHeight="1" x14ac:dyDescent="0.25">
      <c r="A10" s="6" t="s">
        <v>7</v>
      </c>
      <c r="B10" s="229"/>
      <c r="C10" s="229"/>
      <c r="D10" s="226"/>
    </row>
    <row r="11" spans="1:4" ht="15.75" customHeight="1" x14ac:dyDescent="0.25">
      <c r="A11" s="6"/>
      <c r="B11" s="4"/>
      <c r="C11" s="2"/>
    </row>
    <row r="12" spans="1:4" ht="15.75" customHeight="1" x14ac:dyDescent="0.25">
      <c r="A12" s="6" t="s">
        <v>678</v>
      </c>
      <c r="B12" s="234">
        <f>Item!C25</f>
        <v>0</v>
      </c>
      <c r="C12" s="231"/>
      <c r="D12" s="231"/>
    </row>
    <row r="13" spans="1:4" ht="15.75" customHeight="1" x14ac:dyDescent="0.25">
      <c r="A13" s="6"/>
      <c r="B13" s="164"/>
      <c r="C13" s="2"/>
    </row>
    <row r="14" spans="1:4" ht="15.75" customHeight="1" x14ac:dyDescent="0.25">
      <c r="A14" s="8" t="s">
        <v>8</v>
      </c>
      <c r="B14" s="9"/>
      <c r="C14" s="7"/>
    </row>
    <row r="15" spans="1:4" ht="15.75" customHeight="1" x14ac:dyDescent="0.2">
      <c r="A15" s="10" t="s">
        <v>9</v>
      </c>
      <c r="B15" s="227"/>
      <c r="C15" s="236"/>
      <c r="D15" s="226"/>
    </row>
    <row r="16" spans="1:4" ht="15.75" customHeight="1" x14ac:dyDescent="0.2">
      <c r="A16" s="10"/>
      <c r="B16" s="236"/>
      <c r="C16" s="236"/>
      <c r="D16" s="226"/>
    </row>
    <row r="17" spans="1:4" ht="15.75" customHeight="1" x14ac:dyDescent="0.2">
      <c r="A17" s="10" t="s">
        <v>10</v>
      </c>
      <c r="B17" s="224" t="s">
        <v>36</v>
      </c>
      <c r="C17" s="237"/>
      <c r="D17" s="235"/>
    </row>
    <row r="18" spans="1:4" ht="15.75" customHeight="1" x14ac:dyDescent="0.2">
      <c r="A18" s="10"/>
      <c r="B18" s="12"/>
      <c r="C18" s="12"/>
    </row>
    <row r="19" spans="1:4" ht="15.75" customHeight="1" x14ac:dyDescent="0.25">
      <c r="A19" s="8" t="s">
        <v>11</v>
      </c>
      <c r="B19" s="4"/>
      <c r="C19" s="2"/>
    </row>
    <row r="20" spans="1:4" ht="15.75" customHeight="1" x14ac:dyDescent="0.2">
      <c r="A20" s="10" t="s">
        <v>12</v>
      </c>
      <c r="B20" s="224" t="str">
        <f>Item!I30</f>
        <v>Mandatory - Select One on Item Request</v>
      </c>
      <c r="C20" s="224"/>
      <c r="D20" s="224"/>
    </row>
    <row r="21" spans="1:4" ht="15.75" customHeight="1" x14ac:dyDescent="0.2">
      <c r="A21" s="10" t="s">
        <v>14</v>
      </c>
      <c r="B21" s="224" t="s">
        <v>34</v>
      </c>
      <c r="C21" s="230"/>
    </row>
    <row r="22" spans="1:4" ht="15.75" customHeight="1" x14ac:dyDescent="0.2">
      <c r="A22" s="11"/>
      <c r="B22" s="14"/>
      <c r="C22" s="13"/>
    </row>
    <row r="23" spans="1:4" ht="15.75" customHeight="1" x14ac:dyDescent="0.25">
      <c r="A23" s="5" t="s">
        <v>15</v>
      </c>
      <c r="B23" s="227" t="s">
        <v>16</v>
      </c>
      <c r="C23" s="229"/>
      <c r="D23" s="226"/>
    </row>
    <row r="24" spans="1:4" ht="15.75" customHeight="1" x14ac:dyDescent="0.25">
      <c r="A24" s="5"/>
      <c r="B24" s="229"/>
      <c r="C24" s="229"/>
      <c r="D24" s="226"/>
    </row>
    <row r="25" spans="1:4" ht="15.75" customHeight="1" x14ac:dyDescent="0.25">
      <c r="A25" s="5"/>
      <c r="B25" s="229"/>
      <c r="C25" s="229"/>
      <c r="D25" s="226"/>
    </row>
    <row r="26" spans="1:4" ht="15.75" customHeight="1" x14ac:dyDescent="0.25">
      <c r="A26" s="15" t="s">
        <v>17</v>
      </c>
      <c r="B26" s="4"/>
      <c r="C26" s="2"/>
    </row>
    <row r="27" spans="1:4" ht="15.75" customHeight="1" x14ac:dyDescent="0.2">
      <c r="A27" s="16" t="s">
        <v>18</v>
      </c>
      <c r="B27" s="224">
        <f>Item!C31</f>
        <v>0</v>
      </c>
      <c r="C27" s="240"/>
    </row>
    <row r="28" spans="1:4" ht="15.75" customHeight="1" x14ac:dyDescent="0.2">
      <c r="A28" s="16" t="s">
        <v>19</v>
      </c>
      <c r="B28" s="224" t="str">
        <f>Item!C29</f>
        <v>SOP 27 - Standard</v>
      </c>
      <c r="C28" s="224"/>
      <c r="D28" s="224"/>
    </row>
    <row r="29" spans="1:4" ht="15.75" customHeight="1" x14ac:dyDescent="0.25">
      <c r="A29" s="15" t="s">
        <v>20</v>
      </c>
      <c r="B29" s="4"/>
      <c r="C29" s="2"/>
    </row>
    <row r="30" spans="1:4" ht="15.75" customHeight="1" x14ac:dyDescent="0.2">
      <c r="A30" s="16" t="s">
        <v>21</v>
      </c>
      <c r="B30" s="224" t="s">
        <v>561</v>
      </c>
      <c r="C30" s="224"/>
    </row>
    <row r="31" spans="1:4" ht="15.75" customHeight="1" x14ac:dyDescent="0.2">
      <c r="A31" s="16" t="s">
        <v>22</v>
      </c>
      <c r="B31" s="224" t="s">
        <v>561</v>
      </c>
      <c r="C31" s="224"/>
    </row>
    <row r="32" spans="1:4" ht="15.75" customHeight="1" x14ac:dyDescent="0.2">
      <c r="A32" s="16" t="s">
        <v>23</v>
      </c>
      <c r="B32" s="224" t="s">
        <v>561</v>
      </c>
      <c r="C32" s="224"/>
    </row>
    <row r="33" spans="1:4" ht="15.75" customHeight="1" x14ac:dyDescent="0.2">
      <c r="A33" s="15" t="s">
        <v>37</v>
      </c>
      <c r="B33" s="227" t="s">
        <v>38</v>
      </c>
      <c r="C33" s="229"/>
      <c r="D33" s="226"/>
    </row>
    <row r="34" spans="1:4" ht="15.75" customHeight="1" x14ac:dyDescent="0.2">
      <c r="A34" s="10" t="s">
        <v>24</v>
      </c>
      <c r="B34" s="227" t="s">
        <v>25</v>
      </c>
      <c r="C34" s="228"/>
      <c r="D34" s="226"/>
    </row>
    <row r="35" spans="1:4" ht="15.75" customHeight="1" x14ac:dyDescent="0.2">
      <c r="A35" s="10"/>
      <c r="B35" s="227" t="s">
        <v>25</v>
      </c>
      <c r="C35" s="228"/>
      <c r="D35" s="226"/>
    </row>
    <row r="36" spans="1:4" ht="15.75" customHeight="1" x14ac:dyDescent="0.2">
      <c r="A36" s="10"/>
      <c r="B36" s="227" t="s">
        <v>25</v>
      </c>
      <c r="C36" s="228"/>
      <c r="D36" s="226"/>
    </row>
    <row r="37" spans="1:4" ht="15.75" customHeight="1" x14ac:dyDescent="0.2">
      <c r="A37" s="17" t="s">
        <v>26</v>
      </c>
      <c r="B37" s="227" t="s">
        <v>38</v>
      </c>
      <c r="C37" s="229"/>
      <c r="D37" s="226"/>
    </row>
    <row r="38" spans="1:4" ht="15.75" customHeight="1" x14ac:dyDescent="0.2">
      <c r="A38" s="16" t="s">
        <v>24</v>
      </c>
      <c r="B38" s="227" t="s">
        <v>25</v>
      </c>
      <c r="C38" s="228"/>
      <c r="D38" s="226"/>
    </row>
    <row r="39" spans="1:4" ht="15.75" customHeight="1" x14ac:dyDescent="0.2">
      <c r="A39" s="17"/>
      <c r="B39" s="227" t="s">
        <v>25</v>
      </c>
      <c r="C39" s="228"/>
      <c r="D39" s="226"/>
    </row>
    <row r="40" spans="1:4" s="21" customFormat="1" ht="15.75" customHeight="1" x14ac:dyDescent="0.25">
      <c r="A40" s="20" t="s">
        <v>40</v>
      </c>
      <c r="B40" s="231" t="s">
        <v>41</v>
      </c>
      <c r="C40" s="232"/>
    </row>
    <row r="41" spans="1:4" s="21" customFormat="1" ht="15.75" customHeight="1" x14ac:dyDescent="0.25">
      <c r="A41" s="85" t="s">
        <v>24</v>
      </c>
      <c r="B41" s="241"/>
      <c r="C41" s="241"/>
      <c r="D41" s="241"/>
    </row>
    <row r="42" spans="1:4" ht="15.75" customHeight="1" x14ac:dyDescent="0.25">
      <c r="A42" s="15" t="s">
        <v>27</v>
      </c>
      <c r="B42" s="4"/>
      <c r="C42" s="2"/>
    </row>
    <row r="43" spans="1:4" ht="15.75" customHeight="1" x14ac:dyDescent="0.2">
      <c r="A43" s="16" t="s">
        <v>28</v>
      </c>
      <c r="B43" s="224" t="str">
        <f>Item!C33</f>
        <v>Mandatory - Select One on Item Request</v>
      </c>
      <c r="C43" s="224"/>
      <c r="D43" s="224"/>
    </row>
    <row r="44" spans="1:4" ht="15.75" customHeight="1" x14ac:dyDescent="0.2">
      <c r="A44" s="16" t="s">
        <v>29</v>
      </c>
      <c r="B44" s="224" t="s">
        <v>13</v>
      </c>
      <c r="C44" s="230"/>
    </row>
    <row r="45" spans="1:4" ht="15.75" customHeight="1" x14ac:dyDescent="0.25">
      <c r="A45" s="16" t="s">
        <v>30</v>
      </c>
      <c r="B45" s="4"/>
      <c r="C45" s="18"/>
    </row>
    <row r="46" spans="1:4" ht="15.75" customHeight="1" x14ac:dyDescent="0.2">
      <c r="A46" s="162" t="s">
        <v>31</v>
      </c>
      <c r="B46" s="233" t="s">
        <v>674</v>
      </c>
      <c r="C46" s="233"/>
      <c r="D46" s="233"/>
    </row>
    <row r="47" spans="1:4" ht="15.75" customHeight="1" x14ac:dyDescent="0.2">
      <c r="A47" s="85"/>
      <c r="B47" s="233"/>
      <c r="C47" s="233"/>
      <c r="D47" s="233"/>
    </row>
    <row r="48" spans="1:4" ht="15.75" customHeight="1" x14ac:dyDescent="0.2">
      <c r="A48" s="162" t="s">
        <v>675</v>
      </c>
      <c r="B48" s="233" t="s">
        <v>676</v>
      </c>
      <c r="C48" s="233"/>
      <c r="D48" s="233"/>
    </row>
    <row r="49" spans="1:4" ht="15.75" customHeight="1" x14ac:dyDescent="0.2">
      <c r="A49" s="85"/>
      <c r="B49" s="233"/>
      <c r="C49" s="233"/>
      <c r="D49" s="233"/>
    </row>
    <row r="50" spans="1:4" ht="15.75" customHeight="1" x14ac:dyDescent="0.2">
      <c r="A50" s="85"/>
      <c r="B50" s="233"/>
      <c r="C50" s="233"/>
      <c r="D50" s="233"/>
    </row>
    <row r="51" spans="1:4" s="19" customFormat="1" ht="15.75" customHeight="1" x14ac:dyDescent="0.2">
      <c r="A51" s="15" t="s">
        <v>39</v>
      </c>
      <c r="B51" s="225" t="s">
        <v>432</v>
      </c>
      <c r="C51" s="225"/>
    </row>
    <row r="52" spans="1:4" ht="15.75" customHeight="1" x14ac:dyDescent="0.25">
      <c r="A52" s="15" t="s">
        <v>32</v>
      </c>
      <c r="B52" s="4"/>
      <c r="C52" s="2"/>
    </row>
    <row r="53" spans="1:4" s="19" customFormat="1" ht="15.75" customHeight="1" x14ac:dyDescent="0.2">
      <c r="A53" s="19" t="s">
        <v>33</v>
      </c>
      <c r="B53" s="225"/>
      <c r="C53" s="225"/>
      <c r="D53" s="226"/>
    </row>
    <row r="54" spans="1:4" s="19" customFormat="1" ht="15.75" customHeight="1" x14ac:dyDescent="0.2">
      <c r="B54" s="225"/>
      <c r="C54" s="225"/>
      <c r="D54" s="226"/>
    </row>
    <row r="55" spans="1:4" s="19" customFormat="1" ht="15.75" customHeight="1" x14ac:dyDescent="0.2">
      <c r="B55" s="225"/>
      <c r="C55" s="225"/>
      <c r="D55" s="226"/>
    </row>
    <row r="56" spans="1:4" s="19" customFormat="1" ht="15" x14ac:dyDescent="0.2"/>
    <row r="58" spans="1:4" ht="15.75" x14ac:dyDescent="0.25">
      <c r="A58" s="129" t="s">
        <v>627</v>
      </c>
      <c r="B58" s="130">
        <f>Item!F3</f>
        <v>0</v>
      </c>
    </row>
    <row r="59" spans="1:4" ht="15.75" x14ac:dyDescent="0.25">
      <c r="A59" s="129" t="s">
        <v>628</v>
      </c>
      <c r="B59" s="131"/>
    </row>
  </sheetData>
  <mergeCells count="34">
    <mergeCell ref="B35:D35"/>
    <mergeCell ref="B48:D50"/>
    <mergeCell ref="B28:D28"/>
    <mergeCell ref="B43:D43"/>
    <mergeCell ref="B23:D25"/>
    <mergeCell ref="B27:C27"/>
    <mergeCell ref="B41:D41"/>
    <mergeCell ref="B2:D2"/>
    <mergeCell ref="B3:D3"/>
    <mergeCell ref="B4:D4"/>
    <mergeCell ref="B5:D5"/>
    <mergeCell ref="B6:D6"/>
    <mergeCell ref="B7:D7"/>
    <mergeCell ref="B8:D8"/>
    <mergeCell ref="B9:D10"/>
    <mergeCell ref="B15:D16"/>
    <mergeCell ref="B17:D17"/>
    <mergeCell ref="B12:D12"/>
    <mergeCell ref="B20:D20"/>
    <mergeCell ref="B53:D55"/>
    <mergeCell ref="B30:C30"/>
    <mergeCell ref="B31:C31"/>
    <mergeCell ref="B32:C32"/>
    <mergeCell ref="B36:D36"/>
    <mergeCell ref="B37:D37"/>
    <mergeCell ref="B44:C44"/>
    <mergeCell ref="B51:C51"/>
    <mergeCell ref="B40:C40"/>
    <mergeCell ref="B38:D38"/>
    <mergeCell ref="B39:D39"/>
    <mergeCell ref="B46:D47"/>
    <mergeCell ref="B33:D33"/>
    <mergeCell ref="B34:D34"/>
    <mergeCell ref="B21:C21"/>
  </mergeCells>
  <phoneticPr fontId="0" type="noConversion"/>
  <dataValidations count="6">
    <dataValidation type="list" allowBlank="1" showInputMessage="1" showErrorMessage="1" sqref="B17:C17">
      <formula1>"Print is not centered across the web.,Select not centered or delete line."</formula1>
    </dataValidation>
    <dataValidation type="list" allowBlank="1" showInputMessage="1" showErrorMessage="1" sqref="B21:C21">
      <formula1>"Yes - Refer to SOC pictures.,Select Yes or delete line."</formula1>
    </dataValidation>
    <dataValidation type="textLength" operator="lessThanOrEqual" allowBlank="1" showInputMessage="1" showErrorMessage="1" sqref="B34:C36 B38:C39">
      <formula1>25</formula1>
    </dataValidation>
    <dataValidation type="list" allowBlank="1" showInputMessage="1" showErrorMessage="1" sqref="B33:C33 B37:C37">
      <formula1>"Yes,No,Do not delete - Mandatory line - Select one"</formula1>
    </dataValidation>
    <dataValidation type="list" allowBlank="1" showInputMessage="1" showErrorMessage="1" sqref="B44:C44">
      <formula1>"See notes,40 x 40,48 x 44,48 x 40,44 x 44,48 x 31,4-way CPC,Sample,Slitting to advise Marketing,Select one"</formula1>
    </dataValidation>
    <dataValidation type="list" allowBlank="1" showInputMessage="1" showErrorMessage="1" sqref="B40:C40">
      <formula1>"Yes,Select Yes or delete section."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x14ac:dyDescent="0.2">
      <c r="A1" s="1" t="s">
        <v>361</v>
      </c>
      <c r="B1" s="2"/>
      <c r="C1" s="2"/>
      <c r="D1" s="2"/>
    </row>
    <row r="2" spans="1:4" s="5" customFormat="1" ht="15.75" x14ac:dyDescent="0.25">
      <c r="A2" s="4" t="s">
        <v>0</v>
      </c>
      <c r="B2" s="231">
        <f>Item!C13</f>
        <v>0</v>
      </c>
      <c r="C2" s="231"/>
      <c r="D2" s="231"/>
    </row>
    <row r="3" spans="1:4" ht="15.75" customHeight="1" x14ac:dyDescent="0.25">
      <c r="A3" s="6" t="s">
        <v>1</v>
      </c>
      <c r="B3" s="231">
        <f>Item!B54</f>
        <v>0</v>
      </c>
      <c r="C3" s="242"/>
      <c r="D3" s="242"/>
    </row>
    <row r="4" spans="1:4" ht="15.75" customHeight="1" x14ac:dyDescent="0.25">
      <c r="A4" s="6" t="s">
        <v>35</v>
      </c>
      <c r="B4" s="231" t="str">
        <f>Item!I17&amp;" / "&amp;Item!C24</f>
        <v xml:space="preserve"> / </v>
      </c>
      <c r="C4" s="235"/>
      <c r="D4" s="235"/>
    </row>
    <row r="5" spans="1:4" ht="15.75" customHeight="1" x14ac:dyDescent="0.25">
      <c r="A5" s="6" t="s">
        <v>2</v>
      </c>
      <c r="B5" s="227">
        <f>Item!I38</f>
        <v>0</v>
      </c>
      <c r="C5" s="239"/>
      <c r="D5" s="239"/>
    </row>
    <row r="6" spans="1:4" ht="15.75" customHeight="1" x14ac:dyDescent="0.25">
      <c r="A6" s="6" t="s">
        <v>3</v>
      </c>
      <c r="B6" s="234"/>
      <c r="C6" s="238"/>
      <c r="D6" s="238"/>
    </row>
    <row r="7" spans="1:4" ht="15.75" customHeight="1" x14ac:dyDescent="0.25">
      <c r="A7" s="6" t="s">
        <v>4</v>
      </c>
      <c r="B7" s="234"/>
      <c r="C7" s="238"/>
      <c r="D7" s="238"/>
    </row>
    <row r="8" spans="1:4" ht="15.75" customHeight="1" x14ac:dyDescent="0.25">
      <c r="A8" s="6" t="s">
        <v>5</v>
      </c>
      <c r="B8" s="234"/>
      <c r="C8" s="238"/>
      <c r="D8" s="238"/>
    </row>
    <row r="9" spans="1:4" ht="15.75" customHeight="1" x14ac:dyDescent="0.25">
      <c r="A9" s="6" t="s">
        <v>6</v>
      </c>
      <c r="B9" s="227" t="s">
        <v>362</v>
      </c>
      <c r="C9" s="229"/>
      <c r="D9" s="229"/>
    </row>
    <row r="10" spans="1:4" ht="15.75" customHeight="1" x14ac:dyDescent="0.25">
      <c r="A10" s="6" t="s">
        <v>7</v>
      </c>
      <c r="B10" s="229"/>
      <c r="C10" s="229"/>
      <c r="D10" s="229"/>
    </row>
    <row r="11" spans="1:4" ht="15.75" customHeight="1" x14ac:dyDescent="0.25">
      <c r="A11" s="6"/>
      <c r="B11" s="4"/>
      <c r="C11" s="2"/>
      <c r="D11" s="2"/>
    </row>
    <row r="12" spans="1:4" ht="15.75" customHeight="1" x14ac:dyDescent="0.25">
      <c r="A12" s="6" t="s">
        <v>678</v>
      </c>
      <c r="B12" s="234">
        <f>Item!C25</f>
        <v>0</v>
      </c>
      <c r="C12" s="231"/>
      <c r="D12" s="231"/>
    </row>
    <row r="13" spans="1:4" ht="15.75" customHeight="1" x14ac:dyDescent="0.25">
      <c r="A13" s="6"/>
      <c r="B13" s="164"/>
      <c r="C13" s="2"/>
      <c r="D13" s="2"/>
    </row>
    <row r="14" spans="1:4" ht="15.75" customHeight="1" x14ac:dyDescent="0.25">
      <c r="A14" s="8" t="s">
        <v>8</v>
      </c>
      <c r="B14" s="9"/>
      <c r="C14" s="7"/>
      <c r="D14" s="7"/>
    </row>
    <row r="15" spans="1:4" ht="15.75" customHeight="1" x14ac:dyDescent="0.2">
      <c r="A15" s="10" t="s">
        <v>9</v>
      </c>
      <c r="B15" s="227"/>
      <c r="C15" s="236"/>
      <c r="D15" s="236"/>
    </row>
    <row r="16" spans="1:4" ht="15.75" customHeight="1" x14ac:dyDescent="0.2">
      <c r="A16" s="10"/>
      <c r="B16" s="236"/>
      <c r="C16" s="236"/>
      <c r="D16" s="236"/>
    </row>
    <row r="17" spans="1:4" ht="15.75" customHeight="1" x14ac:dyDescent="0.2">
      <c r="A17" s="10" t="s">
        <v>10</v>
      </c>
      <c r="B17" s="224" t="s">
        <v>36</v>
      </c>
      <c r="C17" s="237"/>
      <c r="D17" s="237"/>
    </row>
    <row r="18" spans="1:4" ht="15.75" customHeight="1" x14ac:dyDescent="0.2">
      <c r="A18" s="10"/>
      <c r="B18" s="12"/>
      <c r="C18" s="12"/>
      <c r="D18" s="12"/>
    </row>
    <row r="19" spans="1:4" ht="15.75" customHeight="1" x14ac:dyDescent="0.25">
      <c r="A19" s="8" t="s">
        <v>11</v>
      </c>
      <c r="B19" s="4"/>
      <c r="C19" s="2"/>
      <c r="D19" s="2"/>
    </row>
    <row r="20" spans="1:4" ht="15.75" customHeight="1" x14ac:dyDescent="0.2">
      <c r="A20" s="10" t="s">
        <v>12</v>
      </c>
      <c r="B20" s="224" t="str">
        <f>Item!I30</f>
        <v>Mandatory - Select One on Item Request</v>
      </c>
      <c r="C20" s="224"/>
      <c r="D20" s="224"/>
    </row>
    <row r="21" spans="1:4" ht="15.75" customHeight="1" x14ac:dyDescent="0.2">
      <c r="A21" s="10" t="s">
        <v>14</v>
      </c>
      <c r="B21" s="224" t="s">
        <v>34</v>
      </c>
      <c r="C21" s="230"/>
      <c r="D21" s="13"/>
    </row>
    <row r="22" spans="1:4" ht="15.75" customHeight="1" x14ac:dyDescent="0.2">
      <c r="A22" s="11"/>
      <c r="B22" s="14"/>
      <c r="C22" s="13"/>
      <c r="D22" s="13"/>
    </row>
    <row r="23" spans="1:4" ht="15.75" customHeight="1" x14ac:dyDescent="0.25">
      <c r="A23" s="5" t="s">
        <v>363</v>
      </c>
      <c r="B23" s="227" t="s">
        <v>16</v>
      </c>
      <c r="C23" s="229"/>
      <c r="D23" s="229"/>
    </row>
    <row r="24" spans="1:4" ht="15.75" customHeight="1" x14ac:dyDescent="0.25">
      <c r="A24" s="5"/>
      <c r="B24" s="229"/>
      <c r="C24" s="229"/>
      <c r="D24" s="229"/>
    </row>
    <row r="25" spans="1:4" ht="15.75" customHeight="1" x14ac:dyDescent="0.25">
      <c r="A25" s="5"/>
      <c r="B25" s="229"/>
      <c r="C25" s="229"/>
      <c r="D25" s="229"/>
    </row>
    <row r="26" spans="1:4" s="21" customFormat="1" ht="15.75" customHeight="1" x14ac:dyDescent="0.25">
      <c r="A26" s="85" t="s">
        <v>458</v>
      </c>
      <c r="B26" s="86"/>
      <c r="C26" s="87" t="s">
        <v>364</v>
      </c>
      <c r="D26" s="54"/>
    </row>
    <row r="27" spans="1:4" s="21" customFormat="1" ht="15.75" customHeight="1" x14ac:dyDescent="0.25">
      <c r="A27" s="85" t="s">
        <v>459</v>
      </c>
      <c r="B27" s="86"/>
      <c r="C27" s="87" t="s">
        <v>364</v>
      </c>
      <c r="D27" s="84"/>
    </row>
    <row r="28" spans="1:4" s="21" customFormat="1" ht="15.75" customHeight="1" x14ac:dyDescent="0.25">
      <c r="A28" s="55" t="s">
        <v>365</v>
      </c>
      <c r="B28" s="231" t="s">
        <v>13</v>
      </c>
      <c r="C28" s="231"/>
      <c r="D28" s="54"/>
    </row>
    <row r="29" spans="1:4" s="21" customFormat="1" ht="15.75" customHeight="1" x14ac:dyDescent="0.25">
      <c r="A29" s="55" t="s">
        <v>366</v>
      </c>
      <c r="B29" s="231" t="s">
        <v>367</v>
      </c>
      <c r="C29" s="231"/>
      <c r="D29" s="231"/>
    </row>
    <row r="30" spans="1:4" s="21" customFormat="1" ht="15.75" customHeight="1" x14ac:dyDescent="0.2">
      <c r="A30" s="55" t="s">
        <v>368</v>
      </c>
      <c r="B30" s="225" t="s">
        <v>369</v>
      </c>
      <c r="C30" s="225"/>
      <c r="D30" s="225"/>
    </row>
    <row r="31" spans="1:4" s="21" customFormat="1" ht="15.75" customHeight="1" x14ac:dyDescent="0.2">
      <c r="A31" s="55"/>
      <c r="B31" s="225"/>
      <c r="C31" s="225"/>
      <c r="D31" s="225"/>
    </row>
    <row r="32" spans="1:4" s="21" customFormat="1" ht="15.75" customHeight="1" x14ac:dyDescent="0.2">
      <c r="A32" s="55"/>
      <c r="B32" s="225"/>
      <c r="C32" s="225"/>
      <c r="D32" s="225"/>
    </row>
    <row r="33" spans="1:4" s="21" customFormat="1" ht="15.75" customHeight="1" x14ac:dyDescent="0.2">
      <c r="A33" s="55"/>
      <c r="B33" s="225"/>
      <c r="C33" s="225"/>
      <c r="D33" s="225"/>
    </row>
    <row r="34" spans="1:4" s="21" customFormat="1" ht="15.75" customHeight="1" x14ac:dyDescent="0.2">
      <c r="A34" s="55" t="s">
        <v>370</v>
      </c>
      <c r="B34" s="53"/>
      <c r="C34" s="53"/>
      <c r="D34" s="53"/>
    </row>
    <row r="35" spans="1:4" s="21" customFormat="1" ht="15.75" customHeight="1" x14ac:dyDescent="0.2">
      <c r="A35" s="55" t="s">
        <v>371</v>
      </c>
      <c r="B35" s="53"/>
      <c r="C35" s="53"/>
      <c r="D35" s="53"/>
    </row>
    <row r="36" spans="1:4" s="21" customFormat="1" ht="15.75" customHeight="1" x14ac:dyDescent="0.25">
      <c r="A36" s="55"/>
      <c r="B36" s="22"/>
      <c r="C36" s="22"/>
      <c r="D36" s="22"/>
    </row>
    <row r="37" spans="1:4" s="21" customFormat="1" ht="15.75" customHeight="1" x14ac:dyDescent="0.25">
      <c r="A37" s="56"/>
      <c r="B37" s="243" t="s">
        <v>372</v>
      </c>
      <c r="C37" s="243"/>
      <c r="D37" s="54"/>
    </row>
    <row r="38" spans="1:4" s="21" customFormat="1" ht="15.75" customHeight="1" x14ac:dyDescent="0.25">
      <c r="A38" s="56"/>
      <c r="B38" s="243" t="s">
        <v>373</v>
      </c>
      <c r="C38" s="243"/>
      <c r="D38" s="54"/>
    </row>
    <row r="39" spans="1:4" s="58" customFormat="1" ht="15.75" customHeight="1" x14ac:dyDescent="0.25">
      <c r="A39" s="57" t="s">
        <v>374</v>
      </c>
      <c r="B39" s="53"/>
      <c r="C39" s="53"/>
      <c r="D39" s="53"/>
    </row>
    <row r="40" spans="1:4" s="58" customFormat="1" ht="15.75" customHeight="1" x14ac:dyDescent="0.25">
      <c r="A40" s="57" t="s">
        <v>375</v>
      </c>
      <c r="B40" s="53"/>
      <c r="C40" s="53"/>
      <c r="D40" s="53"/>
    </row>
    <row r="41" spans="1:4" s="21" customFormat="1" ht="15.75" customHeight="1" x14ac:dyDescent="0.25">
      <c r="A41" s="55"/>
      <c r="B41" s="22"/>
      <c r="C41" s="22"/>
      <c r="D41" s="22"/>
    </row>
    <row r="42" spans="1:4" ht="15.75" customHeight="1" x14ac:dyDescent="0.25">
      <c r="A42" s="15" t="s">
        <v>17</v>
      </c>
      <c r="B42" s="4"/>
      <c r="C42" s="2"/>
      <c r="D42" s="2"/>
    </row>
    <row r="43" spans="1:4" ht="15.75" customHeight="1" x14ac:dyDescent="0.2">
      <c r="A43" s="16" t="s">
        <v>18</v>
      </c>
      <c r="B43" s="224">
        <f>Item!C31</f>
        <v>0</v>
      </c>
      <c r="C43" s="240"/>
      <c r="D43" s="2"/>
    </row>
    <row r="44" spans="1:4" ht="15.75" customHeight="1" x14ac:dyDescent="0.2">
      <c r="A44" s="16" t="s">
        <v>19</v>
      </c>
      <c r="B44" s="224" t="str">
        <f>Item!C29</f>
        <v>SOP 27 - Standard</v>
      </c>
      <c r="C44" s="224"/>
      <c r="D44" s="224"/>
    </row>
    <row r="45" spans="1:4" ht="15.75" customHeight="1" x14ac:dyDescent="0.25">
      <c r="A45" s="15" t="s">
        <v>20</v>
      </c>
      <c r="B45" s="4"/>
      <c r="C45" s="2"/>
      <c r="D45" s="2"/>
    </row>
    <row r="46" spans="1:4" ht="15.75" customHeight="1" x14ac:dyDescent="0.2">
      <c r="A46" s="16" t="s">
        <v>21</v>
      </c>
      <c r="B46" s="224" t="s">
        <v>561</v>
      </c>
      <c r="C46" s="224"/>
      <c r="D46" s="2"/>
    </row>
    <row r="47" spans="1:4" ht="15.75" customHeight="1" x14ac:dyDescent="0.2">
      <c r="A47" s="16" t="s">
        <v>22</v>
      </c>
      <c r="B47" s="224" t="s">
        <v>561</v>
      </c>
      <c r="C47" s="224"/>
      <c r="D47" s="2"/>
    </row>
    <row r="48" spans="1:4" ht="15.75" customHeight="1" x14ac:dyDescent="0.2">
      <c r="A48" s="16" t="s">
        <v>23</v>
      </c>
      <c r="B48" s="224" t="s">
        <v>561</v>
      </c>
      <c r="C48" s="224"/>
      <c r="D48" s="2"/>
    </row>
    <row r="49" spans="1:4" ht="15.75" customHeight="1" x14ac:dyDescent="0.2">
      <c r="A49" s="15" t="s">
        <v>37</v>
      </c>
      <c r="B49" s="227" t="s">
        <v>38</v>
      </c>
      <c r="C49" s="229"/>
      <c r="D49" s="228"/>
    </row>
    <row r="50" spans="1:4" ht="15.75" customHeight="1" x14ac:dyDescent="0.2">
      <c r="A50" s="10" t="s">
        <v>24</v>
      </c>
      <c r="B50" s="227" t="s">
        <v>25</v>
      </c>
      <c r="C50" s="228"/>
      <c r="D50" s="228"/>
    </row>
    <row r="51" spans="1:4" ht="15.75" customHeight="1" x14ac:dyDescent="0.2">
      <c r="A51" s="10"/>
      <c r="B51" s="227"/>
      <c r="C51" s="228"/>
      <c r="D51" s="228"/>
    </row>
    <row r="52" spans="1:4" ht="15.75" customHeight="1" x14ac:dyDescent="0.2">
      <c r="A52" s="10"/>
      <c r="B52" s="227"/>
      <c r="C52" s="228"/>
      <c r="D52" s="228"/>
    </row>
    <row r="53" spans="1:4" ht="15.75" customHeight="1" x14ac:dyDescent="0.2">
      <c r="A53" s="17" t="s">
        <v>26</v>
      </c>
      <c r="B53" s="227" t="s">
        <v>38</v>
      </c>
      <c r="C53" s="229"/>
      <c r="D53" s="228"/>
    </row>
    <row r="54" spans="1:4" ht="15.75" customHeight="1" x14ac:dyDescent="0.2">
      <c r="A54" s="16" t="s">
        <v>24</v>
      </c>
      <c r="B54" s="227"/>
      <c r="C54" s="228"/>
      <c r="D54" s="228"/>
    </row>
    <row r="55" spans="1:4" ht="15.75" customHeight="1" x14ac:dyDescent="0.2">
      <c r="A55" s="17"/>
      <c r="B55" s="227"/>
      <c r="C55" s="228"/>
      <c r="D55" s="228"/>
    </row>
    <row r="56" spans="1:4" s="21" customFormat="1" ht="15.75" customHeight="1" x14ac:dyDescent="0.25">
      <c r="A56" s="20" t="s">
        <v>40</v>
      </c>
      <c r="B56" s="231" t="s">
        <v>41</v>
      </c>
      <c r="C56" s="232"/>
      <c r="D56" s="232"/>
    </row>
    <row r="57" spans="1:4" s="21" customFormat="1" ht="15.75" customHeight="1" x14ac:dyDescent="0.25">
      <c r="A57" s="85" t="s">
        <v>24</v>
      </c>
      <c r="B57" s="241"/>
      <c r="C57" s="241"/>
      <c r="D57" s="241"/>
    </row>
    <row r="58" spans="1:4" ht="15.75" customHeight="1" x14ac:dyDescent="0.25">
      <c r="A58" s="15" t="s">
        <v>27</v>
      </c>
      <c r="B58" s="4"/>
      <c r="C58" s="2"/>
      <c r="D58" s="2"/>
    </row>
    <row r="59" spans="1:4" ht="15.75" customHeight="1" x14ac:dyDescent="0.2">
      <c r="A59" s="16" t="s">
        <v>28</v>
      </c>
      <c r="B59" s="224" t="str">
        <f>Item!C33</f>
        <v>Mandatory - Select One on Item Request</v>
      </c>
      <c r="C59" s="224"/>
      <c r="D59" s="224"/>
    </row>
    <row r="60" spans="1:4" ht="15.75" customHeight="1" x14ac:dyDescent="0.2">
      <c r="A60" s="16" t="s">
        <v>29</v>
      </c>
      <c r="B60" s="224" t="s">
        <v>13</v>
      </c>
      <c r="C60" s="230"/>
      <c r="D60" s="2"/>
    </row>
    <row r="61" spans="1:4" ht="15.75" customHeight="1" x14ac:dyDescent="0.25">
      <c r="A61" s="16" t="s">
        <v>30</v>
      </c>
      <c r="B61" s="4"/>
      <c r="C61" s="18"/>
      <c r="D61" s="2"/>
    </row>
    <row r="62" spans="1:4" ht="15.75" customHeight="1" x14ac:dyDescent="0.2">
      <c r="A62" s="162" t="s">
        <v>31</v>
      </c>
      <c r="B62" s="233" t="s">
        <v>674</v>
      </c>
      <c r="C62" s="233"/>
      <c r="D62" s="233"/>
    </row>
    <row r="63" spans="1:4" ht="15.75" customHeight="1" x14ac:dyDescent="0.2">
      <c r="A63" s="85"/>
      <c r="B63" s="233"/>
      <c r="C63" s="233"/>
      <c r="D63" s="233"/>
    </row>
    <row r="64" spans="1:4" ht="15.75" customHeight="1" x14ac:dyDescent="0.2">
      <c r="A64" s="162" t="s">
        <v>675</v>
      </c>
      <c r="B64" s="233" t="s">
        <v>676</v>
      </c>
      <c r="C64" s="233"/>
      <c r="D64" s="233"/>
    </row>
    <row r="65" spans="1:4" ht="15.75" customHeight="1" x14ac:dyDescent="0.2">
      <c r="A65" s="85"/>
      <c r="B65" s="233"/>
      <c r="C65" s="233"/>
      <c r="D65" s="233"/>
    </row>
    <row r="66" spans="1:4" ht="15.75" customHeight="1" x14ac:dyDescent="0.2">
      <c r="A66" s="85"/>
      <c r="B66" s="233"/>
      <c r="C66" s="233"/>
      <c r="D66" s="233"/>
    </row>
    <row r="67" spans="1:4" s="19" customFormat="1" ht="15.75" customHeight="1" x14ac:dyDescent="0.2">
      <c r="A67" s="15" t="s">
        <v>39</v>
      </c>
      <c r="B67" s="225" t="s">
        <v>432</v>
      </c>
      <c r="C67" s="225"/>
      <c r="D67" s="225"/>
    </row>
    <row r="68" spans="1:4" ht="15.75" customHeight="1" x14ac:dyDescent="0.25">
      <c r="A68" s="15" t="s">
        <v>32</v>
      </c>
      <c r="B68" s="4"/>
      <c r="C68" s="2"/>
      <c r="D68" s="2"/>
    </row>
    <row r="69" spans="1:4" s="19" customFormat="1" ht="15.75" customHeight="1" x14ac:dyDescent="0.2">
      <c r="A69" s="19" t="s">
        <v>33</v>
      </c>
      <c r="B69" s="225"/>
      <c r="C69" s="225"/>
      <c r="D69" s="225"/>
    </row>
    <row r="70" spans="1:4" s="19" customFormat="1" ht="15.75" customHeight="1" x14ac:dyDescent="0.2">
      <c r="B70" s="225"/>
      <c r="C70" s="225"/>
      <c r="D70" s="225"/>
    </row>
    <row r="71" spans="1:4" s="19" customFormat="1" ht="15.75" customHeight="1" x14ac:dyDescent="0.2">
      <c r="B71" s="225"/>
      <c r="C71" s="225"/>
      <c r="D71" s="225"/>
    </row>
    <row r="72" spans="1:4" s="19" customFormat="1" ht="15" x14ac:dyDescent="0.2"/>
    <row r="74" spans="1:4" ht="15.75" x14ac:dyDescent="0.25">
      <c r="A74" s="129" t="s">
        <v>627</v>
      </c>
      <c r="B74" s="130">
        <f>Item!F3</f>
        <v>0</v>
      </c>
    </row>
    <row r="75" spans="1:4" ht="15.75" x14ac:dyDescent="0.25">
      <c r="A75" s="129" t="s">
        <v>628</v>
      </c>
      <c r="B75" s="131"/>
    </row>
  </sheetData>
  <mergeCells count="39">
    <mergeCell ref="B2:D2"/>
    <mergeCell ref="B3:D3"/>
    <mergeCell ref="B6:D6"/>
    <mergeCell ref="B67:D67"/>
    <mergeCell ref="B48:C48"/>
    <mergeCell ref="B49:D49"/>
    <mergeCell ref="B50:D50"/>
    <mergeCell ref="B51:D51"/>
    <mergeCell ref="B43:C43"/>
    <mergeCell ref="B46:C46"/>
    <mergeCell ref="B47:C47"/>
    <mergeCell ref="B44:D44"/>
    <mergeCell ref="B29:D29"/>
    <mergeCell ref="B30:D33"/>
    <mergeCell ref="B37:C37"/>
    <mergeCell ref="B38:C38"/>
    <mergeCell ref="B69:D71"/>
    <mergeCell ref="B56:D56"/>
    <mergeCell ref="B60:C60"/>
    <mergeCell ref="B62:D63"/>
    <mergeCell ref="B52:D52"/>
    <mergeCell ref="B53:D53"/>
    <mergeCell ref="B54:D54"/>
    <mergeCell ref="B55:D55"/>
    <mergeCell ref="B59:D59"/>
    <mergeCell ref="B57:D57"/>
    <mergeCell ref="B64:D66"/>
    <mergeCell ref="B21:C21"/>
    <mergeCell ref="B23:D25"/>
    <mergeCell ref="B28:C28"/>
    <mergeCell ref="B20:D20"/>
    <mergeCell ref="B4:D4"/>
    <mergeCell ref="B5:D5"/>
    <mergeCell ref="B9:D10"/>
    <mergeCell ref="B15:D16"/>
    <mergeCell ref="B17:D17"/>
    <mergeCell ref="B7:D7"/>
    <mergeCell ref="B8:D8"/>
    <mergeCell ref="B12:D12"/>
  </mergeCells>
  <phoneticPr fontId="10" type="noConversion"/>
  <dataValidations count="8">
    <dataValidation type="list" allowBlank="1" showInputMessage="1" showErrorMessage="1" sqref="B56:D56">
      <formula1>"Yes,Select Yes or delete section."</formula1>
    </dataValidation>
    <dataValidation type="list" allowBlank="1" showInputMessage="1" showErrorMessage="1" sqref="B21:C21">
      <formula1>"Yes - Refer to SOC pictures.,Select Yes or delete line."</formula1>
    </dataValidation>
    <dataValidation type="list" allowBlank="1" showInputMessage="1" showErrorMessage="1" sqref="B17:D17">
      <formula1>"Print is not centered across the web.,Select not centered or delete line."</formula1>
    </dataValidation>
    <dataValidation type="list" allowBlank="1" showInputMessage="1" showErrorMessage="1" sqref="B28:C28">
      <formula1>"Select one, ES, PA, OPA"</formula1>
    </dataValidation>
    <dataValidation type="list" allowBlank="1" showInputMessage="1" showErrorMessage="1" sqref="B60:C60">
      <formula1>"See notes,40 x 40,48 x 44,48 x 40,44 x 44,48 x 31,4-way CPC,Sample,Slitting to advise Marketing,Select one"</formula1>
    </dataValidation>
    <dataValidation type="list" allowBlank="1" showInputMessage="1" showErrorMessage="1" sqref="B49:D49 B53:D53">
      <formula1>"Yes,No,Do not delete - Mandatory line - Select one"</formula1>
    </dataValidation>
    <dataValidation type="textLength" operator="lessThanOrEqual" allowBlank="1" showInputMessage="1" showErrorMessage="1" sqref="B54:D55">
      <formula1>30</formula1>
    </dataValidation>
    <dataValidation type="textLength" operator="lessThanOrEqual" allowBlank="1" showInputMessage="1" showErrorMessage="1" sqref="B50:D52">
      <formula1>25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"/>
  <sheetViews>
    <sheetView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s="70" customFormat="1" ht="12.75" customHeight="1" x14ac:dyDescent="0.25">
      <c r="A1" s="1" t="s">
        <v>422</v>
      </c>
      <c r="B1" s="69"/>
      <c r="C1" s="4"/>
      <c r="D1" s="1"/>
    </row>
    <row r="2" spans="1:4" s="19" customFormat="1" ht="15.75" x14ac:dyDescent="0.25">
      <c r="A2" s="5" t="s">
        <v>0</v>
      </c>
      <c r="B2" s="231">
        <f>Item!C13</f>
        <v>0</v>
      </c>
      <c r="C2" s="242"/>
      <c r="D2" s="242"/>
    </row>
    <row r="3" spans="1:4" ht="15.75" customHeight="1" x14ac:dyDescent="0.25">
      <c r="A3" s="6" t="s">
        <v>1</v>
      </c>
      <c r="B3" s="231">
        <f>Item!B54</f>
        <v>0</v>
      </c>
      <c r="C3" s="242"/>
      <c r="D3" s="242"/>
    </row>
    <row r="4" spans="1:4" ht="15.75" customHeight="1" x14ac:dyDescent="0.25">
      <c r="A4" s="6" t="s">
        <v>35</v>
      </c>
      <c r="B4" s="231" t="str">
        <f>Item!I17&amp;" / "&amp;Item!C24</f>
        <v xml:space="preserve"> / </v>
      </c>
      <c r="C4" s="235"/>
      <c r="D4" s="235"/>
    </row>
    <row r="5" spans="1:4" ht="15.75" customHeight="1" x14ac:dyDescent="0.25">
      <c r="A5" s="6" t="s">
        <v>2</v>
      </c>
      <c r="B5" s="227">
        <f>Item!I38</f>
        <v>0</v>
      </c>
      <c r="C5" s="239"/>
      <c r="D5" s="239"/>
    </row>
    <row r="6" spans="1:4" ht="15.75" customHeight="1" x14ac:dyDescent="0.25">
      <c r="A6" s="6" t="s">
        <v>3</v>
      </c>
      <c r="B6" s="231"/>
      <c r="C6" s="235"/>
      <c r="D6" s="235"/>
    </row>
    <row r="7" spans="1:4" ht="15.75" customHeight="1" x14ac:dyDescent="0.25">
      <c r="A7" s="6" t="s">
        <v>4</v>
      </c>
      <c r="B7" s="231"/>
      <c r="C7" s="235"/>
      <c r="D7" s="235"/>
    </row>
    <row r="8" spans="1:4" ht="15.75" customHeight="1" x14ac:dyDescent="0.25">
      <c r="A8" s="6" t="s">
        <v>5</v>
      </c>
      <c r="B8" s="231"/>
      <c r="C8" s="235"/>
      <c r="D8" s="235"/>
    </row>
    <row r="9" spans="1:4" ht="15.75" customHeight="1" x14ac:dyDescent="0.25">
      <c r="A9" s="6" t="s">
        <v>6</v>
      </c>
      <c r="B9" s="227" t="s">
        <v>423</v>
      </c>
      <c r="C9" s="227"/>
      <c r="D9" s="227"/>
    </row>
    <row r="10" spans="1:4" ht="15.75" customHeight="1" x14ac:dyDescent="0.25">
      <c r="A10" s="6" t="s">
        <v>7</v>
      </c>
      <c r="B10" s="227"/>
      <c r="C10" s="227"/>
      <c r="D10" s="227"/>
    </row>
    <row r="11" spans="1:4" ht="15.75" customHeight="1" x14ac:dyDescent="0.25">
      <c r="B11" s="4"/>
      <c r="C11" s="4"/>
      <c r="D11" s="2"/>
    </row>
    <row r="12" spans="1:4" ht="15.75" customHeight="1" x14ac:dyDescent="0.25">
      <c r="A12" s="5" t="s">
        <v>678</v>
      </c>
      <c r="B12" s="234">
        <f>Item!C25</f>
        <v>0</v>
      </c>
      <c r="C12" s="231"/>
      <c r="D12" s="231"/>
    </row>
    <row r="13" spans="1:4" ht="15.75" customHeight="1" x14ac:dyDescent="0.25">
      <c r="B13" s="164"/>
      <c r="C13" s="164"/>
      <c r="D13" s="2"/>
    </row>
    <row r="14" spans="1:4" ht="15.75" customHeight="1" x14ac:dyDescent="0.25">
      <c r="A14" s="8" t="s">
        <v>8</v>
      </c>
      <c r="B14" s="9"/>
      <c r="C14" s="68"/>
      <c r="D14" s="7"/>
    </row>
    <row r="15" spans="1:4" ht="15.75" customHeight="1" x14ac:dyDescent="0.2">
      <c r="A15" s="10" t="s">
        <v>9</v>
      </c>
      <c r="B15" s="227"/>
      <c r="C15" s="236"/>
      <c r="D15" s="236"/>
    </row>
    <row r="16" spans="1:4" ht="15.75" customHeight="1" x14ac:dyDescent="0.2">
      <c r="A16" s="10"/>
      <c r="B16" s="236"/>
      <c r="C16" s="236"/>
      <c r="D16" s="236"/>
    </row>
    <row r="17" spans="1:4" ht="15.75" customHeight="1" x14ac:dyDescent="0.2">
      <c r="A17" s="10" t="s">
        <v>10</v>
      </c>
      <c r="B17" s="224" t="s">
        <v>36</v>
      </c>
      <c r="C17" s="237"/>
      <c r="D17" s="237"/>
    </row>
    <row r="18" spans="1:4" ht="15.75" customHeight="1" x14ac:dyDescent="0.2">
      <c r="A18" s="10" t="s">
        <v>424</v>
      </c>
      <c r="B18" s="225" t="s">
        <v>455</v>
      </c>
      <c r="C18" s="244"/>
      <c r="D18" s="244"/>
    </row>
    <row r="19" spans="1:4" ht="15.75" customHeight="1" x14ac:dyDescent="0.2">
      <c r="A19" s="10"/>
      <c r="B19" s="225"/>
      <c r="C19" s="244"/>
      <c r="D19" s="244"/>
    </row>
    <row r="20" spans="1:4" ht="15.75" customHeight="1" x14ac:dyDescent="0.2">
      <c r="A20" s="10"/>
      <c r="B20" s="225"/>
      <c r="C20" s="244"/>
      <c r="D20" s="244"/>
    </row>
    <row r="21" spans="1:4" ht="15.75" customHeight="1" x14ac:dyDescent="0.2">
      <c r="A21" s="10"/>
      <c r="B21" s="225"/>
      <c r="C21" s="244"/>
      <c r="D21" s="244"/>
    </row>
    <row r="22" spans="1:4" ht="15.75" customHeight="1" x14ac:dyDescent="0.25">
      <c r="A22" s="8" t="s">
        <v>11</v>
      </c>
      <c r="B22" s="4"/>
      <c r="C22" s="4"/>
      <c r="D22" s="2"/>
    </row>
    <row r="23" spans="1:4" ht="15.75" customHeight="1" x14ac:dyDescent="0.25">
      <c r="A23" s="10" t="s">
        <v>12</v>
      </c>
      <c r="B23" s="234" t="str">
        <f>Item!I30</f>
        <v>Mandatory - Select One on Item Request</v>
      </c>
      <c r="C23" s="234"/>
      <c r="D23" s="234"/>
    </row>
    <row r="24" spans="1:4" ht="15.75" customHeight="1" x14ac:dyDescent="0.2">
      <c r="A24" s="10" t="s">
        <v>14</v>
      </c>
      <c r="B24" s="224" t="s">
        <v>34</v>
      </c>
      <c r="C24" s="224"/>
      <c r="D24" s="13"/>
    </row>
    <row r="25" spans="1:4" ht="15.75" customHeight="1" x14ac:dyDescent="0.2">
      <c r="A25" s="11"/>
      <c r="B25" s="14"/>
      <c r="C25" s="13"/>
      <c r="D25" s="13"/>
    </row>
    <row r="26" spans="1:4" ht="15.75" customHeight="1" x14ac:dyDescent="0.25">
      <c r="A26" s="5" t="s">
        <v>15</v>
      </c>
      <c r="B26" s="4"/>
      <c r="C26" s="4"/>
      <c r="D26" s="2"/>
    </row>
    <row r="27" spans="1:4" ht="15.75" customHeight="1" x14ac:dyDescent="0.25">
      <c r="A27" s="15" t="s">
        <v>17</v>
      </c>
      <c r="B27" s="4"/>
      <c r="C27" s="4"/>
      <c r="D27" s="2"/>
    </row>
    <row r="28" spans="1:4" ht="15.75" customHeight="1" x14ac:dyDescent="0.2">
      <c r="A28" s="16" t="s">
        <v>18</v>
      </c>
      <c r="B28" s="224">
        <f>Item!C31</f>
        <v>0</v>
      </c>
      <c r="C28" s="245"/>
      <c r="D28" s="2"/>
    </row>
    <row r="29" spans="1:4" ht="15.75" customHeight="1" x14ac:dyDescent="0.25">
      <c r="A29" s="16" t="s">
        <v>19</v>
      </c>
      <c r="B29" s="234" t="str">
        <f>Item!C29</f>
        <v>SOP 27 - Standard</v>
      </c>
      <c r="C29" s="234"/>
      <c r="D29" s="234"/>
    </row>
    <row r="30" spans="1:4" ht="15.75" customHeight="1" x14ac:dyDescent="0.25">
      <c r="A30" s="15" t="s">
        <v>20</v>
      </c>
      <c r="B30" s="4"/>
      <c r="C30" s="4"/>
      <c r="D30" s="2"/>
    </row>
    <row r="31" spans="1:4" ht="15.75" customHeight="1" x14ac:dyDescent="0.2">
      <c r="A31" s="16" t="s">
        <v>21</v>
      </c>
      <c r="B31" s="224" t="s">
        <v>561</v>
      </c>
      <c r="C31" s="224"/>
      <c r="D31" s="2"/>
    </row>
    <row r="32" spans="1:4" ht="15.75" customHeight="1" x14ac:dyDescent="0.2">
      <c r="A32" s="16" t="s">
        <v>22</v>
      </c>
      <c r="B32" s="224" t="s">
        <v>561</v>
      </c>
      <c r="C32" s="224"/>
      <c r="D32" s="2"/>
    </row>
    <row r="33" spans="1:4" ht="15.75" x14ac:dyDescent="0.2">
      <c r="A33" s="16" t="s">
        <v>23</v>
      </c>
      <c r="B33" s="224" t="s">
        <v>561</v>
      </c>
      <c r="C33" s="224"/>
      <c r="D33" s="2"/>
    </row>
    <row r="34" spans="1:4" ht="15.75" x14ac:dyDescent="0.2">
      <c r="A34" s="15" t="s">
        <v>425</v>
      </c>
      <c r="B34" s="227" t="s">
        <v>38</v>
      </c>
      <c r="C34" s="227"/>
      <c r="D34" s="228"/>
    </row>
    <row r="35" spans="1:4" ht="15.75" x14ac:dyDescent="0.2">
      <c r="A35" s="16" t="s">
        <v>24</v>
      </c>
      <c r="B35" s="227"/>
      <c r="C35" s="228"/>
      <c r="D35" s="228"/>
    </row>
    <row r="36" spans="1:4" ht="15.75" x14ac:dyDescent="0.2">
      <c r="A36" s="16"/>
      <c r="B36" s="227"/>
      <c r="C36" s="228"/>
      <c r="D36" s="228"/>
    </row>
    <row r="37" spans="1:4" ht="15.75" x14ac:dyDescent="0.2">
      <c r="A37" s="16"/>
      <c r="B37" s="227"/>
      <c r="C37" s="228"/>
      <c r="D37" s="228"/>
    </row>
    <row r="38" spans="1:4" ht="15.75" x14ac:dyDescent="0.2">
      <c r="A38" s="17" t="s">
        <v>26</v>
      </c>
      <c r="B38" s="227" t="s">
        <v>38</v>
      </c>
      <c r="C38" s="227"/>
      <c r="D38" s="228"/>
    </row>
    <row r="39" spans="1:4" ht="15" customHeight="1" x14ac:dyDescent="0.2">
      <c r="A39" s="16" t="s">
        <v>24</v>
      </c>
      <c r="B39" s="227"/>
      <c r="C39" s="228"/>
      <c r="D39" s="228"/>
    </row>
    <row r="40" spans="1:4" ht="15.75" x14ac:dyDescent="0.2">
      <c r="A40" s="16"/>
      <c r="B40" s="227"/>
      <c r="C40" s="228"/>
      <c r="D40" s="228"/>
    </row>
    <row r="41" spans="1:4" s="21" customFormat="1" ht="15.75" customHeight="1" x14ac:dyDescent="0.25">
      <c r="A41" s="20" t="s">
        <v>40</v>
      </c>
      <c r="B41" s="231" t="s">
        <v>41</v>
      </c>
      <c r="C41" s="232"/>
      <c r="D41" s="232"/>
    </row>
    <row r="42" spans="1:4" s="21" customFormat="1" ht="15.75" customHeight="1" x14ac:dyDescent="0.25">
      <c r="A42" s="85" t="s">
        <v>24</v>
      </c>
      <c r="B42" s="241"/>
      <c r="C42" s="241"/>
      <c r="D42" s="241"/>
    </row>
    <row r="43" spans="1:4" ht="15.75" x14ac:dyDescent="0.25">
      <c r="A43" s="15" t="s">
        <v>27</v>
      </c>
      <c r="B43" s="4"/>
      <c r="C43" s="4"/>
      <c r="D43" s="2"/>
    </row>
    <row r="44" spans="1:4" ht="15.75" customHeight="1" x14ac:dyDescent="0.25">
      <c r="A44" s="16" t="s">
        <v>28</v>
      </c>
      <c r="B44" s="234" t="str">
        <f>Item!C33</f>
        <v>Mandatory - Select One on Item Request</v>
      </c>
      <c r="C44" s="234"/>
      <c r="D44" s="234"/>
    </row>
    <row r="45" spans="1:4" ht="15.75" customHeight="1" x14ac:dyDescent="0.25">
      <c r="A45" s="16" t="s">
        <v>29</v>
      </c>
      <c r="B45" s="234" t="s">
        <v>13</v>
      </c>
      <c r="C45" s="234"/>
      <c r="D45" s="2"/>
    </row>
    <row r="46" spans="1:4" ht="15.75" customHeight="1" x14ac:dyDescent="0.25">
      <c r="A46" s="16" t="s">
        <v>30</v>
      </c>
      <c r="B46" s="4"/>
      <c r="C46" s="71"/>
      <c r="D46" s="2"/>
    </row>
    <row r="47" spans="1:4" ht="15.75" customHeight="1" x14ac:dyDescent="0.2">
      <c r="A47" s="162" t="s">
        <v>31</v>
      </c>
      <c r="B47" s="233" t="s">
        <v>674</v>
      </c>
      <c r="C47" s="233"/>
      <c r="D47" s="233"/>
    </row>
    <row r="48" spans="1:4" ht="15.75" customHeight="1" x14ac:dyDescent="0.2">
      <c r="A48" s="85"/>
      <c r="B48" s="233"/>
      <c r="C48" s="233"/>
      <c r="D48" s="233"/>
    </row>
    <row r="49" spans="1:4" ht="15.75" customHeight="1" x14ac:dyDescent="0.2">
      <c r="A49" s="162" t="s">
        <v>675</v>
      </c>
      <c r="B49" s="233" t="s">
        <v>676</v>
      </c>
      <c r="C49" s="233"/>
      <c r="D49" s="233"/>
    </row>
    <row r="50" spans="1:4" ht="15.75" customHeight="1" x14ac:dyDescent="0.2">
      <c r="A50" s="85"/>
      <c r="B50" s="233"/>
      <c r="C50" s="233"/>
      <c r="D50" s="233"/>
    </row>
    <row r="51" spans="1:4" ht="15.75" customHeight="1" x14ac:dyDescent="0.2">
      <c r="A51" s="85"/>
      <c r="B51" s="233"/>
      <c r="C51" s="233"/>
      <c r="D51" s="233"/>
    </row>
    <row r="52" spans="1:4" s="19" customFormat="1" ht="15.75" customHeight="1" x14ac:dyDescent="0.2">
      <c r="A52" s="15" t="s">
        <v>39</v>
      </c>
      <c r="B52" s="225" t="s">
        <v>432</v>
      </c>
      <c r="C52" s="225"/>
      <c r="D52" s="225"/>
    </row>
    <row r="53" spans="1:4" ht="15.75" x14ac:dyDescent="0.25">
      <c r="A53" s="15" t="s">
        <v>32</v>
      </c>
      <c r="B53" s="4"/>
      <c r="C53" s="4"/>
      <c r="D53" s="2"/>
    </row>
    <row r="54" spans="1:4" s="19" customFormat="1" ht="15.75" customHeight="1" x14ac:dyDescent="0.2">
      <c r="A54" s="19" t="s">
        <v>33</v>
      </c>
      <c r="B54" s="225" t="s">
        <v>456</v>
      </c>
      <c r="C54" s="225"/>
      <c r="D54" s="225"/>
    </row>
    <row r="55" spans="1:4" s="19" customFormat="1" ht="15.75" customHeight="1" x14ac:dyDescent="0.2">
      <c r="B55" s="225"/>
      <c r="C55" s="225"/>
      <c r="D55" s="225"/>
    </row>
    <row r="56" spans="1:4" s="19" customFormat="1" ht="15.75" customHeight="1" x14ac:dyDescent="0.2">
      <c r="A56" s="72"/>
      <c r="B56" s="225"/>
      <c r="C56" s="225"/>
      <c r="D56" s="225"/>
    </row>
    <row r="57" spans="1:4" s="19" customFormat="1" ht="15.75" customHeight="1" x14ac:dyDescent="0.2">
      <c r="A57" s="72"/>
      <c r="B57" s="225"/>
      <c r="C57" s="225"/>
      <c r="D57" s="225"/>
    </row>
    <row r="58" spans="1:4" s="19" customFormat="1" ht="15.75" customHeight="1" x14ac:dyDescent="0.2">
      <c r="A58" s="72"/>
      <c r="B58" s="225"/>
      <c r="C58" s="225"/>
      <c r="D58" s="225"/>
    </row>
    <row r="59" spans="1:4" s="19" customFormat="1" ht="15.75" customHeight="1" x14ac:dyDescent="0.2">
      <c r="A59" s="72"/>
      <c r="B59" s="225"/>
      <c r="C59" s="225"/>
      <c r="D59" s="225"/>
    </row>
    <row r="60" spans="1:4" s="19" customFormat="1" ht="15.75" customHeight="1" x14ac:dyDescent="0.2">
      <c r="A60" s="72"/>
      <c r="B60" s="225"/>
      <c r="C60" s="225"/>
      <c r="D60" s="225"/>
    </row>
    <row r="61" spans="1:4" s="19" customFormat="1" ht="15.75" customHeight="1" x14ac:dyDescent="0.2">
      <c r="A61" s="72"/>
      <c r="B61" s="225"/>
      <c r="C61" s="225"/>
      <c r="D61" s="225"/>
    </row>
    <row r="62" spans="1:4" s="19" customFormat="1" ht="15.75" customHeight="1" x14ac:dyDescent="0.2">
      <c r="A62" s="16"/>
      <c r="B62" s="225"/>
      <c r="C62" s="225"/>
      <c r="D62" s="225"/>
    </row>
    <row r="63" spans="1:4" s="19" customFormat="1" ht="15.75" customHeight="1" x14ac:dyDescent="0.2">
      <c r="A63" s="16"/>
      <c r="B63" s="225"/>
      <c r="C63" s="225"/>
      <c r="D63" s="225"/>
    </row>
    <row r="64" spans="1:4" s="19" customFormat="1" ht="15.75" customHeight="1" x14ac:dyDescent="0.2">
      <c r="B64" s="225"/>
      <c r="C64" s="225"/>
      <c r="D64" s="225"/>
    </row>
    <row r="65" spans="1:4" s="19" customFormat="1" ht="15.75" customHeight="1" x14ac:dyDescent="0.2">
      <c r="B65" s="225"/>
      <c r="C65" s="225"/>
      <c r="D65" s="225"/>
    </row>
    <row r="66" spans="1:4" s="19" customFormat="1" ht="15.75" customHeight="1" x14ac:dyDescent="0.2">
      <c r="B66" s="225"/>
      <c r="C66" s="225"/>
      <c r="D66" s="225"/>
    </row>
    <row r="67" spans="1:4" s="19" customFormat="1" ht="15.75" customHeight="1" x14ac:dyDescent="0.2">
      <c r="B67" s="225"/>
      <c r="C67" s="225"/>
      <c r="D67" s="225"/>
    </row>
    <row r="68" spans="1:4" s="19" customFormat="1" ht="15.75" customHeight="1" x14ac:dyDescent="0.25">
      <c r="A68" s="5" t="s">
        <v>426</v>
      </c>
      <c r="B68" s="53"/>
      <c r="C68" s="53"/>
      <c r="D68" s="53"/>
    </row>
    <row r="69" spans="1:4" ht="15.75" x14ac:dyDescent="0.25">
      <c r="A69" s="15" t="s">
        <v>32</v>
      </c>
      <c r="B69" s="4"/>
      <c r="C69" s="4"/>
      <c r="D69" s="2"/>
    </row>
    <row r="70" spans="1:4" s="19" customFormat="1" ht="15.75" customHeight="1" x14ac:dyDescent="0.2">
      <c r="A70" s="19" t="s">
        <v>33</v>
      </c>
      <c r="B70" s="225" t="s">
        <v>427</v>
      </c>
      <c r="C70" s="225"/>
      <c r="D70" s="225"/>
    </row>
    <row r="71" spans="1:4" s="19" customFormat="1" ht="15.75" customHeight="1" x14ac:dyDescent="0.2">
      <c r="B71" s="225"/>
      <c r="C71" s="225"/>
      <c r="D71" s="225"/>
    </row>
    <row r="72" spans="1:4" s="19" customFormat="1" ht="15.75" customHeight="1" x14ac:dyDescent="0.2">
      <c r="B72" s="225"/>
      <c r="C72" s="225"/>
      <c r="D72" s="225"/>
    </row>
    <row r="73" spans="1:4" s="19" customFormat="1" ht="15.75" customHeight="1" x14ac:dyDescent="0.2">
      <c r="B73" s="225"/>
      <c r="C73" s="225"/>
      <c r="D73" s="225"/>
    </row>
    <row r="74" spans="1:4" s="19" customFormat="1" ht="15.75" customHeight="1" x14ac:dyDescent="0.2">
      <c r="A74" s="72"/>
      <c r="B74" s="225"/>
      <c r="C74" s="225"/>
      <c r="D74" s="225"/>
    </row>
    <row r="75" spans="1:4" s="19" customFormat="1" ht="15.75" customHeight="1" x14ac:dyDescent="0.2">
      <c r="A75" s="72"/>
      <c r="B75" s="225"/>
      <c r="C75" s="225"/>
      <c r="D75" s="225"/>
    </row>
    <row r="76" spans="1:4" s="19" customFormat="1" ht="15.75" customHeight="1" x14ac:dyDescent="0.2">
      <c r="A76" s="72"/>
      <c r="B76" s="225"/>
      <c r="C76" s="225"/>
      <c r="D76" s="225"/>
    </row>
    <row r="77" spans="1:4" s="19" customFormat="1" ht="15.75" customHeight="1" x14ac:dyDescent="0.2">
      <c r="A77" s="72"/>
      <c r="B77" s="225"/>
      <c r="C77" s="225"/>
      <c r="D77" s="225"/>
    </row>
    <row r="78" spans="1:4" s="19" customFormat="1" ht="15.75" customHeight="1" x14ac:dyDescent="0.2">
      <c r="A78" s="72"/>
      <c r="B78" s="225"/>
      <c r="C78" s="225"/>
      <c r="D78" s="225"/>
    </row>
    <row r="79" spans="1:4" s="19" customFormat="1" ht="15.75" customHeight="1" x14ac:dyDescent="0.2">
      <c r="A79" s="72"/>
      <c r="B79" s="225"/>
      <c r="C79" s="225"/>
      <c r="D79" s="225"/>
    </row>
    <row r="80" spans="1:4" s="19" customFormat="1" ht="15.75" x14ac:dyDescent="0.25">
      <c r="A80" s="67" t="s">
        <v>428</v>
      </c>
      <c r="B80" s="68"/>
      <c r="C80" s="68"/>
      <c r="D80" s="68"/>
    </row>
    <row r="81" spans="1:4" x14ac:dyDescent="0.2">
      <c r="A81" s="21"/>
      <c r="B81" s="21"/>
      <c r="C81" s="21"/>
      <c r="D81" s="21"/>
    </row>
    <row r="82" spans="1:4" x14ac:dyDescent="0.2">
      <c r="A82" s="21"/>
      <c r="B82" s="21"/>
      <c r="C82" s="21"/>
      <c r="D82" s="21"/>
    </row>
    <row r="83" spans="1:4" x14ac:dyDescent="0.2">
      <c r="A83" s="21"/>
      <c r="B83" s="21"/>
      <c r="C83" s="21"/>
      <c r="D83" s="21"/>
    </row>
    <row r="84" spans="1:4" x14ac:dyDescent="0.2">
      <c r="A84" s="21"/>
      <c r="B84" s="21"/>
      <c r="C84" s="21"/>
      <c r="D84" s="21"/>
    </row>
    <row r="85" spans="1:4" x14ac:dyDescent="0.2">
      <c r="A85" s="21"/>
      <c r="B85" s="21"/>
      <c r="C85" s="21"/>
      <c r="D85" s="21"/>
    </row>
    <row r="86" spans="1:4" x14ac:dyDescent="0.2">
      <c r="A86" s="21"/>
      <c r="B86" s="21"/>
      <c r="C86" s="21"/>
      <c r="D86" s="21"/>
    </row>
    <row r="87" spans="1:4" x14ac:dyDescent="0.2">
      <c r="A87" s="21"/>
      <c r="B87" s="21"/>
      <c r="C87" s="21"/>
      <c r="D87" s="21"/>
    </row>
    <row r="88" spans="1:4" x14ac:dyDescent="0.2">
      <c r="A88" s="21"/>
      <c r="B88" s="21"/>
      <c r="C88" s="21"/>
      <c r="D88" s="21"/>
    </row>
    <row r="89" spans="1:4" x14ac:dyDescent="0.2">
      <c r="A89" s="21"/>
      <c r="B89" s="21"/>
      <c r="C89" s="21"/>
      <c r="D89" s="21"/>
    </row>
    <row r="90" spans="1:4" x14ac:dyDescent="0.2">
      <c r="A90" s="21"/>
      <c r="B90" s="21"/>
      <c r="C90" s="21"/>
      <c r="D90" s="21"/>
    </row>
    <row r="91" spans="1:4" x14ac:dyDescent="0.2">
      <c r="A91" s="21"/>
      <c r="B91" s="21"/>
      <c r="C91" s="21"/>
      <c r="D91" s="21"/>
    </row>
    <row r="92" spans="1:4" x14ac:dyDescent="0.2">
      <c r="A92" s="21"/>
      <c r="B92" s="21"/>
      <c r="C92" s="21"/>
      <c r="D92" s="21"/>
    </row>
    <row r="93" spans="1:4" x14ac:dyDescent="0.2">
      <c r="A93" s="21"/>
      <c r="B93" s="21"/>
      <c r="C93" s="21"/>
      <c r="D93" s="21"/>
    </row>
    <row r="94" spans="1:4" x14ac:dyDescent="0.2">
      <c r="A94" s="21"/>
      <c r="B94" s="21"/>
      <c r="C94" s="21"/>
      <c r="D94" s="21"/>
    </row>
    <row r="95" spans="1:4" x14ac:dyDescent="0.2">
      <c r="A95" s="21"/>
      <c r="B95" s="21"/>
      <c r="C95" s="21"/>
      <c r="D95" s="21"/>
    </row>
    <row r="96" spans="1:4" s="19" customFormat="1" ht="15.75" x14ac:dyDescent="0.2">
      <c r="B96" s="68"/>
      <c r="C96" s="68"/>
      <c r="D96" s="68"/>
    </row>
    <row r="97" spans="1:2" ht="15.75" customHeight="1" x14ac:dyDescent="0.2"/>
    <row r="99" spans="1:2" ht="15.75" x14ac:dyDescent="0.25">
      <c r="A99" s="129" t="s">
        <v>627</v>
      </c>
      <c r="B99" s="130">
        <f>Item!F3</f>
        <v>0</v>
      </c>
    </row>
    <row r="100" spans="1:2" ht="15.75" x14ac:dyDescent="0.25">
      <c r="A100" s="129" t="s">
        <v>628</v>
      </c>
      <c r="B100" s="131"/>
    </row>
  </sheetData>
  <mergeCells count="35">
    <mergeCell ref="B52:D52"/>
    <mergeCell ref="B54:D67"/>
    <mergeCell ref="B70:D79"/>
    <mergeCell ref="B45:C45"/>
    <mergeCell ref="B47:D48"/>
    <mergeCell ref="B49:D51"/>
    <mergeCell ref="B44:D44"/>
    <mergeCell ref="B38:D38"/>
    <mergeCell ref="B39:D39"/>
    <mergeCell ref="B40:D40"/>
    <mergeCell ref="B41:D41"/>
    <mergeCell ref="B42:D42"/>
    <mergeCell ref="B34:D34"/>
    <mergeCell ref="B35:D35"/>
    <mergeCell ref="B36:D36"/>
    <mergeCell ref="B37:D37"/>
    <mergeCell ref="B33:C33"/>
    <mergeCell ref="B15:D16"/>
    <mergeCell ref="B17:D17"/>
    <mergeCell ref="B32:C32"/>
    <mergeCell ref="B6:D6"/>
    <mergeCell ref="B7:D7"/>
    <mergeCell ref="B8:D8"/>
    <mergeCell ref="B18:D21"/>
    <mergeCell ref="B24:C24"/>
    <mergeCell ref="B28:C28"/>
    <mergeCell ref="B31:C31"/>
    <mergeCell ref="B23:D23"/>
    <mergeCell ref="B29:D29"/>
    <mergeCell ref="B12:D12"/>
    <mergeCell ref="B4:D4"/>
    <mergeCell ref="B2:D2"/>
    <mergeCell ref="B3:D3"/>
    <mergeCell ref="B5:D5"/>
    <mergeCell ref="B9:D10"/>
  </mergeCells>
  <phoneticPr fontId="10" type="noConversion"/>
  <dataValidations count="7">
    <dataValidation type="list" allowBlank="1" showInputMessage="1" showErrorMessage="1" sqref="B17:C17">
      <formula1>"Print is not centered across the web.,Select not centered or delete line."</formula1>
    </dataValidation>
    <dataValidation type="list" allowBlank="1" showInputMessage="1" showErrorMessage="1" sqref="B41:D41">
      <formula1>"Yes,Select Yes or delete section."</formula1>
    </dataValidation>
    <dataValidation type="list" allowBlank="1" showInputMessage="1" showErrorMessage="1" sqref="B45:C45">
      <formula1>"46 x 48,See notes,40 x 40,48 x 44,48 x 40,44 x 44,48 x 31,4-way CPC,Sample,Slitting to advise Marketing,Select one"</formula1>
    </dataValidation>
    <dataValidation type="list" allowBlank="1" showInputMessage="1" showErrorMessage="1" sqref="B34:D34 B38:D38">
      <formula1>"Yes,No,Do not delete - Mandatory line - Select one"</formula1>
    </dataValidation>
    <dataValidation type="textLength" operator="lessThanOrEqual" allowBlank="1" showInputMessage="1" showErrorMessage="1" sqref="B39:D40">
      <formula1>30</formula1>
    </dataValidation>
    <dataValidation type="textLength" operator="lessThanOrEqual" allowBlank="1" showInputMessage="1" showErrorMessage="1" sqref="B35:D37">
      <formula1>25</formula1>
    </dataValidation>
    <dataValidation type="list" allowBlank="1" showInputMessage="1" showErrorMessage="1" sqref="B24:C24">
      <formula1>"Yes - Refer to SOC pictures.,Select Yes or delete line."</formula1>
    </dataValidation>
  </dataValidations>
  <pageMargins left="0.75" right="0.75" top="1" bottom="1" header="0.5" footer="0.5"/>
  <pageSetup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D21" sqref="D21"/>
    </sheetView>
  </sheetViews>
  <sheetFormatPr defaultRowHeight="12.75" x14ac:dyDescent="0.2"/>
  <cols>
    <col min="1" max="1" width="10.140625" bestFit="1" customWidth="1"/>
    <col min="2" max="2" width="17.5703125" customWidth="1"/>
    <col min="3" max="3" width="27" customWidth="1"/>
    <col min="4" max="4" width="23.140625" customWidth="1"/>
    <col min="5" max="5" width="20.7109375" customWidth="1"/>
    <col min="6" max="6" width="16.5703125" customWidth="1"/>
    <col min="7" max="7" width="27.42578125" customWidth="1"/>
    <col min="8" max="8" width="8.5703125" customWidth="1"/>
    <col min="9" max="9" width="37" bestFit="1" customWidth="1"/>
    <col min="10" max="10" width="40.85546875" bestFit="1" customWidth="1"/>
  </cols>
  <sheetData>
    <row r="1" spans="1:10" x14ac:dyDescent="0.2">
      <c r="A1" s="91" t="s">
        <v>496</v>
      </c>
      <c r="B1" s="91" t="s">
        <v>497</v>
      </c>
      <c r="C1" s="92" t="s">
        <v>498</v>
      </c>
      <c r="D1" s="91" t="s">
        <v>499</v>
      </c>
      <c r="E1" s="91" t="s">
        <v>107</v>
      </c>
      <c r="F1" s="91" t="s">
        <v>500</v>
      </c>
      <c r="G1" s="91" t="s">
        <v>501</v>
      </c>
      <c r="H1" s="161"/>
      <c r="I1" s="120"/>
    </row>
    <row r="2" spans="1:10" x14ac:dyDescent="0.2">
      <c r="A2" s="94" t="s">
        <v>50</v>
      </c>
      <c r="B2" s="94" t="s">
        <v>117</v>
      </c>
      <c r="C2" s="66" t="s">
        <v>447</v>
      </c>
      <c r="D2" s="94" t="s">
        <v>48</v>
      </c>
      <c r="E2" s="95" t="s">
        <v>70</v>
      </c>
      <c r="F2" s="94" t="s">
        <v>108</v>
      </c>
      <c r="G2" s="95" t="s">
        <v>220</v>
      </c>
      <c r="H2" s="96">
        <v>10075</v>
      </c>
      <c r="I2" s="97" t="s">
        <v>42</v>
      </c>
      <c r="J2" t="s">
        <v>646</v>
      </c>
    </row>
    <row r="3" spans="1:10" x14ac:dyDescent="0.2">
      <c r="A3" s="94" t="s">
        <v>61</v>
      </c>
      <c r="B3" s="94" t="s">
        <v>164</v>
      </c>
      <c r="C3" s="98" t="s">
        <v>82</v>
      </c>
      <c r="D3" s="94" t="s">
        <v>60</v>
      </c>
      <c r="E3" s="95" t="s">
        <v>454</v>
      </c>
      <c r="F3" s="94" t="s">
        <v>113</v>
      </c>
      <c r="G3" s="95" t="s">
        <v>226</v>
      </c>
      <c r="H3" s="96">
        <v>10135</v>
      </c>
      <c r="I3" s="97" t="s">
        <v>46</v>
      </c>
      <c r="J3" t="s">
        <v>647</v>
      </c>
    </row>
    <row r="4" spans="1:10" x14ac:dyDescent="0.2">
      <c r="A4" s="99"/>
      <c r="B4" s="94" t="s">
        <v>502</v>
      </c>
      <c r="C4" s="98" t="s">
        <v>503</v>
      </c>
      <c r="D4" s="99"/>
      <c r="E4" s="99"/>
      <c r="F4" s="94" t="s">
        <v>119</v>
      </c>
      <c r="G4" s="95" t="s">
        <v>232</v>
      </c>
      <c r="H4" s="100">
        <v>10137</v>
      </c>
      <c r="I4" s="97" t="s">
        <v>616</v>
      </c>
      <c r="J4" s="88" t="s">
        <v>648</v>
      </c>
    </row>
    <row r="5" spans="1:10" x14ac:dyDescent="0.2">
      <c r="A5" s="94" t="s">
        <v>110</v>
      </c>
      <c r="B5" s="99"/>
      <c r="C5" s="98" t="s">
        <v>504</v>
      </c>
      <c r="D5" s="101" t="s">
        <v>505</v>
      </c>
      <c r="E5" s="93" t="s">
        <v>506</v>
      </c>
      <c r="F5" s="94" t="s">
        <v>123</v>
      </c>
      <c r="G5" s="95" t="s">
        <v>234</v>
      </c>
      <c r="H5" s="100">
        <v>10188</v>
      </c>
      <c r="I5" s="97" t="s">
        <v>470</v>
      </c>
      <c r="J5" t="s">
        <v>649</v>
      </c>
    </row>
    <row r="6" spans="1:10" x14ac:dyDescent="0.2">
      <c r="A6" s="94" t="s">
        <v>115</v>
      </c>
      <c r="B6" s="91" t="s">
        <v>507</v>
      </c>
      <c r="C6" s="102"/>
      <c r="D6" s="94" t="s">
        <v>47</v>
      </c>
      <c r="E6" s="94" t="s">
        <v>71</v>
      </c>
      <c r="F6" s="99"/>
      <c r="G6" s="47" t="s">
        <v>245</v>
      </c>
      <c r="H6" s="100">
        <v>10192</v>
      </c>
      <c r="I6" s="97" t="s">
        <v>460</v>
      </c>
      <c r="J6" s="88" t="s">
        <v>650</v>
      </c>
    </row>
    <row r="7" spans="1:10" x14ac:dyDescent="0.2">
      <c r="A7" s="99"/>
      <c r="B7" s="103">
        <v>0.125</v>
      </c>
      <c r="C7" s="104" t="s">
        <v>508</v>
      </c>
      <c r="D7" s="94" t="s">
        <v>59</v>
      </c>
      <c r="E7" s="94" t="s">
        <v>73</v>
      </c>
      <c r="F7" s="93" t="s">
        <v>509</v>
      </c>
      <c r="G7" s="95" t="s">
        <v>510</v>
      </c>
      <c r="H7" s="96">
        <v>10195</v>
      </c>
      <c r="I7" s="97" t="s">
        <v>493</v>
      </c>
      <c r="J7" t="s">
        <v>651</v>
      </c>
    </row>
    <row r="8" spans="1:10" x14ac:dyDescent="0.2">
      <c r="A8" s="102" t="s">
        <v>49</v>
      </c>
      <c r="B8" s="103">
        <v>0.25</v>
      </c>
      <c r="C8" s="88" t="s">
        <v>511</v>
      </c>
      <c r="D8" s="98" t="s">
        <v>359</v>
      </c>
      <c r="E8" s="102"/>
      <c r="F8" s="98" t="s">
        <v>129</v>
      </c>
      <c r="G8" s="105" t="s">
        <v>251</v>
      </c>
      <c r="H8" s="96">
        <v>10290</v>
      </c>
      <c r="I8" t="s">
        <v>569</v>
      </c>
      <c r="J8" t="s">
        <v>652</v>
      </c>
    </row>
    <row r="9" spans="1:10" x14ac:dyDescent="0.2">
      <c r="A9" s="102" t="s">
        <v>82</v>
      </c>
      <c r="B9" s="103">
        <v>0.5</v>
      </c>
      <c r="C9" s="88" t="s">
        <v>512</v>
      </c>
      <c r="D9" s="98"/>
      <c r="E9" s="106" t="s">
        <v>513</v>
      </c>
      <c r="F9" s="98" t="s">
        <v>133</v>
      </c>
      <c r="G9" s="105" t="s">
        <v>514</v>
      </c>
      <c r="H9" s="96">
        <v>10395</v>
      </c>
      <c r="I9" s="97" t="s">
        <v>52</v>
      </c>
      <c r="J9" s="88" t="s">
        <v>653</v>
      </c>
    </row>
    <row r="10" spans="1:10" x14ac:dyDescent="0.2">
      <c r="A10" s="102"/>
      <c r="B10" s="103">
        <v>1.5</v>
      </c>
      <c r="C10" s="88" t="s">
        <v>515</v>
      </c>
      <c r="D10" s="102"/>
      <c r="E10" s="98">
        <v>3</v>
      </c>
      <c r="F10" s="98" t="s">
        <v>137</v>
      </c>
      <c r="G10" s="102"/>
      <c r="H10" s="96">
        <v>10645</v>
      </c>
      <c r="I10" s="100" t="s">
        <v>63</v>
      </c>
      <c r="J10" s="88" t="s">
        <v>654</v>
      </c>
    </row>
    <row r="11" spans="1:10" x14ac:dyDescent="0.2">
      <c r="A11" s="98">
        <v>1</v>
      </c>
      <c r="B11" s="103">
        <v>2</v>
      </c>
      <c r="C11" s="88" t="s">
        <v>516</v>
      </c>
      <c r="D11" s="104" t="s">
        <v>517</v>
      </c>
      <c r="E11" s="98">
        <v>6</v>
      </c>
      <c r="F11" s="98" t="s">
        <v>139</v>
      </c>
      <c r="G11" s="104" t="s">
        <v>518</v>
      </c>
      <c r="H11" s="96">
        <v>10655</v>
      </c>
      <c r="I11" s="100" t="s">
        <v>68</v>
      </c>
      <c r="J11" s="88" t="s">
        <v>655</v>
      </c>
    </row>
    <row r="12" spans="1:10" x14ac:dyDescent="0.2">
      <c r="A12" s="98">
        <v>2</v>
      </c>
      <c r="B12" s="102"/>
      <c r="C12" s="88" t="s">
        <v>519</v>
      </c>
      <c r="D12" s="66" t="s">
        <v>447</v>
      </c>
      <c r="E12" s="102"/>
      <c r="F12" s="98" t="s">
        <v>142</v>
      </c>
      <c r="G12" s="95" t="s">
        <v>222</v>
      </c>
      <c r="H12" s="96">
        <v>10765</v>
      </c>
      <c r="I12" s="100" t="s">
        <v>617</v>
      </c>
      <c r="J12" t="s">
        <v>656</v>
      </c>
    </row>
    <row r="13" spans="1:10" x14ac:dyDescent="0.2">
      <c r="B13" s="107" t="s">
        <v>520</v>
      </c>
      <c r="C13" s="88" t="s">
        <v>521</v>
      </c>
      <c r="D13" s="66" t="s">
        <v>522</v>
      </c>
      <c r="E13" s="93" t="s">
        <v>19</v>
      </c>
      <c r="F13" s="98" t="s">
        <v>147</v>
      </c>
      <c r="G13" s="108" t="s">
        <v>229</v>
      </c>
      <c r="H13" s="96">
        <v>10825</v>
      </c>
      <c r="I13" s="100" t="s">
        <v>72</v>
      </c>
      <c r="J13" t="s">
        <v>657</v>
      </c>
    </row>
    <row r="14" spans="1:10" x14ac:dyDescent="0.2">
      <c r="B14" s="98" t="s">
        <v>109</v>
      </c>
      <c r="C14" s="99" t="s">
        <v>523</v>
      </c>
      <c r="D14" s="109" t="s">
        <v>415</v>
      </c>
      <c r="E14" s="98" t="s">
        <v>447</v>
      </c>
      <c r="F14" s="105" t="s">
        <v>152</v>
      </c>
      <c r="G14" s="108" t="s">
        <v>232</v>
      </c>
      <c r="H14" s="100">
        <v>10845</v>
      </c>
      <c r="I14" s="100" t="s">
        <v>74</v>
      </c>
      <c r="J14" t="s">
        <v>658</v>
      </c>
    </row>
    <row r="15" spans="1:10" x14ac:dyDescent="0.2">
      <c r="A15" s="102"/>
      <c r="B15" s="98" t="s">
        <v>114</v>
      </c>
      <c r="C15" s="102"/>
      <c r="D15" s="102"/>
      <c r="E15" s="98" t="s">
        <v>524</v>
      </c>
      <c r="F15" s="102"/>
      <c r="G15" s="108" t="s">
        <v>234</v>
      </c>
      <c r="H15" s="96">
        <v>10959</v>
      </c>
      <c r="I15" s="100" t="s">
        <v>75</v>
      </c>
      <c r="J15" t="s">
        <v>659</v>
      </c>
    </row>
    <row r="16" spans="1:10" x14ac:dyDescent="0.2">
      <c r="A16" s="102"/>
      <c r="B16" s="102"/>
      <c r="C16" s="93" t="s">
        <v>525</v>
      </c>
      <c r="D16" s="104" t="s">
        <v>526</v>
      </c>
      <c r="E16" s="98" t="s">
        <v>527</v>
      </c>
      <c r="F16" s="104" t="s">
        <v>528</v>
      </c>
      <c r="G16" s="110" t="s">
        <v>247</v>
      </c>
      <c r="H16" s="96">
        <v>10960</v>
      </c>
      <c r="I16" s="100" t="s">
        <v>629</v>
      </c>
    </row>
    <row r="17" spans="1:10" x14ac:dyDescent="0.2">
      <c r="A17" s="102"/>
      <c r="B17" s="107" t="s">
        <v>529</v>
      </c>
      <c r="C17" s="94" t="s">
        <v>530</v>
      </c>
      <c r="D17" s="98" t="s">
        <v>214</v>
      </c>
      <c r="E17" s="102"/>
      <c r="F17" s="102" t="s">
        <v>133</v>
      </c>
      <c r="G17" s="108" t="s">
        <v>531</v>
      </c>
      <c r="H17" s="96">
        <v>10990</v>
      </c>
      <c r="I17" s="100" t="s">
        <v>76</v>
      </c>
    </row>
    <row r="18" spans="1:10" x14ac:dyDescent="0.2">
      <c r="A18" s="102"/>
      <c r="B18" s="98" t="s">
        <v>143</v>
      </c>
      <c r="C18" s="94" t="s">
        <v>185</v>
      </c>
      <c r="D18" s="98" t="s">
        <v>216</v>
      </c>
      <c r="E18" s="104" t="s">
        <v>532</v>
      </c>
      <c r="F18" s="102" t="s">
        <v>137</v>
      </c>
      <c r="G18" s="95" t="s">
        <v>253</v>
      </c>
      <c r="H18" s="96">
        <v>11190</v>
      </c>
      <c r="I18" s="100" t="s">
        <v>79</v>
      </c>
    </row>
    <row r="19" spans="1:10" x14ac:dyDescent="0.2">
      <c r="A19" s="102"/>
      <c r="B19" s="98" t="s">
        <v>148</v>
      </c>
      <c r="C19" s="94" t="s">
        <v>188</v>
      </c>
      <c r="D19" s="102"/>
      <c r="E19" s="66" t="s">
        <v>447</v>
      </c>
      <c r="F19" s="102" t="s">
        <v>139</v>
      </c>
      <c r="G19" s="95" t="s">
        <v>533</v>
      </c>
      <c r="H19" s="96">
        <v>11285</v>
      </c>
      <c r="I19" s="100" t="s">
        <v>83</v>
      </c>
    </row>
    <row r="20" spans="1:10" x14ac:dyDescent="0.2">
      <c r="A20" s="102"/>
      <c r="B20" s="98" t="s">
        <v>153</v>
      </c>
      <c r="C20" s="94" t="s">
        <v>192</v>
      </c>
      <c r="D20" s="104" t="s">
        <v>69</v>
      </c>
      <c r="E20" s="98" t="s">
        <v>416</v>
      </c>
      <c r="F20" s="102" t="s">
        <v>142</v>
      </c>
      <c r="H20" s="96">
        <v>11303</v>
      </c>
      <c r="I20" s="100" t="s">
        <v>453</v>
      </c>
      <c r="J20" s="88"/>
    </row>
    <row r="21" spans="1:10" x14ac:dyDescent="0.2">
      <c r="A21" s="102"/>
      <c r="B21" s="98" t="s">
        <v>156</v>
      </c>
      <c r="C21" s="94" t="s">
        <v>534</v>
      </c>
      <c r="D21" s="102" t="s">
        <v>51</v>
      </c>
      <c r="E21" s="98" t="s">
        <v>417</v>
      </c>
      <c r="F21" s="102" t="s">
        <v>190</v>
      </c>
      <c r="G21" s="104" t="s">
        <v>535</v>
      </c>
      <c r="H21" s="96">
        <v>11342</v>
      </c>
      <c r="I21" s="100" t="s">
        <v>86</v>
      </c>
    </row>
    <row r="22" spans="1:10" x14ac:dyDescent="0.2">
      <c r="A22" s="102"/>
      <c r="B22" s="98" t="s">
        <v>158</v>
      </c>
      <c r="C22" s="94" t="s">
        <v>536</v>
      </c>
      <c r="D22" s="102" t="s">
        <v>62</v>
      </c>
      <c r="E22" s="98" t="s">
        <v>418</v>
      </c>
      <c r="F22" s="102"/>
      <c r="G22" s="95" t="s">
        <v>537</v>
      </c>
      <c r="H22" s="96">
        <v>11395</v>
      </c>
      <c r="I22" s="100" t="s">
        <v>89</v>
      </c>
    </row>
    <row r="23" spans="1:10" x14ac:dyDescent="0.2">
      <c r="A23" s="102"/>
      <c r="B23" s="98" t="s">
        <v>160</v>
      </c>
      <c r="C23" s="94" t="s">
        <v>538</v>
      </c>
      <c r="D23" s="102"/>
      <c r="E23" s="102"/>
      <c r="F23" s="104" t="s">
        <v>539</v>
      </c>
      <c r="G23" s="95" t="s">
        <v>232</v>
      </c>
      <c r="H23" s="96">
        <v>11398</v>
      </c>
      <c r="I23" s="100" t="s">
        <v>92</v>
      </c>
    </row>
    <row r="24" spans="1:10" x14ac:dyDescent="0.2">
      <c r="A24" s="102"/>
      <c r="B24" s="98" t="s">
        <v>165</v>
      </c>
      <c r="C24" s="94" t="s">
        <v>540</v>
      </c>
      <c r="E24" s="102"/>
      <c r="F24" s="98" t="s">
        <v>167</v>
      </c>
      <c r="G24" s="95" t="s">
        <v>234</v>
      </c>
      <c r="H24" s="100">
        <v>11454</v>
      </c>
      <c r="I24" s="100" t="s">
        <v>95</v>
      </c>
    </row>
    <row r="25" spans="1:10" x14ac:dyDescent="0.2">
      <c r="A25" s="102"/>
      <c r="B25" s="102"/>
      <c r="C25" s="94" t="s">
        <v>541</v>
      </c>
      <c r="E25" s="102"/>
      <c r="F25" s="98" t="s">
        <v>169</v>
      </c>
      <c r="G25" s="102"/>
      <c r="H25" s="96">
        <v>11585</v>
      </c>
      <c r="I25" s="100" t="s">
        <v>97</v>
      </c>
    </row>
    <row r="26" spans="1:10" x14ac:dyDescent="0.2">
      <c r="A26" s="66"/>
      <c r="B26" s="91" t="s">
        <v>542</v>
      </c>
      <c r="C26" s="94"/>
      <c r="E26" s="102"/>
      <c r="F26" s="102"/>
      <c r="G26" s="102"/>
      <c r="H26" s="96">
        <v>11625</v>
      </c>
      <c r="I26" t="s">
        <v>570</v>
      </c>
    </row>
    <row r="27" spans="1:10" x14ac:dyDescent="0.2">
      <c r="A27" s="98"/>
      <c r="B27" s="94" t="s">
        <v>144</v>
      </c>
      <c r="C27" s="111" t="s">
        <v>543</v>
      </c>
      <c r="D27" s="160"/>
      <c r="E27" s="102"/>
      <c r="F27" s="102"/>
      <c r="G27" s="102"/>
      <c r="H27" s="96">
        <v>11850</v>
      </c>
      <c r="I27" s="100" t="s">
        <v>100</v>
      </c>
    </row>
    <row r="28" spans="1:10" x14ac:dyDescent="0.2">
      <c r="A28" s="98"/>
      <c r="B28" s="94" t="s">
        <v>544</v>
      </c>
      <c r="C28" s="94" t="s">
        <v>189</v>
      </c>
      <c r="D28" s="88"/>
      <c r="E28" s="102"/>
      <c r="F28" s="102"/>
      <c r="G28" s="102"/>
      <c r="H28" s="96">
        <v>11853</v>
      </c>
      <c r="I28" s="100" t="s">
        <v>101</v>
      </c>
    </row>
    <row r="29" spans="1:10" x14ac:dyDescent="0.2">
      <c r="A29" s="98"/>
      <c r="B29" s="94" t="s">
        <v>161</v>
      </c>
      <c r="C29" s="94" t="s">
        <v>193</v>
      </c>
      <c r="E29" s="102"/>
      <c r="F29" s="102"/>
      <c r="G29" s="102"/>
      <c r="H29" s="96">
        <v>11865</v>
      </c>
      <c r="I29" s="100" t="s">
        <v>102</v>
      </c>
    </row>
    <row r="30" spans="1:10" x14ac:dyDescent="0.2">
      <c r="A30" s="102"/>
      <c r="B30" s="94"/>
      <c r="D30" s="111"/>
      <c r="E30" s="102"/>
      <c r="F30" s="102"/>
      <c r="G30" s="102"/>
      <c r="H30" s="96">
        <v>11885</v>
      </c>
      <c r="I30" s="100" t="s">
        <v>104</v>
      </c>
    </row>
    <row r="31" spans="1:10" x14ac:dyDescent="0.2">
      <c r="A31" s="102"/>
      <c r="B31" s="99"/>
      <c r="C31" s="104" t="s">
        <v>545</v>
      </c>
      <c r="E31" s="102"/>
      <c r="F31" s="102"/>
      <c r="G31" s="102"/>
      <c r="H31" s="96">
        <v>12029</v>
      </c>
      <c r="I31" s="100" t="s">
        <v>571</v>
      </c>
    </row>
    <row r="32" spans="1:10" x14ac:dyDescent="0.2">
      <c r="A32" s="102"/>
      <c r="B32" s="91" t="s">
        <v>546</v>
      </c>
      <c r="C32" s="94" t="s">
        <v>173</v>
      </c>
      <c r="E32" s="102"/>
      <c r="F32" s="102"/>
      <c r="G32" s="102"/>
      <c r="H32" s="96">
        <v>12036</v>
      </c>
      <c r="I32" s="100" t="s">
        <v>461</v>
      </c>
    </row>
    <row r="33" spans="1:9" x14ac:dyDescent="0.2">
      <c r="A33" s="102"/>
      <c r="B33" s="98" t="s">
        <v>547</v>
      </c>
      <c r="C33" s="94" t="s">
        <v>548</v>
      </c>
      <c r="E33" s="102"/>
      <c r="F33" s="102"/>
      <c r="G33" s="102"/>
      <c r="H33" s="96">
        <v>12085</v>
      </c>
      <c r="I33" s="100" t="s">
        <v>106</v>
      </c>
    </row>
    <row r="34" spans="1:9" x14ac:dyDescent="0.2">
      <c r="A34" s="102"/>
      <c r="B34" s="98" t="s">
        <v>549</v>
      </c>
      <c r="E34" s="102"/>
      <c r="F34" s="102"/>
      <c r="G34" s="102"/>
      <c r="H34" s="96">
        <v>12115</v>
      </c>
      <c r="I34" s="100" t="s">
        <v>111</v>
      </c>
    </row>
    <row r="35" spans="1:9" x14ac:dyDescent="0.2">
      <c r="A35" s="102"/>
      <c r="B35" s="109" t="s">
        <v>550</v>
      </c>
      <c r="C35" s="112" t="s">
        <v>551</v>
      </c>
      <c r="E35" s="102"/>
      <c r="F35" s="102"/>
      <c r="G35" s="102"/>
      <c r="H35" s="96">
        <v>12145</v>
      </c>
      <c r="I35" s="100" t="s">
        <v>116</v>
      </c>
    </row>
    <row r="36" spans="1:9" x14ac:dyDescent="0.2">
      <c r="A36" s="102"/>
      <c r="B36" s="98" t="s">
        <v>552</v>
      </c>
      <c r="C36" s="94" t="s">
        <v>209</v>
      </c>
      <c r="E36" s="102"/>
      <c r="F36" s="102"/>
      <c r="G36" s="102"/>
      <c r="H36" s="96">
        <v>12185</v>
      </c>
      <c r="I36" s="100" t="s">
        <v>121</v>
      </c>
    </row>
    <row r="37" spans="1:9" x14ac:dyDescent="0.2">
      <c r="A37" s="102"/>
      <c r="B37" s="98" t="s">
        <v>553</v>
      </c>
      <c r="C37" s="94" t="s">
        <v>211</v>
      </c>
      <c r="E37" s="102"/>
      <c r="F37" s="102"/>
      <c r="G37" s="102"/>
      <c r="H37" s="96">
        <v>12235</v>
      </c>
      <c r="I37" s="100" t="s">
        <v>125</v>
      </c>
    </row>
    <row r="38" spans="1:9" x14ac:dyDescent="0.2">
      <c r="A38" s="102"/>
      <c r="B38" s="102"/>
      <c r="E38" s="102"/>
      <c r="F38" s="102"/>
      <c r="G38" s="102"/>
      <c r="H38" s="96">
        <v>12275</v>
      </c>
      <c r="I38" s="100" t="s">
        <v>127</v>
      </c>
    </row>
    <row r="39" spans="1:9" x14ac:dyDescent="0.2">
      <c r="A39" s="102"/>
      <c r="B39" s="104" t="s">
        <v>640</v>
      </c>
      <c r="C39" s="93" t="s">
        <v>554</v>
      </c>
      <c r="E39" s="102"/>
      <c r="F39" s="102"/>
      <c r="G39" s="102"/>
      <c r="H39" s="96">
        <v>12355</v>
      </c>
      <c r="I39" s="100" t="s">
        <v>131</v>
      </c>
    </row>
    <row r="40" spans="1:9" x14ac:dyDescent="0.2">
      <c r="A40" s="102"/>
      <c r="B40" s="102" t="s">
        <v>49</v>
      </c>
      <c r="C40" s="94" t="s">
        <v>174</v>
      </c>
      <c r="E40" s="102"/>
      <c r="F40" s="102"/>
      <c r="G40" s="102"/>
      <c r="H40" s="96">
        <v>12637</v>
      </c>
      <c r="I40" s="100" t="s">
        <v>135</v>
      </c>
    </row>
    <row r="41" spans="1:9" x14ac:dyDescent="0.2">
      <c r="A41" s="102"/>
      <c r="B41" s="102"/>
      <c r="C41" s="94" t="s">
        <v>177</v>
      </c>
      <c r="E41" s="102"/>
      <c r="F41" s="102"/>
      <c r="G41" s="102"/>
      <c r="H41" s="96">
        <v>12645</v>
      </c>
      <c r="I41" s="100" t="s">
        <v>138</v>
      </c>
    </row>
    <row r="42" spans="1:9" x14ac:dyDescent="0.2">
      <c r="A42" s="102"/>
      <c r="B42" s="104" t="s">
        <v>641</v>
      </c>
      <c r="C42" s="94" t="s">
        <v>180</v>
      </c>
      <c r="E42" s="102"/>
      <c r="F42" s="102"/>
      <c r="G42" s="102"/>
      <c r="H42" s="96">
        <v>12745</v>
      </c>
      <c r="I42" s="100" t="s">
        <v>140</v>
      </c>
    </row>
    <row r="43" spans="1:9" x14ac:dyDescent="0.2">
      <c r="A43" s="102"/>
      <c r="B43" s="102" t="s">
        <v>642</v>
      </c>
      <c r="E43" s="102"/>
      <c r="F43" s="102"/>
      <c r="G43" s="102"/>
      <c r="H43" s="96">
        <v>12805</v>
      </c>
      <c r="I43" s="100" t="s">
        <v>145</v>
      </c>
    </row>
    <row r="44" spans="1:9" x14ac:dyDescent="0.2">
      <c r="A44" s="102"/>
      <c r="B44" s="102" t="s">
        <v>643</v>
      </c>
      <c r="C44" s="160" t="s">
        <v>639</v>
      </c>
      <c r="E44" s="102"/>
      <c r="F44" s="102"/>
      <c r="G44" s="102"/>
      <c r="H44" s="96">
        <v>12875</v>
      </c>
      <c r="I44" s="100" t="s">
        <v>149</v>
      </c>
    </row>
    <row r="45" spans="1:9" x14ac:dyDescent="0.2">
      <c r="A45" s="102"/>
      <c r="B45" s="102" t="s">
        <v>644</v>
      </c>
      <c r="C45" s="88" t="s">
        <v>49</v>
      </c>
      <c r="E45" s="102"/>
      <c r="F45" s="102"/>
      <c r="G45" s="102"/>
      <c r="H45" s="96">
        <v>12915</v>
      </c>
      <c r="I45" s="100" t="s">
        <v>154</v>
      </c>
    </row>
    <row r="46" spans="1:9" x14ac:dyDescent="0.2">
      <c r="A46" s="102"/>
      <c r="B46" s="102"/>
      <c r="E46" s="102"/>
      <c r="F46" s="102"/>
      <c r="G46" s="102"/>
      <c r="H46" s="96">
        <v>12919</v>
      </c>
      <c r="I46" s="100" t="s">
        <v>150</v>
      </c>
    </row>
    <row r="47" spans="1:9" x14ac:dyDescent="0.2">
      <c r="A47" s="102"/>
      <c r="B47" s="104" t="s">
        <v>664</v>
      </c>
      <c r="C47" s="111" t="s">
        <v>665</v>
      </c>
      <c r="E47" s="102"/>
      <c r="F47" s="102"/>
      <c r="G47" s="102"/>
      <c r="H47" s="96">
        <v>12925</v>
      </c>
      <c r="I47" s="100" t="s">
        <v>159</v>
      </c>
    </row>
    <row r="48" spans="1:9" x14ac:dyDescent="0.2">
      <c r="A48" s="102"/>
      <c r="B48" s="102" t="s">
        <v>666</v>
      </c>
      <c r="C48" s="102" t="s">
        <v>667</v>
      </c>
      <c r="E48" s="102"/>
      <c r="F48" s="102"/>
      <c r="G48" s="102"/>
      <c r="H48" s="96">
        <v>12985</v>
      </c>
      <c r="I48" s="100" t="s">
        <v>162</v>
      </c>
    </row>
    <row r="49" spans="1:9" x14ac:dyDescent="0.2">
      <c r="A49" s="102"/>
      <c r="B49" s="102" t="s">
        <v>668</v>
      </c>
      <c r="C49" s="88" t="s">
        <v>669</v>
      </c>
      <c r="E49" s="102"/>
      <c r="F49" s="102"/>
      <c r="G49" s="102"/>
      <c r="H49" s="96">
        <v>13065</v>
      </c>
      <c r="I49" s="100" t="s">
        <v>471</v>
      </c>
    </row>
    <row r="50" spans="1:9" x14ac:dyDescent="0.2">
      <c r="A50" s="102"/>
      <c r="B50" s="102" t="s">
        <v>670</v>
      </c>
      <c r="C50" s="88" t="s">
        <v>671</v>
      </c>
      <c r="E50" s="102"/>
      <c r="F50" s="102"/>
      <c r="G50" s="102"/>
      <c r="H50" s="96">
        <v>13175</v>
      </c>
      <c r="I50" s="100" t="s">
        <v>645</v>
      </c>
    </row>
    <row r="51" spans="1:9" x14ac:dyDescent="0.2">
      <c r="A51" s="102"/>
      <c r="B51" s="102" t="s">
        <v>672</v>
      </c>
      <c r="C51" s="88" t="s">
        <v>673</v>
      </c>
      <c r="E51" s="102"/>
      <c r="F51" s="102"/>
      <c r="G51" s="102"/>
      <c r="H51" s="96">
        <v>13185</v>
      </c>
      <c r="I51" s="100" t="s">
        <v>166</v>
      </c>
    </row>
    <row r="52" spans="1:9" x14ac:dyDescent="0.2">
      <c r="A52" s="102"/>
      <c r="B52" s="102"/>
      <c r="C52" s="102"/>
      <c r="E52" s="102"/>
      <c r="F52" s="102"/>
      <c r="G52" s="102"/>
      <c r="H52" s="96">
        <v>13312</v>
      </c>
      <c r="I52" s="100" t="s">
        <v>168</v>
      </c>
    </row>
    <row r="53" spans="1:9" x14ac:dyDescent="0.2">
      <c r="A53" s="102"/>
      <c r="B53" s="102"/>
      <c r="C53" s="102"/>
      <c r="D53" s="102"/>
      <c r="E53" s="102"/>
      <c r="F53" s="102"/>
      <c r="G53" s="102"/>
      <c r="H53" s="96">
        <v>13446</v>
      </c>
      <c r="I53" s="100" t="s">
        <v>170</v>
      </c>
    </row>
    <row r="54" spans="1:9" x14ac:dyDescent="0.2">
      <c r="A54" s="102"/>
      <c r="B54" s="102"/>
      <c r="C54" s="102"/>
      <c r="D54" s="102"/>
      <c r="E54" s="102"/>
      <c r="F54" s="102"/>
      <c r="G54" s="102"/>
      <c r="H54" s="96">
        <v>13455</v>
      </c>
      <c r="I54" s="100" t="s">
        <v>171</v>
      </c>
    </row>
    <row r="55" spans="1:9" x14ac:dyDescent="0.2">
      <c r="A55" s="102"/>
      <c r="B55" s="102"/>
      <c r="C55" s="102"/>
      <c r="D55" s="102"/>
      <c r="E55" s="102"/>
      <c r="F55" s="102"/>
      <c r="G55" s="102"/>
      <c r="H55" s="96">
        <v>13530</v>
      </c>
      <c r="I55" s="100" t="s">
        <v>175</v>
      </c>
    </row>
    <row r="56" spans="1:9" x14ac:dyDescent="0.2">
      <c r="A56" s="102"/>
      <c r="B56" s="102"/>
      <c r="C56" s="102"/>
      <c r="D56" s="102"/>
      <c r="E56" s="102"/>
      <c r="F56" s="102"/>
      <c r="G56" s="102"/>
      <c r="H56" s="96">
        <v>13533</v>
      </c>
      <c r="I56" s="100" t="s">
        <v>178</v>
      </c>
    </row>
    <row r="57" spans="1:9" x14ac:dyDescent="0.2">
      <c r="A57" s="102"/>
      <c r="B57" s="102"/>
      <c r="C57" s="102"/>
      <c r="D57" s="102"/>
      <c r="E57" s="102"/>
      <c r="F57" s="102"/>
      <c r="G57" s="102"/>
      <c r="H57" s="96">
        <v>13540</v>
      </c>
      <c r="I57" s="100" t="s">
        <v>630</v>
      </c>
    </row>
    <row r="58" spans="1:9" x14ac:dyDescent="0.2">
      <c r="A58" s="102"/>
      <c r="B58" s="102"/>
      <c r="C58" s="102"/>
      <c r="D58" s="102"/>
      <c r="E58" s="102"/>
      <c r="F58" s="102"/>
      <c r="G58" s="102"/>
      <c r="H58" s="96">
        <v>13555</v>
      </c>
      <c r="I58" s="100" t="s">
        <v>572</v>
      </c>
    </row>
    <row r="59" spans="1:9" x14ac:dyDescent="0.2">
      <c r="A59" s="102"/>
      <c r="B59" s="102"/>
      <c r="C59" s="102"/>
      <c r="D59" s="102"/>
      <c r="E59" s="102"/>
      <c r="F59" s="102"/>
      <c r="G59" s="102"/>
      <c r="H59" s="100">
        <v>13597</v>
      </c>
      <c r="I59" s="100" t="s">
        <v>462</v>
      </c>
    </row>
    <row r="60" spans="1:9" x14ac:dyDescent="0.2">
      <c r="A60" s="102"/>
      <c r="B60" s="102"/>
      <c r="C60" s="102"/>
      <c r="D60" s="102"/>
      <c r="E60" s="102"/>
      <c r="F60" s="102"/>
      <c r="G60" s="102"/>
      <c r="H60" s="100">
        <v>13837</v>
      </c>
      <c r="I60" s="100" t="s">
        <v>181</v>
      </c>
    </row>
    <row r="61" spans="1:9" x14ac:dyDescent="0.2">
      <c r="A61" s="102"/>
      <c r="B61" s="102"/>
      <c r="C61" s="102"/>
      <c r="D61" s="102"/>
      <c r="E61" s="102"/>
      <c r="F61" s="102"/>
      <c r="G61" s="102"/>
      <c r="H61" s="96">
        <v>13850</v>
      </c>
      <c r="I61" s="100" t="s">
        <v>183</v>
      </c>
    </row>
    <row r="62" spans="1:9" x14ac:dyDescent="0.2">
      <c r="A62" s="102"/>
      <c r="B62" s="102"/>
      <c r="C62" s="102"/>
      <c r="D62" s="102"/>
      <c r="E62" s="102"/>
      <c r="F62" s="102"/>
      <c r="G62" s="102"/>
      <c r="H62" s="96">
        <v>13897</v>
      </c>
      <c r="I62" s="100" t="s">
        <v>184</v>
      </c>
    </row>
    <row r="63" spans="1:9" x14ac:dyDescent="0.2">
      <c r="A63" s="102"/>
      <c r="B63" s="102"/>
      <c r="C63" s="102"/>
      <c r="D63" s="102"/>
      <c r="E63" s="102"/>
      <c r="F63" s="102"/>
      <c r="G63" s="102"/>
      <c r="H63" s="96">
        <v>14130</v>
      </c>
      <c r="I63" s="100" t="s">
        <v>186</v>
      </c>
    </row>
    <row r="64" spans="1:9" x14ac:dyDescent="0.2">
      <c r="A64" s="102"/>
      <c r="B64" s="102"/>
      <c r="C64" s="102"/>
      <c r="D64" s="102"/>
      <c r="E64" s="102"/>
      <c r="F64" s="102"/>
      <c r="G64" s="102"/>
      <c r="H64" s="96">
        <v>14143</v>
      </c>
      <c r="I64" s="100" t="s">
        <v>191</v>
      </c>
    </row>
    <row r="65" spans="1:9" x14ac:dyDescent="0.2">
      <c r="A65" s="102"/>
      <c r="B65" s="102"/>
      <c r="C65" s="102"/>
      <c r="D65" s="102"/>
      <c r="E65" s="102"/>
      <c r="F65" s="102"/>
      <c r="G65" s="102"/>
      <c r="H65" s="100">
        <v>14196</v>
      </c>
      <c r="I65" s="100" t="s">
        <v>194</v>
      </c>
    </row>
    <row r="66" spans="1:9" x14ac:dyDescent="0.2">
      <c r="A66" s="102"/>
      <c r="B66" s="102"/>
      <c r="C66" s="102"/>
      <c r="D66" s="102"/>
      <c r="E66" s="102"/>
      <c r="F66" s="102"/>
      <c r="G66" s="102"/>
      <c r="H66" s="96">
        <v>14223</v>
      </c>
      <c r="I66" s="100" t="s">
        <v>196</v>
      </c>
    </row>
    <row r="67" spans="1:9" x14ac:dyDescent="0.2">
      <c r="A67" s="102"/>
      <c r="B67" s="102"/>
      <c r="C67" s="102"/>
      <c r="D67" s="102"/>
      <c r="E67" s="102"/>
      <c r="F67" s="102"/>
      <c r="G67" s="102"/>
      <c r="H67" s="96">
        <v>14313</v>
      </c>
      <c r="I67" s="100" t="s">
        <v>631</v>
      </c>
    </row>
    <row r="68" spans="1:9" x14ac:dyDescent="0.2">
      <c r="A68" s="102"/>
      <c r="B68" s="102"/>
      <c r="C68" s="102"/>
      <c r="D68" s="102"/>
      <c r="E68" s="102"/>
      <c r="F68" s="102"/>
      <c r="G68" s="102"/>
      <c r="H68" s="96">
        <v>14378</v>
      </c>
      <c r="I68" s="100" t="s">
        <v>198</v>
      </c>
    </row>
    <row r="69" spans="1:9" x14ac:dyDescent="0.2">
      <c r="A69" s="102"/>
      <c r="B69" s="102"/>
      <c r="C69" s="102"/>
      <c r="D69" s="102"/>
      <c r="E69" s="102"/>
      <c r="F69" s="102"/>
      <c r="G69" s="102"/>
      <c r="H69" s="96">
        <v>15055</v>
      </c>
      <c r="I69" s="100" t="s">
        <v>200</v>
      </c>
    </row>
    <row r="70" spans="1:9" x14ac:dyDescent="0.2">
      <c r="A70" s="102"/>
      <c r="B70" s="102"/>
      <c r="C70" s="102"/>
      <c r="D70" s="102"/>
      <c r="E70" s="102"/>
      <c r="F70" s="102"/>
      <c r="G70" s="102"/>
      <c r="H70" s="96">
        <v>15430</v>
      </c>
      <c r="I70" s="100" t="s">
        <v>202</v>
      </c>
    </row>
    <row r="71" spans="1:9" x14ac:dyDescent="0.2">
      <c r="A71" s="102"/>
      <c r="B71" s="102"/>
      <c r="C71" s="102"/>
      <c r="D71" s="102"/>
      <c r="E71" s="102"/>
      <c r="F71" s="102"/>
      <c r="G71" s="102"/>
      <c r="H71" s="96">
        <v>15573</v>
      </c>
      <c r="I71" s="100" t="s">
        <v>204</v>
      </c>
    </row>
    <row r="72" spans="1:9" x14ac:dyDescent="0.2">
      <c r="A72" s="102"/>
      <c r="B72" s="102"/>
      <c r="C72" s="102"/>
      <c r="D72" s="102"/>
      <c r="E72" s="102"/>
      <c r="F72" s="102"/>
      <c r="G72" s="102"/>
      <c r="H72" s="100">
        <v>15583</v>
      </c>
      <c r="I72" s="100" t="s">
        <v>206</v>
      </c>
    </row>
    <row r="73" spans="1:9" x14ac:dyDescent="0.2">
      <c r="A73" s="102"/>
      <c r="B73" s="102"/>
      <c r="C73" s="102"/>
      <c r="D73" s="102"/>
      <c r="E73" s="102"/>
      <c r="F73" s="102"/>
      <c r="G73" s="102"/>
      <c r="H73" s="96">
        <v>15632</v>
      </c>
      <c r="I73" s="100" t="s">
        <v>207</v>
      </c>
    </row>
    <row r="74" spans="1:9" x14ac:dyDescent="0.2">
      <c r="A74" s="102"/>
      <c r="B74" s="102"/>
      <c r="C74" s="102"/>
      <c r="D74" s="102"/>
      <c r="E74" s="102"/>
      <c r="F74" s="102"/>
      <c r="G74" s="102"/>
      <c r="H74" s="96">
        <v>15850</v>
      </c>
      <c r="I74" s="100" t="s">
        <v>208</v>
      </c>
    </row>
    <row r="75" spans="1:9" x14ac:dyDescent="0.2">
      <c r="A75" s="102"/>
      <c r="B75" s="102"/>
      <c r="C75" s="102"/>
      <c r="D75" s="102"/>
      <c r="E75" s="102"/>
      <c r="F75" s="102"/>
      <c r="G75" s="102"/>
      <c r="H75" s="96">
        <v>16210</v>
      </c>
      <c r="I75" s="100" t="s">
        <v>472</v>
      </c>
    </row>
    <row r="76" spans="1:9" x14ac:dyDescent="0.2">
      <c r="A76" s="102"/>
      <c r="B76" s="102"/>
      <c r="C76" s="102"/>
      <c r="D76" s="102"/>
      <c r="E76" s="102"/>
      <c r="F76" s="102"/>
      <c r="G76" s="102"/>
      <c r="H76" s="96">
        <v>16530</v>
      </c>
      <c r="I76" s="100" t="s">
        <v>463</v>
      </c>
    </row>
    <row r="77" spans="1:9" x14ac:dyDescent="0.2">
      <c r="A77" s="102"/>
      <c r="B77" s="102"/>
      <c r="C77" s="102"/>
      <c r="D77" s="102"/>
      <c r="E77" s="102"/>
      <c r="F77" s="102"/>
      <c r="G77" s="102"/>
      <c r="H77" s="96">
        <v>16540</v>
      </c>
      <c r="I77" s="100" t="s">
        <v>618</v>
      </c>
    </row>
    <row r="78" spans="1:9" x14ac:dyDescent="0.2">
      <c r="A78" s="102"/>
      <c r="B78" s="102"/>
      <c r="C78" s="102"/>
      <c r="D78" s="102"/>
      <c r="E78" s="102"/>
      <c r="F78" s="102"/>
      <c r="G78" s="102"/>
      <c r="H78" s="96">
        <v>16560</v>
      </c>
      <c r="I78" s="100" t="s">
        <v>488</v>
      </c>
    </row>
    <row r="79" spans="1:9" x14ac:dyDescent="0.2">
      <c r="A79" s="102"/>
      <c r="B79" s="102"/>
      <c r="C79" s="102"/>
      <c r="D79" s="102"/>
      <c r="E79" s="102"/>
      <c r="F79" s="102"/>
      <c r="G79" s="102"/>
      <c r="H79" s="96">
        <v>16570</v>
      </c>
      <c r="I79" s="100" t="s">
        <v>464</v>
      </c>
    </row>
    <row r="80" spans="1:9" x14ac:dyDescent="0.2">
      <c r="A80" s="102"/>
      <c r="B80" s="102"/>
      <c r="C80" s="102"/>
      <c r="D80" s="102"/>
      <c r="E80" s="102"/>
      <c r="F80" s="102"/>
      <c r="G80" s="102"/>
      <c r="H80" s="96">
        <v>16623</v>
      </c>
      <c r="I80" s="100" t="s">
        <v>632</v>
      </c>
    </row>
    <row r="81" spans="1:9" x14ac:dyDescent="0.2">
      <c r="A81" s="102"/>
      <c r="B81" s="102"/>
      <c r="C81" s="102"/>
      <c r="D81" s="102"/>
      <c r="E81" s="102"/>
      <c r="F81" s="102"/>
      <c r="G81" s="102"/>
      <c r="H81" s="96">
        <v>16635</v>
      </c>
      <c r="I81" s="100" t="s">
        <v>210</v>
      </c>
    </row>
    <row r="82" spans="1:9" x14ac:dyDescent="0.2">
      <c r="A82" s="102"/>
      <c r="B82" s="102"/>
      <c r="C82" s="102"/>
      <c r="D82" s="102"/>
      <c r="E82" s="102"/>
      <c r="F82" s="102"/>
      <c r="G82" s="102"/>
      <c r="H82" s="96">
        <v>16643</v>
      </c>
      <c r="I82" s="100" t="s">
        <v>619</v>
      </c>
    </row>
    <row r="83" spans="1:9" x14ac:dyDescent="0.2">
      <c r="A83" s="102"/>
      <c r="B83" s="102"/>
      <c r="C83" s="102"/>
      <c r="D83" s="102"/>
      <c r="E83" s="102"/>
      <c r="F83" s="102"/>
      <c r="G83" s="102"/>
      <c r="H83" s="96">
        <v>16645</v>
      </c>
      <c r="I83" s="100" t="s">
        <v>633</v>
      </c>
    </row>
    <row r="84" spans="1:9" x14ac:dyDescent="0.2">
      <c r="A84" s="102"/>
      <c r="B84" s="102"/>
      <c r="C84" s="102"/>
      <c r="D84" s="102"/>
      <c r="E84" s="102"/>
      <c r="F84" s="102"/>
      <c r="G84" s="102"/>
      <c r="H84" s="96">
        <v>16655</v>
      </c>
      <c r="I84" s="100" t="s">
        <v>212</v>
      </c>
    </row>
    <row r="85" spans="1:9" x14ac:dyDescent="0.2">
      <c r="A85" s="102"/>
      <c r="B85" s="102"/>
      <c r="C85" s="102"/>
      <c r="D85" s="102"/>
      <c r="E85" s="102"/>
      <c r="F85" s="102"/>
      <c r="G85" s="102"/>
      <c r="H85" s="96">
        <v>16698</v>
      </c>
      <c r="I85" s="100" t="s">
        <v>573</v>
      </c>
    </row>
    <row r="86" spans="1:9" x14ac:dyDescent="0.2">
      <c r="A86" s="102"/>
      <c r="B86" s="102"/>
      <c r="C86" s="102"/>
      <c r="D86" s="102"/>
      <c r="E86" s="102"/>
      <c r="F86" s="102"/>
      <c r="G86" s="102"/>
      <c r="H86" s="96">
        <v>16720</v>
      </c>
      <c r="I86" s="100" t="s">
        <v>620</v>
      </c>
    </row>
    <row r="87" spans="1:9" x14ac:dyDescent="0.2">
      <c r="A87" s="102"/>
      <c r="B87" s="102"/>
      <c r="C87" s="102"/>
      <c r="D87" s="102"/>
      <c r="E87" s="102"/>
      <c r="F87" s="102"/>
      <c r="G87" s="102"/>
      <c r="H87" s="96">
        <v>16732</v>
      </c>
      <c r="I87" s="100" t="s">
        <v>621</v>
      </c>
    </row>
    <row r="88" spans="1:9" x14ac:dyDescent="0.2">
      <c r="A88" s="102"/>
      <c r="B88" s="102"/>
      <c r="C88" s="102"/>
      <c r="D88" s="102"/>
      <c r="E88" s="102"/>
      <c r="F88" s="102"/>
      <c r="G88" s="102"/>
      <c r="H88" s="96">
        <v>16760</v>
      </c>
      <c r="I88" s="100" t="s">
        <v>457</v>
      </c>
    </row>
    <row r="89" spans="1:9" x14ac:dyDescent="0.2">
      <c r="A89" s="102"/>
      <c r="B89" s="102"/>
      <c r="C89" s="102"/>
      <c r="D89" s="102"/>
      <c r="E89" s="102"/>
      <c r="F89" s="102"/>
      <c r="G89" s="102"/>
      <c r="H89" s="96">
        <v>16770</v>
      </c>
      <c r="I89" s="100" t="s">
        <v>465</v>
      </c>
    </row>
    <row r="90" spans="1:9" x14ac:dyDescent="0.2">
      <c r="A90" s="102"/>
      <c r="B90" s="102"/>
      <c r="C90" s="102"/>
      <c r="D90" s="102"/>
      <c r="E90" s="102"/>
      <c r="F90" s="102"/>
      <c r="G90" s="102"/>
      <c r="H90" s="96">
        <v>16812</v>
      </c>
      <c r="I90" s="100" t="s">
        <v>469</v>
      </c>
    </row>
    <row r="91" spans="1:9" x14ac:dyDescent="0.2">
      <c r="A91" s="102"/>
      <c r="B91" s="102"/>
      <c r="C91" s="102"/>
      <c r="D91" s="102"/>
      <c r="E91" s="102"/>
      <c r="F91" s="102"/>
      <c r="G91" s="102"/>
      <c r="H91" s="96">
        <v>16855</v>
      </c>
      <c r="I91" s="100" t="s">
        <v>473</v>
      </c>
    </row>
    <row r="92" spans="1:9" x14ac:dyDescent="0.2">
      <c r="A92" s="102"/>
      <c r="B92" s="102"/>
      <c r="C92" s="102"/>
      <c r="D92" s="102"/>
      <c r="E92" s="102"/>
      <c r="F92" s="102"/>
      <c r="G92" s="102"/>
      <c r="H92" s="96">
        <v>16870</v>
      </c>
      <c r="I92" s="100" t="s">
        <v>213</v>
      </c>
    </row>
    <row r="93" spans="1:9" x14ac:dyDescent="0.2">
      <c r="A93" s="102"/>
      <c r="B93" s="102"/>
      <c r="C93" s="102"/>
      <c r="D93" s="102"/>
      <c r="E93" s="102"/>
      <c r="F93" s="102"/>
      <c r="G93" s="102"/>
      <c r="H93" s="96">
        <v>16892</v>
      </c>
      <c r="I93" s="100" t="s">
        <v>215</v>
      </c>
    </row>
    <row r="94" spans="1:9" x14ac:dyDescent="0.2">
      <c r="A94" s="102"/>
      <c r="B94" s="102"/>
      <c r="C94" s="102"/>
      <c r="D94" s="102"/>
      <c r="E94" s="102"/>
      <c r="F94" s="102"/>
      <c r="G94" s="102"/>
      <c r="H94" s="96">
        <v>16895</v>
      </c>
      <c r="I94" s="100" t="s">
        <v>634</v>
      </c>
    </row>
    <row r="95" spans="1:9" x14ac:dyDescent="0.2">
      <c r="A95" s="102"/>
      <c r="B95" s="102"/>
      <c r="C95" s="102"/>
      <c r="D95" s="102"/>
      <c r="E95" s="102"/>
      <c r="F95" s="102"/>
      <c r="G95" s="102"/>
      <c r="H95" s="96">
        <v>16948</v>
      </c>
      <c r="I95" s="100" t="s">
        <v>217</v>
      </c>
    </row>
    <row r="96" spans="1:9" x14ac:dyDescent="0.2">
      <c r="A96" s="102"/>
      <c r="B96" s="102"/>
      <c r="C96" s="102"/>
      <c r="D96" s="102"/>
      <c r="E96" s="102"/>
      <c r="F96" s="102"/>
      <c r="G96" s="102"/>
      <c r="H96" s="96">
        <v>16950</v>
      </c>
      <c r="I96" s="100" t="s">
        <v>219</v>
      </c>
    </row>
    <row r="97" spans="1:9" x14ac:dyDescent="0.2">
      <c r="A97" s="102"/>
      <c r="B97" s="102"/>
      <c r="C97" s="102"/>
      <c r="D97" s="102"/>
      <c r="E97" s="102"/>
      <c r="F97" s="102"/>
      <c r="G97" s="102"/>
      <c r="H97" s="96">
        <v>17417</v>
      </c>
      <c r="I97" s="100" t="s">
        <v>221</v>
      </c>
    </row>
    <row r="98" spans="1:9" x14ac:dyDescent="0.2">
      <c r="A98" s="102"/>
      <c r="B98" s="102"/>
      <c r="C98" s="102"/>
      <c r="D98" s="102"/>
      <c r="E98" s="102"/>
      <c r="F98" s="102"/>
      <c r="G98" s="102"/>
      <c r="H98" s="96">
        <v>17435</v>
      </c>
      <c r="I98" s="100" t="s">
        <v>223</v>
      </c>
    </row>
    <row r="99" spans="1:9" x14ac:dyDescent="0.2">
      <c r="A99" s="102"/>
      <c r="B99" s="102"/>
      <c r="C99" s="102"/>
      <c r="D99" s="102"/>
      <c r="E99" s="102"/>
      <c r="F99" s="102"/>
      <c r="G99" s="102"/>
      <c r="H99" s="96">
        <v>17556</v>
      </c>
      <c r="I99" s="100" t="s">
        <v>227</v>
      </c>
    </row>
    <row r="100" spans="1:9" x14ac:dyDescent="0.2">
      <c r="A100" s="102"/>
      <c r="B100" s="102"/>
      <c r="C100" s="102"/>
      <c r="D100" s="102"/>
      <c r="E100" s="102"/>
      <c r="F100" s="102"/>
      <c r="G100" s="102"/>
      <c r="H100" s="96">
        <v>17558</v>
      </c>
      <c r="I100" s="100" t="s">
        <v>230</v>
      </c>
    </row>
    <row r="101" spans="1:9" x14ac:dyDescent="0.2">
      <c r="A101" s="102"/>
      <c r="B101" s="102"/>
      <c r="C101" s="102"/>
      <c r="D101" s="102"/>
      <c r="E101" s="102"/>
      <c r="F101" s="102"/>
      <c r="G101" s="102"/>
      <c r="H101" s="96">
        <v>17575</v>
      </c>
      <c r="I101" s="100" t="s">
        <v>231</v>
      </c>
    </row>
    <row r="102" spans="1:9" x14ac:dyDescent="0.2">
      <c r="A102" s="102"/>
      <c r="B102" s="102"/>
      <c r="C102" s="102"/>
      <c r="D102" s="102"/>
      <c r="E102" s="102"/>
      <c r="F102" s="102"/>
      <c r="G102" s="102"/>
      <c r="H102" s="96">
        <v>17585</v>
      </c>
      <c r="I102" s="100" t="s">
        <v>233</v>
      </c>
    </row>
    <row r="103" spans="1:9" x14ac:dyDescent="0.2">
      <c r="A103" s="102"/>
      <c r="B103" s="102"/>
      <c r="C103" s="102"/>
      <c r="D103" s="102"/>
      <c r="E103" s="102"/>
      <c r="F103" s="102"/>
      <c r="G103" s="102"/>
      <c r="H103" s="96">
        <v>17795</v>
      </c>
      <c r="I103" s="100" t="s">
        <v>235</v>
      </c>
    </row>
    <row r="104" spans="1:9" x14ac:dyDescent="0.2">
      <c r="A104" s="102"/>
      <c r="B104" s="102"/>
      <c r="C104" s="102"/>
      <c r="D104" s="102"/>
      <c r="E104" s="102"/>
      <c r="F104" s="102"/>
      <c r="G104" s="102"/>
      <c r="H104" s="96">
        <v>17925</v>
      </c>
      <c r="I104" s="100" t="s">
        <v>240</v>
      </c>
    </row>
    <row r="105" spans="1:9" x14ac:dyDescent="0.2">
      <c r="A105" s="102"/>
      <c r="B105" s="102"/>
      <c r="C105" s="102"/>
      <c r="D105" s="102"/>
      <c r="E105" s="102"/>
      <c r="F105" s="102"/>
      <c r="G105" s="102"/>
      <c r="H105" s="96">
        <v>17965</v>
      </c>
      <c r="I105" s="100" t="s">
        <v>241</v>
      </c>
    </row>
    <row r="106" spans="1:9" x14ac:dyDescent="0.2">
      <c r="A106" s="102"/>
      <c r="B106" s="102"/>
      <c r="C106" s="102"/>
      <c r="D106" s="102"/>
      <c r="E106" s="102"/>
      <c r="F106" s="102"/>
      <c r="G106" s="102"/>
      <c r="H106" s="96">
        <v>18215</v>
      </c>
      <c r="I106" s="100" t="s">
        <v>243</v>
      </c>
    </row>
    <row r="107" spans="1:9" x14ac:dyDescent="0.2">
      <c r="A107" s="102"/>
      <c r="B107" s="102"/>
      <c r="C107" s="102"/>
      <c r="D107" s="102"/>
      <c r="E107" s="102"/>
      <c r="F107" s="102"/>
      <c r="G107" s="102"/>
      <c r="H107" s="96">
        <v>18310</v>
      </c>
      <c r="I107" s="100" t="s">
        <v>474</v>
      </c>
    </row>
    <row r="108" spans="1:9" x14ac:dyDescent="0.2">
      <c r="A108" s="102"/>
      <c r="B108" s="102"/>
      <c r="C108" s="102"/>
      <c r="D108" s="102"/>
      <c r="E108" s="102"/>
      <c r="F108" s="102"/>
      <c r="G108" s="102"/>
      <c r="H108" s="96">
        <v>18535</v>
      </c>
      <c r="I108" s="100" t="s">
        <v>244</v>
      </c>
    </row>
    <row r="109" spans="1:9" x14ac:dyDescent="0.2">
      <c r="A109" s="102"/>
      <c r="B109" s="102"/>
      <c r="C109" s="102"/>
      <c r="D109" s="102"/>
      <c r="E109" s="102"/>
      <c r="F109" s="102"/>
      <c r="G109" s="102"/>
      <c r="H109" s="96">
        <v>18625</v>
      </c>
      <c r="I109" s="100" t="s">
        <v>246</v>
      </c>
    </row>
    <row r="110" spans="1:9" x14ac:dyDescent="0.2">
      <c r="A110" s="102"/>
      <c r="B110" s="102"/>
      <c r="C110" s="102"/>
      <c r="D110" s="102"/>
      <c r="E110" s="102"/>
      <c r="F110" s="102"/>
      <c r="G110" s="102"/>
      <c r="H110" s="96">
        <v>18637</v>
      </c>
      <c r="I110" s="100" t="s">
        <v>248</v>
      </c>
    </row>
    <row r="111" spans="1:9" x14ac:dyDescent="0.2">
      <c r="A111" s="102"/>
      <c r="B111" s="102"/>
      <c r="C111" s="102"/>
      <c r="D111" s="102"/>
      <c r="E111" s="102"/>
      <c r="F111" s="102"/>
      <c r="G111" s="102"/>
      <c r="H111" s="96">
        <v>18642</v>
      </c>
      <c r="I111" s="100" t="s">
        <v>249</v>
      </c>
    </row>
    <row r="112" spans="1:9" x14ac:dyDescent="0.2">
      <c r="A112" s="102"/>
      <c r="B112" s="102"/>
      <c r="C112" s="102"/>
      <c r="D112" s="102"/>
      <c r="E112" s="102"/>
      <c r="F112" s="102"/>
      <c r="G112" s="102"/>
      <c r="H112" s="96">
        <v>18665</v>
      </c>
      <c r="I112" s="100" t="s">
        <v>574</v>
      </c>
    </row>
    <row r="113" spans="1:9" x14ac:dyDescent="0.2">
      <c r="A113" s="102"/>
      <c r="B113" s="102"/>
      <c r="C113" s="102"/>
      <c r="D113" s="102"/>
      <c r="E113" s="102"/>
      <c r="F113" s="102"/>
      <c r="G113" s="102"/>
      <c r="H113" s="96">
        <v>18720</v>
      </c>
      <c r="I113" s="100" t="s">
        <v>250</v>
      </c>
    </row>
    <row r="114" spans="1:9" x14ac:dyDescent="0.2">
      <c r="A114" s="102"/>
      <c r="B114" s="102"/>
      <c r="C114" s="102"/>
      <c r="D114" s="102"/>
      <c r="E114" s="102"/>
      <c r="F114" s="102"/>
      <c r="G114" s="102"/>
      <c r="H114" s="96">
        <v>18740</v>
      </c>
      <c r="I114" s="100" t="s">
        <v>252</v>
      </c>
    </row>
    <row r="115" spans="1:9" x14ac:dyDescent="0.2">
      <c r="A115" s="102"/>
      <c r="B115" s="102"/>
      <c r="C115" s="102"/>
      <c r="D115" s="102"/>
      <c r="E115" s="102"/>
      <c r="F115" s="102"/>
      <c r="G115" s="102"/>
      <c r="H115" s="96">
        <v>18748</v>
      </c>
      <c r="I115" s="100" t="s">
        <v>254</v>
      </c>
    </row>
    <row r="116" spans="1:9" x14ac:dyDescent="0.2">
      <c r="A116" s="102"/>
      <c r="B116" s="102"/>
      <c r="C116" s="102"/>
      <c r="D116" s="102"/>
      <c r="E116" s="102"/>
      <c r="F116" s="102"/>
      <c r="G116" s="102"/>
      <c r="H116" s="96">
        <v>19013</v>
      </c>
      <c r="I116" s="100" t="s">
        <v>255</v>
      </c>
    </row>
    <row r="117" spans="1:9" x14ac:dyDescent="0.2">
      <c r="A117" s="102"/>
      <c r="B117" s="102"/>
      <c r="C117" s="102"/>
      <c r="D117" s="102"/>
      <c r="E117" s="102"/>
      <c r="F117" s="102"/>
      <c r="G117" s="102"/>
      <c r="H117" s="96">
        <v>19042</v>
      </c>
      <c r="I117" s="100" t="s">
        <v>256</v>
      </c>
    </row>
    <row r="118" spans="1:9" x14ac:dyDescent="0.2">
      <c r="A118" s="102"/>
      <c r="B118" s="102"/>
      <c r="C118" s="102"/>
      <c r="D118" s="102"/>
      <c r="E118" s="102"/>
      <c r="F118" s="102"/>
      <c r="G118" s="102"/>
      <c r="H118" s="96">
        <v>19055</v>
      </c>
      <c r="I118" s="100" t="s">
        <v>257</v>
      </c>
    </row>
    <row r="119" spans="1:9" x14ac:dyDescent="0.2">
      <c r="A119" s="102"/>
      <c r="B119" s="102"/>
      <c r="C119" s="102"/>
      <c r="D119" s="102"/>
      <c r="E119" s="102"/>
      <c r="F119" s="102"/>
      <c r="G119" s="102"/>
      <c r="H119" s="96">
        <v>19165</v>
      </c>
      <c r="I119" s="100" t="s">
        <v>259</v>
      </c>
    </row>
    <row r="120" spans="1:9" x14ac:dyDescent="0.2">
      <c r="A120" s="102"/>
      <c r="B120" s="102"/>
      <c r="C120" s="102"/>
      <c r="D120" s="102"/>
      <c r="E120" s="102"/>
      <c r="F120" s="102"/>
      <c r="G120" s="102"/>
      <c r="H120" s="96">
        <v>19202</v>
      </c>
      <c r="I120" s="100" t="s">
        <v>260</v>
      </c>
    </row>
    <row r="121" spans="1:9" x14ac:dyDescent="0.2">
      <c r="A121" s="102"/>
      <c r="B121" s="102"/>
      <c r="C121" s="102"/>
      <c r="D121" s="102"/>
      <c r="E121" s="102"/>
      <c r="F121" s="102"/>
      <c r="G121" s="102"/>
      <c r="H121" s="96">
        <v>19255</v>
      </c>
      <c r="I121" s="100" t="s">
        <v>261</v>
      </c>
    </row>
    <row r="122" spans="1:9" x14ac:dyDescent="0.2">
      <c r="A122" s="102"/>
      <c r="B122" s="102"/>
      <c r="C122" s="102"/>
      <c r="D122" s="102"/>
      <c r="E122" s="102"/>
      <c r="F122" s="102"/>
      <c r="G122" s="102"/>
      <c r="H122" s="96">
        <v>19297</v>
      </c>
      <c r="I122" s="100" t="s">
        <v>262</v>
      </c>
    </row>
    <row r="123" spans="1:9" x14ac:dyDescent="0.2">
      <c r="A123" s="102"/>
      <c r="B123" s="102"/>
      <c r="C123" s="102"/>
      <c r="D123" s="102"/>
      <c r="E123" s="102"/>
      <c r="F123" s="102"/>
      <c r="G123" s="102"/>
      <c r="H123" s="96">
        <v>19341</v>
      </c>
      <c r="I123" s="100" t="s">
        <v>475</v>
      </c>
    </row>
    <row r="124" spans="1:9" x14ac:dyDescent="0.2">
      <c r="A124" s="102"/>
      <c r="B124" s="102"/>
      <c r="C124" s="102"/>
      <c r="D124" s="102"/>
      <c r="E124" s="102"/>
      <c r="F124" s="102"/>
      <c r="G124" s="102"/>
      <c r="H124" s="96">
        <v>19351</v>
      </c>
      <c r="I124" s="100" t="s">
        <v>489</v>
      </c>
    </row>
    <row r="125" spans="1:9" x14ac:dyDescent="0.2">
      <c r="A125" s="102"/>
      <c r="B125" s="102"/>
      <c r="C125" s="102"/>
      <c r="D125" s="102"/>
      <c r="E125" s="102"/>
      <c r="F125" s="102"/>
      <c r="G125" s="102"/>
      <c r="H125" s="96">
        <v>19504</v>
      </c>
      <c r="I125" s="100" t="s">
        <v>476</v>
      </c>
    </row>
    <row r="126" spans="1:9" x14ac:dyDescent="0.2">
      <c r="A126" s="102"/>
      <c r="B126" s="102"/>
      <c r="C126" s="102"/>
      <c r="D126" s="102"/>
      <c r="E126" s="102"/>
      <c r="F126" s="102"/>
      <c r="G126" s="102"/>
      <c r="H126" s="96">
        <v>19563</v>
      </c>
      <c r="I126" s="100" t="s">
        <v>263</v>
      </c>
    </row>
    <row r="127" spans="1:9" x14ac:dyDescent="0.2">
      <c r="A127" s="102"/>
      <c r="B127" s="102"/>
      <c r="C127" s="102"/>
      <c r="D127" s="102"/>
      <c r="E127" s="102"/>
      <c r="F127" s="102"/>
      <c r="G127" s="102"/>
      <c r="H127" s="96">
        <v>19594</v>
      </c>
      <c r="I127" s="100" t="s">
        <v>264</v>
      </c>
    </row>
    <row r="128" spans="1:9" x14ac:dyDescent="0.2">
      <c r="A128" s="102"/>
      <c r="B128" s="102"/>
      <c r="C128" s="102"/>
      <c r="D128" s="102"/>
      <c r="E128" s="102"/>
      <c r="F128" s="102"/>
      <c r="G128" s="102"/>
      <c r="H128" s="96">
        <v>19595</v>
      </c>
      <c r="I128" s="100" t="s">
        <v>265</v>
      </c>
    </row>
    <row r="129" spans="1:9" x14ac:dyDescent="0.2">
      <c r="A129" s="102"/>
      <c r="B129" s="102"/>
      <c r="C129" s="102"/>
      <c r="D129" s="102"/>
      <c r="E129" s="102"/>
      <c r="F129" s="102"/>
      <c r="G129" s="102"/>
      <c r="H129" s="96">
        <v>19615</v>
      </c>
      <c r="I129" s="100" t="s">
        <v>466</v>
      </c>
    </row>
    <row r="130" spans="1:9" x14ac:dyDescent="0.2">
      <c r="A130" s="102"/>
      <c r="B130" s="102"/>
      <c r="C130" s="102"/>
      <c r="D130" s="102"/>
      <c r="E130" s="102"/>
      <c r="F130" s="102"/>
      <c r="G130" s="102"/>
      <c r="H130" s="96">
        <v>19693</v>
      </c>
      <c r="I130" s="100" t="s">
        <v>266</v>
      </c>
    </row>
    <row r="131" spans="1:9" x14ac:dyDescent="0.2">
      <c r="A131" s="102"/>
      <c r="B131" s="102"/>
      <c r="C131" s="102"/>
      <c r="D131" s="102"/>
      <c r="E131" s="102"/>
      <c r="F131" s="102"/>
      <c r="G131" s="102"/>
      <c r="H131" s="96">
        <v>19805</v>
      </c>
      <c r="I131" s="100" t="s">
        <v>267</v>
      </c>
    </row>
    <row r="132" spans="1:9" x14ac:dyDescent="0.2">
      <c r="A132" s="102"/>
      <c r="B132" s="102"/>
      <c r="C132" s="102"/>
      <c r="D132" s="102"/>
      <c r="E132" s="102"/>
      <c r="F132" s="102"/>
      <c r="G132" s="102"/>
      <c r="H132" s="96">
        <v>19825</v>
      </c>
      <c r="I132" s="100" t="s">
        <v>268</v>
      </c>
    </row>
    <row r="133" spans="1:9" x14ac:dyDescent="0.2">
      <c r="A133" s="102"/>
      <c r="B133" s="102"/>
      <c r="C133" s="102"/>
      <c r="D133" s="102"/>
      <c r="E133" s="102"/>
      <c r="F133" s="102"/>
      <c r="G133" s="102"/>
      <c r="H133" s="96">
        <v>19839</v>
      </c>
      <c r="I133" s="100" t="s">
        <v>269</v>
      </c>
    </row>
    <row r="134" spans="1:9" x14ac:dyDescent="0.2">
      <c r="A134" s="102"/>
      <c r="B134" s="102"/>
      <c r="C134" s="102"/>
      <c r="D134" s="102"/>
      <c r="E134" s="102"/>
      <c r="F134" s="102"/>
      <c r="G134" s="102"/>
      <c r="H134" s="96">
        <v>19902</v>
      </c>
      <c r="I134" s="100" t="s">
        <v>270</v>
      </c>
    </row>
    <row r="135" spans="1:9" x14ac:dyDescent="0.2">
      <c r="A135" s="102"/>
      <c r="B135" s="102"/>
      <c r="C135" s="102"/>
      <c r="D135" s="102"/>
      <c r="E135" s="102"/>
      <c r="F135" s="102"/>
      <c r="G135" s="102"/>
      <c r="H135" s="100">
        <v>20220</v>
      </c>
      <c r="I135" s="100" t="s">
        <v>490</v>
      </c>
    </row>
    <row r="136" spans="1:9" x14ac:dyDescent="0.2">
      <c r="A136" s="102"/>
      <c r="B136" s="102"/>
      <c r="C136" s="102"/>
      <c r="D136" s="102"/>
      <c r="E136" s="102"/>
      <c r="F136" s="102"/>
      <c r="G136" s="102"/>
      <c r="H136" s="96">
        <v>20371</v>
      </c>
      <c r="I136" s="100" t="s">
        <v>271</v>
      </c>
    </row>
    <row r="137" spans="1:9" x14ac:dyDescent="0.2">
      <c r="A137" s="102"/>
      <c r="B137" s="102"/>
      <c r="C137" s="102"/>
      <c r="D137" s="102"/>
      <c r="E137" s="102"/>
      <c r="F137" s="102"/>
      <c r="G137" s="102"/>
      <c r="H137" s="100">
        <v>20380</v>
      </c>
      <c r="I137" s="100" t="s">
        <v>272</v>
      </c>
    </row>
    <row r="138" spans="1:9" x14ac:dyDescent="0.2">
      <c r="A138" s="102"/>
      <c r="B138" s="102"/>
      <c r="C138" s="102"/>
      <c r="D138" s="102"/>
      <c r="E138" s="102"/>
      <c r="F138" s="102"/>
      <c r="G138" s="102"/>
      <c r="H138" s="96">
        <v>20450</v>
      </c>
      <c r="I138" s="100" t="s">
        <v>273</v>
      </c>
    </row>
    <row r="139" spans="1:9" x14ac:dyDescent="0.2">
      <c r="A139" s="102"/>
      <c r="B139" s="102"/>
      <c r="C139" s="102"/>
      <c r="D139" s="102"/>
      <c r="E139" s="102"/>
      <c r="F139" s="102"/>
      <c r="G139" s="102"/>
      <c r="H139" s="96">
        <v>20451</v>
      </c>
      <c r="I139" s="100" t="s">
        <v>274</v>
      </c>
    </row>
    <row r="140" spans="1:9" x14ac:dyDescent="0.2">
      <c r="A140" s="102"/>
      <c r="B140" s="102"/>
      <c r="C140" s="102"/>
      <c r="D140" s="102"/>
      <c r="E140" s="102"/>
      <c r="F140" s="102"/>
      <c r="G140" s="102"/>
      <c r="H140" s="96">
        <v>20530</v>
      </c>
      <c r="I140" s="100" t="s">
        <v>622</v>
      </c>
    </row>
    <row r="141" spans="1:9" x14ac:dyDescent="0.2">
      <c r="A141" s="102"/>
      <c r="B141" s="102"/>
      <c r="C141" s="102"/>
      <c r="D141" s="102"/>
      <c r="E141" s="102"/>
      <c r="F141" s="102"/>
      <c r="G141" s="102"/>
      <c r="H141" s="96">
        <v>20651</v>
      </c>
      <c r="I141" s="100" t="s">
        <v>477</v>
      </c>
    </row>
    <row r="142" spans="1:9" x14ac:dyDescent="0.2">
      <c r="A142" s="102"/>
      <c r="B142" s="102"/>
      <c r="C142" s="102"/>
      <c r="D142" s="102"/>
      <c r="E142" s="102"/>
      <c r="F142" s="102"/>
      <c r="G142" s="102"/>
      <c r="H142" s="96">
        <v>20693</v>
      </c>
      <c r="I142" s="100" t="s">
        <v>478</v>
      </c>
    </row>
    <row r="143" spans="1:9" x14ac:dyDescent="0.2">
      <c r="A143" s="102"/>
      <c r="B143" s="102"/>
      <c r="C143" s="102"/>
      <c r="D143" s="102"/>
      <c r="E143" s="102"/>
      <c r="F143" s="102"/>
      <c r="G143" s="102"/>
      <c r="H143" s="96">
        <v>20715</v>
      </c>
      <c r="I143" s="100" t="s">
        <v>623</v>
      </c>
    </row>
    <row r="144" spans="1:9" x14ac:dyDescent="0.2">
      <c r="A144" s="102"/>
      <c r="B144" s="102"/>
      <c r="C144" s="102"/>
      <c r="D144" s="102"/>
      <c r="E144" s="102"/>
      <c r="F144" s="102"/>
      <c r="G144" s="102"/>
      <c r="H144" s="96">
        <v>20718</v>
      </c>
      <c r="I144" s="100" t="s">
        <v>575</v>
      </c>
    </row>
    <row r="145" spans="1:9" x14ac:dyDescent="0.2">
      <c r="A145" s="102"/>
      <c r="B145" s="102"/>
      <c r="C145" s="102"/>
      <c r="D145" s="102"/>
      <c r="E145" s="102"/>
      <c r="F145" s="102"/>
      <c r="G145" s="102"/>
      <c r="H145" s="100">
        <v>20719</v>
      </c>
      <c r="I145" s="100" t="s">
        <v>635</v>
      </c>
    </row>
    <row r="146" spans="1:9" x14ac:dyDescent="0.2">
      <c r="A146" s="102"/>
      <c r="B146" s="102"/>
      <c r="C146" s="102"/>
      <c r="D146" s="102"/>
      <c r="E146" s="102"/>
      <c r="F146" s="102"/>
      <c r="G146" s="102"/>
      <c r="H146" s="96">
        <v>20777</v>
      </c>
      <c r="I146" s="100" t="s">
        <v>275</v>
      </c>
    </row>
    <row r="147" spans="1:9" x14ac:dyDescent="0.2">
      <c r="A147" s="102"/>
      <c r="B147" s="102"/>
      <c r="C147" s="102"/>
      <c r="D147" s="102"/>
      <c r="E147" s="102"/>
      <c r="F147" s="102"/>
      <c r="G147" s="102"/>
      <c r="H147" s="96">
        <v>21059</v>
      </c>
      <c r="I147" s="100" t="s">
        <v>276</v>
      </c>
    </row>
    <row r="148" spans="1:9" x14ac:dyDescent="0.2">
      <c r="A148" s="102"/>
      <c r="B148" s="102"/>
      <c r="C148" s="102"/>
      <c r="D148" s="102"/>
      <c r="E148" s="102"/>
      <c r="F148" s="102"/>
      <c r="G148" s="102"/>
      <c r="H148" s="96">
        <v>21071</v>
      </c>
      <c r="I148" s="100" t="s">
        <v>277</v>
      </c>
    </row>
    <row r="149" spans="1:9" x14ac:dyDescent="0.2">
      <c r="A149" s="102"/>
      <c r="B149" s="102"/>
      <c r="C149" s="102"/>
      <c r="D149" s="102"/>
      <c r="E149" s="102"/>
      <c r="F149" s="102"/>
      <c r="G149" s="102"/>
      <c r="H149" s="96">
        <v>21113</v>
      </c>
      <c r="I149" s="100" t="s">
        <v>278</v>
      </c>
    </row>
    <row r="150" spans="1:9" x14ac:dyDescent="0.2">
      <c r="A150" s="102"/>
      <c r="B150" s="102"/>
      <c r="C150" s="102"/>
      <c r="D150" s="102"/>
      <c r="E150" s="102"/>
      <c r="F150" s="102"/>
      <c r="G150" s="102"/>
      <c r="H150" s="96">
        <v>21172</v>
      </c>
      <c r="I150" s="100" t="s">
        <v>479</v>
      </c>
    </row>
    <row r="151" spans="1:9" x14ac:dyDescent="0.2">
      <c r="A151" s="102"/>
      <c r="B151" s="102"/>
      <c r="C151" s="102"/>
      <c r="D151" s="102"/>
      <c r="E151" s="102"/>
      <c r="F151" s="102"/>
      <c r="G151" s="102"/>
      <c r="H151" s="100">
        <v>21183</v>
      </c>
      <c r="I151" s="100" t="s">
        <v>279</v>
      </c>
    </row>
    <row r="152" spans="1:9" x14ac:dyDescent="0.2">
      <c r="A152" s="102"/>
      <c r="B152" s="102"/>
      <c r="C152" s="102"/>
      <c r="D152" s="102"/>
      <c r="E152" s="102"/>
      <c r="F152" s="102"/>
      <c r="G152" s="102"/>
      <c r="H152" s="96">
        <v>21205</v>
      </c>
      <c r="I152" s="100" t="s">
        <v>480</v>
      </c>
    </row>
    <row r="153" spans="1:9" x14ac:dyDescent="0.2">
      <c r="A153" s="102"/>
      <c r="B153" s="102"/>
      <c r="C153" s="102"/>
      <c r="D153" s="102"/>
      <c r="E153" s="102"/>
      <c r="F153" s="102"/>
      <c r="G153" s="102"/>
      <c r="H153" s="100">
        <v>21472</v>
      </c>
      <c r="I153" s="100" t="s">
        <v>440</v>
      </c>
    </row>
    <row r="154" spans="1:9" x14ac:dyDescent="0.2">
      <c r="A154" s="102"/>
      <c r="B154" s="102"/>
      <c r="C154" s="102"/>
      <c r="D154" s="102"/>
      <c r="E154" s="102"/>
      <c r="F154" s="102"/>
      <c r="G154" s="102"/>
      <c r="H154" s="100">
        <v>21475</v>
      </c>
      <c r="I154" s="100" t="s">
        <v>280</v>
      </c>
    </row>
    <row r="155" spans="1:9" x14ac:dyDescent="0.2">
      <c r="A155" s="102"/>
      <c r="B155" s="102"/>
      <c r="C155" s="102"/>
      <c r="D155" s="102"/>
      <c r="E155" s="102"/>
      <c r="F155" s="102"/>
      <c r="G155" s="102"/>
      <c r="H155" s="100">
        <v>21476</v>
      </c>
      <c r="I155" s="100" t="s">
        <v>576</v>
      </c>
    </row>
    <row r="156" spans="1:9" x14ac:dyDescent="0.2">
      <c r="A156" s="102"/>
      <c r="B156" s="102"/>
      <c r="C156" s="102"/>
      <c r="D156" s="102"/>
      <c r="E156" s="102"/>
      <c r="F156" s="102"/>
      <c r="G156" s="102"/>
      <c r="H156" s="100">
        <v>21478</v>
      </c>
      <c r="I156" s="100" t="s">
        <v>281</v>
      </c>
    </row>
    <row r="157" spans="1:9" x14ac:dyDescent="0.2">
      <c r="A157" s="102"/>
      <c r="B157" s="102"/>
      <c r="C157" s="102"/>
      <c r="D157" s="102"/>
      <c r="E157" s="102"/>
      <c r="F157" s="102"/>
      <c r="G157" s="102"/>
      <c r="H157" s="96">
        <v>21619</v>
      </c>
      <c r="I157" s="100" t="s">
        <v>282</v>
      </c>
    </row>
    <row r="158" spans="1:9" x14ac:dyDescent="0.2">
      <c r="A158" s="102"/>
      <c r="B158" s="102"/>
      <c r="C158" s="102"/>
      <c r="D158" s="102"/>
      <c r="E158" s="102"/>
      <c r="F158" s="102"/>
      <c r="G158" s="102"/>
      <c r="H158" s="100">
        <v>21752</v>
      </c>
      <c r="I158" s="100" t="s">
        <v>283</v>
      </c>
    </row>
    <row r="159" spans="1:9" x14ac:dyDescent="0.2">
      <c r="A159" s="102"/>
      <c r="B159" s="102"/>
      <c r="C159" s="102"/>
      <c r="D159" s="102"/>
      <c r="E159" s="102"/>
      <c r="F159" s="102"/>
      <c r="G159" s="102"/>
      <c r="H159" s="96">
        <v>21755</v>
      </c>
      <c r="I159" s="100" t="s">
        <v>467</v>
      </c>
    </row>
    <row r="160" spans="1:9" x14ac:dyDescent="0.2">
      <c r="A160" s="102"/>
      <c r="B160" s="102"/>
      <c r="C160" s="102"/>
      <c r="D160" s="102"/>
      <c r="E160" s="102"/>
      <c r="F160" s="102"/>
      <c r="G160" s="102"/>
      <c r="H160" s="96">
        <v>21757</v>
      </c>
      <c r="I160" s="100" t="s">
        <v>284</v>
      </c>
    </row>
    <row r="161" spans="1:9" x14ac:dyDescent="0.2">
      <c r="A161" s="102"/>
      <c r="B161" s="102"/>
      <c r="C161" s="102"/>
      <c r="D161" s="102"/>
      <c r="E161" s="102"/>
      <c r="F161" s="102"/>
      <c r="G161" s="102"/>
      <c r="H161" s="96">
        <v>22093</v>
      </c>
      <c r="I161" s="100" t="s">
        <v>285</v>
      </c>
    </row>
    <row r="162" spans="1:9" x14ac:dyDescent="0.2">
      <c r="A162" s="102"/>
      <c r="B162" s="102"/>
      <c r="C162" s="102"/>
      <c r="D162" s="102"/>
      <c r="E162" s="102"/>
      <c r="F162" s="102"/>
      <c r="G162" s="102"/>
      <c r="H162" s="96">
        <v>22140</v>
      </c>
      <c r="I162" s="100" t="s">
        <v>286</v>
      </c>
    </row>
    <row r="163" spans="1:9" x14ac:dyDescent="0.2">
      <c r="A163" s="102"/>
      <c r="B163" s="102"/>
      <c r="C163" s="102"/>
      <c r="D163" s="102"/>
      <c r="E163" s="102"/>
      <c r="F163" s="102"/>
      <c r="G163" s="102"/>
      <c r="H163" s="96">
        <v>22163</v>
      </c>
      <c r="I163" s="100" t="s">
        <v>287</v>
      </c>
    </row>
    <row r="164" spans="1:9" x14ac:dyDescent="0.2">
      <c r="A164" s="102"/>
      <c r="B164" s="102"/>
      <c r="C164" s="102"/>
      <c r="D164" s="102"/>
      <c r="E164" s="102"/>
      <c r="F164" s="102"/>
      <c r="G164" s="102"/>
      <c r="H164" s="96">
        <v>22223</v>
      </c>
      <c r="I164" s="100" t="s">
        <v>288</v>
      </c>
    </row>
    <row r="165" spans="1:9" x14ac:dyDescent="0.2">
      <c r="A165" s="102"/>
      <c r="B165" s="102"/>
      <c r="C165" s="102"/>
      <c r="D165" s="102"/>
      <c r="E165" s="102"/>
      <c r="F165" s="102"/>
      <c r="G165" s="102"/>
      <c r="H165" s="96">
        <v>22231</v>
      </c>
      <c r="I165" s="100" t="s">
        <v>289</v>
      </c>
    </row>
    <row r="166" spans="1:9" x14ac:dyDescent="0.2">
      <c r="A166" s="102"/>
      <c r="B166" s="102"/>
      <c r="C166" s="102"/>
      <c r="D166" s="102"/>
      <c r="E166" s="102"/>
      <c r="F166" s="102"/>
      <c r="G166" s="102"/>
      <c r="H166" s="96">
        <v>22270</v>
      </c>
      <c r="I166" s="100" t="s">
        <v>491</v>
      </c>
    </row>
    <row r="167" spans="1:9" x14ac:dyDescent="0.2">
      <c r="A167" s="102"/>
      <c r="B167" s="102"/>
      <c r="C167" s="102"/>
      <c r="D167" s="102"/>
      <c r="E167" s="102"/>
      <c r="F167" s="102"/>
      <c r="G167" s="102"/>
      <c r="H167" s="96">
        <v>22272</v>
      </c>
      <c r="I167" s="100" t="s">
        <v>577</v>
      </c>
    </row>
    <row r="168" spans="1:9" x14ac:dyDescent="0.2">
      <c r="A168" s="102"/>
      <c r="B168" s="102"/>
      <c r="C168" s="102"/>
      <c r="D168" s="102"/>
      <c r="E168" s="102"/>
      <c r="F168" s="102"/>
      <c r="G168" s="102"/>
      <c r="H168" s="96">
        <v>22275</v>
      </c>
      <c r="I168" s="100" t="s">
        <v>290</v>
      </c>
    </row>
    <row r="169" spans="1:9" x14ac:dyDescent="0.2">
      <c r="A169" s="102"/>
      <c r="B169" s="102"/>
      <c r="C169" s="102"/>
      <c r="D169" s="102"/>
      <c r="E169" s="102"/>
      <c r="F169" s="102"/>
      <c r="G169" s="102"/>
      <c r="H169" s="96">
        <v>22457</v>
      </c>
      <c r="I169" s="100" t="s">
        <v>636</v>
      </c>
    </row>
    <row r="170" spans="1:9" x14ac:dyDescent="0.2">
      <c r="A170" s="102"/>
      <c r="B170" s="102"/>
      <c r="C170" s="102"/>
      <c r="D170" s="102"/>
      <c r="E170" s="102"/>
      <c r="F170" s="102"/>
      <c r="G170" s="102"/>
      <c r="H170" s="100">
        <v>22461</v>
      </c>
      <c r="I170" s="100" t="s">
        <v>291</v>
      </c>
    </row>
    <row r="171" spans="1:9" x14ac:dyDescent="0.2">
      <c r="A171" s="102"/>
      <c r="B171" s="102"/>
      <c r="C171" s="102"/>
      <c r="D171" s="102"/>
      <c r="E171" s="102"/>
      <c r="F171" s="102"/>
      <c r="G171" s="102"/>
      <c r="H171" s="96">
        <v>22485</v>
      </c>
      <c r="I171" s="100" t="s">
        <v>292</v>
      </c>
    </row>
    <row r="172" spans="1:9" x14ac:dyDescent="0.2">
      <c r="A172" s="102"/>
      <c r="B172" s="102"/>
      <c r="C172" s="102"/>
      <c r="D172" s="102"/>
      <c r="E172" s="102"/>
      <c r="F172" s="102"/>
      <c r="G172" s="102"/>
      <c r="H172" s="96">
        <v>22504</v>
      </c>
      <c r="I172" s="100" t="s">
        <v>293</v>
      </c>
    </row>
    <row r="173" spans="1:9" x14ac:dyDescent="0.2">
      <c r="A173" s="102"/>
      <c r="B173" s="102"/>
      <c r="C173" s="102"/>
      <c r="D173" s="102"/>
      <c r="E173" s="102"/>
      <c r="F173" s="102"/>
      <c r="G173" s="102"/>
      <c r="H173" s="96">
        <v>22518</v>
      </c>
      <c r="I173" s="100" t="s">
        <v>578</v>
      </c>
    </row>
    <row r="174" spans="1:9" x14ac:dyDescent="0.2">
      <c r="A174" s="102"/>
      <c r="B174" s="102"/>
      <c r="C174" s="102"/>
      <c r="D174" s="102"/>
      <c r="E174" s="102"/>
      <c r="F174" s="102"/>
      <c r="G174" s="102"/>
      <c r="H174" s="96">
        <v>22527</v>
      </c>
      <c r="I174" s="100" t="s">
        <v>579</v>
      </c>
    </row>
    <row r="175" spans="1:9" x14ac:dyDescent="0.2">
      <c r="A175" s="102"/>
      <c r="B175" s="102"/>
      <c r="C175" s="102"/>
      <c r="D175" s="102"/>
      <c r="E175" s="102"/>
      <c r="F175" s="102"/>
      <c r="G175" s="102"/>
      <c r="H175" s="96">
        <v>22528</v>
      </c>
      <c r="I175" s="100" t="s">
        <v>481</v>
      </c>
    </row>
    <row r="176" spans="1:9" x14ac:dyDescent="0.2">
      <c r="A176" s="102"/>
      <c r="B176" s="102"/>
      <c r="C176" s="102"/>
      <c r="D176" s="102"/>
      <c r="E176" s="102"/>
      <c r="F176" s="102"/>
      <c r="G176" s="102"/>
      <c r="H176" s="100">
        <v>22594</v>
      </c>
      <c r="I176" s="100" t="s">
        <v>294</v>
      </c>
    </row>
    <row r="177" spans="1:9" x14ac:dyDescent="0.2">
      <c r="A177" s="102"/>
      <c r="B177" s="102"/>
      <c r="C177" s="102"/>
      <c r="D177" s="102"/>
      <c r="E177" s="102"/>
      <c r="F177" s="102"/>
      <c r="G177" s="102"/>
      <c r="H177" s="96">
        <v>22627</v>
      </c>
      <c r="I177" s="100" t="s">
        <v>295</v>
      </c>
    </row>
    <row r="178" spans="1:9" x14ac:dyDescent="0.2">
      <c r="A178" s="102"/>
      <c r="B178" s="102"/>
      <c r="C178" s="102"/>
      <c r="D178" s="102"/>
      <c r="E178" s="102"/>
      <c r="F178" s="102"/>
      <c r="G178" s="102"/>
      <c r="H178" s="100">
        <v>22633</v>
      </c>
      <c r="I178" s="100" t="s">
        <v>441</v>
      </c>
    </row>
    <row r="179" spans="1:9" x14ac:dyDescent="0.2">
      <c r="A179" s="102"/>
      <c r="B179" s="102"/>
      <c r="C179" s="102"/>
      <c r="D179" s="102"/>
      <c r="E179" s="102"/>
      <c r="F179" s="102"/>
      <c r="G179" s="102"/>
      <c r="H179" s="96">
        <v>22637</v>
      </c>
      <c r="I179" s="100" t="s">
        <v>296</v>
      </c>
    </row>
    <row r="180" spans="1:9" x14ac:dyDescent="0.2">
      <c r="A180" s="102"/>
      <c r="B180" s="102"/>
      <c r="C180" s="102"/>
      <c r="D180" s="102"/>
      <c r="E180" s="102"/>
      <c r="F180" s="102"/>
      <c r="G180" s="102"/>
      <c r="H180" s="100">
        <v>22638</v>
      </c>
      <c r="I180" s="100" t="s">
        <v>297</v>
      </c>
    </row>
    <row r="181" spans="1:9" x14ac:dyDescent="0.2">
      <c r="A181" s="102"/>
      <c r="B181" s="102"/>
      <c r="C181" s="102"/>
      <c r="D181" s="102"/>
      <c r="E181" s="102"/>
      <c r="F181" s="102"/>
      <c r="G181" s="102"/>
      <c r="H181" s="96">
        <v>22779</v>
      </c>
      <c r="I181" s="100" t="s">
        <v>298</v>
      </c>
    </row>
    <row r="182" spans="1:9" x14ac:dyDescent="0.2">
      <c r="A182" s="102"/>
      <c r="B182" s="102"/>
      <c r="C182" s="102"/>
      <c r="D182" s="102"/>
      <c r="E182" s="102"/>
      <c r="F182" s="102"/>
      <c r="G182" s="102"/>
      <c r="H182" s="96">
        <v>22795</v>
      </c>
      <c r="I182" s="100" t="s">
        <v>637</v>
      </c>
    </row>
    <row r="183" spans="1:9" x14ac:dyDescent="0.2">
      <c r="A183" s="102"/>
      <c r="B183" s="102"/>
      <c r="C183" s="102"/>
      <c r="D183" s="102"/>
      <c r="E183" s="102"/>
      <c r="F183" s="102"/>
      <c r="G183" s="102"/>
      <c r="H183" s="96">
        <v>22807</v>
      </c>
      <c r="I183" s="100" t="s">
        <v>482</v>
      </c>
    </row>
    <row r="184" spans="1:9" x14ac:dyDescent="0.2">
      <c r="A184" s="102"/>
      <c r="B184" s="102"/>
      <c r="C184" s="102"/>
      <c r="D184" s="102"/>
      <c r="E184" s="102"/>
      <c r="F184" s="102"/>
      <c r="G184" s="102"/>
      <c r="H184" s="96">
        <v>23353</v>
      </c>
      <c r="I184" s="100" t="s">
        <v>299</v>
      </c>
    </row>
    <row r="185" spans="1:9" x14ac:dyDescent="0.2">
      <c r="A185" s="102"/>
      <c r="B185" s="102"/>
      <c r="C185" s="102"/>
      <c r="D185" s="102"/>
      <c r="E185" s="102"/>
      <c r="F185" s="102"/>
      <c r="G185" s="102"/>
      <c r="H185" s="96">
        <v>23423</v>
      </c>
      <c r="I185" s="100" t="s">
        <v>300</v>
      </c>
    </row>
    <row r="186" spans="1:9" x14ac:dyDescent="0.2">
      <c r="A186" s="102"/>
      <c r="B186" s="102"/>
      <c r="C186" s="102"/>
      <c r="D186" s="102"/>
      <c r="E186" s="102"/>
      <c r="F186" s="102"/>
      <c r="G186" s="102"/>
      <c r="H186" s="100">
        <v>23532</v>
      </c>
      <c r="I186" s="100" t="s">
        <v>301</v>
      </c>
    </row>
    <row r="187" spans="1:9" x14ac:dyDescent="0.2">
      <c r="A187" s="102"/>
      <c r="B187" s="102"/>
      <c r="C187" s="102"/>
      <c r="D187" s="102"/>
      <c r="E187" s="102"/>
      <c r="F187" s="102"/>
      <c r="G187" s="102"/>
      <c r="H187" s="96">
        <v>23549</v>
      </c>
      <c r="I187" s="100" t="s">
        <v>302</v>
      </c>
    </row>
    <row r="188" spans="1:9" x14ac:dyDescent="0.2">
      <c r="A188" s="102"/>
      <c r="B188" s="102"/>
      <c r="C188" s="102"/>
      <c r="D188" s="102"/>
      <c r="E188" s="102"/>
      <c r="F188" s="102"/>
      <c r="G188" s="102"/>
      <c r="H188" s="96">
        <v>23742</v>
      </c>
      <c r="I188" s="100" t="s">
        <v>303</v>
      </c>
    </row>
    <row r="189" spans="1:9" x14ac:dyDescent="0.2">
      <c r="A189" s="102"/>
      <c r="B189" s="102"/>
      <c r="C189" s="102"/>
      <c r="D189" s="102"/>
      <c r="E189" s="102"/>
      <c r="F189" s="102"/>
      <c r="G189" s="102"/>
      <c r="H189" s="96">
        <v>23843</v>
      </c>
      <c r="I189" s="100" t="s">
        <v>304</v>
      </c>
    </row>
    <row r="190" spans="1:9" x14ac:dyDescent="0.2">
      <c r="A190" s="102"/>
      <c r="B190" s="102"/>
      <c r="C190" s="102"/>
      <c r="D190" s="102"/>
      <c r="E190" s="102"/>
      <c r="F190" s="102"/>
      <c r="G190" s="102"/>
      <c r="H190" s="96">
        <v>24004</v>
      </c>
      <c r="I190" s="100" t="s">
        <v>624</v>
      </c>
    </row>
    <row r="191" spans="1:9" x14ac:dyDescent="0.2">
      <c r="A191" s="102"/>
      <c r="B191" s="102"/>
      <c r="C191" s="102"/>
      <c r="D191" s="102"/>
      <c r="E191" s="102"/>
      <c r="F191" s="102"/>
      <c r="G191" s="102"/>
      <c r="H191" s="100">
        <v>24351</v>
      </c>
      <c r="I191" s="100" t="s">
        <v>305</v>
      </c>
    </row>
    <row r="192" spans="1:9" x14ac:dyDescent="0.2">
      <c r="A192" s="102"/>
      <c r="B192" s="102"/>
      <c r="C192" s="102"/>
      <c r="D192" s="102"/>
      <c r="E192" s="102"/>
      <c r="F192" s="102"/>
      <c r="G192" s="102"/>
      <c r="H192" s="96">
        <v>24389</v>
      </c>
      <c r="I192" s="100" t="s">
        <v>306</v>
      </c>
    </row>
    <row r="193" spans="1:9" x14ac:dyDescent="0.2">
      <c r="A193" s="102"/>
      <c r="B193" s="102"/>
      <c r="C193" s="102"/>
      <c r="D193" s="102"/>
      <c r="E193" s="102"/>
      <c r="F193" s="102"/>
      <c r="G193" s="102"/>
      <c r="H193" s="96">
        <v>24403</v>
      </c>
      <c r="I193" s="100" t="s">
        <v>307</v>
      </c>
    </row>
    <row r="194" spans="1:9" x14ac:dyDescent="0.2">
      <c r="A194" s="102"/>
      <c r="B194" s="102"/>
      <c r="C194" s="102"/>
      <c r="D194" s="102"/>
      <c r="E194" s="102"/>
      <c r="F194" s="102"/>
      <c r="G194" s="102"/>
      <c r="H194" s="96">
        <v>24459</v>
      </c>
      <c r="I194" s="100" t="s">
        <v>308</v>
      </c>
    </row>
    <row r="195" spans="1:9" x14ac:dyDescent="0.2">
      <c r="A195" s="102"/>
      <c r="B195" s="102"/>
      <c r="C195" s="102"/>
      <c r="D195" s="102"/>
      <c r="E195" s="102"/>
      <c r="F195" s="102"/>
      <c r="G195" s="102"/>
      <c r="H195" s="96">
        <v>24522</v>
      </c>
      <c r="I195" s="100" t="s">
        <v>309</v>
      </c>
    </row>
    <row r="196" spans="1:9" x14ac:dyDescent="0.2">
      <c r="A196" s="102"/>
      <c r="B196" s="102"/>
      <c r="C196" s="102"/>
      <c r="D196" s="102"/>
      <c r="E196" s="102"/>
      <c r="F196" s="102"/>
      <c r="G196" s="102"/>
      <c r="H196" s="96">
        <v>24545</v>
      </c>
      <c r="I196" s="100" t="s">
        <v>310</v>
      </c>
    </row>
    <row r="197" spans="1:9" x14ac:dyDescent="0.2">
      <c r="A197" s="102"/>
      <c r="B197" s="102"/>
      <c r="C197" s="102"/>
      <c r="D197" s="102"/>
      <c r="E197" s="102"/>
      <c r="F197" s="102"/>
      <c r="G197" s="102"/>
      <c r="H197" s="96">
        <v>24853</v>
      </c>
      <c r="I197" s="100" t="s">
        <v>483</v>
      </c>
    </row>
    <row r="198" spans="1:9" x14ac:dyDescent="0.2">
      <c r="A198" s="102"/>
      <c r="B198" s="102"/>
      <c r="C198" s="102"/>
      <c r="D198" s="102"/>
      <c r="E198" s="102"/>
      <c r="F198" s="102"/>
      <c r="G198" s="102"/>
      <c r="H198" s="96">
        <v>25114</v>
      </c>
      <c r="I198" s="100" t="s">
        <v>442</v>
      </c>
    </row>
    <row r="199" spans="1:9" x14ac:dyDescent="0.2">
      <c r="A199" s="102"/>
      <c r="B199" s="102"/>
      <c r="C199" s="102"/>
      <c r="D199" s="102"/>
      <c r="E199" s="102"/>
      <c r="F199" s="102"/>
      <c r="G199" s="102"/>
      <c r="H199" s="96">
        <v>25165</v>
      </c>
      <c r="I199" s="100" t="s">
        <v>443</v>
      </c>
    </row>
    <row r="200" spans="1:9" x14ac:dyDescent="0.2">
      <c r="A200" s="102"/>
      <c r="B200" s="102"/>
      <c r="C200" s="102"/>
      <c r="D200" s="102"/>
      <c r="E200" s="102"/>
      <c r="F200" s="102"/>
      <c r="G200" s="102"/>
      <c r="H200" s="96">
        <v>25168</v>
      </c>
      <c r="I200" s="100" t="s">
        <v>311</v>
      </c>
    </row>
    <row r="201" spans="1:9" x14ac:dyDescent="0.2">
      <c r="A201" s="102"/>
      <c r="B201" s="102"/>
      <c r="C201" s="102"/>
      <c r="D201" s="102"/>
      <c r="E201" s="102"/>
      <c r="F201" s="102"/>
      <c r="G201" s="102"/>
      <c r="H201" s="96">
        <v>25213</v>
      </c>
      <c r="I201" s="100" t="s">
        <v>312</v>
      </c>
    </row>
    <row r="202" spans="1:9" x14ac:dyDescent="0.2">
      <c r="A202" s="102"/>
      <c r="B202" s="102"/>
      <c r="C202" s="102"/>
      <c r="D202" s="102"/>
      <c r="E202" s="102"/>
      <c r="F202" s="102"/>
      <c r="G202" s="102"/>
      <c r="H202" s="96">
        <v>25281</v>
      </c>
      <c r="I202" s="100" t="s">
        <v>313</v>
      </c>
    </row>
    <row r="203" spans="1:9" x14ac:dyDescent="0.2">
      <c r="A203" s="102"/>
      <c r="B203" s="102"/>
      <c r="C203" s="102"/>
      <c r="D203" s="102"/>
      <c r="E203" s="102"/>
      <c r="F203" s="102"/>
      <c r="G203" s="102"/>
      <c r="H203" s="96">
        <v>25340</v>
      </c>
      <c r="I203" s="100" t="s">
        <v>314</v>
      </c>
    </row>
    <row r="204" spans="1:9" x14ac:dyDescent="0.2">
      <c r="A204" s="102"/>
      <c r="B204" s="102"/>
      <c r="C204" s="102"/>
      <c r="D204" s="102"/>
      <c r="E204" s="102"/>
      <c r="F204" s="102"/>
      <c r="G204" s="102"/>
      <c r="H204" s="96">
        <v>25101</v>
      </c>
      <c r="I204" s="100" t="s">
        <v>315</v>
      </c>
    </row>
    <row r="205" spans="1:9" x14ac:dyDescent="0.2">
      <c r="A205" s="102"/>
      <c r="B205" s="102"/>
      <c r="C205" s="102"/>
      <c r="D205" s="102"/>
      <c r="E205" s="102"/>
      <c r="F205" s="102"/>
      <c r="G205" s="102"/>
      <c r="H205" s="96">
        <v>25600</v>
      </c>
      <c r="I205" s="100" t="s">
        <v>316</v>
      </c>
    </row>
    <row r="206" spans="1:9" x14ac:dyDescent="0.2">
      <c r="A206" s="102"/>
      <c r="B206" s="102"/>
      <c r="C206" s="102"/>
      <c r="D206" s="102"/>
      <c r="E206" s="102"/>
      <c r="F206" s="102"/>
      <c r="G206" s="102"/>
      <c r="H206" s="113">
        <v>25718</v>
      </c>
      <c r="I206" s="100" t="s">
        <v>317</v>
      </c>
    </row>
    <row r="207" spans="1:9" x14ac:dyDescent="0.2">
      <c r="A207" s="102"/>
      <c r="B207" s="102"/>
      <c r="C207" s="102"/>
      <c r="D207" s="102"/>
      <c r="E207" s="102"/>
      <c r="F207" s="102"/>
      <c r="G207" s="102"/>
      <c r="H207" s="113">
        <v>25719</v>
      </c>
      <c r="I207" s="100" t="s">
        <v>318</v>
      </c>
    </row>
    <row r="208" spans="1:9" x14ac:dyDescent="0.2">
      <c r="A208" s="102"/>
      <c r="B208" s="102"/>
      <c r="C208" s="102"/>
      <c r="D208" s="102"/>
      <c r="E208" s="102"/>
      <c r="F208" s="102"/>
      <c r="G208" s="102"/>
      <c r="H208" s="113">
        <v>25741</v>
      </c>
      <c r="I208" s="100" t="s">
        <v>319</v>
      </c>
    </row>
    <row r="209" spans="1:9" x14ac:dyDescent="0.2">
      <c r="A209" s="102"/>
      <c r="B209" s="102"/>
      <c r="C209" s="102"/>
      <c r="D209" s="102"/>
      <c r="E209" s="102"/>
      <c r="F209" s="102"/>
      <c r="G209" s="102"/>
      <c r="H209" s="100">
        <v>25742</v>
      </c>
      <c r="I209" s="100" t="s">
        <v>320</v>
      </c>
    </row>
    <row r="210" spans="1:9" x14ac:dyDescent="0.2">
      <c r="A210" s="102"/>
      <c r="B210" s="102"/>
      <c r="C210" s="102"/>
      <c r="D210" s="102"/>
      <c r="E210" s="102"/>
      <c r="F210" s="102"/>
      <c r="G210" s="102"/>
      <c r="H210" s="113">
        <v>25818</v>
      </c>
      <c r="I210" s="100" t="s">
        <v>321</v>
      </c>
    </row>
    <row r="211" spans="1:9" x14ac:dyDescent="0.2">
      <c r="A211" s="102"/>
      <c r="B211" s="102"/>
      <c r="C211" s="102"/>
      <c r="D211" s="102"/>
      <c r="E211" s="102"/>
      <c r="F211" s="102"/>
      <c r="G211" s="102"/>
      <c r="H211" s="113">
        <v>25912</v>
      </c>
      <c r="I211" s="100" t="s">
        <v>322</v>
      </c>
    </row>
    <row r="212" spans="1:9" x14ac:dyDescent="0.2">
      <c r="A212" s="102"/>
      <c r="B212" s="102"/>
      <c r="C212" s="102"/>
      <c r="D212" s="102"/>
      <c r="E212" s="102"/>
      <c r="F212" s="102"/>
      <c r="G212" s="102"/>
      <c r="H212" s="113">
        <v>26041</v>
      </c>
      <c r="I212" s="100" t="s">
        <v>323</v>
      </c>
    </row>
    <row r="213" spans="1:9" x14ac:dyDescent="0.2">
      <c r="A213" s="102"/>
      <c r="B213" s="102"/>
      <c r="C213" s="102"/>
      <c r="D213" s="102"/>
      <c r="E213" s="102"/>
      <c r="F213" s="102"/>
      <c r="G213" s="102"/>
      <c r="H213" s="113">
        <v>26205</v>
      </c>
      <c r="I213" s="100" t="s">
        <v>324</v>
      </c>
    </row>
    <row r="214" spans="1:9" x14ac:dyDescent="0.2">
      <c r="A214" s="102"/>
      <c r="B214" s="102"/>
      <c r="C214" s="102"/>
      <c r="D214" s="102"/>
      <c r="E214" s="102"/>
      <c r="F214" s="102"/>
      <c r="G214" s="102"/>
      <c r="H214" s="113">
        <v>26219</v>
      </c>
      <c r="I214" s="100" t="s">
        <v>325</v>
      </c>
    </row>
    <row r="215" spans="1:9" x14ac:dyDescent="0.2">
      <c r="A215" s="102"/>
      <c r="B215" s="102"/>
      <c r="C215" s="102"/>
      <c r="D215" s="102"/>
      <c r="E215" s="102"/>
      <c r="F215" s="102"/>
      <c r="G215" s="102"/>
      <c r="H215" s="113">
        <v>26271</v>
      </c>
      <c r="I215" s="100" t="s">
        <v>326</v>
      </c>
    </row>
    <row r="216" spans="1:9" x14ac:dyDescent="0.2">
      <c r="A216" s="102"/>
      <c r="B216" s="102"/>
      <c r="C216" s="102"/>
      <c r="D216" s="102"/>
      <c r="E216" s="102"/>
      <c r="F216" s="102"/>
      <c r="G216" s="102"/>
      <c r="H216" s="100">
        <v>26273</v>
      </c>
      <c r="I216" s="100" t="s">
        <v>327</v>
      </c>
    </row>
    <row r="217" spans="1:9" x14ac:dyDescent="0.2">
      <c r="A217" s="102"/>
      <c r="B217" s="102"/>
      <c r="C217" s="102"/>
      <c r="D217" s="102"/>
      <c r="E217" s="102"/>
      <c r="F217" s="102"/>
      <c r="G217" s="102"/>
      <c r="H217" s="113">
        <v>26370</v>
      </c>
      <c r="I217" s="100" t="s">
        <v>328</v>
      </c>
    </row>
    <row r="218" spans="1:9" x14ac:dyDescent="0.2">
      <c r="A218" s="102"/>
      <c r="B218" s="102"/>
      <c r="C218" s="102"/>
      <c r="D218" s="102"/>
      <c r="E218" s="102"/>
      <c r="F218" s="102"/>
      <c r="G218" s="102"/>
      <c r="H218" s="113">
        <v>26400</v>
      </c>
      <c r="I218" s="100" t="s">
        <v>329</v>
      </c>
    </row>
    <row r="219" spans="1:9" x14ac:dyDescent="0.2">
      <c r="A219" s="102"/>
      <c r="B219" s="102"/>
      <c r="C219" s="102"/>
      <c r="D219" s="102"/>
      <c r="E219" s="102"/>
      <c r="F219" s="102"/>
      <c r="G219" s="102"/>
      <c r="H219" s="113">
        <v>26431</v>
      </c>
      <c r="I219" s="100" t="s">
        <v>444</v>
      </c>
    </row>
    <row r="220" spans="1:9" x14ac:dyDescent="0.2">
      <c r="A220" s="102"/>
      <c r="B220" s="102"/>
      <c r="C220" s="102"/>
      <c r="D220" s="102"/>
      <c r="E220" s="102"/>
      <c r="F220" s="102"/>
      <c r="G220" s="102"/>
      <c r="H220" s="113">
        <v>26468</v>
      </c>
      <c r="I220" s="100" t="s">
        <v>330</v>
      </c>
    </row>
    <row r="221" spans="1:9" x14ac:dyDescent="0.2">
      <c r="A221" s="102"/>
      <c r="B221" s="102"/>
      <c r="C221" s="102"/>
      <c r="D221" s="102"/>
      <c r="E221" s="102"/>
      <c r="F221" s="102"/>
      <c r="G221" s="102"/>
      <c r="H221" s="113">
        <v>26486</v>
      </c>
      <c r="I221" s="100" t="s">
        <v>331</v>
      </c>
    </row>
    <row r="222" spans="1:9" x14ac:dyDescent="0.2">
      <c r="A222" s="102"/>
      <c r="B222" s="102"/>
      <c r="C222" s="102"/>
      <c r="D222" s="102"/>
      <c r="E222" s="102"/>
      <c r="F222" s="102"/>
      <c r="G222" s="102"/>
      <c r="H222" s="113">
        <v>26556</v>
      </c>
      <c r="I222" s="100" t="s">
        <v>332</v>
      </c>
    </row>
    <row r="223" spans="1:9" x14ac:dyDescent="0.2">
      <c r="A223" s="102"/>
      <c r="B223" s="102"/>
      <c r="C223" s="102"/>
      <c r="D223" s="102"/>
      <c r="E223" s="102"/>
      <c r="F223" s="102"/>
      <c r="G223" s="102"/>
      <c r="H223" s="113">
        <v>27200</v>
      </c>
      <c r="I223" s="100" t="s">
        <v>333</v>
      </c>
    </row>
    <row r="224" spans="1:9" x14ac:dyDescent="0.2">
      <c r="A224" s="102"/>
      <c r="B224" s="102"/>
      <c r="C224" s="102"/>
      <c r="D224" s="102"/>
      <c r="E224" s="102"/>
      <c r="F224" s="102"/>
      <c r="G224" s="102"/>
      <c r="H224" s="113">
        <v>27494</v>
      </c>
      <c r="I224" s="100" t="s">
        <v>334</v>
      </c>
    </row>
    <row r="225" spans="1:9" x14ac:dyDescent="0.2">
      <c r="A225" s="102"/>
      <c r="B225" s="102"/>
      <c r="C225" s="102"/>
      <c r="D225" s="102"/>
      <c r="E225" s="102"/>
      <c r="F225" s="102"/>
      <c r="G225" s="102"/>
      <c r="H225" s="113">
        <v>27500</v>
      </c>
      <c r="I225" s="100" t="s">
        <v>335</v>
      </c>
    </row>
    <row r="226" spans="1:9" x14ac:dyDescent="0.2">
      <c r="A226" s="102"/>
      <c r="B226" s="102"/>
      <c r="C226" s="102"/>
      <c r="D226" s="102"/>
      <c r="E226" s="102"/>
      <c r="F226" s="102"/>
      <c r="G226" s="102"/>
      <c r="H226" s="113">
        <v>27718</v>
      </c>
      <c r="I226" s="100" t="s">
        <v>336</v>
      </c>
    </row>
    <row r="227" spans="1:9" x14ac:dyDescent="0.2">
      <c r="A227" s="102"/>
      <c r="B227" s="102"/>
      <c r="C227" s="102"/>
      <c r="D227" s="102"/>
      <c r="E227" s="102"/>
      <c r="F227" s="102"/>
      <c r="G227" s="102"/>
      <c r="H227" s="113">
        <v>28508</v>
      </c>
      <c r="I227" s="100" t="s">
        <v>484</v>
      </c>
    </row>
    <row r="228" spans="1:9" x14ac:dyDescent="0.2">
      <c r="H228" s="113">
        <v>28603</v>
      </c>
      <c r="I228" s="100" t="s">
        <v>337</v>
      </c>
    </row>
    <row r="229" spans="1:9" x14ac:dyDescent="0.2">
      <c r="H229" s="113">
        <v>29013</v>
      </c>
      <c r="I229" s="100" t="s">
        <v>338</v>
      </c>
    </row>
    <row r="230" spans="1:9" x14ac:dyDescent="0.2">
      <c r="H230" s="113">
        <v>29358</v>
      </c>
      <c r="I230" s="100" t="s">
        <v>339</v>
      </c>
    </row>
    <row r="231" spans="1:9" x14ac:dyDescent="0.2">
      <c r="H231" s="165"/>
      <c r="I231" s="100" t="s">
        <v>492</v>
      </c>
    </row>
    <row r="232" spans="1:9" x14ac:dyDescent="0.2">
      <c r="H232" s="165"/>
      <c r="I232" s="100" t="s">
        <v>340</v>
      </c>
    </row>
    <row r="233" spans="1:9" x14ac:dyDescent="0.2">
      <c r="H233" s="165"/>
      <c r="I233" s="100" t="s">
        <v>341</v>
      </c>
    </row>
    <row r="234" spans="1:9" x14ac:dyDescent="0.2">
      <c r="H234" s="165"/>
      <c r="I234" s="100" t="s">
        <v>485</v>
      </c>
    </row>
    <row r="235" spans="1:9" x14ac:dyDescent="0.2">
      <c r="H235" s="165"/>
      <c r="I235" s="100" t="s">
        <v>445</v>
      </c>
    </row>
    <row r="236" spans="1:9" x14ac:dyDescent="0.2">
      <c r="H236" s="165"/>
      <c r="I236" s="100" t="s">
        <v>494</v>
      </c>
    </row>
    <row r="237" spans="1:9" x14ac:dyDescent="0.2">
      <c r="H237" s="165"/>
      <c r="I237" s="100" t="s">
        <v>342</v>
      </c>
    </row>
    <row r="238" spans="1:9" x14ac:dyDescent="0.2">
      <c r="H238" s="165"/>
      <c r="I238" s="100" t="s">
        <v>343</v>
      </c>
    </row>
    <row r="239" spans="1:9" x14ac:dyDescent="0.2">
      <c r="H239" s="165"/>
      <c r="I239" s="100" t="s">
        <v>344</v>
      </c>
    </row>
    <row r="240" spans="1:9" x14ac:dyDescent="0.2">
      <c r="H240" s="165"/>
      <c r="I240" s="100" t="s">
        <v>345</v>
      </c>
    </row>
    <row r="241" spans="8:9" x14ac:dyDescent="0.2">
      <c r="H241" s="165"/>
      <c r="I241" s="100" t="s">
        <v>486</v>
      </c>
    </row>
    <row r="242" spans="8:9" x14ac:dyDescent="0.2">
      <c r="H242" s="165"/>
      <c r="I242" s="100" t="s">
        <v>346</v>
      </c>
    </row>
    <row r="243" spans="8:9" x14ac:dyDescent="0.2">
      <c r="H243" s="165"/>
      <c r="I243" s="100" t="s">
        <v>446</v>
      </c>
    </row>
    <row r="244" spans="8:9" x14ac:dyDescent="0.2">
      <c r="H244" s="165"/>
      <c r="I244" s="100" t="s">
        <v>347</v>
      </c>
    </row>
    <row r="245" spans="8:9" x14ac:dyDescent="0.2">
      <c r="H245" s="165"/>
      <c r="I245" s="100" t="s">
        <v>487</v>
      </c>
    </row>
    <row r="246" spans="8:9" x14ac:dyDescent="0.2">
      <c r="H246" s="165"/>
      <c r="I246" s="100" t="s">
        <v>348</v>
      </c>
    </row>
    <row r="247" spans="8:9" x14ac:dyDescent="0.2">
      <c r="H247" s="165"/>
      <c r="I247" s="100" t="s">
        <v>638</v>
      </c>
    </row>
    <row r="248" spans="8:9" x14ac:dyDescent="0.2">
      <c r="H248" s="165"/>
      <c r="I248" s="100" t="s">
        <v>349</v>
      </c>
    </row>
    <row r="249" spans="8:9" x14ac:dyDescent="0.2">
      <c r="I249" s="100" t="s">
        <v>350</v>
      </c>
    </row>
    <row r="250" spans="8:9" x14ac:dyDescent="0.2">
      <c r="I250" s="100" t="s">
        <v>495</v>
      </c>
    </row>
    <row r="251" spans="8:9" x14ac:dyDescent="0.2">
      <c r="I251" s="100" t="s">
        <v>351</v>
      </c>
    </row>
    <row r="252" spans="8:9" x14ac:dyDescent="0.2">
      <c r="I252" s="100" t="s">
        <v>352</v>
      </c>
    </row>
    <row r="253" spans="8:9" x14ac:dyDescent="0.2">
      <c r="I253" s="100" t="s">
        <v>353</v>
      </c>
    </row>
    <row r="254" spans="8:9" x14ac:dyDescent="0.2">
      <c r="I254" s="100" t="s">
        <v>354</v>
      </c>
    </row>
    <row r="255" spans="8:9" x14ac:dyDescent="0.2">
      <c r="I255" s="100" t="s">
        <v>355</v>
      </c>
    </row>
    <row r="256" spans="8:9" x14ac:dyDescent="0.2">
      <c r="I256" s="100" t="s">
        <v>356</v>
      </c>
    </row>
    <row r="257" spans="9:9" x14ac:dyDescent="0.2">
      <c r="I257" s="100" t="s">
        <v>625</v>
      </c>
    </row>
    <row r="258" spans="9:9" x14ac:dyDescent="0.2">
      <c r="I258" s="100" t="s">
        <v>357</v>
      </c>
    </row>
    <row r="259" spans="9:9" x14ac:dyDescent="0.2">
      <c r="I259" s="100" t="s">
        <v>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E35"/>
    </sheetView>
  </sheetViews>
  <sheetFormatPr defaultRowHeight="12.75" x14ac:dyDescent="0.2"/>
  <cols>
    <col min="1" max="1" width="20.5703125" customWidth="1"/>
    <col min="2" max="2" width="15.5703125" bestFit="1" customWidth="1"/>
    <col min="3" max="3" width="16" customWidth="1"/>
    <col min="4" max="4" width="15.5703125" bestFit="1" customWidth="1"/>
    <col min="5" max="5" width="12.28515625" bestFit="1" customWidth="1"/>
  </cols>
  <sheetData>
    <row r="1" spans="1:5" x14ac:dyDescent="0.2">
      <c r="A1" t="s">
        <v>376</v>
      </c>
    </row>
    <row r="2" spans="1:5" x14ac:dyDescent="0.2">
      <c r="A2" t="s">
        <v>377</v>
      </c>
    </row>
    <row r="3" spans="1:5" x14ac:dyDescent="0.2">
      <c r="A3" t="s">
        <v>378</v>
      </c>
    </row>
    <row r="5" spans="1:5" x14ac:dyDescent="0.2">
      <c r="A5" t="s">
        <v>379</v>
      </c>
      <c r="B5" t="s">
        <v>380</v>
      </c>
      <c r="C5" t="s">
        <v>381</v>
      </c>
      <c r="D5" t="s">
        <v>382</v>
      </c>
      <c r="E5" t="s">
        <v>383</v>
      </c>
    </row>
    <row r="6" spans="1:5" x14ac:dyDescent="0.2">
      <c r="B6">
        <v>1</v>
      </c>
      <c r="C6" s="116" t="s">
        <v>384</v>
      </c>
      <c r="D6">
        <f>VLOOKUP(C6,[1]coverages!A:B,2,FALSE)</f>
        <v>0</v>
      </c>
      <c r="E6">
        <f>VLOOKUP($C6,[1]coverages!$A:D,3,FALSE)</f>
        <v>0</v>
      </c>
    </row>
    <row r="7" spans="1:5" x14ac:dyDescent="0.2">
      <c r="B7">
        <v>2</v>
      </c>
      <c r="C7" s="116" t="s">
        <v>384</v>
      </c>
      <c r="D7">
        <f>VLOOKUP(C7,[1]coverages!A:B,2,FALSE)</f>
        <v>0</v>
      </c>
      <c r="E7">
        <f>VLOOKUP($C7,[1]coverages!$A:D,3,FALSE)</f>
        <v>0</v>
      </c>
    </row>
    <row r="8" spans="1:5" x14ac:dyDescent="0.2">
      <c r="B8">
        <v>3</v>
      </c>
      <c r="C8" s="116" t="s">
        <v>384</v>
      </c>
      <c r="D8">
        <f>VLOOKUP(C8,[1]coverages!A:B,2,FALSE)</f>
        <v>0</v>
      </c>
      <c r="E8">
        <f>VLOOKUP($C8,[1]coverages!$A:D,3,FALSE)</f>
        <v>0</v>
      </c>
    </row>
    <row r="9" spans="1:5" x14ac:dyDescent="0.2">
      <c r="B9">
        <v>4</v>
      </c>
      <c r="C9" s="116" t="s">
        <v>384</v>
      </c>
      <c r="D9">
        <f>VLOOKUP(C9,[1]coverages!A:B,2,FALSE)</f>
        <v>0</v>
      </c>
      <c r="E9">
        <f>VLOOKUP($C9,[1]coverages!$A:D,3,FALSE)</f>
        <v>0</v>
      </c>
    </row>
    <row r="10" spans="1:5" x14ac:dyDescent="0.2">
      <c r="B10">
        <v>5</v>
      </c>
      <c r="C10" s="116" t="s">
        <v>384</v>
      </c>
      <c r="D10">
        <f>VLOOKUP(C10,[1]coverages!A:B,2,FALSE)</f>
        <v>0</v>
      </c>
      <c r="E10">
        <f>VLOOKUP($C10,[1]coverages!$A:D,3,FALSE)</f>
        <v>0</v>
      </c>
    </row>
    <row r="11" spans="1:5" x14ac:dyDescent="0.2">
      <c r="B11">
        <v>6</v>
      </c>
      <c r="C11" s="116" t="s">
        <v>384</v>
      </c>
      <c r="D11">
        <f>VLOOKUP(C11,[1]coverages!A:B,2,FALSE)</f>
        <v>0</v>
      </c>
      <c r="E11">
        <f>VLOOKUP($C11,[1]coverages!$A:D,3,FALSE)</f>
        <v>0</v>
      </c>
    </row>
    <row r="12" spans="1:5" x14ac:dyDescent="0.2">
      <c r="B12">
        <v>7</v>
      </c>
      <c r="C12" s="116" t="s">
        <v>384</v>
      </c>
      <c r="D12">
        <f>VLOOKUP(C12,[1]coverages!A:B,2,FALSE)</f>
        <v>0</v>
      </c>
      <c r="E12">
        <f>VLOOKUP($C12,[1]coverages!$A:D,3,FALSE)</f>
        <v>0</v>
      </c>
    </row>
    <row r="13" spans="1:5" x14ac:dyDescent="0.2">
      <c r="B13">
        <v>8</v>
      </c>
      <c r="C13" s="59" t="s">
        <v>384</v>
      </c>
      <c r="D13">
        <f>VLOOKUP(C13,[1]coverages!A:B,2,FALSE)</f>
        <v>0</v>
      </c>
      <c r="E13">
        <f>VLOOKUP($C13,[1]coverages!$A:D,3,FALSE)</f>
        <v>0</v>
      </c>
    </row>
    <row r="14" spans="1:5" x14ac:dyDescent="0.2">
      <c r="B14">
        <v>9</v>
      </c>
      <c r="C14" s="59" t="s">
        <v>384</v>
      </c>
      <c r="D14">
        <f>VLOOKUP(C14,[1]coverages!A:B,2,FALSE)</f>
        <v>0</v>
      </c>
      <c r="E14">
        <f>VLOOKUP($C14,[1]coverages!$A:D,3,FALSE)</f>
        <v>0</v>
      </c>
    </row>
    <row r="15" spans="1:5" x14ac:dyDescent="0.2">
      <c r="B15">
        <v>10</v>
      </c>
      <c r="C15" s="59" t="s">
        <v>384</v>
      </c>
      <c r="D15">
        <f>VLOOKUP(C15,[1]coverages!A:B,2,FALSE)</f>
        <v>0</v>
      </c>
      <c r="E15">
        <f>VLOOKUP($C15,[1]coverages!$A:D,3,FALSE)</f>
        <v>0</v>
      </c>
    </row>
    <row r="16" spans="1:5" x14ac:dyDescent="0.2">
      <c r="B16">
        <v>11</v>
      </c>
      <c r="C16" s="59" t="s">
        <v>384</v>
      </c>
      <c r="D16">
        <f>VLOOKUP(C16,[1]coverages!A:B,2,FALSE)</f>
        <v>0</v>
      </c>
      <c r="E16">
        <f>VLOOKUP($C16,[1]coverages!$A:D,3,FALSE)</f>
        <v>0</v>
      </c>
    </row>
    <row r="17" spans="1:6" ht="13.5" customHeight="1" x14ac:dyDescent="0.2">
      <c r="B17">
        <v>12</v>
      </c>
      <c r="C17" s="59" t="s">
        <v>384</v>
      </c>
      <c r="D17">
        <f>VLOOKUP(C17,[1]coverages!A:B,2,FALSE)</f>
        <v>0</v>
      </c>
      <c r="E17">
        <f>VLOOKUP($C17,[1]coverages!$A:D,3,FALSE)</f>
        <v>0</v>
      </c>
    </row>
    <row r="18" spans="1:6" x14ac:dyDescent="0.2">
      <c r="D18" s="60">
        <f>SUM(D6:D17)</f>
        <v>0</v>
      </c>
      <c r="E18" s="61"/>
      <c r="F18" s="61"/>
    </row>
    <row r="19" spans="1:6" x14ac:dyDescent="0.2">
      <c r="F19" s="61"/>
    </row>
    <row r="20" spans="1:6" x14ac:dyDescent="0.2">
      <c r="A20" s="60" t="s">
        <v>385</v>
      </c>
      <c r="B20" s="60"/>
      <c r="C20" s="60"/>
      <c r="D20" s="60"/>
      <c r="E20" s="62" t="s">
        <v>386</v>
      </c>
      <c r="F20" s="61"/>
    </row>
    <row r="21" spans="1:6" x14ac:dyDescent="0.2">
      <c r="A21" t="s">
        <v>387</v>
      </c>
      <c r="E21">
        <f>IF(E6=1,D6,0)+IF(E7=1,D7,0)+IF(E10=1,D10,0)+IF(E8=1,D8,0)+IF(E11=1,D11,0)+IF(E9=1,D9,0)+IF(E12=1,D12,0)+IF(E13=1,D13,0)+IF(E14=1,D14,0)+IF(E15=1,D15,0)</f>
        <v>0</v>
      </c>
      <c r="F21" s="61"/>
    </row>
    <row r="22" spans="1:6" x14ac:dyDescent="0.2">
      <c r="A22" t="s">
        <v>388</v>
      </c>
      <c r="E22">
        <f>IF(E6=2,$D6,0)+IF(E7=2,D7,0)+IF(E8=2,D8,0)+IF(E9=2,D9,0)+IF(E10=2,D10,0)+IF(E11=2,D11,0)+IF(E12=2,D12,0)+IF(E13=2,D13,0)+IF(E14=2,D14,0)+IF(E15=2,D15,0)</f>
        <v>0</v>
      </c>
      <c r="F22" s="61"/>
    </row>
    <row r="23" spans="1:6" x14ac:dyDescent="0.2">
      <c r="A23" t="s">
        <v>389</v>
      </c>
      <c r="E23">
        <f>IF(E6=3,D6,0)+IF(E7=3,D7,0)+IF(E8=3,D8,0)+IF(E9=3,D9,0)+IF(E10=3,D10,0)+IF(E11=3,D11,0)+IF(E12=3,D12,0)+IF(E13=3,D13,0)+IF(E14=3,D14,0)+IF(E15=3,D15,0)</f>
        <v>0</v>
      </c>
      <c r="F23" s="61"/>
    </row>
    <row r="24" spans="1:6" x14ac:dyDescent="0.2">
      <c r="A24" t="s">
        <v>390</v>
      </c>
      <c r="E24">
        <f>IF(E6=4,D6,0)+IF(E7=4,D7,0)+IF(E8=4,D8,0)+IF(E9=4,D9,0)+IF(E10=4,D10,0)+IF(E11=4,D11,0)+IF(E12=4,D12,0)+IF(E13=4,D13,0)+IF(E14=4,D14,0)+IF(E15=4,D15,0)</f>
        <v>0</v>
      </c>
      <c r="F24" s="61"/>
    </row>
    <row r="25" spans="1:6" x14ac:dyDescent="0.2">
      <c r="A25" t="s">
        <v>391</v>
      </c>
      <c r="E25">
        <f>IF(E6=5,D6,0)+IF(E7=5,D7,0)+IF(E8=5,D8,0)+IF(E9=5,D9,0)+IF(E10=5,D10,0)+IF(E11=5,D11,0)+IF(E12=5,D12,0)+IF(E13=5,D13,0)+IF(E14=5,D14,0)+IF(E15=5,D15,0)</f>
        <v>0</v>
      </c>
      <c r="F25" s="61"/>
    </row>
    <row r="26" spans="1:6" x14ac:dyDescent="0.2">
      <c r="A26" t="s">
        <v>562</v>
      </c>
      <c r="E26">
        <f>IF(E6=6,D6,0)+IF(E7=6,D7,0)+IF(E8=6,D8,0)+IF(E9=6,D9,0)+IF(E10=6,D10,0)+IF(E11=6,D11,0)+IF(E12=6,D12,0)+IF(E13=6,D13,0)+IF(E14=6,D14,0)+IF(E15=6,D15,0)</f>
        <v>0</v>
      </c>
      <c r="F26" s="61"/>
    </row>
    <row r="27" spans="1:6" x14ac:dyDescent="0.2">
      <c r="A27" s="88" t="s">
        <v>563</v>
      </c>
      <c r="E27">
        <f>IF(E6=7,D6,0)+IF(E7=7,D7,0)+IF(E8=7,D8,0)+IF(E9=7,D9,0)+IF(E10=7,D10,0)+IF(E11=7,D11,0)+IF(E12=7,D12,0)+IF(E13=7,D13,0)+IF(E14=7,D14,0)+IF(E15=7,D15,0)</f>
        <v>0</v>
      </c>
      <c r="F27" s="61"/>
    </row>
    <row r="28" spans="1:6" x14ac:dyDescent="0.2">
      <c r="A28" s="59" t="s">
        <v>392</v>
      </c>
      <c r="B28" s="59"/>
      <c r="C28" s="59"/>
      <c r="D28" s="59"/>
      <c r="E28">
        <f>IF(E6=8,D6,0)+IF(E7=8,D7,0)+IF(E8=8,D8,0)+IF(E9=8,D9,0)+IF(E10=8,D10,0)+IF(E11=8,D11,0)+IF(E12=8,D12,0)+IF(E13=8,D13,0)+IF(E14=8,D14,0)+IF(E15=8,D15,0)</f>
        <v>0</v>
      </c>
      <c r="F28" s="61"/>
    </row>
    <row r="29" spans="1:6" x14ac:dyDescent="0.2">
      <c r="E29" s="60">
        <f>SUM(E21:E28)</f>
        <v>0</v>
      </c>
    </row>
    <row r="30" spans="1:6" x14ac:dyDescent="0.2">
      <c r="E30" t="str">
        <f>IF(E29=D18,"","error")</f>
        <v/>
      </c>
    </row>
    <row r="32" spans="1:6" x14ac:dyDescent="0.2">
      <c r="A32" t="s">
        <v>393</v>
      </c>
      <c r="B32" s="63"/>
    </row>
    <row r="33" spans="1:2" x14ac:dyDescent="0.2">
      <c r="A33" t="s">
        <v>394</v>
      </c>
      <c r="B33" s="63"/>
    </row>
    <row r="34" spans="1:2" x14ac:dyDescent="0.2">
      <c r="A34" t="s">
        <v>395</v>
      </c>
      <c r="B34" s="63"/>
    </row>
    <row r="35" spans="1:2" x14ac:dyDescent="0.2">
      <c r="A35" t="s">
        <v>396</v>
      </c>
      <c r="B35" s="63"/>
    </row>
  </sheetData>
  <phoneticPr fontId="1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2.75" x14ac:dyDescent="0.2"/>
  <cols>
    <col min="1" max="1" width="20.5703125" customWidth="1"/>
    <col min="2" max="2" width="13.5703125" customWidth="1"/>
    <col min="3" max="3" width="21.28515625" customWidth="1"/>
    <col min="4" max="4" width="15.5703125" bestFit="1" customWidth="1"/>
    <col min="5" max="5" width="12.28515625" bestFit="1" customWidth="1"/>
  </cols>
  <sheetData>
    <row r="1" spans="1:5" x14ac:dyDescent="0.2">
      <c r="A1" t="s">
        <v>376</v>
      </c>
    </row>
    <row r="2" spans="1:5" x14ac:dyDescent="0.2">
      <c r="A2" t="s">
        <v>377</v>
      </c>
    </row>
    <row r="3" spans="1:5" x14ac:dyDescent="0.2">
      <c r="A3" t="s">
        <v>378</v>
      </c>
    </row>
    <row r="5" spans="1:5" x14ac:dyDescent="0.2">
      <c r="A5" t="s">
        <v>379</v>
      </c>
      <c r="B5" t="s">
        <v>380</v>
      </c>
      <c r="C5" t="s">
        <v>381</v>
      </c>
      <c r="D5" t="s">
        <v>382</v>
      </c>
      <c r="E5" t="s">
        <v>383</v>
      </c>
    </row>
    <row r="6" spans="1:5" x14ac:dyDescent="0.2">
      <c r="B6">
        <v>1</v>
      </c>
      <c r="C6" s="64" t="s">
        <v>397</v>
      </c>
      <c r="D6" s="59">
        <f>VLOOKUP(C6,[1]coverages!A:B,2,FALSE)</f>
        <v>25</v>
      </c>
      <c r="E6" s="59">
        <f>VLOOKUP(C6,[1]coverages!$A:D,3,FALSE)</f>
        <v>4</v>
      </c>
    </row>
    <row r="7" spans="1:5" x14ac:dyDescent="0.2">
      <c r="B7">
        <v>2</v>
      </c>
      <c r="C7" s="64" t="s">
        <v>398</v>
      </c>
      <c r="D7" s="59">
        <f>VLOOKUP(C7,[1]coverages!A:B,2,FALSE)</f>
        <v>25</v>
      </c>
      <c r="E7" s="59">
        <f>VLOOKUP(C7,[1]coverages!$A:D,3,FALSE)</f>
        <v>4</v>
      </c>
    </row>
    <row r="8" spans="1:5" x14ac:dyDescent="0.2">
      <c r="B8">
        <v>3</v>
      </c>
      <c r="C8" s="64" t="s">
        <v>564</v>
      </c>
      <c r="D8" s="59">
        <f>VLOOKUP(C8,[1]coverages!A:B,2,FALSE)</f>
        <v>25</v>
      </c>
      <c r="E8" s="59">
        <f>VLOOKUP(C8,[1]coverages!$A:D,3,FALSE)</f>
        <v>4</v>
      </c>
    </row>
    <row r="9" spans="1:5" x14ac:dyDescent="0.2">
      <c r="B9">
        <v>4</v>
      </c>
      <c r="C9" s="64" t="s">
        <v>565</v>
      </c>
      <c r="D9" s="59">
        <f>VLOOKUP(C9,[1]coverages!A:B,2,FALSE)</f>
        <v>25</v>
      </c>
      <c r="E9" s="59">
        <f>VLOOKUP(C9,[1]coverages!$A:D,3,FALSE)</f>
        <v>4</v>
      </c>
    </row>
    <row r="10" spans="1:5" x14ac:dyDescent="0.2">
      <c r="B10">
        <v>5</v>
      </c>
      <c r="C10" s="64" t="s">
        <v>566</v>
      </c>
      <c r="D10" s="59">
        <f>VLOOKUP(C10,[1]coverages!A:B,2,FALSE)</f>
        <v>25</v>
      </c>
      <c r="E10" s="59">
        <f>VLOOKUP(C10,[1]coverages!$A:D,3,FALSE)</f>
        <v>4</v>
      </c>
    </row>
    <row r="11" spans="1:5" x14ac:dyDescent="0.2">
      <c r="B11">
        <v>6</v>
      </c>
      <c r="C11" s="64" t="s">
        <v>414</v>
      </c>
      <c r="D11" s="59">
        <f>VLOOKUP(C11,[1]coverages!A:B,2,FALSE)</f>
        <v>25</v>
      </c>
      <c r="E11" s="59">
        <v>4</v>
      </c>
    </row>
    <row r="12" spans="1:5" x14ac:dyDescent="0.2">
      <c r="B12">
        <v>7</v>
      </c>
      <c r="C12" s="117" t="s">
        <v>384</v>
      </c>
      <c r="D12" s="59">
        <f>VLOOKUP(C12,[1]coverages!A:B,2,FALSE)</f>
        <v>0</v>
      </c>
      <c r="E12" s="59">
        <f>VLOOKUP(C12,[1]coverages!$A:D,3,FALSE)</f>
        <v>0</v>
      </c>
    </row>
    <row r="13" spans="1:5" x14ac:dyDescent="0.2">
      <c r="B13">
        <v>8</v>
      </c>
      <c r="C13" s="116" t="s">
        <v>384</v>
      </c>
      <c r="D13" s="59">
        <f>VLOOKUP(C13,[1]coverages!A:B,2,FALSE)</f>
        <v>0</v>
      </c>
      <c r="E13" s="59">
        <f>VLOOKUP(C13,[1]coverages!$A:D,3,FALSE)</f>
        <v>0</v>
      </c>
    </row>
    <row r="14" spans="1:5" x14ac:dyDescent="0.2">
      <c r="B14">
        <v>9</v>
      </c>
      <c r="C14" s="116" t="s">
        <v>384</v>
      </c>
      <c r="D14" s="59">
        <f>VLOOKUP(C14,[1]coverages!A:B,2,FALSE)</f>
        <v>0</v>
      </c>
      <c r="E14" s="59">
        <f>VLOOKUP(C14,[1]coverages!$A:D,3,FALSE)</f>
        <v>0</v>
      </c>
    </row>
    <row r="15" spans="1:5" x14ac:dyDescent="0.2">
      <c r="B15">
        <v>10</v>
      </c>
      <c r="C15" s="59" t="s">
        <v>384</v>
      </c>
      <c r="D15" s="59">
        <f>VLOOKUP(C15,[1]coverages!A:B,2,FALSE)</f>
        <v>0</v>
      </c>
      <c r="E15" s="59">
        <f>VLOOKUP(C15,[1]coverages!$A:D,3,FALSE)</f>
        <v>0</v>
      </c>
    </row>
    <row r="16" spans="1:5" x14ac:dyDescent="0.2">
      <c r="B16">
        <v>11</v>
      </c>
      <c r="C16" s="59" t="s">
        <v>384</v>
      </c>
      <c r="D16" s="59">
        <f>VLOOKUP(C16,[1]coverages!A:B,2,FALSE)</f>
        <v>0</v>
      </c>
      <c r="E16" s="59">
        <f>VLOOKUP(C16,[1]coverages!$A:D,3,FALSE)</f>
        <v>0</v>
      </c>
    </row>
    <row r="17" spans="1:6" ht="13.5" customHeight="1" x14ac:dyDescent="0.2">
      <c r="B17">
        <v>12</v>
      </c>
      <c r="C17" s="59" t="s">
        <v>384</v>
      </c>
      <c r="D17" s="59">
        <f>VLOOKUP(C17,[1]coverages!A:B,2,FALSE)</f>
        <v>0</v>
      </c>
      <c r="E17" s="59">
        <f>VLOOKUP(C17,[1]coverages!$A:D,3,FALSE)</f>
        <v>0</v>
      </c>
    </row>
    <row r="18" spans="1:6" x14ac:dyDescent="0.2">
      <c r="D18" s="60">
        <f>SUM(D6:D17)</f>
        <v>150</v>
      </c>
      <c r="E18" s="61"/>
      <c r="F18" s="61"/>
    </row>
    <row r="19" spans="1:6" x14ac:dyDescent="0.2">
      <c r="F19" s="61"/>
    </row>
    <row r="20" spans="1:6" x14ac:dyDescent="0.2">
      <c r="A20" s="60" t="s">
        <v>385</v>
      </c>
      <c r="B20" s="60"/>
      <c r="C20" s="60"/>
      <c r="D20" s="60"/>
      <c r="E20" s="62" t="s">
        <v>386</v>
      </c>
      <c r="F20" s="61"/>
    </row>
    <row r="21" spans="1:6" x14ac:dyDescent="0.2">
      <c r="A21" t="s">
        <v>387</v>
      </c>
      <c r="E21">
        <f>IF(E6=1,D6,0)+IF(E7=1,D7,0)+IF(E10=1,D10,0)+IF(E8=1,D8,0)+IF(E11=1,D11,0)+IF(E9=1,D9,0)+IF(E12=1,D12,0)+IF(E13=1,D13,0)+IF(E14=1,D14,0)+IF(E15=1,D15,0)</f>
        <v>0</v>
      </c>
      <c r="F21" s="61"/>
    </row>
    <row r="22" spans="1:6" x14ac:dyDescent="0.2">
      <c r="A22" t="s">
        <v>388</v>
      </c>
      <c r="E22">
        <f>IF(E6=2,$D6,0)+IF(E7=2,D7,0)+IF(E8=2,D8,0)+IF(E9=2,D9,0)+IF(E10=2,D10,0)+IF(E11=2,D11,0)+IF(E12=2,D12,0)+IF(E13=2,D13,0)+IF(E14=2,D14,0)+IF(E15=2,D15,0)</f>
        <v>0</v>
      </c>
      <c r="F22" s="61"/>
    </row>
    <row r="23" spans="1:6" x14ac:dyDescent="0.2">
      <c r="A23" t="s">
        <v>389</v>
      </c>
      <c r="E23">
        <f>IF(E6=3,D6,0)+IF(E7=3,D7,0)+IF(E8=3,D8,0)+IF(E9=3,D9,0)+IF(E10=3,D10,0)+IF(E11=3,D11,0)+IF(E12=3,D12,0)+IF(E13=3,D13,0)+IF(E14=3,D14,0)+IF(E15=3,D15,0)</f>
        <v>0</v>
      </c>
      <c r="F23" s="61"/>
    </row>
    <row r="24" spans="1:6" x14ac:dyDescent="0.2">
      <c r="A24" t="s">
        <v>390</v>
      </c>
      <c r="E24">
        <f>IF(E6=4,D6,0)+IF(E7=4,D7,0)+IF(E8=4,D8,0)+IF(E9=4,D9,0)+IF(E10=4,D10,0)+IF(E11=4,D11,0)+IF(E12=4,D12,0)+IF(E13=4,D13,0)+IF(E14=4,D14,0)+IF(E15=4,D15,0)</f>
        <v>150</v>
      </c>
      <c r="F24" s="61"/>
    </row>
    <row r="25" spans="1:6" x14ac:dyDescent="0.2">
      <c r="A25" t="s">
        <v>391</v>
      </c>
      <c r="E25">
        <f>IF(E6=5,D6,0)+IF(E7=5,D7,0)+IF(E8=5,D8,0)+IF(E9=5,D9,0)+IF(E10=5,D10,0)+IF(E11=5,D11,0)+IF(E12=5,D12,0)+IF(E13=5,D13,0)+IF(E14=5,D14,0)+IF(E15=5,D15,0)</f>
        <v>0</v>
      </c>
      <c r="F25" s="61"/>
    </row>
    <row r="26" spans="1:6" x14ac:dyDescent="0.2">
      <c r="A26" t="s">
        <v>562</v>
      </c>
      <c r="E26">
        <f>IF(E6=6,D6,0)+IF(E7=6,D7,0)+IF(E8=6,D8,0)+IF(E9=6,D9,0)+IF(E10=6,D10,0)+IF(E11=6,D11,0)+IF(E12=6,D12,0)+IF(E13=6,D13,0)+IF(E14=6,D14,0)+IF(E15=6,D15,0)</f>
        <v>0</v>
      </c>
      <c r="F26" s="61"/>
    </row>
    <row r="27" spans="1:6" x14ac:dyDescent="0.2">
      <c r="A27" s="88" t="s">
        <v>563</v>
      </c>
      <c r="E27">
        <f>IF(E6=7,D6,0)+IF(E7=7,D7,0)+IF(E8=7,D8,0)+IF(E9=7,D9,0)+IF(E10=7,D10,0)+IF(E11=7,D11,0)+IF(E12=7,D12,0)+IF(E13=7,D13,0)+IF(E14=7,D14,0)+IF(E15=7,D15,0)</f>
        <v>0</v>
      </c>
      <c r="F27" s="61"/>
    </row>
    <row r="28" spans="1:6" x14ac:dyDescent="0.2">
      <c r="A28" s="59" t="s">
        <v>392</v>
      </c>
      <c r="B28" s="59"/>
      <c r="C28" s="59"/>
      <c r="D28" s="59"/>
      <c r="E28">
        <f>IF(E6=8,D6,0)+IF(E7=8,D7,0)+IF(E8=8,D8,0)+IF(E9=8,D9,0)+IF(E10=8,D10,0)+IF(E11=8,D11,0)+IF(E12=8,D12,0)+IF(E13=8,D13,0)+IF(E14=8,D14,0)+IF(E15=8,D15,0)</f>
        <v>0</v>
      </c>
      <c r="F28" s="61"/>
    </row>
    <row r="29" spans="1:6" x14ac:dyDescent="0.2">
      <c r="E29" s="60">
        <f>SUM(E21:E28)</f>
        <v>150</v>
      </c>
    </row>
    <row r="30" spans="1:6" x14ac:dyDescent="0.2">
      <c r="E30" t="str">
        <f>IF(E29=D18,"","error")</f>
        <v/>
      </c>
    </row>
    <row r="32" spans="1:6" x14ac:dyDescent="0.2">
      <c r="A32" t="s">
        <v>393</v>
      </c>
      <c r="B32" s="63"/>
    </row>
    <row r="33" spans="1:2" x14ac:dyDescent="0.2">
      <c r="A33" t="s">
        <v>394</v>
      </c>
      <c r="B33" s="63"/>
    </row>
    <row r="34" spans="1:2" x14ac:dyDescent="0.2">
      <c r="A34" t="s">
        <v>395</v>
      </c>
      <c r="B34" s="63"/>
    </row>
    <row r="35" spans="1:2" x14ac:dyDescent="0.2">
      <c r="A35" t="s">
        <v>396</v>
      </c>
      <c r="B35" s="63"/>
    </row>
  </sheetData>
  <phoneticPr fontId="1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4" sqref="A14"/>
    </sheetView>
  </sheetViews>
  <sheetFormatPr defaultRowHeight="12.75" x14ac:dyDescent="0.2"/>
  <cols>
    <col min="1" max="1" width="22.140625" customWidth="1"/>
    <col min="2" max="2" width="15.5703125" bestFit="1" customWidth="1"/>
    <col min="3" max="3" width="11.28515625" bestFit="1" customWidth="1"/>
  </cols>
  <sheetData>
    <row r="1" spans="1:3" x14ac:dyDescent="0.2">
      <c r="B1" s="115" t="s">
        <v>399</v>
      </c>
      <c r="C1" t="s">
        <v>400</v>
      </c>
    </row>
    <row r="2" spans="1:3" x14ac:dyDescent="0.2">
      <c r="A2" t="s">
        <v>384</v>
      </c>
      <c r="B2">
        <v>0</v>
      </c>
      <c r="C2">
        <v>0</v>
      </c>
    </row>
    <row r="3" spans="1:3" x14ac:dyDescent="0.2">
      <c r="A3" t="s">
        <v>401</v>
      </c>
      <c r="B3">
        <v>75</v>
      </c>
      <c r="C3">
        <v>1</v>
      </c>
    </row>
    <row r="4" spans="1:3" x14ac:dyDescent="0.2">
      <c r="A4" t="s">
        <v>109</v>
      </c>
      <c r="B4">
        <v>18</v>
      </c>
      <c r="C4">
        <v>2</v>
      </c>
    </row>
    <row r="5" spans="1:3" x14ac:dyDescent="0.2">
      <c r="A5" t="s">
        <v>402</v>
      </c>
      <c r="B5">
        <v>10</v>
      </c>
      <c r="C5">
        <v>4</v>
      </c>
    </row>
    <row r="6" spans="1:3" x14ac:dyDescent="0.2">
      <c r="A6" t="s">
        <v>403</v>
      </c>
      <c r="B6">
        <v>18</v>
      </c>
      <c r="C6">
        <v>2</v>
      </c>
    </row>
    <row r="7" spans="1:3" x14ac:dyDescent="0.2">
      <c r="A7" t="s">
        <v>404</v>
      </c>
      <c r="B7">
        <v>22</v>
      </c>
      <c r="C7">
        <v>3</v>
      </c>
    </row>
    <row r="8" spans="1:3" x14ac:dyDescent="0.2">
      <c r="A8" t="s">
        <v>114</v>
      </c>
      <c r="B8">
        <v>10</v>
      </c>
      <c r="C8">
        <v>3</v>
      </c>
    </row>
    <row r="9" spans="1:3" x14ac:dyDescent="0.2">
      <c r="A9" t="s">
        <v>405</v>
      </c>
      <c r="B9">
        <v>10</v>
      </c>
      <c r="C9">
        <v>3</v>
      </c>
    </row>
    <row r="10" spans="1:3" x14ac:dyDescent="0.2">
      <c r="A10" t="s">
        <v>406</v>
      </c>
      <c r="B10">
        <v>11</v>
      </c>
      <c r="C10">
        <v>3</v>
      </c>
    </row>
    <row r="11" spans="1:3" x14ac:dyDescent="0.2">
      <c r="A11" t="s">
        <v>124</v>
      </c>
      <c r="B11">
        <v>1</v>
      </c>
      <c r="C11">
        <v>3</v>
      </c>
    </row>
    <row r="12" spans="1:3" x14ac:dyDescent="0.2">
      <c r="A12" t="s">
        <v>407</v>
      </c>
      <c r="B12">
        <v>1</v>
      </c>
      <c r="C12">
        <v>3</v>
      </c>
    </row>
    <row r="13" spans="1:3" x14ac:dyDescent="0.2">
      <c r="A13" t="s">
        <v>408</v>
      </c>
      <c r="B13">
        <v>1</v>
      </c>
      <c r="C13">
        <v>3</v>
      </c>
    </row>
    <row r="14" spans="1:3" x14ac:dyDescent="0.2">
      <c r="A14" t="s">
        <v>409</v>
      </c>
      <c r="B14">
        <v>1</v>
      </c>
      <c r="C14">
        <v>3</v>
      </c>
    </row>
    <row r="15" spans="1:3" x14ac:dyDescent="0.2">
      <c r="A15" t="s">
        <v>130</v>
      </c>
      <c r="B15">
        <v>17</v>
      </c>
      <c r="C15">
        <v>3</v>
      </c>
    </row>
    <row r="16" spans="1:3" x14ac:dyDescent="0.2">
      <c r="A16" t="s">
        <v>410</v>
      </c>
      <c r="B16">
        <v>10</v>
      </c>
      <c r="C16">
        <v>3</v>
      </c>
    </row>
    <row r="17" spans="1:3" x14ac:dyDescent="0.2">
      <c r="A17" t="s">
        <v>134</v>
      </c>
      <c r="B17">
        <v>22</v>
      </c>
      <c r="C17">
        <v>3</v>
      </c>
    </row>
    <row r="18" spans="1:3" x14ac:dyDescent="0.2">
      <c r="A18" t="s">
        <v>411</v>
      </c>
      <c r="B18">
        <v>11</v>
      </c>
      <c r="C18">
        <v>5</v>
      </c>
    </row>
    <row r="19" spans="1:3" x14ac:dyDescent="0.2">
      <c r="A19" t="s">
        <v>412</v>
      </c>
      <c r="B19">
        <v>100</v>
      </c>
      <c r="C19">
        <v>4</v>
      </c>
    </row>
    <row r="20" spans="1:3" x14ac:dyDescent="0.2">
      <c r="A20" t="s">
        <v>413</v>
      </c>
      <c r="B20">
        <v>11</v>
      </c>
      <c r="C20">
        <v>5</v>
      </c>
    </row>
    <row r="21" spans="1:3" x14ac:dyDescent="0.2">
      <c r="A21" t="s">
        <v>563</v>
      </c>
      <c r="B21">
        <v>100</v>
      </c>
      <c r="C21">
        <v>7</v>
      </c>
    </row>
    <row r="22" spans="1:3" s="59" customFormat="1" x14ac:dyDescent="0.2">
      <c r="A22" s="117" t="s">
        <v>567</v>
      </c>
      <c r="B22" s="59">
        <v>70</v>
      </c>
      <c r="C22" s="59">
        <v>5</v>
      </c>
    </row>
    <row r="23" spans="1:3" s="59" customFormat="1" x14ac:dyDescent="0.2">
      <c r="A23" s="117" t="s">
        <v>568</v>
      </c>
      <c r="B23" s="59">
        <v>25</v>
      </c>
      <c r="C23" s="59">
        <v>6</v>
      </c>
    </row>
    <row r="24" spans="1:3" s="59" customFormat="1" x14ac:dyDescent="0.2">
      <c r="A24" s="118" t="s">
        <v>565</v>
      </c>
      <c r="B24" s="119">
        <v>25</v>
      </c>
      <c r="C24" s="119">
        <v>4</v>
      </c>
    </row>
    <row r="25" spans="1:3" s="59" customFormat="1" x14ac:dyDescent="0.2">
      <c r="A25" s="118" t="s">
        <v>566</v>
      </c>
      <c r="B25" s="119">
        <v>25</v>
      </c>
      <c r="C25" s="119">
        <v>4</v>
      </c>
    </row>
    <row r="26" spans="1:3" s="59" customFormat="1" x14ac:dyDescent="0.2">
      <c r="A26" s="118" t="s">
        <v>414</v>
      </c>
      <c r="B26" s="119">
        <v>25</v>
      </c>
      <c r="C26" s="119">
        <v>4</v>
      </c>
    </row>
    <row r="27" spans="1:3" x14ac:dyDescent="0.2">
      <c r="A27" s="64" t="s">
        <v>397</v>
      </c>
      <c r="B27" s="65">
        <v>25</v>
      </c>
      <c r="C27" s="65">
        <v>4</v>
      </c>
    </row>
    <row r="28" spans="1:3" x14ac:dyDescent="0.2">
      <c r="A28" s="64" t="s">
        <v>398</v>
      </c>
      <c r="B28" s="65">
        <v>25</v>
      </c>
      <c r="C28" s="65">
        <v>4</v>
      </c>
    </row>
    <row r="29" spans="1:3" x14ac:dyDescent="0.2">
      <c r="A29" s="64" t="s">
        <v>564</v>
      </c>
      <c r="B29" s="65">
        <v>25</v>
      </c>
      <c r="C29" s="65">
        <v>4</v>
      </c>
    </row>
  </sheetData>
  <phoneticPr fontId="1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8" sqref="A8"/>
    </sheetView>
  </sheetViews>
  <sheetFormatPr defaultRowHeight="15" x14ac:dyDescent="0.2"/>
  <cols>
    <col min="1" max="1" width="13.28515625" style="134" bestFit="1" customWidth="1"/>
    <col min="2" max="2" width="7.5703125" style="134" bestFit="1" customWidth="1"/>
    <col min="3" max="3" width="10.42578125" style="134" customWidth="1"/>
    <col min="4" max="4" width="8.7109375" style="134" customWidth="1"/>
    <col min="5" max="5" width="11.28515625" style="134" customWidth="1"/>
    <col min="6" max="6" width="14.5703125" style="134" customWidth="1"/>
    <col min="7" max="7" width="10.140625" style="157" customWidth="1"/>
    <col min="8" max="8" width="9.140625" style="134"/>
    <col min="9" max="9" width="13.28515625" style="134" customWidth="1"/>
    <col min="10" max="10" width="7.5703125" style="134" customWidth="1"/>
    <col min="11" max="11" width="10.42578125" style="134" customWidth="1"/>
    <col min="12" max="12" width="8.7109375" style="134" customWidth="1"/>
    <col min="13" max="13" width="11.28515625" style="134" customWidth="1"/>
    <col min="14" max="14" width="14.5703125" style="134" customWidth="1"/>
    <col min="15" max="15" width="10.140625" style="134" customWidth="1"/>
    <col min="16" max="16384" width="9.140625" style="134"/>
  </cols>
  <sheetData>
    <row r="1" spans="1:7" ht="15.75" thickBot="1" x14ac:dyDescent="0.25">
      <c r="A1" s="132" t="s">
        <v>580</v>
      </c>
      <c r="B1" s="133"/>
      <c r="C1" s="133"/>
      <c r="D1" s="250" t="s">
        <v>581</v>
      </c>
      <c r="E1" s="250"/>
      <c r="F1" s="250" t="s">
        <v>582</v>
      </c>
      <c r="G1" s="250"/>
    </row>
    <row r="2" spans="1:7" ht="15.75" thickBot="1" x14ac:dyDescent="0.25">
      <c r="A2" s="135" t="s">
        <v>583</v>
      </c>
      <c r="B2" s="136" t="s">
        <v>584</v>
      </c>
      <c r="C2" s="136" t="s">
        <v>585</v>
      </c>
      <c r="D2" s="136" t="s">
        <v>586</v>
      </c>
      <c r="E2" s="137" t="s">
        <v>587</v>
      </c>
      <c r="F2" s="138" t="s">
        <v>586</v>
      </c>
      <c r="G2" s="136" t="s">
        <v>587</v>
      </c>
    </row>
    <row r="3" spans="1:7" x14ac:dyDescent="0.2">
      <c r="A3" s="139" t="s">
        <v>588</v>
      </c>
      <c r="B3" s="140">
        <v>1</v>
      </c>
      <c r="C3" s="141">
        <v>302</v>
      </c>
      <c r="D3" s="140" t="s">
        <v>589</v>
      </c>
      <c r="E3" s="139">
        <v>12</v>
      </c>
      <c r="F3" s="142" t="s">
        <v>590</v>
      </c>
      <c r="G3" s="143">
        <v>9</v>
      </c>
    </row>
    <row r="4" spans="1:7" x14ac:dyDescent="0.2">
      <c r="A4" s="139" t="s">
        <v>591</v>
      </c>
      <c r="B4" s="144">
        <v>303</v>
      </c>
      <c r="C4" s="144">
        <v>355</v>
      </c>
      <c r="D4" s="139" t="s">
        <v>592</v>
      </c>
      <c r="E4" s="139">
        <v>9</v>
      </c>
      <c r="F4" s="145" t="s">
        <v>593</v>
      </c>
      <c r="G4" s="146">
        <v>9</v>
      </c>
    </row>
    <row r="5" spans="1:7" x14ac:dyDescent="0.2">
      <c r="A5" s="139" t="s">
        <v>594</v>
      </c>
      <c r="B5" s="144">
        <v>356</v>
      </c>
      <c r="C5" s="144">
        <v>400</v>
      </c>
      <c r="D5" s="139" t="s">
        <v>595</v>
      </c>
      <c r="E5" s="139">
        <v>6</v>
      </c>
      <c r="F5" s="145"/>
      <c r="G5" s="146"/>
    </row>
    <row r="6" spans="1:7" x14ac:dyDescent="0.2">
      <c r="A6" s="139" t="s">
        <v>596</v>
      </c>
      <c r="B6" s="144">
        <v>401</v>
      </c>
      <c r="C6" s="139">
        <v>500</v>
      </c>
      <c r="D6" s="139" t="s">
        <v>590</v>
      </c>
      <c r="E6" s="139">
        <v>4</v>
      </c>
      <c r="F6" s="145" t="s">
        <v>597</v>
      </c>
      <c r="G6" s="146">
        <v>4</v>
      </c>
    </row>
    <row r="7" spans="1:7" x14ac:dyDescent="0.2">
      <c r="A7" s="145"/>
      <c r="B7" s="142"/>
      <c r="C7" s="142"/>
      <c r="D7" s="142"/>
      <c r="E7" s="142"/>
      <c r="F7" s="142"/>
      <c r="G7" s="146"/>
    </row>
    <row r="8" spans="1:7" ht="15.75" thickBot="1" x14ac:dyDescent="0.25">
      <c r="A8" s="158">
        <f>Item!C27</f>
        <v>0</v>
      </c>
      <c r="B8" s="145" t="s">
        <v>598</v>
      </c>
      <c r="C8" s="145"/>
      <c r="D8" s="145"/>
      <c r="E8" s="145"/>
      <c r="F8" s="145"/>
      <c r="G8" s="146"/>
    </row>
    <row r="9" spans="1:7" ht="15.75" customHeight="1" thickBot="1" x14ac:dyDescent="0.25">
      <c r="A9" s="145">
        <f>IF(A8=3,9687.4063,30493.891)</f>
        <v>30493.891</v>
      </c>
      <c r="B9" s="145" t="s">
        <v>598</v>
      </c>
      <c r="C9" s="247" t="s">
        <v>599</v>
      </c>
      <c r="D9" s="247"/>
      <c r="E9" s="136" t="s">
        <v>600</v>
      </c>
      <c r="F9" s="246" t="s">
        <v>601</v>
      </c>
      <c r="G9" s="146"/>
    </row>
    <row r="10" spans="1:7" x14ac:dyDescent="0.2">
      <c r="A10" s="148">
        <f>SQRT((((A12*A13)*4)/3.141593)+A9)</f>
        <v>174.62500107372941</v>
      </c>
      <c r="B10" s="145" t="s">
        <v>602</v>
      </c>
      <c r="C10" s="140">
        <v>0</v>
      </c>
      <c r="D10" s="140">
        <v>330</v>
      </c>
      <c r="E10" s="140">
        <v>4</v>
      </c>
      <c r="F10" s="246"/>
      <c r="G10" s="146"/>
    </row>
    <row r="11" spans="1:7" x14ac:dyDescent="0.2">
      <c r="A11" s="147">
        <f>Item!C24</f>
        <v>0</v>
      </c>
      <c r="B11" s="145" t="s">
        <v>603</v>
      </c>
      <c r="C11" s="139">
        <v>331</v>
      </c>
      <c r="D11" s="149">
        <v>457</v>
      </c>
      <c r="E11" s="139">
        <v>3</v>
      </c>
      <c r="F11" s="246"/>
      <c r="G11" s="146"/>
    </row>
    <row r="12" spans="1:7" x14ac:dyDescent="0.2">
      <c r="A12" s="147">
        <f>Item!G53</f>
        <v>0</v>
      </c>
      <c r="B12" s="145" t="s">
        <v>604</v>
      </c>
      <c r="C12" s="149">
        <v>458</v>
      </c>
      <c r="D12" s="149">
        <v>680</v>
      </c>
      <c r="E12" s="139">
        <v>2</v>
      </c>
      <c r="F12" s="246"/>
      <c r="G12" s="146"/>
    </row>
    <row r="13" spans="1:7" x14ac:dyDescent="0.2">
      <c r="A13" s="158">
        <f>Item!C40</f>
        <v>0</v>
      </c>
      <c r="B13" s="145" t="s">
        <v>605</v>
      </c>
      <c r="C13" s="149">
        <v>681</v>
      </c>
      <c r="D13" s="150">
        <v>800</v>
      </c>
      <c r="E13" s="150">
        <v>1</v>
      </c>
      <c r="F13" s="151"/>
      <c r="G13" s="146"/>
    </row>
    <row r="14" spans="1:7" x14ac:dyDescent="0.2">
      <c r="A14" s="145"/>
      <c r="B14" s="145"/>
      <c r="C14" s="142"/>
      <c r="D14" s="142"/>
      <c r="E14" s="143"/>
      <c r="F14" s="145"/>
      <c r="G14" s="146"/>
    </row>
    <row r="15" spans="1:7" x14ac:dyDescent="0.2">
      <c r="A15" s="133" t="s">
        <v>606</v>
      </c>
      <c r="B15" s="133" t="s">
        <v>607</v>
      </c>
      <c r="C15" s="133" t="s">
        <v>608</v>
      </c>
      <c r="D15" s="145"/>
      <c r="E15" s="145"/>
      <c r="F15" s="145"/>
      <c r="G15" s="146"/>
    </row>
    <row r="16" spans="1:7" ht="15" customHeight="1" x14ac:dyDescent="0.2">
      <c r="A16" s="152" t="str">
        <f>IF(A10&lt;=302,"12",IF(A10&lt;=355,"9", IF(A10&lt;=400,"6",IF(A10&lt;=500,"4",0))))</f>
        <v>12</v>
      </c>
      <c r="B16" s="152" t="str">
        <f>IF(A11&lt;331,"4",IF(A11&lt;458,"3", IF(A11&lt;681,"2",IF(A11&lt;801,"1",0))))</f>
        <v>4</v>
      </c>
      <c r="C16" s="153">
        <f>A16*B16</f>
        <v>48</v>
      </c>
      <c r="D16" s="145"/>
      <c r="E16" s="248" t="s">
        <v>609</v>
      </c>
      <c r="F16" s="145"/>
      <c r="G16" s="146"/>
    </row>
    <row r="17" spans="1:7" x14ac:dyDescent="0.2">
      <c r="A17" s="145"/>
      <c r="B17" s="154"/>
      <c r="C17" s="154"/>
      <c r="D17" s="145"/>
      <c r="E17" s="251"/>
      <c r="F17" s="145"/>
      <c r="G17" s="146"/>
    </row>
    <row r="18" spans="1:7" x14ac:dyDescent="0.2">
      <c r="A18" s="145"/>
      <c r="B18" s="154"/>
      <c r="C18" s="154"/>
      <c r="D18" s="145"/>
      <c r="E18" s="251"/>
      <c r="F18" s="145"/>
      <c r="G18" s="146"/>
    </row>
    <row r="19" spans="1:7" ht="15.75" thickBot="1" x14ac:dyDescent="0.25">
      <c r="A19" s="132" t="s">
        <v>610</v>
      </c>
      <c r="B19" s="145"/>
      <c r="C19" s="145"/>
      <c r="D19" s="145"/>
      <c r="E19" s="145"/>
      <c r="F19" s="145"/>
      <c r="G19" s="146"/>
    </row>
    <row r="20" spans="1:7" ht="15.75" customHeight="1" thickBot="1" x14ac:dyDescent="0.25">
      <c r="A20" s="155" t="s">
        <v>584</v>
      </c>
      <c r="B20" s="155" t="s">
        <v>585</v>
      </c>
      <c r="C20" s="155" t="s">
        <v>586</v>
      </c>
      <c r="D20" s="155" t="s">
        <v>587</v>
      </c>
      <c r="E20" s="145"/>
      <c r="F20" s="246" t="s">
        <v>611</v>
      </c>
      <c r="G20" s="146"/>
    </row>
    <row r="21" spans="1:7" x14ac:dyDescent="0.2">
      <c r="A21" s="140">
        <v>0</v>
      </c>
      <c r="B21" s="140">
        <v>250</v>
      </c>
      <c r="C21" s="140" t="s">
        <v>590</v>
      </c>
      <c r="D21" s="140">
        <v>16</v>
      </c>
      <c r="E21" s="145"/>
      <c r="F21" s="246"/>
      <c r="G21" s="146"/>
    </row>
    <row r="22" spans="1:7" x14ac:dyDescent="0.2">
      <c r="A22" s="140">
        <v>251</v>
      </c>
      <c r="B22" s="140">
        <v>276</v>
      </c>
      <c r="C22" s="140" t="s">
        <v>592</v>
      </c>
      <c r="D22" s="140">
        <v>16</v>
      </c>
      <c r="E22" s="145"/>
      <c r="F22" s="246"/>
      <c r="G22" s="146"/>
    </row>
    <row r="23" spans="1:7" x14ac:dyDescent="0.2">
      <c r="A23" s="139">
        <v>277</v>
      </c>
      <c r="B23" s="139">
        <v>300</v>
      </c>
      <c r="C23" s="139" t="s">
        <v>589</v>
      </c>
      <c r="D23" s="139">
        <v>12</v>
      </c>
      <c r="E23" s="145"/>
      <c r="F23" s="246"/>
      <c r="G23" s="146"/>
    </row>
    <row r="24" spans="1:7" x14ac:dyDescent="0.2">
      <c r="A24" s="139">
        <v>301</v>
      </c>
      <c r="B24" s="139">
        <v>329</v>
      </c>
      <c r="C24" s="139" t="s">
        <v>612</v>
      </c>
      <c r="D24" s="139">
        <v>9</v>
      </c>
      <c r="E24" s="145"/>
      <c r="F24" s="145"/>
      <c r="G24" s="146"/>
    </row>
    <row r="25" spans="1:7" x14ac:dyDescent="0.2">
      <c r="A25" s="139">
        <v>330</v>
      </c>
      <c r="B25" s="139">
        <v>368</v>
      </c>
      <c r="C25" s="139" t="s">
        <v>592</v>
      </c>
      <c r="D25" s="139">
        <v>9</v>
      </c>
      <c r="E25" s="145"/>
      <c r="F25" s="145"/>
      <c r="G25" s="146"/>
    </row>
    <row r="26" spans="1:7" x14ac:dyDescent="0.2">
      <c r="A26" s="139">
        <v>369</v>
      </c>
      <c r="B26" s="139">
        <v>387</v>
      </c>
      <c r="C26" s="139" t="s">
        <v>595</v>
      </c>
      <c r="D26" s="139">
        <v>6</v>
      </c>
      <c r="E26" s="145"/>
      <c r="F26" s="145"/>
      <c r="G26" s="146"/>
    </row>
    <row r="27" spans="1:7" x14ac:dyDescent="0.2">
      <c r="A27" s="150">
        <v>388</v>
      </c>
      <c r="B27" s="150">
        <v>403</v>
      </c>
      <c r="C27" s="150" t="s">
        <v>589</v>
      </c>
      <c r="D27" s="150">
        <v>6</v>
      </c>
      <c r="E27" s="151"/>
      <c r="F27" s="145"/>
      <c r="G27" s="146"/>
    </row>
    <row r="28" spans="1:7" x14ac:dyDescent="0.2">
      <c r="A28" s="150">
        <v>404</v>
      </c>
      <c r="B28" s="150">
        <v>503</v>
      </c>
      <c r="C28" s="150" t="s">
        <v>590</v>
      </c>
      <c r="D28" s="150">
        <v>4</v>
      </c>
      <c r="E28" s="151"/>
      <c r="F28" s="145"/>
      <c r="G28" s="146"/>
    </row>
    <row r="29" spans="1:7" x14ac:dyDescent="0.2">
      <c r="A29" s="150">
        <v>504</v>
      </c>
      <c r="B29" s="150">
        <v>550</v>
      </c>
      <c r="C29" s="150" t="s">
        <v>592</v>
      </c>
      <c r="D29" s="150">
        <v>4</v>
      </c>
      <c r="E29" s="151"/>
      <c r="F29" s="145"/>
      <c r="G29" s="146"/>
    </row>
    <row r="30" spans="1:7" ht="15.75" thickBot="1" x14ac:dyDescent="0.25">
      <c r="A30" s="145"/>
      <c r="B30" s="145"/>
      <c r="C30" s="145"/>
      <c r="D30" s="145"/>
      <c r="E30" s="145"/>
      <c r="F30" s="151"/>
      <c r="G30" s="146"/>
    </row>
    <row r="31" spans="1:7" ht="15.75" thickBot="1" x14ac:dyDescent="0.25">
      <c r="A31" s="158">
        <f>Item!C27</f>
        <v>0</v>
      </c>
      <c r="B31" s="145" t="s">
        <v>613</v>
      </c>
      <c r="C31" s="247" t="s">
        <v>599</v>
      </c>
      <c r="D31" s="247"/>
      <c r="E31" s="136" t="s">
        <v>600</v>
      </c>
      <c r="F31" s="151"/>
      <c r="G31" s="146"/>
    </row>
    <row r="32" spans="1:7" x14ac:dyDescent="0.2">
      <c r="A32" s="145">
        <f>IF(A31=3,9687.4063,30493.891)</f>
        <v>30493.891</v>
      </c>
      <c r="B32" s="145" t="s">
        <v>598</v>
      </c>
      <c r="C32" s="156">
        <v>0</v>
      </c>
      <c r="D32" s="156">
        <v>261</v>
      </c>
      <c r="E32" s="156">
        <v>5</v>
      </c>
      <c r="F32" s="151"/>
      <c r="G32" s="146"/>
    </row>
    <row r="33" spans="1:7" x14ac:dyDescent="0.2">
      <c r="A33" s="148">
        <f>SQRT((((A35*A36)*4)/3.141593)+A32)</f>
        <v>174.62500107372941</v>
      </c>
      <c r="B33" s="145" t="s">
        <v>602</v>
      </c>
      <c r="C33" s="149">
        <v>262</v>
      </c>
      <c r="D33" s="149">
        <v>330</v>
      </c>
      <c r="E33" s="149">
        <v>4</v>
      </c>
      <c r="F33" s="151"/>
      <c r="G33" s="146"/>
    </row>
    <row r="34" spans="1:7" x14ac:dyDescent="0.2">
      <c r="A34" s="147">
        <f>Item!C24</f>
        <v>0</v>
      </c>
      <c r="B34" s="145" t="s">
        <v>603</v>
      </c>
      <c r="C34" s="139">
        <v>331</v>
      </c>
      <c r="D34" s="139">
        <v>460</v>
      </c>
      <c r="E34" s="139">
        <v>3</v>
      </c>
      <c r="F34" s="151"/>
      <c r="G34" s="146"/>
    </row>
    <row r="35" spans="1:7" x14ac:dyDescent="0.2">
      <c r="A35" s="147">
        <f>Item!G53</f>
        <v>0</v>
      </c>
      <c r="B35" s="145" t="s">
        <v>604</v>
      </c>
      <c r="C35" s="139">
        <v>461</v>
      </c>
      <c r="D35" s="139">
        <v>690</v>
      </c>
      <c r="E35" s="139">
        <v>2</v>
      </c>
      <c r="F35" s="145"/>
      <c r="G35" s="143"/>
    </row>
    <row r="36" spans="1:7" x14ac:dyDescent="0.2">
      <c r="A36" s="158">
        <f>Item!C40</f>
        <v>0</v>
      </c>
      <c r="B36" s="145" t="s">
        <v>605</v>
      </c>
      <c r="C36" s="139">
        <v>691</v>
      </c>
      <c r="D36" s="150">
        <v>800</v>
      </c>
      <c r="E36" s="150">
        <v>1</v>
      </c>
      <c r="F36" s="145"/>
      <c r="G36" s="146"/>
    </row>
    <row r="37" spans="1:7" x14ac:dyDescent="0.2">
      <c r="A37" s="145"/>
      <c r="B37" s="145"/>
      <c r="C37" s="145"/>
      <c r="D37" s="145"/>
      <c r="E37" s="145"/>
      <c r="F37" s="145"/>
      <c r="G37" s="146"/>
    </row>
    <row r="38" spans="1:7" x14ac:dyDescent="0.2">
      <c r="A38" s="133" t="s">
        <v>606</v>
      </c>
      <c r="B38" s="133" t="s">
        <v>607</v>
      </c>
      <c r="C38" s="133" t="s">
        <v>608</v>
      </c>
      <c r="D38" s="145"/>
      <c r="E38" s="145"/>
      <c r="F38" s="145"/>
      <c r="G38" s="146"/>
    </row>
    <row r="39" spans="1:7" x14ac:dyDescent="0.2">
      <c r="A39" s="152" t="str">
        <f>IF(A33&lt;276.0001,"16",IF(A33&lt;300.0001,"12",IF(A33&lt;329.0001,"9",IF(A33&lt;368.0001,"9",IF(A33&lt;387.0001,"6",IF(A33&lt;403.0001,"6",IF(A33&lt;550.0001,"4",0)))))))</f>
        <v>16</v>
      </c>
      <c r="B39" s="152" t="str">
        <f>IF(A34&lt;262,"5",IF(A34&lt;331,"4",IF(A34&lt;461,"3",IF(A34&lt;691,"2",IF(A34&lt;801,"1",0)))))</f>
        <v>5</v>
      </c>
      <c r="C39" s="153">
        <f>A39*B39</f>
        <v>80</v>
      </c>
      <c r="D39" s="145"/>
      <c r="E39" s="248" t="s">
        <v>609</v>
      </c>
    </row>
    <row r="40" spans="1:7" x14ac:dyDescent="0.2">
      <c r="E40" s="249"/>
    </row>
    <row r="41" spans="1:7" x14ac:dyDescent="0.2">
      <c r="E41" s="249"/>
    </row>
  </sheetData>
  <mergeCells count="8">
    <mergeCell ref="F20:F23"/>
    <mergeCell ref="C31:D31"/>
    <mergeCell ref="E39:E41"/>
    <mergeCell ref="D1:E1"/>
    <mergeCell ref="F1:G1"/>
    <mergeCell ref="C9:D9"/>
    <mergeCell ref="F9:F12"/>
    <mergeCell ref="E16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Item</vt:lpstr>
      <vt:lpstr>MO</vt:lpstr>
      <vt:lpstr>Laser MO</vt:lpstr>
      <vt:lpstr>Sub MO</vt:lpstr>
      <vt:lpstr>Info Tab</vt:lpstr>
      <vt:lpstr>INK COVERAGE WORKSHEET</vt:lpstr>
      <vt:lpstr>Ink Coverage - MCP</vt:lpstr>
      <vt:lpstr>coverages</vt:lpstr>
      <vt:lpstr>Rollstock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2013-04-18T21:04:52Z</cp:lastPrinted>
  <dcterms:created xsi:type="dcterms:W3CDTF">2005-04-04T17:49:13Z</dcterms:created>
  <dcterms:modified xsi:type="dcterms:W3CDTF">2017-06-13T13:39:45Z</dcterms:modified>
</cp:coreProperties>
</file>