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lse\OneDrive\Documents\classwork\Crowdfunding Analysis\"/>
    </mc:Choice>
  </mc:AlternateContent>
  <xr:revisionPtr revIDLastSave="0" documentId="13_ncr:1_{778256AA-739A-415E-820D-052C7512924E}" xr6:coauthVersionLast="47" xr6:coauthVersionMax="47" xr10:uidLastSave="{00000000-0000-0000-0000-000000000000}"/>
  <bookViews>
    <workbookView xWindow="-108" yWindow="-108" windowWidth="23256" windowHeight="12576" tabRatio="900" xr2:uid="{00000000-000D-0000-FFFF-FFFF00000000}"/>
  </bookViews>
  <sheets>
    <sheet name="Kickstarter" sheetId="1" r:id="rId1"/>
    <sheet name="Theater Outcomes by Launch Date" sheetId="4" r:id="rId2"/>
    <sheet name="Outcomes Based on Goals" sheetId="11" r:id="rId3"/>
    <sheet name="Category Statistics" sheetId="2" r:id="rId4"/>
    <sheet name="Subcategory Statistics" sheetId="3" r:id="rId5"/>
    <sheet name="Edinburg Plays" sheetId="5" r:id="rId6"/>
  </sheets>
  <definedNames>
    <definedName name="_xlnm._FilterDatabase" localSheetId="0" hidden="1">Kickstarter!$A$1:$U$4115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11" l="1"/>
  <c r="E4" i="11" s="1"/>
  <c r="C4" i="11"/>
  <c r="D4" i="11"/>
  <c r="B5" i="11"/>
  <c r="E5" i="11" s="1"/>
  <c r="C5" i="11"/>
  <c r="D5" i="11"/>
  <c r="B6" i="11"/>
  <c r="E6" i="11" s="1"/>
  <c r="C6" i="11"/>
  <c r="D6" i="11"/>
  <c r="B7" i="11"/>
  <c r="E7" i="11" s="1"/>
  <c r="C7" i="11"/>
  <c r="D7" i="11"/>
  <c r="B8" i="11"/>
  <c r="E8" i="11" s="1"/>
  <c r="C8" i="11"/>
  <c r="D8" i="11"/>
  <c r="B9" i="11"/>
  <c r="E9" i="11" s="1"/>
  <c r="C9" i="11"/>
  <c r="D9" i="11"/>
  <c r="B10" i="11"/>
  <c r="E10" i="11" s="1"/>
  <c r="C10" i="11"/>
  <c r="D10" i="11"/>
  <c r="B11" i="11"/>
  <c r="E11" i="11" s="1"/>
  <c r="C11" i="11"/>
  <c r="D11" i="11"/>
  <c r="B12" i="11"/>
  <c r="E12" i="11" s="1"/>
  <c r="C12" i="11"/>
  <c r="D12" i="11"/>
  <c r="D3" i="11"/>
  <c r="C3" i="11"/>
  <c r="B3" i="11"/>
  <c r="D13" i="11"/>
  <c r="C13" i="11"/>
  <c r="B13" i="11"/>
  <c r="D2" i="11"/>
  <c r="C2" i="11"/>
  <c r="B2" i="11"/>
  <c r="C3" i="5"/>
  <c r="C4" i="5"/>
  <c r="C5" i="5"/>
  <c r="C6" i="5"/>
  <c r="C2" i="5"/>
  <c r="B2" i="5"/>
  <c r="B3" i="5"/>
  <c r="B4" i="5"/>
  <c r="B5" i="5"/>
  <c r="B6" i="5"/>
  <c r="P53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E2" i="11" l="1"/>
  <c r="E13" i="11"/>
  <c r="F13" i="11" s="1"/>
  <c r="H2" i="11"/>
  <c r="H10" i="11"/>
  <c r="G6" i="11"/>
  <c r="G2" i="11"/>
  <c r="F2" i="11"/>
  <c r="F9" i="11"/>
  <c r="H5" i="11"/>
  <c r="G12" i="11"/>
  <c r="F8" i="11"/>
  <c r="G4" i="11"/>
  <c r="H13" i="11"/>
  <c r="H11" i="11"/>
  <c r="H7" i="11"/>
  <c r="E3" i="11"/>
  <c r="H3" i="11" s="1"/>
  <c r="F6" i="11"/>
  <c r="G13" i="11" l="1"/>
  <c r="F10" i="11"/>
  <c r="G10" i="11"/>
  <c r="H6" i="11"/>
  <c r="G8" i="11"/>
  <c r="F12" i="11"/>
  <c r="H12" i="11"/>
  <c r="H4" i="11"/>
  <c r="G9" i="11"/>
  <c r="F4" i="11"/>
  <c r="F5" i="11"/>
  <c r="G5" i="11"/>
  <c r="G3" i="11"/>
  <c r="F11" i="11"/>
  <c r="H8" i="11"/>
  <c r="F3" i="11"/>
  <c r="H9" i="11"/>
  <c r="G7" i="11"/>
  <c r="F7" i="11"/>
  <c r="G11" i="11"/>
</calcChain>
</file>

<file path=xl/sharedStrings.xml><?xml version="1.0" encoding="utf-8"?>
<sst xmlns="http://schemas.openxmlformats.org/spreadsheetml/2006/main" count="33008" uniqueCount="8403">
  <si>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</si>
  <si>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</si>
  <si>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</si>
  <si>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</si>
  <si>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</si>
  <si>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</si>
  <si>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</si>
  <si>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</si>
  <si>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</si>
  <si>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</si>
  <si>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</si>
  <si>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</si>
  <si>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</si>
  <si>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</si>
  <si>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</si>
  <si>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</si>
  <si>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</si>
  <si>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</si>
  <si>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</si>
  <si>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</si>
  <si>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</si>
  <si>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</si>
  <si>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</si>
  <si>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</si>
  <si>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</si>
  <si>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</si>
  <si>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</si>
  <si>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</si>
  <si>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</si>
  <si>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</si>
  <si>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</si>
  <si>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</si>
  <si>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</si>
  <si>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</si>
  <si>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</si>
  <si>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</si>
  <si>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</si>
  <si>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</si>
  <si>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</si>
  <si>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</si>
  <si>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</si>
  <si>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</si>
  <si>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</si>
  <si>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</si>
  <si>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</si>
  <si>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</si>
  <si>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</si>
  <si>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</si>
  <si>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</si>
  <si>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</si>
  <si>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</si>
  <si>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</si>
  <si>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</si>
  <si>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</si>
  <si>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</si>
  <si>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</si>
  <si>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</si>
  <si>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</si>
  <si>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</si>
  <si>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</si>
  <si>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</si>
  <si>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</si>
  <si>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</si>
  <si>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</si>
  <si>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</si>
  <si>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</si>
  <si>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</si>
  <si>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</si>
  <si>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</si>
  <si>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</si>
  <si>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</si>
  <si>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</si>
  <si>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</si>
  <si>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</si>
  <si>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</si>
  <si>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</si>
  <si>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</si>
  <si>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</si>
  <si>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</si>
  <si>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</si>
  <si>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</si>
  <si>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</si>
  <si>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</si>
  <si>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</si>
  <si>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</si>
  <si>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</si>
  <si>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</si>
  <si>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</si>
  <si>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</si>
  <si>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</si>
  <si>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</si>
  <si>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</si>
  <si>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</si>
  <si>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</si>
  <si>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</si>
  <si>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</si>
  <si>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</si>
  <si>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</si>
  <si>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</si>
  <si>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</si>
  <si>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</si>
  <si>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</si>
  <si>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</si>
  <si>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</si>
  <si>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</si>
  <si>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</si>
  <si>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</si>
  <si>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</si>
  <si>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</si>
  <si>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</si>
  <si>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</si>
  <si>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</si>
  <si>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</si>
  <si>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</si>
  <si>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</si>
  <si>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</si>
  <si>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</si>
  <si>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</si>
  <si>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</si>
  <si>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</si>
  <si>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</si>
  <si>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</si>
  <si>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</si>
  <si>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</si>
  <si>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</si>
  <si>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</si>
  <si>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</si>
  <si>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</si>
  <si>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</si>
  <si>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</si>
  <si>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</si>
  <si>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</si>
  <si>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</si>
  <si>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</si>
  <si>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</si>
  <si>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</si>
  <si>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</si>
  <si>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</si>
  <si>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</si>
  <si>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</si>
  <si>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</si>
  <si>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</si>
  <si>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</si>
  <si>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</si>
  <si>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</si>
  <si>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</si>
  <si>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</si>
  <si>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</si>
  <si>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</si>
  <si>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</si>
  <si>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</si>
  <si>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</si>
  <si>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</si>
  <si>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</si>
  <si>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</si>
  <si>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</si>
  <si>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</si>
  <si>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</si>
  <si>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</si>
  <si>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</si>
  <si>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</si>
  <si>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</si>
  <si>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</si>
  <si>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</si>
  <si>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</si>
  <si>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</si>
  <si>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</si>
  <si>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</si>
  <si>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</si>
  <si>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</si>
  <si>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</si>
  <si>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</si>
  <si>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</si>
  <si>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</si>
  <si>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</si>
  <si>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</si>
  <si>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</si>
  <si>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</si>
  <si>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</si>
  <si>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</si>
  <si>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</si>
  <si>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</si>
  <si>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</si>
  <si>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</si>
  <si>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</si>
  <si>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</si>
  <si>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</si>
  <si>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</si>
  <si>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</si>
  <si>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</si>
  <si>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</si>
  <si>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</si>
  <si>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</si>
  <si>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</si>
  <si>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</si>
  <si>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</si>
  <si>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</si>
  <si>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</si>
  <si>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</si>
  <si>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</si>
  <si>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</si>
  <si>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</si>
  <si>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</si>
  <si>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</si>
  <si>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</si>
  <si>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</si>
  <si>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</si>
  <si>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</si>
  <si>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</si>
  <si>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</si>
  <si>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</si>
  <si>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</si>
  <si>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</si>
  <si>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</si>
  <si>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</si>
  <si>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</si>
  <si>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</si>
  <si>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</si>
  <si>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</si>
  <si>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</si>
  <si>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</si>
  <si>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</si>
  <si>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</si>
  <si>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</si>
  <si>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</si>
  <si>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</si>
  <si>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</si>
  <si>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</si>
  <si>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</si>
  <si>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</si>
  <si>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</si>
  <si>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</si>
  <si>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</si>
  <si>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</si>
  <si>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</si>
  <si>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</si>
  <si>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</si>
  <si>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</si>
  <si>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</si>
  <si>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</si>
  <si>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</si>
  <si>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</si>
  <si>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</si>
  <si>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</si>
  <si>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</si>
  <si>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</si>
  <si>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</si>
  <si>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</si>
  <si>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</si>
  <si>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</si>
  <si>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</si>
  <si>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</si>
  <si>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</si>
  <si>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</si>
  <si>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</si>
  <si>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</si>
  <si>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</si>
  <si>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</si>
  <si>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</si>
  <si>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</si>
  <si>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</si>
  <si>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</si>
  <si>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</si>
  <si>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</si>
  <si>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</si>
  <si>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</si>
  <si>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</si>
  <si>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</si>
  <si>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</si>
  <si>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</si>
  <si>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</si>
  <si>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</si>
  <si>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</si>
  <si>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</si>
  <si>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</si>
  <si>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</si>
  <si>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</si>
  <si>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</si>
  <si>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</si>
  <si>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</si>
  <si>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</si>
  <si>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</si>
  <si>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</si>
  <si>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</si>
  <si>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</si>
  <si>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</si>
  <si>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</si>
  <si>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</si>
  <si>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</si>
  <si>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</si>
  <si>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</si>
  <si>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</si>
  <si>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</si>
  <si>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</si>
  <si>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</si>
  <si>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</si>
  <si>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</si>
  <si>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</si>
  <si>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</si>
  <si>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</si>
  <si>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</si>
  <si>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</si>
  <si>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</si>
  <si>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</si>
  <si>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</si>
  <si>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</si>
  <si>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</si>
  <si>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</si>
  <si>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</si>
  <si>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</si>
  <si>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</si>
  <si>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</si>
  <si>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</si>
  <si>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</si>
  <si>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</si>
  <si>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</si>
  <si>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</si>
  <si>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</si>
  <si>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</si>
  <si>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</si>
  <si>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</si>
  <si>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</si>
  <si>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</si>
  <si>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</si>
  <si>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</si>
  <si>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</si>
  <si>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</si>
  <si>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</si>
  <si>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</si>
  <si>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</si>
  <si>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</si>
  <si>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</si>
  <si>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</si>
  <si>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</si>
  <si>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</si>
  <si>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</si>
  <si>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</si>
  <si>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</si>
  <si>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</si>
  <si>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</si>
  <si>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</si>
  <si>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</si>
  <si>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</si>
  <si>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</si>
  <si>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</si>
  <si>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</si>
  <si>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</si>
  <si>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</si>
  <si>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</si>
  <si>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</si>
  <si>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</si>
  <si>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</si>
  <si>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</si>
  <si>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</si>
  <si>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</si>
  <si>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</si>
  <si>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</si>
  <si>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</si>
  <si>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</si>
  <si>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</si>
  <si>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</si>
  <si>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</si>
  <si>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</si>
  <si>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</si>
  <si>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</si>
  <si>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</si>
  <si>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</si>
  <si>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</si>
  <si>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</si>
  <si>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</si>
  <si>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</si>
  <si>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</si>
  <si>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</si>
  <si>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</si>
  <si>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</si>
  <si>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</si>
  <si>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</si>
  <si>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</si>
  <si>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</si>
  <si>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</si>
  <si>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</si>
  <si>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</si>
  <si>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</si>
  <si>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</si>
  <si>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</si>
  <si>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</si>
  <si>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</si>
  <si>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</si>
  <si>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</si>
  <si>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</si>
  <si>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</si>
  <si>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</si>
  <si>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</si>
  <si>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</si>
  <si>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</si>
  <si>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</si>
  <si>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</si>
  <si>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</si>
  <si>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</si>
  <si>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</si>
  <si>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</si>
  <si>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</si>
  <si>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</si>
  <si>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</si>
  <si>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</si>
  <si>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</si>
  <si>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</si>
  <si>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</si>
  <si>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</si>
  <si>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</si>
  <si>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</si>
  <si>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</si>
  <si>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</si>
  <si>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</si>
  <si>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</si>
  <si>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</si>
  <si>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</si>
  <si>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</si>
  <si>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</si>
  <si>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</si>
  <si>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</si>
  <si>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</si>
  <si>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</si>
  <si>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</si>
  <si>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</si>
  <si>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</si>
  <si>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</si>
  <si>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</si>
  <si>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</si>
  <si>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</si>
  <si>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</si>
  <si>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</si>
  <si>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</si>
  <si>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</si>
  <si>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</si>
  <si>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</si>
  <si>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</si>
  <si>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</si>
  <si>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</si>
  <si>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</si>
  <si>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</si>
  <si>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</si>
  <si>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</si>
  <si>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</si>
  <si>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</si>
  <si>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</si>
  <si>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</si>
  <si>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</si>
  <si>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</si>
  <si>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</si>
  <si>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</si>
  <si>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</si>
  <si>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</si>
  <si>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</si>
  <si>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</si>
  <si>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</si>
  <si>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</si>
  <si>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</si>
  <si>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</si>
  <si>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</si>
  <si>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</si>
  <si>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</si>
  <si>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</si>
  <si>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</si>
  <si>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</si>
  <si>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</si>
  <si>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</si>
  <si>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</si>
  <si>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</si>
  <si>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</si>
  <si>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</si>
  <si>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</si>
  <si>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</si>
  <si>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</si>
  <si>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</si>
  <si>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</si>
  <si>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</si>
  <si>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</si>
  <si>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</si>
  <si>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</si>
  <si>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</si>
  <si>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</si>
  <si>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</si>
  <si>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</si>
  <si>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</si>
  <si>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</si>
  <si>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</si>
  <si>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</si>
  <si>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</si>
  <si>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</si>
  <si>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</si>
  <si>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</si>
  <si>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</si>
  <si>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</si>
  <si>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</si>
  <si>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</si>
  <si>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</si>
  <si>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</si>
  <si>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</si>
  <si>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</si>
  <si>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</si>
  <si>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</si>
  <si>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</si>
  <si>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</si>
  <si>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</si>
  <si>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</si>
  <si>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</si>
  <si>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</si>
  <si>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</si>
  <si>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</si>
  <si>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</si>
  <si>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</si>
  <si>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</si>
  <si>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</si>
  <si>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</si>
  <si>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</si>
  <si>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</si>
  <si>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</si>
  <si>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</si>
  <si>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</si>
  <si>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</si>
  <si>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</si>
  <si>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</si>
  <si>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</si>
  <si>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</si>
  <si>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</si>
  <si>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</si>
  <si>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</si>
  <si>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</si>
  <si>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</si>
  <si>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</si>
  <si>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</si>
  <si>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</si>
  <si>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</si>
  <si>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</si>
  <si>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</si>
  <si>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</si>
  <si>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</si>
  <si>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</si>
  <si>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</si>
  <si>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</si>
  <si>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</si>
  <si>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</si>
  <si>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</si>
  <si>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</si>
  <si>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</si>
  <si>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</si>
  <si>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</si>
  <si>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</si>
  <si>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</si>
  <si>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</si>
  <si>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</si>
  <si>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</si>
  <si>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</si>
  <si>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</si>
  <si>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</si>
  <si>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</si>
  <si>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</si>
  <si>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</si>
  <si>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</si>
  <si>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</si>
  <si>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</si>
  <si>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</si>
  <si>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</si>
  <si>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</si>
  <si>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</si>
  <si>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</si>
  <si>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</si>
  <si>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</si>
  <si>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</si>
  <si>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</si>
  <si>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</si>
  <si>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</si>
  <si>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</si>
  <si>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</si>
  <si>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</si>
  <si>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</si>
  <si>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</si>
  <si>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</si>
  <si>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</si>
  <si>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</si>
  <si>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</si>
  <si>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</si>
  <si>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</si>
  <si>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</si>
  <si>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</si>
  <si>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</si>
  <si>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</si>
  <si>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</si>
  <si>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</si>
  <si>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</si>
  <si>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</si>
  <si>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</si>
  <si>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</si>
  <si>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</si>
  <si>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</si>
  <si>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</si>
  <si>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</si>
  <si>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</si>
  <si>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</si>
  <si>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</si>
  <si>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</si>
  <si>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</si>
  <si>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</si>
  <si>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</si>
  <si>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</si>
  <si>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</si>
  <si>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</si>
  <si>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</si>
  <si>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</si>
  <si>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</si>
  <si>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</si>
  <si>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</si>
  <si>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</si>
  <si>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</si>
  <si>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</si>
  <si>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</si>
  <si>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</si>
  <si>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</si>
  <si>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</si>
  <si>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</si>
  <si>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</si>
  <si>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</si>
  <si>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</si>
  <si>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</si>
  <si>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</si>
  <si>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</si>
  <si>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</si>
  <si>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</si>
  <si>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</si>
  <si>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</si>
  <si>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</si>
  <si>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</si>
  <si>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</si>
  <si>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</si>
  <si>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</si>
  <si>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</si>
  <si>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</si>
  <si>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</si>
  <si>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</si>
  <si>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</si>
  <si>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</si>
  <si>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</si>
  <si>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</si>
  <si>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</si>
  <si>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</si>
  <si>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</si>
  <si>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</si>
  <si>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</si>
  <si>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</si>
  <si>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</si>
  <si>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</si>
  <si>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</si>
  <si>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</si>
  <si>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</si>
  <si>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</si>
  <si>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</si>
  <si>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</si>
  <si>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</si>
  <si>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</si>
  <si>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</si>
  <si>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</si>
  <si>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</si>
  <si>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</si>
  <si>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</si>
  <si>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</si>
  <si>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</si>
  <si>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</si>
  <si>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</si>
  <si>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</si>
  <si>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</si>
  <si>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</si>
  <si>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</si>
  <si>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</si>
  <si>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</si>
  <si>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</si>
  <si>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</si>
  <si>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</si>
  <si>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</si>
  <si>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</si>
  <si>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</si>
  <si>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</si>
  <si>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</si>
  <si>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</si>
  <si>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</si>
  <si>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</si>
  <si>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</si>
  <si>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</si>
  <si>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</si>
  <si>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</si>
  <si>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</si>
  <si>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</si>
  <si>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</si>
  <si>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</si>
  <si>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</si>
  <si>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</si>
  <si>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</si>
  <si>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</si>
  <si>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</si>
  <si>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</si>
  <si>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</si>
  <si>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</si>
  <si>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</si>
  <si>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</si>
  <si>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</si>
  <si>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</si>
  <si>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</si>
  <si>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</si>
  <si>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</si>
  <si>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</si>
  <si>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</si>
  <si>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</si>
  <si>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</si>
  <si>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</si>
  <si>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</si>
  <si>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</si>
  <si>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</si>
  <si>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</si>
  <si>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</si>
  <si>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</si>
  <si>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</si>
  <si>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</si>
  <si>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</si>
  <si>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</si>
  <si>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</si>
  <si>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</si>
  <si>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</si>
  <si>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</si>
  <si>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</si>
  <si>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</si>
  <si>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</si>
  <si>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</si>
  <si>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</si>
  <si>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</si>
  <si>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</si>
  <si>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</si>
  <si>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</si>
  <si>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</si>
  <si>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</si>
  <si>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</si>
  <si>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</si>
  <si>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</si>
  <si>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</si>
  <si>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</si>
  <si>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</si>
  <si>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</si>
  <si>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</si>
  <si>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</si>
  <si>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</si>
  <si>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</si>
  <si>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</si>
  <si>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</si>
  <si>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</si>
  <si>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</si>
  <si>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</si>
  <si>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</si>
  <si>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</si>
  <si>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</si>
  <si>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</si>
  <si>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</si>
  <si>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</si>
  <si>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</si>
  <si>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</si>
  <si>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</si>
  <si>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</si>
  <si>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</si>
  <si>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</si>
  <si>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</si>
  <si>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</si>
  <si>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</si>
  <si>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</si>
  <si>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</si>
  <si>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</si>
  <si>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</si>
  <si>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</si>
  <si>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</si>
  <si>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</si>
  <si>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</si>
  <si>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</si>
  <si>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</si>
  <si>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</si>
  <si>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</si>
  <si>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</si>
  <si>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</si>
  <si>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</si>
  <si>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</si>
  <si>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</si>
  <si>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</si>
  <si>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</si>
  <si>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</si>
  <si>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</si>
  <si>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</si>
  <si>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</si>
  <si>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</si>
  <si>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</si>
  <si>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</si>
  <si>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</si>
  <si>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</si>
  <si>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</si>
  <si>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</si>
  <si>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</si>
  <si>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</si>
  <si>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</si>
  <si>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</si>
  <si>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</si>
  <si>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</si>
  <si>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</si>
  <si>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</si>
  <si>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</si>
  <si>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</si>
  <si>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</si>
  <si>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</si>
  <si>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</si>
  <si>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</si>
  <si>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</si>
  <si>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</si>
  <si>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</si>
  <si>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</si>
  <si>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</si>
  <si>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</si>
  <si>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</si>
  <si>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</si>
  <si>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</si>
  <si>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</si>
  <si>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</si>
  <si>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</si>
  <si>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</si>
  <si>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</si>
  <si>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</si>
  <si>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</si>
  <si>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</si>
  <si>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</si>
  <si>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</si>
  <si>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</si>
  <si>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</si>
  <si>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</si>
  <si>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</si>
  <si>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</si>
  <si>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</si>
  <si>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</si>
  <si>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</si>
  <si>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</si>
  <si>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</si>
  <si>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</si>
  <si>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</si>
  <si>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</si>
  <si>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</si>
  <si>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</si>
  <si>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</si>
  <si>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</si>
  <si>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</si>
  <si>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</si>
  <si>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</si>
  <si>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</si>
  <si>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</si>
  <si>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</si>
  <si>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</si>
  <si>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</si>
  <si>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</si>
  <si>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</si>
  <si>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</si>
  <si>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</si>
  <si>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</si>
  <si>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</si>
  <si>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</si>
  <si>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</si>
  <si>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</si>
  <si>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</si>
  <si>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</si>
  <si>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</si>
  <si>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</si>
  <si>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</si>
  <si>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</si>
  <si>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</si>
  <si>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</si>
  <si>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</si>
  <si>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</si>
  <si>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</si>
  <si>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</si>
  <si>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</si>
  <si>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</si>
  <si>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</si>
  <si>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</si>
  <si>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</si>
  <si>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</si>
  <si>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</si>
  <si>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</si>
  <si>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</si>
  <si>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</si>
  <si>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</si>
  <si>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</si>
  <si>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</si>
  <si>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</si>
  <si>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</si>
  <si>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</si>
  <si>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</si>
  <si>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</si>
  <si>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</si>
  <si>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</si>
  <si>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</si>
  <si>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</si>
  <si>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</si>
  <si>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</si>
  <si>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</si>
  <si>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</si>
  <si>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</si>
  <si>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</si>
  <si>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</si>
  <si>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</si>
  <si>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</si>
  <si>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</si>
  <si>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</si>
  <si>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</si>
  <si>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</si>
  <si>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</si>
  <si>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</si>
  <si>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</si>
  <si>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</si>
  <si>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</si>
  <si>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</si>
  <si>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</si>
  <si>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</si>
  <si>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</si>
  <si>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</si>
  <si>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</si>
  <si>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</si>
  <si>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</si>
  <si>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</si>
  <si>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</si>
  <si>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</si>
  <si>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</si>
  <si>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</si>
  <si>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</si>
  <si>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</si>
  <si>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</si>
  <si>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</si>
  <si>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</si>
  <si>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</si>
  <si>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</si>
  <si>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</si>
  <si>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</si>
  <si>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</si>
  <si>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</si>
  <si>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</si>
  <si>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</si>
  <si>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</si>
  <si>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</si>
  <si>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</si>
  <si>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</si>
  <si>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</si>
  <si>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</si>
  <si>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</si>
  <si>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</si>
  <si>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</si>
  <si>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</si>
  <si>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</si>
  <si>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</si>
  <si>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</si>
  <si>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</si>
  <si>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</si>
  <si>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</si>
  <si>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</si>
  <si>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</si>
  <si>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</si>
  <si>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</si>
  <si>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</si>
  <si>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</si>
  <si>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</si>
  <si>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</si>
  <si>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</si>
  <si>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</si>
  <si>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</si>
  <si>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</si>
  <si>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</si>
  <si>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</si>
  <si>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</si>
  <si>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</si>
  <si>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</si>
  <si>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</si>
  <si>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</si>
  <si>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</si>
  <si>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</si>
  <si>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</si>
  <si>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</si>
  <si>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</si>
  <si>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</si>
  <si>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</si>
  <si>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</si>
  <si>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</si>
  <si>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</si>
  <si>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</si>
  <si>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</si>
  <si>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</si>
  <si>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</si>
  <si>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</si>
  <si>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</si>
  <si>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</si>
  <si>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</si>
  <si>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</si>
  <si>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</si>
  <si>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</si>
  <si>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</si>
  <si>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</si>
  <si>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</si>
  <si>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</si>
  <si>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</si>
  <si>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</si>
  <si>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</si>
  <si>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</si>
  <si>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</si>
  <si>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</si>
  <si>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</si>
  <si>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</si>
  <si>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</si>
  <si>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</si>
  <si>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</si>
  <si>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</si>
  <si>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</si>
  <si>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</si>
  <si>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</si>
  <si>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</si>
  <si>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</si>
  <si>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</si>
  <si>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</si>
  <si>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</si>
  <si>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</si>
  <si>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</si>
  <si>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</si>
  <si>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</si>
  <si>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</si>
  <si>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</si>
  <si>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</si>
  <si>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</si>
  <si>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</si>
  <si>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</si>
  <si>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</si>
  <si>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</si>
  <si>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</si>
  <si>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</si>
  <si>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</si>
  <si>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</si>
  <si>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</si>
  <si>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</si>
  <si>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</si>
  <si>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</si>
  <si>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</si>
  <si>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</si>
  <si>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</si>
  <si>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</si>
  <si>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</si>
  <si>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</si>
  <si>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</si>
  <si>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</si>
  <si>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</si>
  <si>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</si>
  <si>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</si>
  <si>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</si>
  <si>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</si>
  <si>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</si>
  <si>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</si>
  <si>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</si>
  <si>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</si>
  <si>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</si>
  <si>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</si>
  <si>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</si>
  <si>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</si>
  <si>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</si>
  <si>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</si>
  <si>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</si>
  <si>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</si>
  <si>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</si>
  <si>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</si>
  <si>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</si>
  <si>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</si>
  <si>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</si>
  <si>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</si>
  <si>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</si>
  <si>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</si>
  <si>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</si>
  <si>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</si>
  <si>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</si>
  <si>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</si>
  <si>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</si>
  <si>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</si>
  <si>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</si>
  <si>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</si>
  <si>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</si>
  <si>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</si>
  <si>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</si>
  <si>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</si>
  <si>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</si>
  <si>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</si>
  <si>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</si>
  <si>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</si>
  <si>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</si>
  <si>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</si>
  <si>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</si>
  <si>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</si>
  <si>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</si>
  <si>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</si>
  <si>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</si>
  <si>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</si>
  <si>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</si>
  <si>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</si>
  <si>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</si>
  <si>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</si>
  <si>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</si>
  <si>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</si>
  <si>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</si>
  <si>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</si>
  <si>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</si>
  <si>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</si>
  <si>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</si>
  <si>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</si>
  <si>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</si>
  <si>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</si>
  <si>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</si>
  <si>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</si>
  <si>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</si>
  <si>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</si>
  <si>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</si>
  <si>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</si>
  <si>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</si>
  <si>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</si>
  <si>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</si>
  <si>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</si>
  <si>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</si>
  <si>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</si>
  <si>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</si>
  <si>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</si>
  <si>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</si>
  <si>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</si>
  <si>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</si>
  <si>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</si>
  <si>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</si>
  <si>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</si>
  <si>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</si>
  <si>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</si>
  <si>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</si>
  <si>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</si>
  <si>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</si>
  <si>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</si>
  <si>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</si>
  <si>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</si>
  <si>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</si>
  <si>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</si>
  <si>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</si>
  <si>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</si>
  <si>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</si>
  <si>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</si>
  <si>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</si>
  <si>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</si>
  <si>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</si>
  <si>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</si>
  <si>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</si>
  <si>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</si>
  <si>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</si>
  <si>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</si>
  <si>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</si>
  <si>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</si>
  <si>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</si>
  <si>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</si>
  <si>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</si>
  <si>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</si>
  <si>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</si>
  <si>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</si>
  <si>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</si>
  <si>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</si>
  <si>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</si>
  <si>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</si>
  <si>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</si>
  <si>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</si>
  <si>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</si>
  <si>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</si>
  <si>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</si>
  <si>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</si>
  <si>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</si>
  <si>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</si>
  <si>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</si>
  <si>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</si>
  <si>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</si>
  <si>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</si>
  <si>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</si>
  <si>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</si>
  <si>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</si>
  <si>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</si>
  <si>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</si>
  <si>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</si>
  <si>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</si>
  <si>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</si>
  <si>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</si>
  <si>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</si>
  <si>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</si>
  <si>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</si>
  <si>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</si>
  <si>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</si>
  <si>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</si>
  <si>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</si>
  <si>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</si>
  <si>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</si>
  <si>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</si>
  <si>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</si>
  <si>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</si>
  <si>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</si>
  <si>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</si>
  <si>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</si>
  <si>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</si>
  <si>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</si>
  <si>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</si>
  <si>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</si>
  <si>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</si>
  <si>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</si>
  <si>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</si>
  <si>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</si>
  <si>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</si>
  <si>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</si>
  <si>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</si>
  <si>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</si>
  <si>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</si>
  <si>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</si>
  <si>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</si>
  <si>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</si>
  <si>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</si>
  <si>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</si>
  <si>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</si>
  <si>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</si>
  <si>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</si>
  <si>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</si>
  <si>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</si>
  <si>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</si>
  <si>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</si>
  <si>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</si>
  <si>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</si>
  <si>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</si>
  <si>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</si>
  <si>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</si>
  <si>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</si>
  <si>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</si>
  <si>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</si>
  <si>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</si>
  <si>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</si>
  <si>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</si>
  <si>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</si>
  <si>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</si>
  <si>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</si>
  <si>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</si>
  <si>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</si>
  <si>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</si>
  <si>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</si>
  <si>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</si>
  <si>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</si>
  <si>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</si>
  <si>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</si>
  <si>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</si>
  <si>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</si>
  <si>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</si>
  <si>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</si>
  <si>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</si>
  <si>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</si>
  <si>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</si>
  <si>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</si>
  <si>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</si>
  <si>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</si>
  <si>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</si>
  <si>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</si>
  <si>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</si>
  <si>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</si>
  <si>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</si>
  <si>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</si>
  <si>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</si>
  <si>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</si>
  <si>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</si>
  <si>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</si>
  <si>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</si>
  <si>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</si>
  <si>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</si>
  <si>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</si>
  <si>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</si>
  <si>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</si>
  <si>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</si>
  <si>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</si>
  <si>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</si>
  <si>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</si>
  <si>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</si>
  <si>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</si>
  <si>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</si>
  <si>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</si>
  <si>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</si>
  <si>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</si>
  <si>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</si>
  <si>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</si>
  <si>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</si>
  <si>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</si>
  <si>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</si>
  <si>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</si>
  <si>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</si>
  <si>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</si>
  <si>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</si>
  <si>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</si>
  <si>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</si>
  <si>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</si>
  <si>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</si>
  <si>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</si>
  <si>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</si>
  <si>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</si>
  <si>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</si>
  <si>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</si>
  <si>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</si>
  <si>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</si>
  <si>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</si>
  <si>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</si>
  <si>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</si>
  <si>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</si>
  <si>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</si>
  <si>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</si>
  <si>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</si>
  <si>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</si>
  <si>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</si>
  <si>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</si>
  <si>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</si>
  <si>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</si>
  <si>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</si>
  <si>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</si>
  <si>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</si>
  <si>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</si>
  <si>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</si>
  <si>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</si>
  <si>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</si>
  <si>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</si>
  <si>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</si>
  <si>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</si>
  <si>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</si>
  <si>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</si>
  <si>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</si>
  <si>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</si>
  <si>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</si>
  <si>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</si>
  <si>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</si>
  <si>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</si>
  <si>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</si>
  <si>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</si>
  <si>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</si>
  <si>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</si>
  <si>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</si>
  <si>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</si>
  <si>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</si>
  <si>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</si>
  <si>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</si>
  <si>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</si>
  <si>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</si>
  <si>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</si>
  <si>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</si>
  <si>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</si>
  <si>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</si>
  <si>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</si>
  <si>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</si>
  <si>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</si>
  <si>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</si>
  <si>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</si>
  <si>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</si>
  <si>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</si>
  <si>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</si>
  <si>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</si>
  <si>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</si>
  <si>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</si>
  <si>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</si>
  <si>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</si>
  <si>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</si>
  <si>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</si>
  <si>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</si>
  <si>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</si>
  <si>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</si>
  <si>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</si>
  <si>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</si>
  <si>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</si>
  <si>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</si>
  <si>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</si>
  <si>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</si>
  <si>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</si>
  <si>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</si>
  <si>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</si>
  <si>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</si>
  <si>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</si>
  <si>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</si>
  <si>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</si>
  <si>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</si>
  <si>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</si>
  <si>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</si>
  <si>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</si>
  <si>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</si>
  <si>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</si>
  <si>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</si>
  <si>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</si>
  <si>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</si>
  <si>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</si>
  <si>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</si>
  <si>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</si>
  <si>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</si>
  <si>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</si>
  <si>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</si>
  <si>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</si>
  <si>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</si>
  <si>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</si>
  <si>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</si>
  <si>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</si>
  <si>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</si>
  <si>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</si>
  <si>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</si>
  <si>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</si>
  <si>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</si>
  <si>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</si>
  <si>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</si>
  <si>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</si>
  <si>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</si>
  <si>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</si>
  <si>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</si>
  <si>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</si>
  <si>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</si>
  <si>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</si>
  <si>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</si>
  <si>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</si>
  <si>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</si>
  <si>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</si>
  <si>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</si>
  <si>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</si>
  <si>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</si>
  <si>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</si>
  <si>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</si>
  <si>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</si>
  <si>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</si>
  <si>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</si>
  <si>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</si>
  <si>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</si>
  <si>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</si>
  <si>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</si>
  <si>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</si>
  <si>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</si>
  <si>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</si>
  <si>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</si>
  <si>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</si>
  <si>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</si>
  <si>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</si>
  <si>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</si>
  <si>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</si>
  <si>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</si>
  <si>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</si>
  <si>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</si>
  <si>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</si>
  <si>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</si>
  <si>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</si>
  <si>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</si>
  <si>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</si>
  <si>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</si>
  <si>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</si>
  <si>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</si>
  <si>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</si>
  <si>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</si>
  <si>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</si>
  <si>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</si>
  <si>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</si>
  <si>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</si>
  <si>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</si>
  <si>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</si>
  <si>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</si>
  <si>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</si>
  <si>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</si>
  <si>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</si>
  <si>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</si>
  <si>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</si>
  <si>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</si>
  <si>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</si>
  <si>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</si>
  <si>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</si>
  <si>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</si>
  <si>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</si>
  <si>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</si>
  <si>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</si>
  <si>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</si>
  <si>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</si>
  <si>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</si>
  <si>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</si>
  <si>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</si>
  <si>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</si>
  <si>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</si>
  <si>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</si>
  <si>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</si>
  <si>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</si>
  <si>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</si>
  <si>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</si>
  <si>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</si>
  <si>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</si>
  <si>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</si>
  <si>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</si>
  <si>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</si>
  <si>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</si>
  <si>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</si>
  <si>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</si>
  <si>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</si>
  <si>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</si>
  <si>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</si>
  <si>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</si>
  <si>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</si>
  <si>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</si>
  <si>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</si>
  <si>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</si>
  <si>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</si>
  <si>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</si>
  <si>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</si>
  <si>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</si>
  <si>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</si>
  <si>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</si>
  <si>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</si>
  <si>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</si>
  <si>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</si>
  <si>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</si>
  <si>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</si>
  <si>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</si>
  <si>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</si>
  <si>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</si>
  <si>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</si>
  <si>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</si>
  <si>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</si>
  <si>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</si>
  <si>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</si>
  <si>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</si>
  <si>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</si>
  <si>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</si>
  <si>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</si>
  <si>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</si>
  <si>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</si>
  <si>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</si>
  <si>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</si>
  <si>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</si>
  <si>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</si>
  <si>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</si>
  <si>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</si>
  <si>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</si>
  <si>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</si>
  <si>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</si>
  <si>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</si>
  <si>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</si>
  <si>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</si>
  <si>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</si>
  <si>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</si>
  <si>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</si>
  <si>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</si>
  <si>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</si>
  <si>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</si>
  <si>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</si>
  <si>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</si>
  <si>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</si>
  <si>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</si>
  <si>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</si>
  <si>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</si>
  <si>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</si>
  <si>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</si>
  <si>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</si>
  <si>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</si>
  <si>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</si>
  <si>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</si>
  <si>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</si>
  <si>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</si>
  <si>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</si>
  <si>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</si>
  <si>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</si>
  <si>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</si>
  <si>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</si>
  <si>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</si>
  <si>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</si>
  <si>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</si>
  <si>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</si>
  <si>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</si>
  <si>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</si>
  <si>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</si>
  <si>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</si>
  <si>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</si>
  <si>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</si>
  <si>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</si>
  <si>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</si>
  <si>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</si>
  <si>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</si>
  <si>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</si>
  <si>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</si>
  <si>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</si>
  <si>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</si>
  <si>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</si>
  <si>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</si>
  <si>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</si>
  <si>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</si>
  <si>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</si>
  <si>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</si>
  <si>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</si>
  <si>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</si>
  <si>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</si>
  <si>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</si>
  <si>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</si>
  <si>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</si>
  <si>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</si>
  <si>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</si>
  <si>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</si>
  <si>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</si>
  <si>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</si>
  <si>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</si>
  <si>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</si>
  <si>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</si>
  <si>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</si>
  <si>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</si>
  <si>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</si>
  <si>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</si>
  <si>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</si>
  <si>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</si>
  <si>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</si>
  <si>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</si>
  <si>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</si>
  <si>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</si>
  <si>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</si>
  <si>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</si>
  <si>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</si>
  <si>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</si>
  <si>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</si>
  <si>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</si>
  <si>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</si>
  <si>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</si>
  <si>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</si>
  <si>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</si>
  <si>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</si>
  <si>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</si>
  <si>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</si>
  <si>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</si>
  <si>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</si>
  <si>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</si>
  <si>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</si>
  <si>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</si>
  <si>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</si>
  <si>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</si>
  <si>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</si>
  <si>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</si>
  <si>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</si>
  <si>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</si>
  <si>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</si>
  <si>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</si>
  <si>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</si>
  <si>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</si>
  <si>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</si>
  <si>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</si>
  <si>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</si>
  <si>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</si>
  <si>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</si>
  <si>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</si>
  <si>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</si>
  <si>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</si>
  <si>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</si>
  <si>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</si>
  <si>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</si>
  <si>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</si>
  <si>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</si>
  <si>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</si>
  <si>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</si>
  <si>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</si>
  <si>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</si>
  <si>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</si>
  <si>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</si>
  <si>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</si>
  <si>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</si>
  <si>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</si>
  <si>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</si>
  <si>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</si>
  <si>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</si>
  <si>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</si>
  <si>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</si>
  <si>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</si>
  <si>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</si>
  <si>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</si>
  <si>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</si>
  <si>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</si>
  <si>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</si>
  <si>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</si>
  <si>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</si>
  <si>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</si>
  <si>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</si>
  <si>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</si>
  <si>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</si>
  <si>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</si>
  <si>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</si>
  <si>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</si>
  <si>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</si>
  <si>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</si>
  <si>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</si>
  <si>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</si>
  <si>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</si>
  <si>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</si>
  <si>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</si>
  <si>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</si>
  <si>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</si>
  <si>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</si>
  <si>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</si>
  <si>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</si>
  <si>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</si>
  <si>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</si>
  <si>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</si>
  <si>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</si>
  <si>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</si>
  <si>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</si>
  <si>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</si>
  <si>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</si>
  <si>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</si>
  <si>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</si>
  <si>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</si>
  <si>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</si>
  <si>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</si>
  <si>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</si>
  <si>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</si>
  <si>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</si>
  <si>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</si>
  <si>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</si>
  <si>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</si>
  <si>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</si>
  <si>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</si>
  <si>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</si>
  <si>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</si>
  <si>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</si>
  <si>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</si>
  <si>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</si>
  <si>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</si>
  <si>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</si>
  <si>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</si>
  <si>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</si>
  <si>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</si>
  <si>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</si>
  <si>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</si>
  <si>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</si>
  <si>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</si>
  <si>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</si>
  <si>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</si>
  <si>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</si>
  <si>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</si>
  <si>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</si>
  <si>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</si>
  <si>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</si>
  <si>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</si>
  <si>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</si>
  <si>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</si>
  <si>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</si>
  <si>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</si>
  <si>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</si>
  <si>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</si>
  <si>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</si>
  <si>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</si>
  <si>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</si>
  <si>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</si>
  <si>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</si>
  <si>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</si>
  <si>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</si>
  <si>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</si>
  <si>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</si>
  <si>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</si>
  <si>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</si>
  <si>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</si>
  <si>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</si>
  <si>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</si>
  <si>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</si>
  <si>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</si>
  <si>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</si>
  <si>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</si>
  <si>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</si>
  <si>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</si>
  <si>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</si>
  <si>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</si>
  <si>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</si>
  <si>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</si>
  <si>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</si>
  <si>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</si>
  <si>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</si>
  <si>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</si>
  <si>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</si>
  <si>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</si>
  <si>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</si>
  <si>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</si>
  <si>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</si>
  <si>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</si>
  <si>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</si>
  <si>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</si>
  <si>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</si>
  <si>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</si>
  <si>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</si>
  <si>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</si>
  <si>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</si>
  <si>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</si>
  <si>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</si>
  <si>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</si>
  <si>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</si>
  <si>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</si>
  <si>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</si>
  <si>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</si>
  <si>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</si>
  <si>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</si>
  <si>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</si>
  <si>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</si>
  <si>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</si>
  <si>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</si>
  <si>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</si>
  <si>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</si>
  <si>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</si>
  <si>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</si>
  <si>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</si>
  <si>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</si>
  <si>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</si>
  <si>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</si>
  <si>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</si>
  <si>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</si>
  <si>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</si>
  <si>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</si>
  <si>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</si>
  <si>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</si>
  <si>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</si>
  <si>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</si>
  <si>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</si>
  <si>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</si>
  <si>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</si>
  <si>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</si>
  <si>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</si>
  <si>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</si>
  <si>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</si>
  <si>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</si>
  <si>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</si>
  <si>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</si>
  <si>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</si>
  <si>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</si>
  <si>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</si>
  <si>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</si>
  <si>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</si>
  <si>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</si>
  <si>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</si>
  <si>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</si>
  <si>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</si>
  <si>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</si>
  <si>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</si>
  <si>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</si>
  <si>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</si>
  <si>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</si>
  <si>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</si>
  <si>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</si>
  <si>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</si>
  <si>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</si>
  <si>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</si>
  <si>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</si>
  <si>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</si>
  <si>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</si>
  <si>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</si>
  <si>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</si>
  <si>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</si>
  <si>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</si>
  <si>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</si>
  <si>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</si>
  <si>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</si>
  <si>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</si>
  <si>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</si>
  <si>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</si>
  <si>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</si>
  <si>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</si>
  <si>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</si>
  <si>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</si>
  <si>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</si>
  <si>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</si>
  <si>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</si>
  <si>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</si>
  <si>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</si>
  <si>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</si>
  <si>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</si>
  <si>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</si>
  <si>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</si>
  <si>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</si>
  <si>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</si>
  <si>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</si>
  <si>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</si>
  <si>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</si>
  <si>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</si>
  <si>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</si>
  <si>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</si>
  <si>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</si>
  <si>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</si>
  <si>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</si>
  <si>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</si>
  <si>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</si>
  <si>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</si>
  <si>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</si>
  <si>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</si>
  <si>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</si>
  <si>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</si>
  <si>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</si>
  <si>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</si>
  <si>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</si>
  <si>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</si>
  <si>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</si>
  <si>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</si>
  <si>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</si>
  <si>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</si>
  <si>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</si>
  <si>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</si>
  <si>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</si>
  <si>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</si>
  <si>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</si>
  <si>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</si>
  <si>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</si>
  <si>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</si>
  <si>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</si>
  <si>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</si>
  <si>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</si>
  <si>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</si>
  <si>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</si>
  <si>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</si>
  <si>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</si>
  <si>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</si>
  <si>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</si>
  <si>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</si>
  <si>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</si>
  <si>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</si>
  <si>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</si>
  <si>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</si>
  <si>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</si>
  <si>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</si>
  <si>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</si>
  <si>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</si>
  <si>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</si>
  <si>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</si>
  <si>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</si>
  <si>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</si>
  <si>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</si>
  <si>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</si>
  <si>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</si>
  <si>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</si>
  <si>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</si>
  <si>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</si>
  <si>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</si>
  <si>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</si>
  <si>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</si>
  <si>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</si>
  <si>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</si>
  <si>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</si>
  <si>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</si>
  <si>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</si>
  <si>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</si>
  <si>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</si>
  <si>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</si>
  <si>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</si>
  <si>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</si>
  <si>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</si>
  <si>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</si>
  <si>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</si>
  <si>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</si>
  <si>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</si>
  <si>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</si>
  <si>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</si>
  <si>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</si>
  <si>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</si>
  <si>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</si>
  <si>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</si>
  <si>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</si>
  <si>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</si>
  <si>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</si>
  <si>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</si>
  <si>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</si>
  <si>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</si>
  <si>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</si>
  <si>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</si>
  <si>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</si>
  <si>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</si>
  <si>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</si>
  <si>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</si>
  <si>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</si>
  <si>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</si>
  <si>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</si>
  <si>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</si>
  <si>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</si>
  <si>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</si>
  <si>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</si>
  <si>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</si>
  <si>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</si>
  <si>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</si>
  <si>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</si>
  <si>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</si>
  <si>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</si>
  <si>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</si>
  <si>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</si>
  <si>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</si>
  <si>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</si>
  <si>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</si>
  <si>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</si>
  <si>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</si>
  <si>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</si>
  <si>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</si>
  <si>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</si>
  <si>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</si>
  <si>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</si>
  <si>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</si>
  <si>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</si>
  <si>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</si>
  <si>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</si>
  <si>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</si>
  <si>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</si>
  <si>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</si>
  <si>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</si>
  <si>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</si>
  <si>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</si>
  <si>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</si>
  <si>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</si>
  <si>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</si>
  <si>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</si>
  <si>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</si>
  <si>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</si>
  <si>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</si>
  <si>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</si>
  <si>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</si>
  <si>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</si>
  <si>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</si>
  <si>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</si>
  <si>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</si>
  <si>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</si>
  <si>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</si>
  <si>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</si>
  <si>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</si>
  <si>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</si>
  <si>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</si>
  <si>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</si>
  <si>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</si>
  <si>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</si>
  <si>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</si>
  <si>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</si>
  <si>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</si>
  <si>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</si>
  <si>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</si>
  <si>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</si>
  <si>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</si>
  <si>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</si>
  <si>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</si>
  <si>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</si>
  <si>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</si>
  <si>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</si>
  <si>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</si>
  <si>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</si>
  <si>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</si>
  <si>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</si>
  <si>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</si>
  <si>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</si>
  <si>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</si>
  <si>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</si>
  <si>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</si>
  <si>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</si>
  <si>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</si>
  <si>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</si>
  <si>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</si>
  <si>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</si>
  <si>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</si>
  <si>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</si>
  <si>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</si>
  <si>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</si>
  <si>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</si>
  <si>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</si>
  <si>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</si>
  <si>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</si>
  <si>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</si>
  <si>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</si>
  <si>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</si>
  <si>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</si>
  <si>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</si>
  <si>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</si>
  <si>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</si>
  <si>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</si>
  <si>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</si>
  <si>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</si>
  <si>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</si>
  <si>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</si>
  <si>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</si>
  <si>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</si>
  <si>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</si>
  <si>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</si>
  <si>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</si>
  <si>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</si>
  <si>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</si>
  <si>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</si>
  <si>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</si>
  <si>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</si>
  <si>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</si>
  <si>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</si>
  <si>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</si>
  <si>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</si>
  <si>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</si>
  <si>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</si>
  <si>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</si>
  <si>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</si>
  <si>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</si>
  <si>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</si>
  <si>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</si>
  <si>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</si>
  <si>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</si>
  <si>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</si>
  <si>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</si>
  <si>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</si>
  <si>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</si>
  <si>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</si>
  <si>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</si>
  <si>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</si>
  <si>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</si>
  <si>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</si>
  <si>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</si>
  <si>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</si>
  <si>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</si>
  <si>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</si>
  <si>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</si>
  <si>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</si>
  <si>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</si>
  <si>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</si>
  <si>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</si>
  <si>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</si>
  <si>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</si>
  <si>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</si>
  <si>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</si>
  <si>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</si>
  <si>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</si>
  <si>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</si>
  <si>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</si>
  <si>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</si>
  <si>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</si>
  <si>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</si>
  <si>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</si>
  <si>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</si>
  <si>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</si>
  <si>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</si>
  <si>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</si>
  <si>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</si>
  <si>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</si>
  <si>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</si>
  <si>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</si>
  <si>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</si>
  <si>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</si>
  <si>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</si>
  <si>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</si>
  <si>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</si>
  <si>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</si>
  <si>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</si>
  <si>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</si>
  <si>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</si>
  <si>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</si>
  <si>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</si>
  <si>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</si>
  <si>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</si>
  <si>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</si>
  <si>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</si>
  <si>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</si>
  <si>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</si>
  <si>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</si>
  <si>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</si>
  <si>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</si>
  <si>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</si>
  <si>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</si>
  <si>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</si>
  <si>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</si>
  <si>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</si>
  <si>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</si>
  <si>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</si>
  <si>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</si>
  <si>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</si>
  <si>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</si>
  <si>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</si>
  <si>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</si>
  <si>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</si>
  <si>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</si>
  <si>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</si>
  <si>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</si>
  <si>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</si>
  <si>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</si>
  <si>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</si>
  <si>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</si>
  <si>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</si>
  <si>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</si>
  <si>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</si>
  <si>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</si>
  <si>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</si>
  <si>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</si>
  <si>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</si>
  <si>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</si>
  <si>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</si>
  <si>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</si>
  <si>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</si>
  <si>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</si>
  <si>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</si>
  <si>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</si>
  <si>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</si>
  <si>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</si>
  <si>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</si>
  <si>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</si>
  <si>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</si>
  <si>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</si>
  <si>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</si>
  <si>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</si>
  <si>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</si>
  <si>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</si>
  <si>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</si>
  <si>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</si>
  <si>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</si>
  <si>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</si>
  <si>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</si>
  <si>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</si>
  <si>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</si>
  <si>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</si>
  <si>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</si>
  <si>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</si>
  <si>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</si>
  <si>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</si>
  <si>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</si>
  <si>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</si>
  <si>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</si>
  <si>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</si>
  <si>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</si>
  <si>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</si>
  <si>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</si>
  <si>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</si>
  <si>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</si>
  <si>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</si>
  <si>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</si>
  <si>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</si>
  <si>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</si>
  <si>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</si>
  <si>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</si>
  <si>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</si>
  <si>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</si>
  <si>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</si>
  <si>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</si>
  <si>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</si>
  <si>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</si>
  <si>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</si>
  <si>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</si>
  <si>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</si>
  <si>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</si>
  <si>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</si>
  <si>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</si>
  <si>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</si>
  <si>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</si>
  <si>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</si>
  <si>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</si>
  <si>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</si>
  <si>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</si>
  <si>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</si>
  <si>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</si>
  <si>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</si>
  <si>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</si>
  <si>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</si>
  <si>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</si>
  <si>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</si>
  <si>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</si>
  <si>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</si>
  <si>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</si>
  <si>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</si>
  <si>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</si>
  <si>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</si>
  <si>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</si>
  <si>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</si>
  <si>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</si>
  <si>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</si>
  <si>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</si>
  <si>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</si>
  <si>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</si>
  <si>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</si>
  <si>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</si>
  <si>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</si>
  <si>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</si>
  <si>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</si>
  <si>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</si>
  <si>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</si>
  <si>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</si>
  <si>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</si>
  <si>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</si>
  <si>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</si>
  <si>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</si>
  <si>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</si>
  <si>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</si>
  <si>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</si>
  <si>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</si>
  <si>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</si>
  <si>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</si>
  <si>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</si>
  <si>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</si>
  <si>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</si>
  <si>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</si>
  <si>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</si>
  <si>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</si>
  <si>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</si>
  <si>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</si>
  <si>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</si>
  <si>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</si>
  <si>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</si>
  <si>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</si>
  <si>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</si>
  <si>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</si>
  <si>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</si>
  <si>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</si>
  <si>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</si>
  <si>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</si>
  <si>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</si>
  <si>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</si>
  <si>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</si>
  <si>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</si>
  <si>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</si>
  <si>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</si>
  <si>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</si>
  <si>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</si>
  <si>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</si>
  <si>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</si>
  <si>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</si>
  <si>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</si>
  <si>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</si>
  <si>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</si>
  <si>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</si>
  <si>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</si>
  <si>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</si>
  <si>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</si>
  <si>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</si>
  <si>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</si>
  <si>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</si>
  <si>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</si>
  <si>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</si>
  <si>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</si>
  <si>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</si>
  <si>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</si>
  <si>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</si>
  <si>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</si>
  <si>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</si>
  <si>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</si>
  <si>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</si>
  <si>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</si>
  <si>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</si>
  <si>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</si>
  <si>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</si>
  <si>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</si>
  <si>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</si>
  <si>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</si>
  <si>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</si>
  <si>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</si>
  <si>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</si>
  <si>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</si>
  <si>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</si>
  <si>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</si>
  <si>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</si>
  <si>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</si>
  <si>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</si>
  <si>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</si>
  <si>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</si>
  <si>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</si>
  <si>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</si>
  <si>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</si>
  <si>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</si>
  <si>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</si>
  <si>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</si>
  <si>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</si>
  <si>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</si>
  <si>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</si>
  <si>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</si>
  <si>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</si>
  <si>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</si>
  <si>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</si>
  <si>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</si>
  <si>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</si>
  <si>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</si>
  <si>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</si>
  <si>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</si>
  <si>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</si>
  <si>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</si>
  <si>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</si>
  <si>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</si>
  <si>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</si>
  <si>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</si>
  <si>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</si>
  <si>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</si>
  <si>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</si>
  <si>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</si>
  <si>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</si>
  <si>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</si>
  <si>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</si>
  <si>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</si>
  <si>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</si>
  <si>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</si>
  <si>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</si>
  <si>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</si>
  <si>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</si>
  <si>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</si>
  <si>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</si>
  <si>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</si>
  <si>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</si>
  <si>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</si>
  <si>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</si>
  <si>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</si>
  <si>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</si>
  <si>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</si>
  <si>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</si>
  <si>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</si>
  <si>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</si>
  <si>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</si>
  <si>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</si>
  <si>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</si>
  <si>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</si>
  <si>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</si>
  <si>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</si>
  <si>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</si>
  <si>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</si>
  <si>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</si>
  <si>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</si>
  <si>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</si>
  <si>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</si>
  <si>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</si>
  <si>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</si>
  <si>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</si>
  <si>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</si>
  <si>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</si>
  <si>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</si>
  <si>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</si>
  <si>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</si>
  <si>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</si>
  <si>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</si>
  <si>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</si>
  <si>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</si>
  <si>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</si>
  <si>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</si>
  <si>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</si>
  <si>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</si>
  <si>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</si>
  <si>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</si>
  <si>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</si>
  <si>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</si>
  <si>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</si>
  <si>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</si>
  <si>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</si>
  <si>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</si>
  <si>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</si>
  <si>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</si>
  <si>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</si>
  <si>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</si>
  <si>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</si>
  <si>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</si>
  <si>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</si>
  <si>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</si>
  <si>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</si>
  <si>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</si>
  <si>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</si>
  <si>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</si>
  <si>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</si>
  <si>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</si>
  <si>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</si>
  <si>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</si>
  <si>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</si>
  <si>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</si>
  <si>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</si>
  <si>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</si>
  <si>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</si>
  <si>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</si>
  <si>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</si>
  <si>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</si>
  <si>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</si>
  <si>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</si>
  <si>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</si>
  <si>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</si>
  <si>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</si>
  <si>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</si>
  <si>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</si>
  <si>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</si>
  <si>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</si>
  <si>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</si>
  <si>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</si>
  <si>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</si>
  <si>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</si>
  <si>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</si>
  <si>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</si>
  <si>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</si>
  <si>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</si>
  <si>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</si>
  <si>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</si>
  <si>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</si>
  <si>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</si>
  <si>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</si>
  <si>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</si>
  <si>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</si>
  <si>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</si>
  <si>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</si>
  <si>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</si>
  <si>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</si>
  <si>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</si>
  <si>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</si>
  <si>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</si>
  <si>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</si>
  <si>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</si>
  <si>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</si>
  <si>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</si>
  <si>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</si>
  <si>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</si>
  <si>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</si>
  <si>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</si>
  <si>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</si>
  <si>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</si>
  <si>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</si>
  <si>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</si>
  <si>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</si>
  <si>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</si>
  <si>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</si>
  <si>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</si>
  <si>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</si>
  <si>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</si>
  <si>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</si>
  <si>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</si>
  <si>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</si>
  <si>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</si>
  <si>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</si>
  <si>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</si>
  <si>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</si>
  <si>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</si>
  <si>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</si>
  <si>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</si>
  <si>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</si>
  <si>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</si>
  <si>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</si>
  <si>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</si>
  <si>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</si>
  <si>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</si>
  <si>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</si>
  <si>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</si>
  <si>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</si>
  <si>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</si>
  <si>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</si>
  <si>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</si>
  <si>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</si>
  <si>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</si>
  <si>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</si>
  <si>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</si>
  <si>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</si>
  <si>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</si>
  <si>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</si>
  <si>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</si>
  <si>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</si>
  <si>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</si>
  <si>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</si>
  <si>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</si>
  <si>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</si>
  <si>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</si>
  <si>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</si>
  <si>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</si>
  <si>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</si>
  <si>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</si>
  <si>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</si>
  <si>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</si>
  <si>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</si>
  <si>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</si>
  <si>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</si>
  <si>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</si>
  <si>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</si>
  <si>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</si>
  <si>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</si>
  <si>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</si>
  <si>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</si>
  <si>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</si>
  <si>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</si>
  <si>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</si>
  <si>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</si>
  <si>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</si>
  <si>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</si>
  <si>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</si>
  <si>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</si>
  <si>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</si>
  <si>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</si>
  <si>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</si>
  <si>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</si>
  <si>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</si>
  <si>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</si>
  <si>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</si>
  <si>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</si>
  <si>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</si>
  <si>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</si>
  <si>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</si>
  <si>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</si>
  <si>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</si>
  <si>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</si>
  <si>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</si>
  <si>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</si>
  <si>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</si>
  <si>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</si>
  <si>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</si>
  <si>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</si>
  <si>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</si>
  <si>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</si>
  <si>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</si>
  <si>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</si>
  <si>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</si>
  <si>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</si>
  <si>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</si>
  <si>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</si>
  <si>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</si>
  <si>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</si>
  <si>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</si>
  <si>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</si>
  <si>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</si>
  <si>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</si>
  <si>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</si>
  <si>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</si>
  <si>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</si>
  <si>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</si>
  <si>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</si>
  <si>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</si>
  <si>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</si>
  <si>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</si>
  <si>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</si>
  <si>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</si>
  <si>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</si>
  <si>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</si>
  <si>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</si>
  <si>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</si>
  <si>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</si>
  <si>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</si>
  <si>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</si>
  <si>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</si>
  <si>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</si>
  <si>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</si>
  <si>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</si>
  <si>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</si>
  <si>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</si>
  <si>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</si>
  <si>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</si>
  <si>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</si>
  <si>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</si>
  <si>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</si>
  <si>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</si>
  <si>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</si>
  <si>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</si>
  <si>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</si>
  <si>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</si>
  <si>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</si>
  <si>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</si>
  <si>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</si>
  <si>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</si>
  <si>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</si>
  <si>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</si>
  <si>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</si>
  <si>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</si>
  <si>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</si>
  <si>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</si>
  <si>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</si>
  <si>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</si>
  <si>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</si>
  <si>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</si>
  <si>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</si>
  <si>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</si>
  <si>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</si>
  <si>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</si>
  <si>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</si>
  <si>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</si>
  <si>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</si>
  <si>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</si>
  <si>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</si>
  <si>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</si>
  <si>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</si>
  <si>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</si>
  <si>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</si>
  <si>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</si>
  <si>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</si>
  <si>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</si>
  <si>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</si>
  <si>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</si>
  <si>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</si>
  <si>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</si>
  <si>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</si>
  <si>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</si>
  <si>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</si>
  <si>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</si>
  <si>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</si>
  <si>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</si>
  <si>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</si>
  <si>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</si>
  <si>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</si>
  <si>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</si>
  <si>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</si>
  <si>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</si>
  <si>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</si>
  <si>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</si>
  <si>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</si>
  <si>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</si>
  <si>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</si>
  <si>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</si>
  <si>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</si>
  <si>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</si>
  <si>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</si>
  <si>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</si>
  <si>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</si>
  <si>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</si>
  <si>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</si>
  <si>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</si>
  <si>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</si>
  <si>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</si>
  <si>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</si>
  <si>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</si>
  <si>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</si>
  <si>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</si>
  <si>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</si>
  <si>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</si>
  <si>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</si>
  <si>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</si>
  <si>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</si>
  <si>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</si>
  <si>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</si>
  <si>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</si>
  <si>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</si>
  <si>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</si>
  <si>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</si>
  <si>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</si>
  <si>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</si>
  <si>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</si>
  <si>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</si>
  <si>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</si>
  <si>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</si>
  <si>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</si>
  <si>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</si>
  <si>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</si>
  <si>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</si>
  <si>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</si>
  <si>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</si>
  <si>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</si>
  <si>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</si>
  <si>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</si>
  <si>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</si>
  <si>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</si>
  <si>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</si>
  <si>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</si>
  <si>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</si>
  <si>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</si>
  <si>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</si>
  <si>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</si>
  <si>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</si>
  <si>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</si>
  <si>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</si>
  <si>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</si>
  <si>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</si>
  <si>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</si>
  <si>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</si>
  <si>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</si>
  <si>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</si>
  <si>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</si>
  <si>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</si>
  <si>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</si>
  <si>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</si>
  <si>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</si>
  <si>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</si>
  <si>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</si>
  <si>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</si>
  <si>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</si>
  <si>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</si>
  <si>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</si>
  <si>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</si>
  <si>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</si>
  <si>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</si>
  <si>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</si>
  <si>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</si>
  <si>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</si>
  <si>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</si>
  <si>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</si>
  <si>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</si>
  <si>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</si>
  <si>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</si>
  <si>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</si>
  <si>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</si>
  <si>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</si>
  <si>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</si>
  <si>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</si>
  <si>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</si>
  <si>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</si>
  <si>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</si>
  <si>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</si>
  <si>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</si>
  <si>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</si>
  <si>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</si>
  <si>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</si>
  <si>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</si>
  <si>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</si>
  <si>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</si>
  <si>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</si>
  <si>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</si>
  <si>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</si>
  <si>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</si>
  <si>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</si>
  <si>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</si>
  <si>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</si>
  <si>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</si>
  <si>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</si>
  <si>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</si>
  <si>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</si>
  <si>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</si>
  <si>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</si>
  <si>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</si>
  <si>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</si>
  <si>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</si>
  <si>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</si>
  <si>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</si>
  <si>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</si>
  <si>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</si>
  <si>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</si>
  <si>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</si>
  <si>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</si>
  <si>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</si>
  <si>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</si>
  <si>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</si>
  <si>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</si>
  <si>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</si>
  <si>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</si>
  <si>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</si>
  <si>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</si>
  <si>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</si>
  <si>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</si>
  <si>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</si>
  <si>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</si>
  <si>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</si>
  <si>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</si>
  <si>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</si>
  <si>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</si>
  <si>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</si>
  <si>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</si>
  <si>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</si>
  <si>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</si>
  <si>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</si>
  <si>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</si>
  <si>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</si>
  <si>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</si>
  <si>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</si>
  <si>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</si>
  <si>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</si>
  <si>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</si>
  <si>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</si>
  <si>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</si>
  <si>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</si>
  <si>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</si>
  <si>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</si>
  <si>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</si>
  <si>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</si>
  <si>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</si>
  <si>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</si>
  <si>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</si>
  <si>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</si>
  <si>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</si>
  <si>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</si>
  <si>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</si>
  <si>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</si>
  <si>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</si>
  <si>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</si>
  <si>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</si>
  <si>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</si>
  <si>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</si>
  <si>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</si>
  <si>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</si>
  <si>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</si>
  <si>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</si>
  <si>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</si>
  <si>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</si>
  <si>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</si>
  <si>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</si>
  <si>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</si>
  <si>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</si>
  <si>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</si>
  <si>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</si>
  <si>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</si>
  <si>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</si>
  <si>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</si>
  <si>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</si>
  <si>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</si>
  <si>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</si>
  <si>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</si>
  <si>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</si>
  <si>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</si>
  <si>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</si>
  <si>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</si>
  <si>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</si>
  <si>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</si>
  <si>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</si>
  <si>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</si>
  <si>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</si>
  <si>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</si>
  <si>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</si>
  <si>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</si>
  <si>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</si>
  <si>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</si>
  <si>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</si>
  <si>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</si>
  <si>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</si>
  <si>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</si>
  <si>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</si>
  <si>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</si>
  <si>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</si>
  <si>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</si>
  <si>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</si>
  <si>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</si>
  <si>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</si>
  <si>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</si>
  <si>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</si>
  <si>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</si>
  <si>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</si>
  <si>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</si>
  <si>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</si>
  <si>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</si>
  <si>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</si>
  <si>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</si>
  <si>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</si>
  <si>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</si>
  <si>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</si>
  <si>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</si>
  <si>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</si>
  <si>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</si>
  <si>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</si>
  <si>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</si>
  <si>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</si>
  <si>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</si>
  <si>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</si>
  <si>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</si>
  <si>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</si>
  <si>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</si>
  <si>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</si>
  <si>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</si>
  <si>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</si>
  <si>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</si>
  <si>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</si>
  <si>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</si>
  <si>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</si>
  <si>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</si>
  <si>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</si>
  <si>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</si>
  <si>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</si>
  <si>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</si>
  <si>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</si>
  <si>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</si>
  <si>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</si>
  <si>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</si>
  <si>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</si>
  <si>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</si>
  <si>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</si>
  <si>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</si>
  <si>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</si>
  <si>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</si>
  <si>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</si>
  <si>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</si>
  <si>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</si>
  <si>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</si>
  <si>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</si>
  <si>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</si>
  <si>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</si>
  <si>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</si>
  <si>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</si>
  <si>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</si>
  <si>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</si>
  <si>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</si>
  <si>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</si>
  <si>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</si>
  <si>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</si>
  <si>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</si>
  <si>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</si>
  <si>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</si>
  <si>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</si>
  <si>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</si>
  <si>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</si>
  <si>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</si>
  <si>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</si>
  <si>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</si>
  <si>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</si>
  <si>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</si>
  <si>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</si>
  <si>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</si>
  <si>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</si>
  <si>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</si>
  <si>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</si>
  <si>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</si>
  <si>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</si>
  <si>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</si>
  <si>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</si>
  <si>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</si>
  <si>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</si>
  <si>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</si>
  <si>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</si>
  <si>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</si>
  <si>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</si>
  <si>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</si>
  <si>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</si>
  <si>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</si>
  <si>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</si>
  <si>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</si>
  <si>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</si>
  <si>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</si>
  <si>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</si>
  <si>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</si>
  <si>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</si>
  <si>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</si>
  <si>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</si>
  <si>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</si>
  <si>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</si>
  <si>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</si>
  <si>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</si>
  <si>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</si>
  <si>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</si>
  <si>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</si>
  <si>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</si>
  <si>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</si>
  <si>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</si>
  <si>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</si>
  <si>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</si>
  <si>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</si>
  <si>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</si>
  <si>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</si>
  <si>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</si>
  <si>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</si>
  <si>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</si>
  <si>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</si>
  <si>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</si>
  <si>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</si>
  <si>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</si>
  <si>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</si>
  <si>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</si>
  <si>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</si>
  <si>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</si>
  <si>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</si>
  <si>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</si>
  <si>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</si>
  <si>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</si>
  <si>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</si>
  <si>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</si>
  <si>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</si>
  <si>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</si>
  <si>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</si>
  <si>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</si>
  <si>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</si>
  <si>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</si>
  <si>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</si>
  <si>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</si>
  <si>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</si>
  <si>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</si>
  <si>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</si>
  <si>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</si>
  <si>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</si>
  <si>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</si>
  <si>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</si>
  <si>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</si>
  <si>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</si>
  <si>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</si>
  <si>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</si>
  <si>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</si>
  <si>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</si>
  <si>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</si>
  <si>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</si>
  <si>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</si>
  <si>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</si>
  <si>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</si>
  <si>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</si>
  <si>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</si>
  <si>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</si>
  <si>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</si>
  <si>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</si>
  <si>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</si>
  <si>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</si>
  <si>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</si>
  <si>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</si>
  <si>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</si>
  <si>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</si>
  <si>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</si>
  <si>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</si>
  <si>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</si>
  <si>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</si>
  <si>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</si>
  <si>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</si>
  <si>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</si>
  <si>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</si>
  <si>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</si>
  <si>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</si>
  <si>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</si>
  <si>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</si>
  <si>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</si>
  <si>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</si>
  <si>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</si>
  <si>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</si>
  <si>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</si>
  <si>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</si>
  <si>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</si>
  <si>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</si>
  <si>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</si>
  <si>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</si>
  <si>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</si>
  <si>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</si>
  <si>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</si>
  <si>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</si>
  <si>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</si>
  <si>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</si>
  <si>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</si>
  <si>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</si>
  <si>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</si>
  <si>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</si>
  <si>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</si>
  <si>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</si>
  <si>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</si>
  <si>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</si>
  <si>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</si>
  <si>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</si>
  <si>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</si>
  <si>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</si>
  <si>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</si>
  <si>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</si>
  <si>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</si>
  <si>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</si>
  <si>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</si>
  <si>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</si>
  <si>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</si>
  <si>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</si>
  <si>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</si>
  <si>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</si>
  <si>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</si>
  <si>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</si>
  <si>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</si>
  <si>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</si>
  <si>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</si>
  <si>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</si>
  <si>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</si>
  <si>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</si>
  <si>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</si>
  <si>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</si>
  <si>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</si>
  <si>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</si>
  <si>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</si>
  <si>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</si>
  <si>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</si>
  <si>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</si>
  <si>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</si>
  <si>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</si>
  <si>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</si>
  <si>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</si>
  <si>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</si>
  <si>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</si>
  <si>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</si>
  <si>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</si>
  <si>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</si>
  <si>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</si>
  <si>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</si>
  <si>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</si>
  <si>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</si>
  <si>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</si>
  <si>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</si>
  <si>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</si>
  <si>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</si>
  <si>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</si>
  <si>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</si>
  <si>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</si>
  <si>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</si>
  <si>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</si>
  <si>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</si>
  <si>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</si>
  <si>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</si>
  <si>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</si>
  <si>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</si>
  <si>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</si>
  <si>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</si>
  <si>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</si>
  <si>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</si>
  <si>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</si>
  <si>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</si>
  <si>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</si>
  <si>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</si>
  <si>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</si>
  <si>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</si>
  <si>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</si>
  <si>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</si>
  <si>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</si>
  <si>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</si>
  <si>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</si>
  <si>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</si>
  <si>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</si>
  <si>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</si>
  <si>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</si>
  <si>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</si>
  <si>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</si>
  <si>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</si>
  <si>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</si>
  <si>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</si>
  <si>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</si>
  <si>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</si>
  <si>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</si>
  <si>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</si>
  <si>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</si>
  <si>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</si>
  <si>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</si>
  <si>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</si>
  <si>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</si>
  <si>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</si>
  <si>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</si>
  <si>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</si>
  <si>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</si>
  <si>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</si>
  <si>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</si>
  <si>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</si>
  <si>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</si>
  <si>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</si>
  <si>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</si>
  <si>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</si>
  <si>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</si>
  <si>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</si>
  <si>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</si>
  <si>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</si>
  <si>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</si>
  <si>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</si>
  <si>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</si>
  <si>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</si>
  <si>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</si>
  <si>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</si>
  <si>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</si>
  <si>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</si>
  <si>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</si>
  <si>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</si>
  <si>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</si>
  <si>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</si>
  <si>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</si>
  <si>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</si>
  <si>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</si>
  <si>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</si>
  <si>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</si>
  <si>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</si>
  <si>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</si>
  <si>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</si>
  <si>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</si>
  <si>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</si>
  <si>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</si>
  <si>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</si>
  <si>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</si>
  <si>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</si>
  <si>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</si>
  <si>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</si>
  <si>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</si>
  <si>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</si>
  <si>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</si>
  <si>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</si>
  <si>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</si>
  <si>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</si>
  <si>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</si>
  <si>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</si>
  <si>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</si>
  <si>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</si>
  <si>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</si>
  <si>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</si>
  <si>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</si>
  <si>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</si>
  <si>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</si>
  <si>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</si>
  <si>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</si>
  <si>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</si>
  <si>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</si>
  <si>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</si>
  <si>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</si>
  <si>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</si>
  <si>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</si>
  <si>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</si>
  <si>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</si>
  <si>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</si>
  <si>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</si>
  <si>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</si>
  <si>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</si>
  <si>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</si>
  <si>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</si>
  <si>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</si>
  <si>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</si>
  <si>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</si>
  <si>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</si>
  <si>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</si>
  <si>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</si>
  <si>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</si>
  <si>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</si>
  <si>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</si>
  <si>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</si>
  <si>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</si>
  <si>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</si>
  <si>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</si>
  <si>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</si>
  <si>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</si>
  <si>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</si>
  <si>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</si>
  <si>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</si>
  <si>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</si>
  <si>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</si>
  <si>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</si>
  <si>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</si>
  <si>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</si>
  <si>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</si>
  <si>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</si>
  <si>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</si>
  <si>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</si>
  <si>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</si>
  <si>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</si>
  <si>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</si>
  <si>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</si>
  <si>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</si>
  <si>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</si>
  <si>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</si>
  <si>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</si>
  <si>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</si>
  <si>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</si>
  <si>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</si>
  <si>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</si>
  <si>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</si>
  <si>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</si>
  <si>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</si>
  <si>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</si>
  <si>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</si>
  <si>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</si>
  <si>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</si>
  <si>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</si>
  <si>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</si>
  <si>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</si>
  <si>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</si>
  <si>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</si>
  <si>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</si>
  <si>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</si>
  <si>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</si>
  <si>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</si>
  <si>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</si>
  <si>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</si>
  <si>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</si>
  <si>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</si>
  <si>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</si>
  <si>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</si>
  <si>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</si>
  <si>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</si>
  <si>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</si>
  <si>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</si>
  <si>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</si>
  <si>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</si>
  <si>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</si>
  <si>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</si>
  <si>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</si>
  <si>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</si>
  <si>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</si>
  <si>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</si>
  <si>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</si>
  <si>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</si>
  <si>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</si>
  <si>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</si>
  <si>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</si>
  <si>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</si>
  <si>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</si>
  <si>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</si>
  <si>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</si>
  <si>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</si>
  <si>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</si>
  <si>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</si>
  <si>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</si>
  <si>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</si>
  <si>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</si>
  <si>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</si>
  <si>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</si>
  <si>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</si>
  <si>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</si>
  <si>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</si>
  <si>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</si>
  <si>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</si>
  <si>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</si>
  <si>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</si>
  <si>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</si>
  <si>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</si>
  <si>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</si>
  <si>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</si>
  <si>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</si>
  <si>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</si>
  <si>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</si>
  <si>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</si>
  <si>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</si>
  <si>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</si>
  <si>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</si>
  <si>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</si>
  <si>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</si>
  <si>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</si>
  <si>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</si>
  <si>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</si>
  <si>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</si>
  <si>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</si>
  <si>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</si>
  <si>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</si>
  <si>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</si>
  <si>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</si>
  <si>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</si>
  <si>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</si>
  <si>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</si>
  <si>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</si>
  <si>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</si>
  <si>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</si>
  <si>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</si>
  <si>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</si>
  <si>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</si>
  <si>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</si>
  <si>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</si>
  <si>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</si>
  <si>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</si>
  <si>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</si>
  <si>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</si>
  <si>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</si>
  <si>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</si>
  <si>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</si>
  <si>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</si>
  <si>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</si>
  <si>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</si>
  <si>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</si>
  <si>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</si>
  <si>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</si>
  <si>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</si>
  <si>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</si>
  <si>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</si>
  <si>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</si>
  <si>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</si>
  <si>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</si>
  <si>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</si>
  <si>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</si>
  <si>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</si>
  <si>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</si>
  <si>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</si>
  <si>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</si>
  <si>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</si>
  <si>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</si>
  <si>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</si>
  <si>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</si>
  <si>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</si>
  <si>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</si>
  <si>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</si>
  <si>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</si>
  <si>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</si>
  <si>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</si>
  <si>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</si>
  <si>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</si>
  <si>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</si>
  <si>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</si>
  <si>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</si>
  <si>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</si>
  <si>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</si>
  <si>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</si>
  <si>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</si>
  <si>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</si>
  <si>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</si>
  <si>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</si>
  <si>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</si>
  <si>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</si>
  <si>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</si>
  <si>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</si>
  <si>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</si>
  <si>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</si>
  <si>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</si>
  <si>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</si>
  <si>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</si>
  <si>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</si>
  <si>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</si>
  <si>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</si>
  <si>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</si>
  <si>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</si>
  <si>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</si>
  <si>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</si>
  <si>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</si>
  <si>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</si>
  <si>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</si>
  <si>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</si>
  <si>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</si>
  <si>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</si>
  <si>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</si>
  <si>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</si>
  <si>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</si>
  <si>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</si>
  <si>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</si>
  <si>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</si>
  <si>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</si>
  <si>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</si>
  <si>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</si>
  <si>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</si>
  <si>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</si>
  <si>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</si>
  <si>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</si>
  <si>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</si>
  <si>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</si>
  <si>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</si>
  <si>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</si>
  <si>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</si>
  <si>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</si>
  <si>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</si>
  <si>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</si>
  <si>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</si>
  <si>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</si>
  <si>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</si>
  <si>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</si>
  <si>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</si>
  <si>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</si>
  <si>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</si>
  <si>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</si>
  <si>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</si>
  <si>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</si>
  <si>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</si>
  <si>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</si>
  <si>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</si>
  <si>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</si>
  <si>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</si>
  <si>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</si>
  <si>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</si>
  <si>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</si>
  <si>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</si>
  <si>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</si>
  <si>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</si>
  <si>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</si>
  <si>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</si>
  <si>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</si>
  <si>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</si>
  <si>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</si>
  <si>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</si>
  <si>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</si>
  <si>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</si>
  <si>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</si>
  <si>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</si>
  <si>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</si>
  <si>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</si>
  <si>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</si>
  <si>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</si>
  <si>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</si>
  <si>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</si>
  <si>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</si>
  <si>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</si>
  <si>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</si>
  <si>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</si>
  <si>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</si>
  <si>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</si>
  <si>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</si>
  <si>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</si>
  <si>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</si>
  <si>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</si>
  <si>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</si>
  <si>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</si>
  <si>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</si>
  <si>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</si>
  <si>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</si>
  <si>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</si>
  <si>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</si>
  <si>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</si>
  <si>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</si>
  <si>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</si>
  <si>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</si>
  <si>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</si>
  <si>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</si>
  <si>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</si>
  <si>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</si>
  <si>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</si>
  <si>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</si>
  <si>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</si>
  <si>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</si>
  <si>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</si>
  <si>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</si>
  <si>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</si>
  <si>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</si>
  <si>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</si>
  <si>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</si>
  <si>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</si>
  <si>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</si>
  <si>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</si>
  <si>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</si>
  <si>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</si>
  <si>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</si>
  <si>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</si>
  <si>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</si>
  <si>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</si>
  <si>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</si>
  <si>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</si>
  <si>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</si>
  <si>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</si>
  <si>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</si>
  <si>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</si>
  <si>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</si>
  <si>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</si>
  <si>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</si>
  <si>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</si>
  <si>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</si>
  <si>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</si>
  <si>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</si>
  <si>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</si>
  <si>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</si>
  <si>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</si>
  <si>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</si>
  <si>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</si>
  <si>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</si>
  <si>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</si>
  <si>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</si>
  <si>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</si>
  <si>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</si>
  <si>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</si>
  <si>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</si>
  <si>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</si>
  <si>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</si>
  <si>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</si>
  <si>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</si>
  <si>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</si>
  <si>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</si>
  <si>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</si>
  <si>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</si>
  <si>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</si>
  <si>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</si>
  <si>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</si>
  <si>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</si>
  <si>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</si>
  <si>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</si>
  <si>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</si>
  <si>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</si>
  <si>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</si>
  <si>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</si>
  <si>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</si>
  <si>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</si>
  <si>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</si>
  <si>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</si>
  <si>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</si>
  <si>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</si>
  <si>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</si>
  <si>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</si>
  <si>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</si>
  <si>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</si>
  <si>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</si>
  <si>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</si>
  <si>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</si>
  <si>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</si>
  <si>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</si>
  <si>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</si>
  <si>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</si>
  <si>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</si>
  <si>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</si>
  <si>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</si>
  <si>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</si>
  <si>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</si>
  <si>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</si>
  <si>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</si>
  <si>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</si>
  <si>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</si>
  <si>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</si>
  <si>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</si>
  <si>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</si>
  <si>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</si>
  <si>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</si>
  <si>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</si>
  <si>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</si>
  <si>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</si>
  <si>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</si>
  <si>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</si>
  <si>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</si>
  <si>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</si>
  <si>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</si>
  <si>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</si>
  <si>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</si>
  <si>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</si>
  <si>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</si>
  <si>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</si>
  <si>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</si>
  <si>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</si>
  <si>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</si>
  <si>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</si>
  <si>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</si>
  <si>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</si>
  <si>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</si>
  <si>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</si>
  <si>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</si>
  <si>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</si>
  <si>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</si>
  <si>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</si>
  <si>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</si>
  <si>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</si>
  <si>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</si>
  <si>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</si>
  <si>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</si>
  <si>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</si>
  <si>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</si>
  <si>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</si>
  <si>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</si>
  <si>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</si>
  <si>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</si>
  <si>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</si>
  <si>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</si>
  <si>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</si>
  <si>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</si>
  <si>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</si>
  <si>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</si>
  <si>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</si>
  <si>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</si>
  <si>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</si>
  <si>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</si>
  <si>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</si>
  <si>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</si>
  <si>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</si>
  <si>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</si>
  <si>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</si>
  <si>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</si>
  <si>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</si>
  <si>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</si>
  <si>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</si>
  <si>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</si>
  <si>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</si>
  <si>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</si>
  <si>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</si>
  <si>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</si>
  <si>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</si>
  <si>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</si>
  <si>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</si>
  <si>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</si>
  <si>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</si>
  <si>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</si>
  <si>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</si>
  <si>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</si>
  <si>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</si>
  <si>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</si>
  <si>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</si>
  <si>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</si>
  <si>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</si>
  <si>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</si>
  <si>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</si>
  <si>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</si>
  <si>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</si>
  <si>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</si>
  <si>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</si>
  <si>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</si>
  <si>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</si>
  <si>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</si>
  <si>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</si>
  <si>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</si>
  <si>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</si>
  <si>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</si>
  <si>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</si>
  <si>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</si>
  <si>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</si>
  <si>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</si>
  <si>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</si>
  <si>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</si>
  <si>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</si>
  <si>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</si>
  <si>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</si>
  <si>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</si>
  <si>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</si>
  <si>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</si>
  <si>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</si>
  <si>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</si>
  <si>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</si>
  <si>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</si>
  <si>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</si>
  <si>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</si>
  <si>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</si>
  <si>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</si>
  <si>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</si>
  <si>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</si>
  <si>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</si>
  <si>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</si>
  <si>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</si>
  <si>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</si>
  <si>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</si>
  <si>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</si>
  <si>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</si>
  <si>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</si>
  <si>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</si>
  <si>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</si>
  <si>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</si>
  <si>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</si>
  <si>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</si>
  <si>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</si>
  <si>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</si>
  <si>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</si>
  <si>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</si>
  <si>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</si>
  <si>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</si>
  <si>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</si>
  <si>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</si>
  <si>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</si>
  <si>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</si>
  <si>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</si>
  <si>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</si>
  <si>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</si>
  <si>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</si>
  <si>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</si>
  <si>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</si>
  <si>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</si>
  <si>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</si>
  <si>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</si>
  <si>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</si>
  <si>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</si>
  <si>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</si>
  <si>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</si>
  <si>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</si>
  <si>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</si>
  <si>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</si>
  <si>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</si>
  <si>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</si>
  <si>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</si>
  <si>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</si>
  <si>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</si>
  <si>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</si>
  <si>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</si>
  <si>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</si>
  <si>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</si>
  <si>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</si>
  <si>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</si>
  <si>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</si>
  <si>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</si>
  <si>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</si>
  <si>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</si>
  <si>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</si>
  <si>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</si>
  <si>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</si>
  <si>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</si>
  <si>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</si>
  <si>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</si>
  <si>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</si>
  <si>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</si>
  <si>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</si>
  <si>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</si>
  <si>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</si>
  <si>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</si>
  <si>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</si>
  <si>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</si>
  <si>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</si>
  <si>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</si>
  <si>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</si>
  <si>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</si>
  <si>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</si>
  <si>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</si>
  <si>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</si>
  <si>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</si>
  <si>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</si>
  <si>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</si>
  <si>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</si>
  <si>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</si>
  <si>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</si>
  <si>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</si>
  <si>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</si>
  <si>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</si>
  <si>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</si>
  <si>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</si>
  <si>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</si>
  <si>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</si>
  <si>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</si>
  <si>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</si>
  <si>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</si>
  <si>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</si>
  <si>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</si>
  <si>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</si>
  <si>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</si>
  <si>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</si>
  <si>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</si>
  <si>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</si>
  <si>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</si>
  <si>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</si>
  <si>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</si>
  <si>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</si>
  <si>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</si>
  <si>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</si>
  <si>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</si>
  <si>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</si>
  <si>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</si>
  <si>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</si>
  <si>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</si>
  <si>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</si>
  <si>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</si>
  <si>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</si>
  <si>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</si>
  <si>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</si>
  <si>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</si>
  <si>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</si>
  <si>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</si>
  <si>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</si>
  <si>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</si>
  <si>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</si>
  <si>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</si>
  <si>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</si>
  <si>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</si>
  <si>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</si>
  <si>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</si>
  <si>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</si>
  <si>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</si>
  <si>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</si>
  <si>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</si>
  <si>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</si>
  <si>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</si>
  <si>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</si>
  <si>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</si>
  <si>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</si>
  <si>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</si>
  <si>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</si>
  <si>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</si>
  <si>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</si>
  <si>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</si>
  <si>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</si>
  <si>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</si>
  <si>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</si>
  <si>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</si>
  <si>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</si>
  <si>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</si>
  <si>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</si>
  <si>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</si>
  <si>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</si>
  <si>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</si>
  <si>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</si>
  <si>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</si>
  <si>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</si>
  <si>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</si>
  <si>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</si>
  <si>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</si>
  <si>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</si>
  <si>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</si>
  <si>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</si>
  <si>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</si>
  <si>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</si>
  <si>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</si>
  <si>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</si>
  <si>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</si>
  <si>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</si>
  <si>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</si>
  <si>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</si>
  <si>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</si>
  <si>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</si>
  <si>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</si>
  <si>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</si>
  <si>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</si>
  <si>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</si>
  <si>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</si>
  <si>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</si>
  <si>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</si>
  <si>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</si>
  <si>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</si>
  <si>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</si>
  <si>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</si>
  <si>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</si>
  <si>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</si>
  <si>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</si>
  <si>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</si>
  <si>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</si>
  <si>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</si>
  <si>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</si>
  <si>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</si>
  <si>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</si>
  <si>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</si>
  <si>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</si>
  <si>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</si>
  <si>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</si>
  <si>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</si>
  <si>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</si>
  <si>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</si>
  <si>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</si>
  <si>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</si>
  <si>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</si>
  <si>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</si>
  <si>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</si>
  <si>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</si>
  <si>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</si>
  <si>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</si>
  <si>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</si>
  <si>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</si>
  <si>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</si>
  <si>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</si>
  <si>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</si>
  <si>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</si>
  <si>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</si>
  <si>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</si>
  <si>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</si>
  <si>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</si>
  <si>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</si>
  <si>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</si>
  <si>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</si>
  <si>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</si>
  <si>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</si>
  <si>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</si>
  <si>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</si>
  <si>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</si>
  <si>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</si>
  <si>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</si>
  <si>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</si>
  <si>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</si>
  <si>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</si>
  <si>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</si>
  <si>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</si>
  <si>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</si>
  <si>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</si>
  <si>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</si>
  <si>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</si>
  <si>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</si>
  <si>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</si>
  <si>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</si>
  <si>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</si>
  <si>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</si>
  <si>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</si>
  <si>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</si>
  <si>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</si>
  <si>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</si>
  <si>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</si>
  <si>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</si>
  <si>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</si>
  <si>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</si>
  <si>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</si>
  <si>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</si>
  <si>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</si>
  <si>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</si>
  <si>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</si>
  <si>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</si>
  <si>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</si>
  <si>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</si>
  <si>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</si>
  <si>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</si>
  <si>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</si>
  <si>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</si>
  <si>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</si>
  <si>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</si>
  <si>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</si>
  <si>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</si>
  <si>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</si>
  <si>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</si>
  <si>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</si>
  <si>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</si>
  <si>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</si>
  <si>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</si>
  <si>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</si>
  <si>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</si>
  <si>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</si>
  <si>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</si>
  <si>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</si>
  <si>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</si>
  <si>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</si>
  <si>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</si>
  <si>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</si>
  <si>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</si>
  <si>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</si>
  <si>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</si>
  <si>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</si>
  <si>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</si>
  <si>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</si>
  <si>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</si>
  <si>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</si>
  <si>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</si>
  <si>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</si>
  <si>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</si>
  <si>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</si>
  <si>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</si>
  <si>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</si>
  <si>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</si>
  <si>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</si>
  <si>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</si>
  <si>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</si>
  <si>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</si>
  <si>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</si>
  <si>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</si>
  <si>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</si>
  <si>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</si>
  <si>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</si>
  <si>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</si>
  <si>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</si>
  <si>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</si>
  <si>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</si>
  <si>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</si>
  <si>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</si>
  <si>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</si>
  <si>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</si>
  <si>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</si>
  <si>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</si>
  <si>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</si>
  <si>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</si>
  <si>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</si>
  <si>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</si>
  <si>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</si>
  <si>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</si>
  <si>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</si>
  <si>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</si>
  <si>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</si>
  <si>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</si>
  <si>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</si>
  <si>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</si>
  <si>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</si>
  <si>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</si>
  <si>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</si>
  <si>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</si>
  <si>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</si>
  <si>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</si>
  <si>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</si>
  <si>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</si>
  <si>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</si>
  <si>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</si>
  <si>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</si>
  <si>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</si>
  <si>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</si>
  <si>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</si>
  <si>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</si>
  <si>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</si>
  <si>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</si>
  <si>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</si>
  <si>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</si>
  <si>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</si>
  <si>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</si>
  <si>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</si>
  <si>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</si>
  <si>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</si>
  <si>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</si>
  <si>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</si>
  <si>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</si>
  <si>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</si>
  <si>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</si>
  <si>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</si>
  <si>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</si>
  <si>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</si>
  <si>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</si>
  <si>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</si>
  <si>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</si>
  <si>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</si>
  <si>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</si>
  <si>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</si>
  <si>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</si>
  <si>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</si>
  <si>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</si>
  <si>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</si>
  <si>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</si>
  <si>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</si>
  <si>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</si>
  <si>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</si>
  <si>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</si>
  <si>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</si>
  <si>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</si>
  <si>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</si>
  <si>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</si>
  <si>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</si>
  <si>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</si>
  <si>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</si>
  <si>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</si>
  <si>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</si>
  <si>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</si>
  <si>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</si>
  <si>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</si>
  <si>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</si>
  <si>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</si>
  <si>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</si>
  <si>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</si>
  <si>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</si>
  <si>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</si>
  <si>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</si>
  <si>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</si>
  <si>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</si>
  <si>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</si>
  <si>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</si>
  <si>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</si>
  <si>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</si>
  <si>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</si>
  <si>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</si>
  <si>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</si>
  <si>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</si>
  <si>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</si>
  <si>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</si>
  <si>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</si>
  <si>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</si>
  <si>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</si>
  <si>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</si>
  <si>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</si>
  <si>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</si>
  <si>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</si>
  <si>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</si>
  <si>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</si>
  <si>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</si>
  <si>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</si>
  <si>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</si>
  <si>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</si>
  <si>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</si>
  <si>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</si>
  <si>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</si>
  <si>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</si>
  <si>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</si>
  <si>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</si>
  <si>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</si>
  <si>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</si>
  <si>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</si>
  <si>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</si>
  <si>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</si>
  <si>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</si>
  <si>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</si>
  <si>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</si>
  <si>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</si>
  <si>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</si>
  <si>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</si>
  <si>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</si>
  <si>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</si>
  <si>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</si>
  <si>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</si>
  <si>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</si>
  <si>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</si>
  <si>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</si>
  <si>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</si>
  <si>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</si>
  <si>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</si>
  <si>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</si>
  <si>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</si>
  <si>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</si>
  <si>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</si>
  <si>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</si>
  <si>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</si>
  <si>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</si>
  <si>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</si>
  <si>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</si>
  <si>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</si>
  <si>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</si>
  <si>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</si>
  <si>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</si>
  <si>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</si>
  <si>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</si>
  <si>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</si>
  <si>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</si>
  <si>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</si>
  <si>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</si>
  <si>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</si>
  <si>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</si>
  <si>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</si>
  <si>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</si>
  <si>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</si>
  <si>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</si>
  <si>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</si>
  <si>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</si>
  <si>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</si>
  <si>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</si>
  <si>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</si>
  <si>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</si>
  <si>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</si>
  <si>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</si>
  <si>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</si>
  <si>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</si>
  <si>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</si>
  <si>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</si>
  <si>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</si>
  <si>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</si>
  <si>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</si>
  <si>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</si>
  <si>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</si>
  <si>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</si>
  <si>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</si>
  <si>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</si>
  <si>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</si>
  <si>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</si>
  <si>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</si>
  <si>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</si>
  <si>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</si>
  <si>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</si>
  <si>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</si>
  <si>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</si>
  <si>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</si>
  <si>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</si>
  <si>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</si>
  <si>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</si>
  <si>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</si>
  <si>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</si>
  <si>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</si>
  <si>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</si>
  <si>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</si>
  <si>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</si>
  <si>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</si>
  <si>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</si>
  <si>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</si>
  <si>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</si>
  <si>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</si>
  <si>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</si>
  <si>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</si>
  <si>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</si>
  <si>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</si>
  <si>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</si>
  <si>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</si>
  <si>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</si>
  <si>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</si>
  <si>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</si>
  <si>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</si>
  <si>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</si>
  <si>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</si>
  <si>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</si>
  <si>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</si>
  <si>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</si>
  <si>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</si>
  <si>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</si>
  <si>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</si>
  <si>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</si>
  <si>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</si>
  <si>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</si>
  <si>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</si>
  <si>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</si>
  <si>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</si>
  <si>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</si>
  <si>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</si>
  <si>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</si>
  <si>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</si>
  <si>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</si>
  <si>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</si>
  <si>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</si>
  <si>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</si>
  <si>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</si>
  <si>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</si>
  <si>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</si>
  <si>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</si>
  <si>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</si>
  <si>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</si>
  <si>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</si>
  <si>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</si>
  <si>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</si>
  <si>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</si>
  <si>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</si>
  <si>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</si>
  <si>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</si>
  <si>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</si>
  <si>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</si>
  <si>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</si>
  <si>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</si>
  <si>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</si>
  <si>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</si>
  <si>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</si>
  <si>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</si>
  <si>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</si>
  <si>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</si>
  <si>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</si>
  <si>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</si>
  <si>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</si>
  <si>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</si>
  <si>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</si>
  <si>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</si>
  <si>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</si>
  <si>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</si>
  <si>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</si>
  <si>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</si>
  <si>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</si>
  <si>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</si>
  <si>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</si>
  <si>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</si>
  <si>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</si>
  <si>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</si>
  <si>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</si>
  <si>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</si>
  <si>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</si>
  <si>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</si>
  <si>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</si>
  <si>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</si>
  <si>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</si>
  <si>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</si>
  <si>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</si>
  <si>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</si>
  <si>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</si>
  <si>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</si>
  <si>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</si>
  <si>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</si>
  <si>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</si>
  <si>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</si>
  <si>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</si>
  <si>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</si>
  <si>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</si>
  <si>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</si>
  <si>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</si>
  <si>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</si>
  <si>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</si>
  <si>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</si>
  <si>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</si>
  <si>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</si>
  <si>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</si>
  <si>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</si>
  <si>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</si>
  <si>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</si>
  <si>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</si>
  <si>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</si>
  <si>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</si>
  <si>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</si>
  <si>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</si>
  <si>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</si>
  <si>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</si>
  <si>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</si>
  <si>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</si>
  <si>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</si>
  <si>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</si>
  <si>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</si>
  <si>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</si>
  <si>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</si>
  <si>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</si>
  <si>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</si>
  <si>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</si>
  <si>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</si>
  <si>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</si>
  <si>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</si>
  <si>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</si>
  <si>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</si>
  <si>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</si>
  <si>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</si>
  <si>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</si>
  <si>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</si>
  <si>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</si>
  <si>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</si>
  <si>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</si>
  <si>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</si>
  <si>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</si>
  <si>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</si>
  <si>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</si>
  <si>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</si>
  <si>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</si>
  <si>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</si>
  <si>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</si>
  <si>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</si>
  <si>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</si>
  <si>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</si>
  <si>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</si>
  <si>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</si>
  <si>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</si>
  <si>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</si>
  <si>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</si>
  <si>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</si>
  <si>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</si>
  <si>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</si>
  <si>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</si>
  <si>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</si>
  <si>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</si>
  <si>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</si>
  <si>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</si>
  <si>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</si>
  <si>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</si>
  <si>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</si>
  <si>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</si>
  <si>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</si>
  <si>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</si>
  <si>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</si>
  <si>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</si>
  <si>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</si>
  <si>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</si>
  <si>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</si>
  <si>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</si>
  <si>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</si>
  <si>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</si>
  <si>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</si>
  <si>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</si>
  <si>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</si>
  <si>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</si>
  <si>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</si>
  <si>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</si>
  <si>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</si>
  <si>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</si>
  <si>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</si>
  <si>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</si>
  <si>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</si>
  <si>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</si>
  <si>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</si>
  <si>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</si>
  <si>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</si>
  <si>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</si>
  <si>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</si>
  <si>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</si>
  <si>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</si>
  <si>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</si>
  <si>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</si>
  <si>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</si>
  <si>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</si>
  <si>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</si>
  <si>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</si>
  <si>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</si>
  <si>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</si>
  <si>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</si>
  <si>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</si>
  <si>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</si>
  <si>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</si>
  <si>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</si>
  <si>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</si>
  <si>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</si>
  <si>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</si>
  <si>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</si>
  <si>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</si>
  <si>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</si>
  <si>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</si>
  <si>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</si>
  <si>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</si>
  <si>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</si>
  <si>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</si>
  <si>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</si>
  <si>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</si>
  <si>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</si>
  <si>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</si>
  <si>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</si>
  <si>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</si>
  <si>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</si>
  <si>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</si>
  <si>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</si>
  <si>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</si>
  <si>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</si>
  <si>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</si>
  <si>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</si>
  <si>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</si>
  <si>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</si>
  <si>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</si>
  <si>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</si>
  <si>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</si>
  <si>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</si>
  <si>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</si>
  <si>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</si>
  <si>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</si>
  <si>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</si>
  <si>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</si>
  <si>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</si>
  <si>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</si>
  <si>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</si>
  <si>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</si>
  <si>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</si>
  <si>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</si>
  <si>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</si>
  <si>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</si>
  <si>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</si>
  <si>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</si>
  <si>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</si>
  <si>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</si>
  <si>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</si>
  <si>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</si>
  <si>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</si>
  <si>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</si>
  <si>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</si>
  <si>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</si>
  <si>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</si>
  <si>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</si>
  <si>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</si>
  <si>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</si>
  <si>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</si>
  <si>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</si>
  <si>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</si>
  <si>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</si>
  <si>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</si>
  <si>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</si>
  <si>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</si>
  <si>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</si>
  <si>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</si>
  <si>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</si>
  <si>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</si>
  <si>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</si>
  <si>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</si>
  <si>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</si>
  <si>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</si>
  <si>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</si>
  <si>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</si>
  <si>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</si>
  <si>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</si>
  <si>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</si>
  <si>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</si>
  <si>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</si>
  <si>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</si>
  <si>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</si>
  <si>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</si>
  <si>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</si>
  <si>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</si>
  <si>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</si>
  <si>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</si>
  <si>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</si>
  <si>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</si>
  <si>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</si>
  <si>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</si>
  <si>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</si>
  <si>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</si>
  <si>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</si>
  <si>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</si>
  <si>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</si>
  <si>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</si>
  <si>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</si>
  <si>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</si>
  <si>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</si>
  <si>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</si>
  <si>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</si>
  <si>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</si>
  <si>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</si>
  <si>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</si>
  <si>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</si>
  <si>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</si>
  <si>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</si>
  <si>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</si>
  <si>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</si>
  <si>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</si>
  <si>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</si>
  <si>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</si>
  <si>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</si>
  <si>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</si>
  <si>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</si>
  <si>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</si>
  <si>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</si>
  <si>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</si>
  <si>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</si>
  <si>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</si>
  <si>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</si>
  <si>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</si>
  <si>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</si>
  <si>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</si>
  <si>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</si>
  <si>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</si>
  <si>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</si>
  <si>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</si>
  <si>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</si>
  <si>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</si>
  <si>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</si>
  <si>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</si>
  <si>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</si>
  <si>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</si>
  <si>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</si>
  <si>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</si>
  <si>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</si>
  <si>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</si>
  <si>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</si>
  <si>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</si>
  <si>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</si>
  <si>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</si>
  <si>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</si>
  <si>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</si>
  <si>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</si>
  <si>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</si>
  <si>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</si>
  <si>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</si>
  <si>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</si>
  <si>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</si>
  <si>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</si>
  <si>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</si>
  <si>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</si>
  <si>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</si>
  <si>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</si>
  <si>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</si>
  <si>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</si>
  <si>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</si>
  <si>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</si>
  <si>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</si>
  <si>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</si>
  <si>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</si>
  <si>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</si>
  <si>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</si>
  <si>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</si>
  <si>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</si>
  <si>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</si>
  <si>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</si>
  <si>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</si>
  <si>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</si>
  <si>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</si>
  <si>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</si>
  <si>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</si>
  <si>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</si>
  <si>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</si>
  <si>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</si>
  <si>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</si>
  <si>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</si>
  <si>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</si>
  <si>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</si>
  <si>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</si>
  <si>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</si>
  <si>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</si>
  <si>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</si>
  <si>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</si>
  <si>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</si>
  <si>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</si>
  <si>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</si>
  <si>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</si>
  <si>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</si>
  <si>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</si>
  <si>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</si>
  <si>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</si>
  <si>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</si>
  <si>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</si>
  <si>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</si>
  <si>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</si>
  <si>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</si>
  <si>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</si>
  <si>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</si>
  <si>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</si>
  <si>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</si>
  <si>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</si>
  <si>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</si>
  <si>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</si>
  <si>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</si>
  <si>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</si>
  <si>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</si>
  <si>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</si>
  <si>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</si>
  <si>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</si>
  <si>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</si>
  <si>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</si>
  <si>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</si>
  <si>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</si>
  <si>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</si>
  <si>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</si>
  <si>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</si>
  <si>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</si>
  <si>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</si>
  <si>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</si>
  <si>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</si>
  <si>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</si>
  <si>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</si>
  <si>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</si>
  <si>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</si>
  <si>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</si>
  <si>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</si>
  <si>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</si>
  <si>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</si>
  <si>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</si>
  <si>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</si>
  <si>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</si>
  <si>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</si>
  <si>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</si>
  <si>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</si>
  <si>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</si>
  <si>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</si>
  <si>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</si>
  <si>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</si>
  <si>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</si>
  <si>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</si>
  <si>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</si>
  <si>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</si>
  <si>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</si>
  <si>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</si>
  <si>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</si>
  <si>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</si>
  <si>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</si>
  <si>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</si>
  <si>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</si>
  <si>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</si>
  <si>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</si>
  <si>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</si>
  <si>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</si>
  <si>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</si>
  <si>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</si>
  <si>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</si>
  <si>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</si>
  <si>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</si>
  <si>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</si>
  <si>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</si>
  <si>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</si>
  <si>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</si>
  <si>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</si>
  <si>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</si>
  <si>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</si>
  <si>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</si>
  <si>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</si>
  <si>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</si>
  <si>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</si>
  <si>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</si>
  <si>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</si>
  <si>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</si>
  <si>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</si>
  <si>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</si>
  <si>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</si>
  <si>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</si>
  <si>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</si>
  <si>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</si>
  <si>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</si>
  <si>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</si>
  <si>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</si>
  <si>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</si>
  <si>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</si>
  <si>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</si>
  <si>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</si>
  <si>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</si>
  <si>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</si>
  <si>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</si>
  <si>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</si>
  <si>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</si>
  <si>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</si>
  <si>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</si>
  <si>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</si>
  <si>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</si>
  <si>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</si>
  <si>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</si>
  <si>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</si>
  <si>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</si>
  <si>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</si>
  <si>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</si>
  <si>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</si>
  <si>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</si>
  <si>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</si>
  <si>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</si>
  <si>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</si>
  <si>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</si>
  <si>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</si>
  <si>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</si>
  <si>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</si>
  <si>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</si>
  <si>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</si>
  <si>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</si>
  <si>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</si>
  <si>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</si>
  <si>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</si>
  <si>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</si>
  <si>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</si>
  <si>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</si>
  <si>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</si>
  <si>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</si>
  <si>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</si>
  <si>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</si>
  <si>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</si>
  <si>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</si>
  <si>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</si>
  <si>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</si>
  <si>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</si>
  <si>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</si>
  <si>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</si>
  <si>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</si>
  <si>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</si>
  <si>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</si>
  <si>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</si>
  <si>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</si>
  <si>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</si>
  <si>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</si>
  <si>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</si>
  <si>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</si>
  <si>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</si>
  <si>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</si>
  <si>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</si>
  <si>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</si>
  <si>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</si>
  <si>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</si>
  <si>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</si>
  <si>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</si>
  <si>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</si>
  <si>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</si>
  <si>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</si>
  <si>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</si>
  <si>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</si>
  <si>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</si>
  <si>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</si>
  <si>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</si>
  <si>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</si>
  <si>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</si>
  <si>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</si>
  <si>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</si>
  <si>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</si>
  <si>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</si>
  <si>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</si>
  <si>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</si>
  <si>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</si>
  <si>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</si>
  <si>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</si>
  <si>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</si>
  <si>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</si>
  <si>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</si>
  <si>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</si>
  <si>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</si>
  <si>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</si>
  <si>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</si>
  <si>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</si>
  <si>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</si>
  <si>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</si>
  <si>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</si>
  <si>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</si>
  <si>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</si>
  <si>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</si>
  <si>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</si>
  <si>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</si>
  <si>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</si>
  <si>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</si>
  <si>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</si>
  <si>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</si>
  <si>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</si>
  <si>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</si>
  <si>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</si>
  <si>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</si>
  <si>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</si>
  <si>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</si>
  <si>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</si>
  <si>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</si>
  <si>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</si>
  <si>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</si>
  <si>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</si>
  <si>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</si>
  <si>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</si>
  <si>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</si>
  <si>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</si>
  <si>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</si>
  <si>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</si>
  <si>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</si>
  <si>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</si>
  <si>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</si>
  <si>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</si>
  <si>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</si>
  <si>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</si>
  <si>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</si>
  <si>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</si>
  <si>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</si>
  <si>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</si>
  <si>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</si>
  <si>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</si>
  <si>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</si>
  <si>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</si>
  <si>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</si>
  <si>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</si>
  <si>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</si>
  <si>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</si>
  <si>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</si>
  <si>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</si>
  <si>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</si>
  <si>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</si>
  <si>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</si>
  <si>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</si>
  <si>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</si>
  <si>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</si>
  <si>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</si>
  <si>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</si>
  <si>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</si>
  <si>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</si>
  <si>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</si>
  <si>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</si>
  <si>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</si>
  <si>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</si>
  <si>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</si>
  <si>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</si>
  <si>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</si>
  <si>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</si>
  <si>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</si>
  <si>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</si>
  <si>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</si>
  <si>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</si>
  <si>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</si>
  <si>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</si>
  <si>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</si>
  <si>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</si>
  <si>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</si>
  <si>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</si>
  <si>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</si>
  <si>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</si>
  <si>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</si>
  <si>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</si>
  <si>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</si>
  <si>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</si>
  <si>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</si>
  <si>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</si>
  <si>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</si>
  <si>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</si>
  <si>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</si>
  <si>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</si>
  <si>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</si>
  <si>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</si>
  <si>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</si>
  <si>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</si>
  <si>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</si>
  <si>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</si>
  <si>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</si>
  <si>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</si>
  <si>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</si>
  <si>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</si>
  <si>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</si>
  <si>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</si>
  <si>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</si>
  <si>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</si>
  <si>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</si>
  <si>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</si>
  <si>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</si>
  <si>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</si>
  <si>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</si>
  <si>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</si>
  <si>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</si>
  <si>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</si>
  <si>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</si>
  <si>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</si>
  <si>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</si>
  <si>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</si>
  <si>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</si>
  <si>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</si>
  <si>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</si>
  <si>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</si>
  <si>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</si>
  <si>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</si>
  <si>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</si>
  <si>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</si>
  <si>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</si>
  <si>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</si>
  <si>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</si>
  <si>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</si>
  <si>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</si>
  <si>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</si>
  <si>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</si>
  <si>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</si>
  <si>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</si>
  <si>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</si>
  <si>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</si>
  <si>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</si>
  <si>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</si>
  <si>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</si>
  <si>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</si>
  <si>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</si>
  <si>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</si>
  <si>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</si>
  <si>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</si>
  <si>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</si>
  <si>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</si>
  <si>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</si>
  <si>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</si>
  <si>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</si>
  <si>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</si>
  <si>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</si>
  <si>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</si>
  <si>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</si>
  <si>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</si>
  <si>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</si>
  <si>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</si>
  <si>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</si>
  <si>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</si>
  <si>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</si>
  <si>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</si>
  <si>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</si>
  <si>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</si>
  <si>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</si>
  <si>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</si>
  <si>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</si>
  <si>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</si>
  <si>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</si>
  <si>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</si>
  <si>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</si>
  <si>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</si>
  <si>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</si>
  <si>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</si>
  <si>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</si>
  <si>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</si>
  <si>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</si>
  <si>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</si>
  <si>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</si>
  <si>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</si>
  <si>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</si>
  <si>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</si>
  <si>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</si>
  <si>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</si>
  <si>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</si>
  <si>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</si>
  <si>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</si>
  <si>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</si>
  <si>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</si>
  <si>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</si>
  <si>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</si>
  <si>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</si>
  <si>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</si>
  <si>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</si>
  <si>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</si>
  <si>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</si>
  <si>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</si>
  <si>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</si>
  <si>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</si>
  <si>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</si>
  <si>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</si>
  <si>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</si>
  <si>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</si>
  <si>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</si>
  <si>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</si>
  <si>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</si>
  <si>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</si>
  <si>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</si>
  <si>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</si>
  <si>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</si>
  <si>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</si>
  <si>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</si>
  <si>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</si>
  <si>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</si>
  <si>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</si>
  <si>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</si>
  <si>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</si>
  <si>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</si>
  <si>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</si>
  <si>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</si>
  <si>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</si>
  <si>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</si>
  <si>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</si>
  <si>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</si>
  <si>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</si>
  <si>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</si>
  <si>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</si>
  <si>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</si>
  <si>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</si>
  <si>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</si>
  <si>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</si>
  <si>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</si>
  <si>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</si>
  <si>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</si>
  <si>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</si>
  <si>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</si>
  <si>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</si>
  <si>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</si>
  <si>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</si>
  <si>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</si>
  <si>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</si>
  <si>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</si>
  <si>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</si>
  <si>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</si>
  <si>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</si>
  <si>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</si>
  <si>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</si>
  <si>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</si>
  <si>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</si>
  <si>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</si>
  <si>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</si>
  <si>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</si>
  <si>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</si>
  <si>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</si>
  <si>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</si>
  <si>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</si>
  <si>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</si>
  <si>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</si>
  <si>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</si>
  <si>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</si>
  <si>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</si>
  <si>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</si>
  <si>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</si>
  <si>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</si>
  <si>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</si>
  <si>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</si>
  <si>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</si>
  <si>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</si>
  <si>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</si>
  <si>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</si>
  <si>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</si>
  <si>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</si>
  <si>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</si>
  <si>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</si>
  <si>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</si>
  <si>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</si>
  <si>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</si>
  <si>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</si>
  <si>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</si>
  <si>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</si>
  <si>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</si>
  <si>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</si>
  <si>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</si>
  <si>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</si>
  <si>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</si>
  <si>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</si>
  <si>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</si>
  <si>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</si>
  <si>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</si>
  <si>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</si>
  <si>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</si>
  <si>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</si>
  <si>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</si>
  <si>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</si>
  <si>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</si>
  <si>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</si>
  <si>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</si>
  <si>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</si>
  <si>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</si>
  <si>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</si>
  <si>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</si>
  <si>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</si>
  <si>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</si>
  <si>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</si>
  <si>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</si>
  <si>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</si>
  <si>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</si>
  <si>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</si>
  <si>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</si>
  <si>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</si>
  <si>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</si>
  <si>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</si>
  <si>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</si>
  <si>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</si>
  <si>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</si>
  <si>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</si>
  <si>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</si>
  <si>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</si>
  <si>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</si>
  <si>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</si>
  <si>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</si>
  <si>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</si>
  <si>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</si>
  <si>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</si>
  <si>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</si>
  <si>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</si>
  <si>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</si>
  <si>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</si>
  <si>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</si>
  <si>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</si>
  <si>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</si>
  <si>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</si>
  <si>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</si>
  <si>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</si>
  <si>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</si>
  <si>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</si>
  <si>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</si>
  <si>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</si>
  <si>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</si>
  <si>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</si>
  <si>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</si>
  <si>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</si>
  <si>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</si>
  <si>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</si>
  <si>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</si>
  <si>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</si>
  <si>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</si>
  <si>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</si>
  <si>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</si>
  <si>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</si>
  <si>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</si>
  <si>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</si>
  <si>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</si>
  <si>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</si>
  <si>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</si>
  <si>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</si>
  <si>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</si>
  <si>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</si>
  <si>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</si>
  <si>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</si>
  <si>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</si>
  <si>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</si>
  <si>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</si>
  <si>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</si>
  <si>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</si>
  <si>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</si>
  <si>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</si>
  <si>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</si>
  <si>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</si>
  <si>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</si>
  <si>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</si>
  <si>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</si>
  <si>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</si>
  <si>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</si>
  <si>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</si>
  <si>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</si>
  <si>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</si>
  <si>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</si>
  <si>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</si>
  <si>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</si>
  <si>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</si>
  <si>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</si>
  <si>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</si>
  <si>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</si>
  <si>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</si>
  <si>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</si>
  <si>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</si>
  <si>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</si>
  <si>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</si>
  <si>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</si>
  <si>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</si>
  <si>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</si>
  <si>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</si>
  <si>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</si>
  <si>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</si>
  <si>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</si>
  <si>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</si>
  <si>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</si>
  <si>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</si>
  <si>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</si>
  <si>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</si>
  <si>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</si>
  <si>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</si>
  <si>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</si>
  <si>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</si>
  <si>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</si>
  <si>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</si>
  <si>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</si>
  <si>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</si>
  <si>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</si>
  <si>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</si>
  <si>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</si>
  <si>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</si>
  <si>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</si>
  <si>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</si>
  <si>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</si>
  <si>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</si>
  <si>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</si>
  <si>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</si>
  <si>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</si>
  <si>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</si>
  <si>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</si>
  <si>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</si>
  <si>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</si>
  <si>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</si>
  <si>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</si>
  <si>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</si>
  <si>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</si>
  <si>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</si>
  <si>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</si>
  <si>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</si>
  <si>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</si>
  <si>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</si>
  <si>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</si>
  <si>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</si>
  <si>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</si>
  <si>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</si>
  <si>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</si>
  <si>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</si>
  <si>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</si>
  <si>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</si>
  <si>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</si>
  <si>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</si>
  <si>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</si>
  <si>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</si>
  <si>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</si>
  <si>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</si>
  <si>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</si>
  <si>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</si>
  <si>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</si>
  <si>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</si>
  <si>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</si>
  <si>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</si>
  <si>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</si>
  <si>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</si>
  <si>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</si>
  <si>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</si>
  <si>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</si>
  <si>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</si>
  <si>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</si>
  <si>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</si>
  <si>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</si>
  <si>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</si>
  <si>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</si>
  <si>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</si>
  <si>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</si>
  <si>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</si>
  <si>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</si>
  <si>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</si>
  <si>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</si>
  <si>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</si>
  <si>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</si>
  <si>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</si>
  <si>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</si>
  <si>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</si>
  <si>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</si>
  <si>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</si>
  <si>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</si>
  <si>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</si>
  <si>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</si>
  <si>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</si>
  <si>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</si>
  <si>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</si>
  <si>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</si>
  <si>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</si>
  <si>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</si>
  <si>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</si>
  <si>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</si>
  <si>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</si>
  <si>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</si>
  <si>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</si>
  <si>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</si>
  <si>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</si>
  <si>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</si>
  <si>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</si>
  <si>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</si>
  <si>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</si>
  <si>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</si>
  <si>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</si>
  <si>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</si>
  <si>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</si>
  <si>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</si>
  <si>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</si>
  <si>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</si>
  <si>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</si>
  <si>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</si>
  <si>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</si>
  <si>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</si>
  <si>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</si>
  <si>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</si>
  <si>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</si>
  <si>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</si>
  <si>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</si>
  <si>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</si>
  <si>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</si>
  <si>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</si>
  <si>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</si>
  <si>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</si>
  <si>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</si>
  <si>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</si>
  <si>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</si>
  <si>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</si>
  <si>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</si>
  <si>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</si>
  <si>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</si>
  <si>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</si>
  <si>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</si>
  <si>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</si>
  <si>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</si>
  <si>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</si>
  <si>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</si>
  <si>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</si>
  <si>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</si>
  <si>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</si>
  <si>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</si>
  <si>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</si>
  <si>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</si>
  <si>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</si>
  <si>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</si>
  <si>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</si>
  <si>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</si>
  <si>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</si>
  <si>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</si>
  <si>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</si>
  <si>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</si>
  <si>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</si>
  <si>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</si>
  <si>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</si>
  <si>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</si>
  <si>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</si>
  <si>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</si>
  <si>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</si>
  <si>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</si>
  <si>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</si>
  <si>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</si>
  <si>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</si>
  <si>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</si>
  <si>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</si>
  <si>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</si>
  <si>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</si>
  <si>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</si>
  <si>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</si>
  <si>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</si>
  <si>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</si>
  <si>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</si>
  <si>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</si>
  <si>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</si>
  <si>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</si>
  <si>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</si>
  <si>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</si>
  <si>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</si>
  <si>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</si>
  <si>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</si>
  <si>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</si>
  <si>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</si>
  <si>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</si>
  <si>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</si>
  <si>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</si>
  <si>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</si>
  <si>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</si>
  <si>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</si>
  <si>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</si>
  <si>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</si>
  <si>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</si>
  <si>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</si>
  <si>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</si>
  <si>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</si>
  <si>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</si>
  <si>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</si>
  <si>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</si>
  <si>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</si>
  <si>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</si>
  <si>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</si>
  <si>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</si>
  <si>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</si>
  <si>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</si>
  <si>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</si>
  <si>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</si>
  <si>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</si>
  <si>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</si>
  <si>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</si>
  <si>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</si>
  <si>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</si>
  <si>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</si>
  <si>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</si>
  <si>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</si>
  <si>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</si>
  <si>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</si>
  <si>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</si>
  <si>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</si>
  <si>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</si>
  <si>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</si>
  <si>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</si>
  <si>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</si>
  <si>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</si>
  <si>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</si>
  <si>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</si>
  <si>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</si>
  <si>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</si>
  <si>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</si>
  <si>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</si>
  <si>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</si>
  <si>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</si>
  <si>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</si>
  <si>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</si>
  <si>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</si>
  <si>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</si>
  <si>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</si>
  <si>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</si>
  <si>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</si>
  <si>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</si>
  <si>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</si>
  <si>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</si>
  <si>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</si>
  <si>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</si>
  <si>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</si>
  <si>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</si>
  <si>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</si>
  <si>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</si>
  <si>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</si>
  <si>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</si>
  <si>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</si>
  <si>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</si>
  <si>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</si>
  <si>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</si>
  <si>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</si>
  <si>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</si>
  <si>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</si>
  <si>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</si>
  <si>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</si>
  <si>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</si>
  <si>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</si>
  <si>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</si>
  <si>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</si>
  <si>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</si>
  <si>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</si>
  <si>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</si>
  <si>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</si>
  <si>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</si>
  <si>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</si>
  <si>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</si>
  <si>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</si>
  <si>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</si>
  <si>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</si>
  <si>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</si>
  <si>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</si>
  <si>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</si>
  <si>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</si>
  <si>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</si>
  <si>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</si>
  <si>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</si>
  <si>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</si>
  <si>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</si>
  <si>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</si>
  <si>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</si>
  <si>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</si>
  <si>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</si>
  <si>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</si>
  <si>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</si>
  <si>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</si>
  <si>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</si>
  <si>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</si>
  <si>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</si>
  <si>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</si>
  <si>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</si>
  <si>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</si>
  <si>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</si>
  <si>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</si>
  <si>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</si>
  <si>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</si>
  <si>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</si>
  <si>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</si>
  <si>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</si>
  <si>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</si>
  <si>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</si>
  <si>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</si>
  <si>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</si>
  <si>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</si>
  <si>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</si>
  <si>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</si>
  <si>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</si>
  <si>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</si>
  <si>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</si>
  <si>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</si>
  <si>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</si>
  <si>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</si>
  <si>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</si>
  <si>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</si>
  <si>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</si>
  <si>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</si>
  <si>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</si>
  <si>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</si>
  <si>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</si>
  <si>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</si>
  <si>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</si>
  <si>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</si>
  <si>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</si>
  <si>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</si>
  <si>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</si>
  <si>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</si>
  <si>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</si>
  <si>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</si>
  <si>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</si>
  <si>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</si>
  <si>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</si>
  <si>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</si>
  <si>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</si>
  <si>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</si>
  <si>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</si>
  <si>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</si>
  <si>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</si>
  <si>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</si>
  <si>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</si>
  <si>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</si>
  <si>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</si>
  <si>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</si>
  <si>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</si>
  <si>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</si>
  <si>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</si>
  <si>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</si>
  <si>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</si>
  <si>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</si>
  <si>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</si>
  <si>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</si>
  <si>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</si>
  <si>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</si>
  <si>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</si>
  <si>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</si>
  <si>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</si>
  <si>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</si>
  <si>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</si>
  <si>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</si>
  <si>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</si>
  <si>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</si>
  <si>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</si>
  <si>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</si>
  <si>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</si>
  <si>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</si>
  <si>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</si>
  <si>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</si>
  <si>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</si>
  <si>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</si>
  <si>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</si>
  <si>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</si>
  <si>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</si>
  <si>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</si>
  <si>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</si>
  <si>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</si>
  <si>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</si>
  <si>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</si>
  <si>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</si>
  <si>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</si>
  <si>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</si>
  <si>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</si>
  <si>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</si>
  <si>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</si>
  <si>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</si>
  <si>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</si>
  <si>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</si>
  <si>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</si>
  <si>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</si>
  <si>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</si>
  <si>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</si>
  <si>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</si>
  <si>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</si>
  <si>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</si>
  <si>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</si>
  <si>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</si>
  <si>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</si>
  <si>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</si>
  <si>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</si>
  <si>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</si>
  <si>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</si>
  <si>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</si>
  <si>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</si>
  <si>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</si>
  <si>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</si>
  <si>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</si>
  <si>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</si>
  <si>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</si>
  <si>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</si>
  <si>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</si>
  <si>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</si>
  <si>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</si>
  <si>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</si>
  <si>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</si>
  <si>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</si>
  <si>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</si>
  <si>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</si>
  <si>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</si>
  <si>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</si>
  <si>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</si>
  <si>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</si>
  <si>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</si>
  <si>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</si>
  <si>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</si>
  <si>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</si>
  <si>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</si>
  <si>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</si>
  <si>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</si>
  <si>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</si>
  <si>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</si>
  <si>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</si>
  <si>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</si>
  <si>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</si>
  <si>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</si>
  <si>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</si>
  <si>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</si>
  <si>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</si>
  <si>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</si>
  <si>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</si>
  <si>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</si>
  <si>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</si>
  <si>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</si>
  <si>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</si>
  <si>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</si>
  <si>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</si>
  <si>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</si>
  <si>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</si>
  <si>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</si>
  <si>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</si>
  <si>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</si>
  <si>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</si>
  <si>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</si>
  <si>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</si>
  <si>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</si>
  <si>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</si>
  <si>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</si>
  <si>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</si>
  <si>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</si>
  <si>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</si>
  <si>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</si>
  <si>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</si>
  <si>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</si>
  <si>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</si>
  <si>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</si>
  <si>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</si>
  <si>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</si>
  <si>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</si>
  <si>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</si>
  <si>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</si>
  <si>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</si>
  <si>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</si>
  <si>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</si>
  <si>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</si>
  <si>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</si>
  <si>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</si>
  <si>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</si>
  <si>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</si>
  <si>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</si>
  <si>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</si>
  <si>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</si>
  <si>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</si>
  <si>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</si>
  <si>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</si>
  <si>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</si>
  <si>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</si>
  <si>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</si>
  <si>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</si>
  <si>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</si>
  <si>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</si>
  <si>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</si>
  <si>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</si>
  <si>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</si>
  <si>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</si>
  <si>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</si>
  <si>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</si>
  <si>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</si>
  <si>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</si>
  <si>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</si>
  <si>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</si>
  <si>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</si>
  <si>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</si>
  <si>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</si>
  <si>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</si>
  <si>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</si>
  <si>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</si>
  <si>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</si>
  <si>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</si>
  <si>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</si>
  <si>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</si>
  <si>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</si>
  <si>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</si>
  <si>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</si>
  <si>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</si>
  <si>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</si>
  <si>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</si>
  <si>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</si>
  <si>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</si>
  <si>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</si>
  <si>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</si>
  <si>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</si>
  <si>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</si>
  <si>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</si>
  <si>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</si>
  <si>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</si>
  <si>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</si>
  <si>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</si>
  <si>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</si>
  <si>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</si>
  <si>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</si>
  <si>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</si>
  <si>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</si>
  <si>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</si>
  <si>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</si>
  <si>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</si>
  <si>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</si>
  <si>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</si>
  <si>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</si>
  <si>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</si>
  <si>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</si>
  <si>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</si>
  <si>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</si>
  <si>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</si>
  <si>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</si>
  <si>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</si>
  <si>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</si>
  <si>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</si>
  <si>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</si>
  <si>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</si>
  <si>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</si>
  <si>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</si>
  <si>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</si>
  <si>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</si>
  <si>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</si>
  <si>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</si>
  <si>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</si>
  <si>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</si>
  <si>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</si>
  <si>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</si>
  <si>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</si>
  <si>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</si>
  <si>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</si>
  <si>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</si>
  <si>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</si>
  <si>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</si>
  <si>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</si>
  <si>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</si>
  <si>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</si>
  <si>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</si>
  <si>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</si>
  <si>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</si>
  <si>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</si>
  <si>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</si>
  <si>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</si>
  <si>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</si>
  <si>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</si>
  <si>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</si>
  <si>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</si>
  <si>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</si>
  <si>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</si>
  <si>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</si>
  <si>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</si>
  <si>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</si>
  <si>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</si>
  <si>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</si>
  <si>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</si>
  <si>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</si>
  <si>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</si>
  <si>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</si>
  <si>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</si>
  <si>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</si>
  <si>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</si>
  <si>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</si>
  <si>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</si>
  <si>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</si>
  <si>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</si>
  <si>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</si>
  <si>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</si>
  <si>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</si>
  <si>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</si>
  <si>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</si>
  <si>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</si>
  <si>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</si>
  <si>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</si>
  <si>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</si>
  <si>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</si>
  <si>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</si>
  <si>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</si>
  <si>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</si>
  <si>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</si>
  <si>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</si>
  <si>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</si>
  <si>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</si>
  <si>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</si>
  <si>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</si>
  <si>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</si>
  <si>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</si>
  <si>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</si>
  <si>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</si>
  <si>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</si>
  <si>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</si>
  <si>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</si>
  <si>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</si>
  <si>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</si>
  <si>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</si>
  <si>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</si>
  <si>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</si>
  <si>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</si>
  <si>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</si>
  <si>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</si>
  <si>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</si>
  <si>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</si>
  <si>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</si>
  <si>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</si>
  <si>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</si>
  <si>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</si>
  <si>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</si>
  <si>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</si>
  <si>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</si>
  <si>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</si>
  <si>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</si>
  <si>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</si>
  <si>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</si>
  <si>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</si>
  <si>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</si>
  <si>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</si>
  <si>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</si>
  <si>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</si>
  <si>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</si>
  <si>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</si>
  <si>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</si>
  <si>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</si>
  <si>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</si>
  <si>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</si>
  <si>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</si>
  <si>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</si>
  <si>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</si>
  <si>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</si>
  <si>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</si>
  <si>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</si>
  <si>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</si>
  <si>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</si>
  <si>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</si>
  <si>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</si>
  <si>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</si>
  <si>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</si>
  <si>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</si>
  <si>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</si>
  <si>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</si>
  <si>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</si>
  <si>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</si>
  <si>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</si>
  <si>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</si>
  <si>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</si>
  <si>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</si>
  <si>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</si>
  <si>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</si>
  <si>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</si>
  <si>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</si>
  <si>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</si>
  <si>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</si>
  <si>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</si>
  <si>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</si>
  <si>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</si>
  <si>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</si>
  <si>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</si>
  <si>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</si>
  <si>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</si>
  <si>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</si>
  <si>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</si>
  <si>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</si>
  <si>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</si>
  <si>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</si>
  <si>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</si>
  <si>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</si>
  <si>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</si>
  <si>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</si>
  <si>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</si>
  <si>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</si>
  <si>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</si>
  <si>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</si>
  <si>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</si>
  <si>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</si>
  <si>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</si>
  <si>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</si>
  <si>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</si>
  <si>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</si>
  <si>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</si>
  <si>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</si>
  <si>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</si>
  <si>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</si>
  <si>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</si>
  <si>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</si>
  <si>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</si>
  <si>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</si>
  <si>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</si>
  <si>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</si>
  <si>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</si>
  <si>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</si>
  <si>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</si>
  <si>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</si>
  <si>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</si>
  <si>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</si>
  <si>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</si>
  <si>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</si>
  <si>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</si>
  <si>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</si>
  <si>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</si>
  <si>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</si>
  <si>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</si>
  <si>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</si>
  <si>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</si>
  <si>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</si>
  <si>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</si>
  <si>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</si>
  <si>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</si>
  <si>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</si>
  <si>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</si>
  <si>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</si>
  <si>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</si>
  <si>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</si>
  <si>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</si>
  <si>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</si>
  <si>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</si>
  <si>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</si>
  <si>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</si>
  <si>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</si>
  <si>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</si>
  <si>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</si>
  <si>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</si>
  <si>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</si>
  <si>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</si>
  <si>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</si>
  <si>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</si>
  <si>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</si>
  <si>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</si>
  <si>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</si>
  <si>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</si>
  <si>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</si>
  <si>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</si>
  <si>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</si>
  <si>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</si>
  <si>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</si>
  <si>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</si>
  <si>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</si>
  <si>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</si>
  <si>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</si>
  <si>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</si>
  <si>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</si>
  <si>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</si>
  <si>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</si>
  <si>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</si>
  <si>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</si>
  <si>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</si>
  <si>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</si>
  <si>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</si>
  <si>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</si>
  <si>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</si>
  <si>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</si>
  <si>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</si>
  <si>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</si>
  <si>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</si>
  <si>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</si>
  <si>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</si>
  <si>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</si>
  <si>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</si>
  <si>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</si>
  <si>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</si>
  <si>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</si>
  <si>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</si>
  <si>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</si>
  <si>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</si>
  <si>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</si>
  <si>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</si>
  <si>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</si>
  <si>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</si>
  <si>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</si>
  <si>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</si>
  <si>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</si>
  <si>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</si>
  <si>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</si>
  <si>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</si>
  <si>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</si>
  <si>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</si>
  <si>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</si>
  <si>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</si>
  <si>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</si>
  <si>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</si>
  <si>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</si>
  <si>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</si>
  <si>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</si>
  <si>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</si>
  <si>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</si>
  <si>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</si>
  <si>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</si>
  <si>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</si>
  <si>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</si>
  <si>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</si>
  <si>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</si>
  <si>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</si>
  <si>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</si>
  <si>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</si>
  <si>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</si>
  <si>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</si>
  <si>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</si>
  <si>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</si>
  <si>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</si>
  <si>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</si>
  <si>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</si>
  <si>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</si>
  <si>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</si>
  <si>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</si>
  <si>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</si>
  <si>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</si>
  <si>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</si>
  <si>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</si>
  <si>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</si>
  <si>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</si>
  <si>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</si>
  <si>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</si>
  <si>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</si>
  <si>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</si>
  <si>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</si>
  <si>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</si>
  <si>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</si>
  <si>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</si>
  <si>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</si>
  <si>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</si>
  <si>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</si>
  <si>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</si>
  <si>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</si>
  <si>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</si>
  <si>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</si>
  <si>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</si>
  <si>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</si>
  <si>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</si>
  <si>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</si>
  <si>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</si>
  <si>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</si>
  <si>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</si>
  <si>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</si>
  <si>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</si>
  <si>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</si>
  <si>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</si>
  <si>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</si>
  <si>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</si>
  <si>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</si>
  <si>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</si>
  <si>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</si>
  <si>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</si>
  <si>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</si>
  <si>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</si>
  <si>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</si>
  <si>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</si>
  <si>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</si>
  <si>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</si>
  <si>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</si>
  <si>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</si>
  <si>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</si>
  <si>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</si>
  <si>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</si>
  <si>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</si>
  <si>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</si>
  <si>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</si>
  <si>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</si>
  <si>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</si>
  <si>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</si>
  <si>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</si>
  <si>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</si>
  <si>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</si>
  <si>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</si>
  <si>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</si>
  <si>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</si>
  <si>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</si>
  <si>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</si>
  <si>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</si>
  <si>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</si>
  <si>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</si>
  <si>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</si>
  <si>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</si>
  <si>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</si>
  <si>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</si>
  <si>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</si>
  <si>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</si>
  <si>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</si>
  <si>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</si>
  <si>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</si>
  <si>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</si>
  <si>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</si>
  <si>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</si>
  <si>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</si>
  <si>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</si>
  <si>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</si>
  <si>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</si>
  <si>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</si>
  <si>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</si>
  <si>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</si>
  <si>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</si>
  <si>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</si>
  <si>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</si>
  <si>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</si>
  <si>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</si>
  <si>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</si>
  <si>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</si>
  <si>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</si>
  <si>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</si>
  <si>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</si>
  <si>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</si>
  <si>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</si>
  <si>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</si>
  <si>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</si>
  <si>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</si>
  <si>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</si>
  <si>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</si>
  <si>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</si>
  <si>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</si>
  <si>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</si>
  <si>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</si>
  <si>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</si>
  <si>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</si>
  <si>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</si>
  <si>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</si>
  <si>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</si>
  <si>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</si>
  <si>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</si>
  <si>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</si>
  <si>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</si>
  <si>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</si>
  <si>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</si>
  <si>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</si>
  <si>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</si>
  <si>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</si>
  <si>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</si>
  <si>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</si>
  <si>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</si>
  <si>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</si>
  <si>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</si>
  <si>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</si>
  <si>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</si>
  <si>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</si>
  <si>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</si>
  <si>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</si>
  <si>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</si>
  <si>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</si>
  <si>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</si>
  <si>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</si>
  <si>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</si>
  <si>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</si>
  <si>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</si>
  <si>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</si>
  <si>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</si>
  <si>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</si>
  <si>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</si>
  <si>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</si>
  <si>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</si>
  <si>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</si>
  <si>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</si>
  <si>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</si>
  <si>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</si>
  <si>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</si>
  <si>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</si>
  <si>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</si>
  <si>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</si>
  <si>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</si>
  <si>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</si>
  <si>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</si>
  <si>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</si>
  <si>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</si>
  <si>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</si>
  <si>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</si>
  <si>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</si>
  <si>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</si>
  <si>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</si>
  <si>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</si>
  <si>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</si>
  <si>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</si>
  <si>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</si>
  <si>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</si>
  <si>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</si>
  <si>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</si>
  <si>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</si>
  <si>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</si>
  <si>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</si>
  <si>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</si>
  <si>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</si>
  <si>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</si>
  <si>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</si>
  <si>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</si>
  <si>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</si>
  <si>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</si>
  <si>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</si>
  <si>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</si>
  <si>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</si>
  <si>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</si>
  <si>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</si>
  <si>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</si>
  <si>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</si>
  <si>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</si>
  <si>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</si>
  <si>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</si>
  <si>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</si>
  <si>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</si>
  <si>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</si>
  <si>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</si>
  <si>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</si>
  <si>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</si>
  <si>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</si>
  <si>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</si>
  <si>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</si>
  <si>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</si>
  <si>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</si>
  <si>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</si>
  <si>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</si>
  <si>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</si>
  <si>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</si>
  <si>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</si>
  <si>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</si>
  <si>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</si>
  <si>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</si>
  <si>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</si>
  <si>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</si>
  <si>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</si>
  <si>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</si>
  <si>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</si>
  <si>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</si>
  <si>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</si>
  <si>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</si>
  <si>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</si>
  <si>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</si>
  <si>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</si>
  <si>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</si>
  <si>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</si>
  <si>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</si>
  <si>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</si>
  <si>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</si>
  <si>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</si>
  <si>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</si>
  <si>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</si>
  <si>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</si>
  <si>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</si>
  <si>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</si>
  <si>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</si>
  <si>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</si>
  <si>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</si>
  <si>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</si>
  <si>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</si>
  <si>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</si>
  <si>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</si>
  <si>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</si>
  <si>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</si>
  <si>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</si>
  <si>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</si>
  <si>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</si>
  <si>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</si>
  <si>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</si>
  <si>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</si>
  <si>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</si>
  <si>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</si>
  <si>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</si>
  <si>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</si>
  <si>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</si>
  <si>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</si>
  <si>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</si>
  <si>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</si>
  <si>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</si>
  <si>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</si>
  <si>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</si>
  <si>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</si>
  <si>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</si>
  <si>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</si>
  <si>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</si>
  <si>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</si>
  <si>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</si>
  <si>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</si>
  <si>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</si>
  <si>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</si>
  <si>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</si>
  <si>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</si>
  <si>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</si>
  <si>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</si>
  <si>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</si>
  <si>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</si>
  <si>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</si>
  <si>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</si>
  <si>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</si>
  <si>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</si>
  <si>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</si>
  <si>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</si>
  <si>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</si>
  <si>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</si>
  <si>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</si>
  <si>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</si>
  <si>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</si>
  <si>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</si>
  <si>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</si>
  <si>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</si>
  <si>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</si>
  <si>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</si>
  <si>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</si>
  <si>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</si>
  <si>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</si>
  <si>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</si>
  <si>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</si>
  <si>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</si>
  <si>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</si>
  <si>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</si>
  <si>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</si>
  <si>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</si>
  <si>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</si>
  <si>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</si>
  <si>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</si>
  <si>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</si>
  <si>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</si>
  <si>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</si>
  <si>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</si>
  <si>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</si>
  <si>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</si>
  <si>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</si>
  <si>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</si>
  <si>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</si>
  <si>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</si>
  <si>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</si>
  <si>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</si>
  <si>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</si>
  <si>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</si>
  <si>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</si>
  <si>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</si>
  <si>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</si>
  <si>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</si>
  <si>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</si>
  <si>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</si>
  <si>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</si>
  <si>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</si>
  <si>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</si>
  <si>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</si>
  <si>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</si>
  <si>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</si>
  <si>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</si>
  <si>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</si>
  <si>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</si>
  <si>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</si>
  <si>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</si>
  <si>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</si>
  <si>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</si>
  <si>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</si>
  <si>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</si>
  <si>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</si>
  <si>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</si>
  <si>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</si>
  <si>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</si>
  <si>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</si>
  <si>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</si>
  <si>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</si>
  <si>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</si>
  <si>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</si>
  <si>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</si>
  <si>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</si>
  <si>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</si>
  <si>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</si>
  <si>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</si>
  <si>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</si>
  <si>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</si>
  <si>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</si>
  <si>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</si>
  <si>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</si>
  <si>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</si>
  <si>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</si>
  <si>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</si>
  <si>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</si>
  <si>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</si>
  <si>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</si>
  <si>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</si>
  <si>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</si>
  <si>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</si>
  <si>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</si>
  <si>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</si>
  <si>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</si>
  <si>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</si>
  <si>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</si>
  <si>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</si>
  <si>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</si>
  <si>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</si>
  <si>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</si>
  <si>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</si>
  <si>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</si>
  <si>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</si>
  <si>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</si>
  <si>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</si>
  <si>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</si>
  <si>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</si>
  <si>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</si>
  <si>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</si>
  <si>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</si>
  <si>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</si>
  <si>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</si>
  <si>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</si>
  <si>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</si>
  <si>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</si>
  <si>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</si>
  <si>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</si>
  <si>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</si>
  <si>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</si>
  <si>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</si>
  <si>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</si>
  <si>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</si>
  <si>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</si>
  <si>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</si>
  <si>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</si>
  <si>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</si>
  <si>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</si>
  <si>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</si>
  <si>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</si>
  <si>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</si>
  <si>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</si>
  <si>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</si>
  <si>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</si>
  <si>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</si>
  <si>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</si>
  <si>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</si>
  <si>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</si>
  <si>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</si>
  <si>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</si>
  <si>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</si>
  <si>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</si>
  <si>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</si>
  <si>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</si>
  <si>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</si>
  <si>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</si>
  <si>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</si>
  <si>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</si>
  <si>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</si>
  <si>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</si>
  <si>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</si>
  <si>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</si>
  <si>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</si>
  <si>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</si>
  <si>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</si>
  <si>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</si>
  <si>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</si>
  <si>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</si>
  <si>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</si>
  <si>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</si>
  <si>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</si>
  <si>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</si>
  <si>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</si>
  <si>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</si>
  <si>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</si>
  <si>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</si>
  <si>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</si>
  <si>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</si>
  <si>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</si>
  <si>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</si>
  <si>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</si>
  <si>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</si>
  <si>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</si>
  <si>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</si>
  <si>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</si>
  <si>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</si>
  <si>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</si>
  <si>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</si>
  <si>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</si>
  <si>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</si>
  <si>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</si>
  <si>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</si>
  <si>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</si>
  <si>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</si>
  <si>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</si>
  <si>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</si>
  <si>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</si>
  <si>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</si>
  <si>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</si>
  <si>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</si>
  <si>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</si>
  <si>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</si>
  <si>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</si>
  <si>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</si>
  <si>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</si>
  <si>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</si>
  <si>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</si>
  <si>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</si>
  <si>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</si>
  <si>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</si>
  <si>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</si>
  <si>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</si>
  <si>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</si>
  <si>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</si>
  <si>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</si>
  <si>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</si>
  <si>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</si>
  <si>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</si>
  <si>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</si>
  <si>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</si>
  <si>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</si>
  <si>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</si>
  <si>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</si>
  <si>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</si>
  <si>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</si>
  <si>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</si>
  <si>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</si>
  <si>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</si>
  <si>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</si>
  <si>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</si>
  <si>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</si>
  <si>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</si>
  <si>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</si>
  <si>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</si>
  <si>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</si>
  <si>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</si>
  <si>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</si>
  <si>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</si>
  <si>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</si>
  <si>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</si>
  <si>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</si>
  <si>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</si>
  <si>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</si>
  <si>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</si>
  <si>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</si>
  <si>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</si>
  <si>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</si>
  <si>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</si>
  <si>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</si>
  <si>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</si>
  <si>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</si>
  <si>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</si>
  <si>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</si>
  <si>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</si>
  <si>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</si>
  <si>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</si>
  <si>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</si>
  <si>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</si>
  <si>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</si>
  <si>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</si>
  <si>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</si>
  <si>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</si>
  <si>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</si>
  <si>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</si>
  <si>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</si>
  <si>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</si>
  <si>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</si>
  <si>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</si>
  <si>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</si>
  <si>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</si>
  <si>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</si>
  <si>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</si>
  <si>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</si>
  <si>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</si>
  <si>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</si>
  <si>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</si>
  <si>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</si>
  <si>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</si>
  <si>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</si>
  <si>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</si>
  <si>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</si>
  <si>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</si>
  <si>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</si>
  <si>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</si>
  <si>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</si>
  <si>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</si>
  <si>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</si>
  <si>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</si>
  <si>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</si>
  <si>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</si>
  <si>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</si>
  <si>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</si>
  <si>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</si>
  <si>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</si>
  <si>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</si>
  <si>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</si>
  <si>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</si>
  <si>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</si>
  <si>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</si>
  <si>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</si>
  <si>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</si>
  <si>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</si>
  <si>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</si>
  <si>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</si>
  <si>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</si>
  <si>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</si>
  <si>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</si>
  <si>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</si>
  <si>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</si>
  <si>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</si>
  <si>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</si>
  <si>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</si>
  <si>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</si>
  <si>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</si>
  <si>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</si>
  <si>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</si>
  <si>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</si>
  <si>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</si>
  <si>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</si>
  <si>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</si>
  <si>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</si>
  <si>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</si>
  <si>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</si>
  <si>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</si>
  <si>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</si>
  <si>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</si>
  <si>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</si>
  <si>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</si>
  <si>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</si>
  <si>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</si>
  <si>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</si>
  <si>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</si>
  <si>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</si>
  <si>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</si>
  <si>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</si>
  <si>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</si>
  <si>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</si>
  <si>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</si>
  <si>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</si>
  <si>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</si>
  <si>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</si>
  <si>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</si>
  <si>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</si>
  <si>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</si>
  <si>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</si>
  <si>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</si>
  <si>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</si>
  <si>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</si>
  <si>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</si>
  <si>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</si>
  <si>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</si>
  <si>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</si>
  <si>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</si>
  <si>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</si>
  <si>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</si>
  <si>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</si>
  <si>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</si>
  <si>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</si>
  <si>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</si>
  <si>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</si>
  <si>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</si>
  <si>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</si>
  <si>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</si>
  <si>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</si>
  <si>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</si>
  <si>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</si>
  <si>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</si>
  <si>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</si>
  <si>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</si>
  <si>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</si>
  <si>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</si>
  <si>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</si>
  <si>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</si>
  <si>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</si>
  <si>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</si>
  <si>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</si>
  <si>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</si>
  <si>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</si>
  <si>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</si>
  <si>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</si>
  <si>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</si>
  <si>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</si>
  <si>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</si>
  <si>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</si>
  <si>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</si>
  <si>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</si>
  <si>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</si>
  <si>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</si>
  <si>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</si>
  <si>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</si>
  <si>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</si>
  <si>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</si>
  <si>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</si>
  <si>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</si>
  <si>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</si>
  <si>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</si>
  <si>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</si>
  <si>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</si>
  <si>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</si>
  <si>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</si>
  <si>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</si>
  <si>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</si>
  <si>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</si>
  <si>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</si>
  <si>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</si>
  <si>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</si>
  <si>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</si>
  <si>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</si>
  <si>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</si>
  <si>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</si>
  <si>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</si>
  <si>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</si>
  <si>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</si>
  <si>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</si>
  <si>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</si>
  <si>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</si>
  <si>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</si>
  <si>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</si>
  <si>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</si>
  <si>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</si>
  <si>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</si>
  <si>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</si>
  <si>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</si>
  <si>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</si>
  <si>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</si>
  <si>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</si>
  <si>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</si>
  <si>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</si>
  <si>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</si>
  <si>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</si>
  <si>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</si>
  <si>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</si>
  <si>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</si>
  <si>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</si>
  <si>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</si>
  <si>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</si>
  <si>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</si>
  <si>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</si>
  <si>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</si>
  <si>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</si>
  <si>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</si>
  <si>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</si>
  <si>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</si>
  <si>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</si>
  <si>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</si>
  <si>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</si>
  <si>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</si>
  <si>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</si>
  <si>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</si>
  <si>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</si>
  <si>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</si>
  <si>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</si>
  <si>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</si>
  <si>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</si>
  <si>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</si>
  <si>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</si>
  <si>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</si>
  <si>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</si>
  <si>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</si>
  <si>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</si>
  <si>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</si>
  <si>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</si>
  <si>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</si>
  <si>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</si>
  <si>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</si>
  <si>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</si>
  <si>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</si>
  <si>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</si>
  <si>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</si>
  <si>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</si>
  <si>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</si>
  <si>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</si>
  <si>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</si>
  <si>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</si>
  <si>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</si>
  <si>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</si>
  <si>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</si>
  <si>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</si>
  <si>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</si>
  <si>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</si>
  <si>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</si>
  <si>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</si>
  <si>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</si>
  <si>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</si>
  <si>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</si>
  <si>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</si>
  <si>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</si>
  <si>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</si>
  <si>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</si>
  <si>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</si>
  <si>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</si>
  <si>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</si>
  <si>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</si>
  <si>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</si>
  <si>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</si>
  <si>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</si>
  <si>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</si>
  <si>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</si>
  <si>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</si>
  <si>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</si>
  <si>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</si>
  <si>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</si>
  <si>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</si>
  <si>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</si>
  <si>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</si>
  <si>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</si>
  <si>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</si>
  <si>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</si>
  <si>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</si>
  <si>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</si>
  <si>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</si>
  <si>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</si>
  <si>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</si>
  <si>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</si>
  <si>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</si>
  <si>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</si>
  <si>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</si>
  <si>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</si>
  <si>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</si>
  <si>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</si>
  <si>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</si>
  <si>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</si>
  <si>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</si>
  <si>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</si>
  <si>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</si>
  <si>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</si>
  <si>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</si>
  <si>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</si>
  <si>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</si>
  <si>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</si>
  <si>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</si>
  <si>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</si>
  <si>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</si>
  <si>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</si>
  <si>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</si>
  <si>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</si>
  <si>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</si>
  <si>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</si>
  <si>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</si>
  <si>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</si>
  <si>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</si>
  <si>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</si>
  <si>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</si>
  <si>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</si>
  <si>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</si>
  <si>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</si>
  <si>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</si>
  <si>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</si>
  <si>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</si>
  <si>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</si>
  <si>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</si>
  <si>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</si>
  <si>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</si>
  <si>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</si>
  <si>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</si>
  <si>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</si>
  <si>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</si>
  <si>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</si>
  <si>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</si>
  <si>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</si>
  <si>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</si>
  <si>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</si>
  <si>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</si>
  <si>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</si>
  <si>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</si>
  <si>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</si>
  <si>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</si>
  <si>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</si>
  <si>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</si>
  <si>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</si>
  <si>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</si>
  <si>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</si>
  <si>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</si>
  <si>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</si>
  <si>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</si>
  <si>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</si>
  <si>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</si>
  <si>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</si>
  <si>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</si>
  <si>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</si>
  <si>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</si>
  <si>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</si>
  <si>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</si>
  <si>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</si>
  <si>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</si>
  <si>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</si>
  <si>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</si>
  <si>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</si>
  <si>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</si>
  <si>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</si>
  <si>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</si>
  <si>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</si>
  <si>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</si>
  <si>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</si>
  <si>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</si>
  <si>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</si>
  <si>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</si>
  <si>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</si>
  <si>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</si>
  <si>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</si>
  <si>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</si>
  <si>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</si>
  <si>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</si>
  <si>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</si>
  <si>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</si>
  <si>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</si>
  <si>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</si>
  <si>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</si>
  <si>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</si>
  <si>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</si>
  <si>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</si>
  <si>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</si>
  <si>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</si>
  <si>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</si>
  <si>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</si>
  <si>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</si>
  <si>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</si>
  <si>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</si>
  <si>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</si>
  <si>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</si>
  <si>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</si>
  <si>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</si>
  <si>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</si>
  <si>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</si>
  <si>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</si>
  <si>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</si>
  <si>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</si>
  <si>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</si>
  <si>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</si>
  <si>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</si>
  <si>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</si>
  <si>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</si>
  <si>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</si>
  <si>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</si>
  <si>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</si>
  <si>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</si>
  <si>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</si>
  <si>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</si>
  <si>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</si>
  <si>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</si>
  <si>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</si>
  <si>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</si>
  <si>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</si>
  <si>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</si>
  <si>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</si>
  <si>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</si>
  <si>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</si>
  <si>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</si>
  <si>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</si>
  <si>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</si>
  <si>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</si>
  <si>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</si>
  <si>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</si>
  <si>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</si>
  <si>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</si>
  <si>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</si>
  <si>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</si>
  <si>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</si>
  <si>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</si>
  <si>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</si>
  <si>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</si>
  <si>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</si>
  <si>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</si>
  <si>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</si>
  <si>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</si>
  <si>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</si>
  <si>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</si>
  <si>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</si>
  <si>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</si>
  <si>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</si>
  <si>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</si>
  <si>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</si>
  <si>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</si>
  <si>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</si>
  <si>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</si>
  <si>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</si>
  <si>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</si>
  <si>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</si>
  <si>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</si>
  <si>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</si>
  <si>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</si>
  <si>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</si>
  <si>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</si>
  <si>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</si>
  <si>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</si>
  <si>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</si>
  <si>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</si>
  <si>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</si>
  <si>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</si>
  <si>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</si>
  <si>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</si>
  <si>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</si>
  <si>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</si>
  <si>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</si>
  <si>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</si>
  <si>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</si>
  <si>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</si>
  <si>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</si>
  <si>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</si>
  <si>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</si>
  <si>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</si>
  <si>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</si>
  <si>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</si>
  <si>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</si>
  <si>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</si>
  <si>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</si>
  <si>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</si>
  <si>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</si>
  <si>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</si>
  <si>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</si>
  <si>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</si>
  <si>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</si>
  <si>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</si>
  <si>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</si>
  <si>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</si>
  <si>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</si>
  <si>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</si>
  <si>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</si>
  <si>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</si>
  <si>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</si>
  <si>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</si>
  <si>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</si>
  <si>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</si>
  <si>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</si>
  <si>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</si>
  <si>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</si>
  <si>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</si>
  <si>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</si>
  <si>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</si>
  <si>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</si>
  <si>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</si>
  <si>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</si>
  <si>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</si>
  <si>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</si>
  <si>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</si>
  <si>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</si>
  <si>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</si>
  <si>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</si>
  <si>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</si>
  <si>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</si>
  <si>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</si>
  <si>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</si>
  <si>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</si>
  <si>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</si>
  <si>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</si>
  <si>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</si>
  <si>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</si>
  <si>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</si>
  <si>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</si>
  <si>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</si>
  <si>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</si>
  <si>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</si>
  <si>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</si>
  <si>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</si>
  <si>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</si>
  <si>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</si>
  <si>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</si>
  <si>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</si>
  <si>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</si>
  <si>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</si>
  <si>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</si>
  <si>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</si>
  <si>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</si>
  <si>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</si>
  <si>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</si>
  <si>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</si>
  <si>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</si>
  <si>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</si>
  <si>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</si>
  <si>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</si>
  <si>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</si>
  <si>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</si>
  <si>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</si>
  <si>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</si>
  <si>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</si>
  <si>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</si>
  <si>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</si>
  <si>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</si>
  <si>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</si>
  <si>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</si>
  <si>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</si>
  <si>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</si>
  <si>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</si>
  <si>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</si>
  <si>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</si>
  <si>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</si>
  <si>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</si>
  <si>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</si>
  <si>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</si>
  <si>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</si>
  <si>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</si>
  <si>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</si>
  <si>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</si>
  <si>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</si>
  <si>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</si>
  <si>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</si>
  <si>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</si>
  <si>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</si>
  <si>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</si>
  <si>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</si>
  <si>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</si>
  <si>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</si>
  <si>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</si>
  <si>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</si>
  <si>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</si>
  <si>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</si>
  <si>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</si>
  <si>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</si>
  <si>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</si>
  <si>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</si>
  <si>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</si>
  <si>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</si>
  <si>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</si>
  <si>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</si>
  <si>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</si>
  <si>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</si>
  <si>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</si>
  <si>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</si>
  <si>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</si>
  <si>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</si>
  <si>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</si>
  <si>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</si>
  <si>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</si>
  <si>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</si>
  <si>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</si>
  <si>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</si>
  <si>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</si>
  <si>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</si>
  <si>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</si>
  <si>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</si>
  <si>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</si>
  <si>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</si>
  <si>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</si>
  <si>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</si>
  <si>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</si>
  <si>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</si>
  <si>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</si>
  <si>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</si>
  <si>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</si>
  <si>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</si>
  <si>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</si>
  <si>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</si>
  <si>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</si>
  <si>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</si>
  <si>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</si>
  <si>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</si>
  <si>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</si>
  <si>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</si>
  <si>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</si>
  <si>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</si>
  <si>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</si>
  <si>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</si>
  <si>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</si>
  <si>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</si>
  <si>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</si>
  <si>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</si>
  <si>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</si>
  <si>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</si>
  <si>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</si>
  <si>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</si>
  <si>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</si>
  <si>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</si>
  <si>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</si>
  <si>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</si>
  <si>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</si>
  <si>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</si>
  <si>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</si>
  <si>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</si>
  <si>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</si>
  <si>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</si>
  <si>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</si>
  <si>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</si>
  <si>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</si>
  <si>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</si>
  <si>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</si>
  <si>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</si>
  <si>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</si>
  <si>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</si>
  <si>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</si>
  <si>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</si>
  <si>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</si>
  <si>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</si>
  <si>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</si>
  <si>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</si>
  <si>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</si>
  <si>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</si>
  <si>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</si>
  <si>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</si>
  <si>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</si>
  <si>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</si>
  <si>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</si>
  <si>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</si>
  <si>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</si>
  <si>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</si>
  <si>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</si>
  <si>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</si>
  <si>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</si>
  <si>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</si>
  <si>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</si>
  <si>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</si>
  <si>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</si>
  <si>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</si>
  <si>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</si>
  <si>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</si>
  <si>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</si>
  <si>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</si>
  <si>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</si>
  <si>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</si>
  <si>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</si>
  <si>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</si>
  <si>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</si>
  <si>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</si>
  <si>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</si>
  <si>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</si>
  <si>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</si>
  <si>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</si>
  <si>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</si>
  <si>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</si>
  <si>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</si>
  <si>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</si>
  <si>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</si>
  <si>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</si>
  <si>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</si>
  <si>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</si>
  <si>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</si>
  <si>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</si>
  <si>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</si>
  <si>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</si>
  <si>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</si>
  <si>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</si>
  <si>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</si>
  <si>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</si>
  <si>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</si>
  <si>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</si>
  <si>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</si>
  <si>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</si>
  <si>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</si>
  <si>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</si>
  <si>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</si>
  <si>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</si>
  <si>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</si>
  <si>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</si>
  <si>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</si>
  <si>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</si>
  <si>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</si>
  <si>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</si>
  <si>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</si>
  <si>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</si>
  <si>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</si>
  <si>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</si>
  <si>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</si>
  <si>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</si>
  <si>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</si>
  <si>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</si>
  <si>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</si>
  <si>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</si>
  <si>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</si>
  <si>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</si>
  <si>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</si>
  <si>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</si>
  <si>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</si>
  <si>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</si>
  <si>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</si>
  <si>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</si>
  <si>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</si>
  <si>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</si>
  <si>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</si>
  <si>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</si>
  <si>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</si>
  <si>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</si>
  <si>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</si>
  <si>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</si>
  <si>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</si>
  <si>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</si>
  <si>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</si>
  <si>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</si>
  <si>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</si>
  <si>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</si>
  <si>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</si>
  <si>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</si>
  <si>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</si>
  <si>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</si>
  <si>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</si>
  <si>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</si>
  <si>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</si>
  <si>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</si>
  <si>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</si>
  <si>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</si>
  <si>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</si>
  <si>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</si>
  <si>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</si>
  <si>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</si>
  <si>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</si>
  <si>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</si>
  <si>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</si>
  <si>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</si>
  <si>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</si>
  <si>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</si>
  <si>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</si>
  <si>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</si>
  <si>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</si>
  <si>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</si>
  <si>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</si>
  <si>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</si>
  <si>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</si>
  <si>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</si>
  <si>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</si>
  <si>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</si>
  <si>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</si>
  <si>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</si>
  <si>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</si>
  <si>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</si>
  <si>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</si>
  <si>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</si>
  <si>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</si>
  <si>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</si>
  <si>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</si>
  <si>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</si>
  <si>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</si>
  <si>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</si>
  <si>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</si>
  <si>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</si>
  <si>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</si>
  <si>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</si>
  <si>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</si>
  <si>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</si>
  <si>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</si>
  <si>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</si>
  <si>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</si>
  <si>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</si>
  <si>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</si>
  <si>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</si>
  <si>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</si>
  <si>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</si>
  <si>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</si>
  <si>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</si>
  <si>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</si>
  <si>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</si>
  <si>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</si>
  <si>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</si>
  <si>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</si>
  <si>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</si>
  <si>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</si>
  <si>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</si>
  <si>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</si>
  <si>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</si>
  <si>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</si>
  <si>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</si>
  <si>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</si>
  <si>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</si>
  <si>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</si>
  <si>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</si>
  <si>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</si>
  <si>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</si>
  <si>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</si>
  <si>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</si>
  <si>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</si>
  <si>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</si>
  <si>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</si>
  <si>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</si>
  <si>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</si>
  <si>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</si>
  <si>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</si>
  <si>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</si>
  <si>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</si>
  <si>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</si>
  <si>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</si>
  <si>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</si>
  <si>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</si>
  <si>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</si>
  <si>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</si>
  <si>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</si>
  <si>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</si>
  <si>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</si>
  <si>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</si>
  <si>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</si>
  <si>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</si>
  <si>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</si>
  <si>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</si>
  <si>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</si>
  <si>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</si>
  <si>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</si>
  <si>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</si>
  <si>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</si>
  <si>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</si>
  <si>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</si>
  <si>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</si>
  <si>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</si>
  <si>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</si>
  <si>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</si>
  <si>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</si>
  <si>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</si>
  <si>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</si>
  <si>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</si>
  <si>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</si>
  <si>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</si>
  <si>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</si>
  <si>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</si>
  <si>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</si>
  <si>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</si>
  <si>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</si>
  <si>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</si>
  <si>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</si>
  <si>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</si>
  <si>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</si>
  <si>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</si>
  <si>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</si>
  <si>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</si>
  <si>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</si>
  <si>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</si>
  <si>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</si>
  <si>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</si>
  <si>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</si>
  <si>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</si>
  <si>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</si>
  <si>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</si>
  <si>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</si>
  <si>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</si>
  <si>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</si>
  <si>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</si>
  <si>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</si>
  <si>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</si>
  <si>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</si>
  <si>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</si>
  <si>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</si>
  <si>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</si>
  <si>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</si>
  <si>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</si>
  <si>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</si>
  <si>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</si>
  <si>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</si>
  <si>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</si>
  <si>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</si>
  <si>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</si>
  <si>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</si>
  <si>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</si>
  <si>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</si>
  <si>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</si>
  <si>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</si>
  <si>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</si>
  <si>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</si>
  <si>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</si>
  <si>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</si>
  <si>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</si>
  <si>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</si>
  <si>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</si>
  <si>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</si>
  <si>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</si>
  <si>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</si>
  <si>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</si>
  <si>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</si>
  <si>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</si>
  <si>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</si>
  <si>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</si>
  <si>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</si>
  <si>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</si>
  <si>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</si>
  <si>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</si>
  <si>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</si>
  <si>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</si>
  <si>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</si>
  <si>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</si>
  <si>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</si>
  <si>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</si>
  <si>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</si>
  <si>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</si>
  <si>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</si>
  <si>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</si>
  <si>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</si>
  <si>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</si>
  <si>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</si>
  <si>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</si>
  <si>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</si>
  <si>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</si>
  <si>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</si>
  <si>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</si>
  <si>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</si>
  <si>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</si>
  <si>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</si>
  <si>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</si>
  <si>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</si>
  <si>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</si>
  <si>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</si>
  <si>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</si>
  <si>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</si>
  <si>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</si>
  <si>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</si>
  <si>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</si>
  <si>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</si>
  <si>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</si>
  <si>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</si>
  <si>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</si>
  <si>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</si>
  <si>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</si>
  <si>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</si>
  <si>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</si>
  <si>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</si>
  <si>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</si>
  <si>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</si>
  <si>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</si>
  <si>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</si>
  <si>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</si>
  <si>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</si>
  <si>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</si>
  <si>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</si>
  <si>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</si>
  <si>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</si>
  <si>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</si>
  <si>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</si>
  <si>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</si>
  <si>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</si>
  <si>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</si>
  <si>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</si>
  <si>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</si>
  <si>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</si>
  <si>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</si>
  <si>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</si>
  <si>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</si>
  <si>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</si>
  <si>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</si>
  <si>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</si>
  <si>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</si>
  <si>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</si>
  <si>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</si>
  <si>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</si>
  <si>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</si>
  <si>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</si>
  <si>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</si>
  <si>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</si>
  <si>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</si>
  <si>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</si>
  <si>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</si>
  <si>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</si>
  <si>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</si>
  <si>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</si>
  <si>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</si>
  <si>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</si>
  <si>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</si>
  <si>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</si>
  <si>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</si>
  <si>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</si>
  <si>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</si>
  <si>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</si>
  <si>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</si>
  <si>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</si>
  <si>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</si>
  <si>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</si>
  <si>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</si>
  <si>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</si>
  <si>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</si>
  <si>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</si>
  <si>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</si>
  <si>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</si>
  <si>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</si>
  <si>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</si>
  <si>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</si>
  <si>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</si>
  <si>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</si>
  <si>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</si>
  <si>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</si>
  <si>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</si>
  <si>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</si>
  <si>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</si>
  <si>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</si>
  <si>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</si>
  <si>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</si>
  <si>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</si>
  <si>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</si>
  <si>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</si>
  <si>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</si>
  <si>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</si>
  <si>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</si>
  <si>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</si>
  <si>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</si>
  <si>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</si>
  <si>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</si>
  <si>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</si>
  <si>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</si>
  <si>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</si>
  <si>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</si>
  <si>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</si>
  <si>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</si>
  <si>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</si>
  <si>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</si>
  <si>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</si>
  <si>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</si>
  <si>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</si>
  <si>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</si>
  <si>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</si>
  <si>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</si>
  <si>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</si>
  <si>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</si>
  <si>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</si>
  <si>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</si>
  <si>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</si>
  <si>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</si>
  <si>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</si>
  <si>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</si>
  <si>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</si>
  <si>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</si>
  <si>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</si>
  <si>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</si>
  <si>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</si>
  <si>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</si>
  <si>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</si>
  <si>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</si>
  <si>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</si>
  <si>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</si>
  <si>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</si>
  <si>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</si>
  <si>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</si>
  <si>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</si>
  <si>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</si>
  <si>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</si>
  <si>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</si>
  <si>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</si>
  <si>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</si>
  <si>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</si>
  <si>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</si>
  <si>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</si>
  <si>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</si>
  <si>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</si>
  <si>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</si>
  <si>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</si>
  <si>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</si>
  <si>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</si>
  <si>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</si>
  <si>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</si>
  <si>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</si>
  <si>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</si>
  <si>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</si>
  <si>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</si>
  <si>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</si>
  <si>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</si>
  <si>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</si>
  <si>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</si>
  <si>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</si>
  <si>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</si>
  <si>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</si>
  <si>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</si>
  <si>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</si>
  <si>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</si>
  <si>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</si>
  <si>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</si>
  <si>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</si>
  <si>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</si>
  <si>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</si>
  <si>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</si>
  <si>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</si>
  <si>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</si>
  <si>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</si>
  <si>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</si>
  <si>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</si>
  <si>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</si>
  <si>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</si>
  <si>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</si>
  <si>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</si>
  <si>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</si>
  <si>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</si>
  <si>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</si>
  <si>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</si>
  <si>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</si>
  <si>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</si>
  <si>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</si>
  <si>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</si>
  <si>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</si>
  <si>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</si>
  <si>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</si>
  <si>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</si>
  <si>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</si>
  <si>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</si>
  <si>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</si>
  <si>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</si>
  <si>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</si>
  <si>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</si>
  <si>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</si>
  <si>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</si>
  <si>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</si>
  <si>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</si>
  <si>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</si>
  <si>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</si>
  <si>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</si>
  <si>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</si>
  <si>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</si>
  <si>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</si>
  <si>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</si>
  <si>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</si>
  <si>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</si>
  <si>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</si>
  <si>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</si>
  <si>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</si>
  <si>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</si>
  <si>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</si>
  <si>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</si>
  <si>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</si>
  <si>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</si>
  <si>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</si>
  <si>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</si>
  <si>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</si>
  <si>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</si>
  <si>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</si>
  <si>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</si>
  <si>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</si>
  <si>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</si>
  <si>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</si>
  <si>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</si>
  <si>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</si>
  <si>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</si>
  <si>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</si>
  <si>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</si>
  <si>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</si>
  <si>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</si>
  <si>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</si>
  <si>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</si>
  <si>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</si>
  <si>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</si>
  <si>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</si>
  <si>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</si>
  <si>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</si>
  <si>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</si>
  <si>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</si>
  <si>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</si>
  <si>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</si>
  <si>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</si>
  <si>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</si>
  <si>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</si>
  <si>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</si>
  <si>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</si>
  <si>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</si>
  <si>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</si>
  <si>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</si>
  <si>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</si>
  <si>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</si>
  <si>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</si>
  <si>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</si>
  <si>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</si>
  <si>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</si>
  <si>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</si>
  <si>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</si>
  <si>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</si>
  <si>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</si>
  <si>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</si>
  <si>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</si>
  <si>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</si>
  <si>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</si>
  <si>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</si>
  <si>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</si>
  <si>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</si>
  <si>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</si>
  <si>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</si>
  <si>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</si>
  <si>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</si>
  <si>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</si>
  <si>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</si>
  <si>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</si>
  <si>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</si>
  <si>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</si>
  <si>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</si>
  <si>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</si>
  <si>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</si>
  <si>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</si>
  <si>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</si>
  <si>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</si>
  <si>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</si>
  <si>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</si>
  <si>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</si>
  <si>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</si>
  <si>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</si>
  <si>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</si>
  <si>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</si>
  <si>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</si>
  <si>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</si>
  <si>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</si>
  <si>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</si>
  <si>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</si>
  <si>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</si>
  <si>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</si>
  <si>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</si>
  <si>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</si>
  <si>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</si>
  <si>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</si>
  <si>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</si>
  <si>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</si>
  <si>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</si>
  <si>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</si>
  <si>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</si>
  <si>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</si>
  <si>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</si>
  <si>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</si>
  <si>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</si>
  <si>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</si>
  <si>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</si>
  <si>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</si>
  <si>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</si>
  <si>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</si>
  <si>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</si>
  <si>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</si>
  <si>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</si>
  <si>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</si>
  <si>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</si>
  <si>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</si>
  <si>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</si>
  <si>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</si>
  <si>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</si>
  <si>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</si>
  <si>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</si>
  <si>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</si>
  <si>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</si>
  <si>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</si>
  <si>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</si>
  <si>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</si>
  <si>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</si>
  <si>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</si>
  <si>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</si>
  <si>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</si>
  <si>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</si>
  <si>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</si>
  <si>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</si>
  <si>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</si>
  <si>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</si>
  <si>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</si>
  <si>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</si>
  <si>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</si>
  <si>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</si>
  <si>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</si>
  <si>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</si>
  <si>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</si>
  <si>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</si>
  <si>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</si>
  <si>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</si>
  <si>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</si>
  <si>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</si>
  <si>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</si>
  <si>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</si>
  <si>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</si>
  <si>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</si>
  <si>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</si>
  <si>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</si>
  <si>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</si>
  <si>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</si>
  <si>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</si>
  <si>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</si>
  <si>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</si>
  <si>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</si>
  <si>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</si>
  <si>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</si>
  <si>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</si>
  <si>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</si>
  <si>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</si>
  <si>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</si>
  <si>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</si>
  <si>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</si>
  <si>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</si>
  <si>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</si>
  <si>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</si>
  <si>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</si>
  <si>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</si>
  <si>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</si>
  <si>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</si>
  <si>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</si>
  <si>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</si>
  <si>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</si>
  <si>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</si>
  <si>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</si>
  <si>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</si>
  <si>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</si>
  <si>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</si>
  <si>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</si>
  <si>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</si>
  <si>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</si>
  <si>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</si>
  <si>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</si>
  <si>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</si>
  <si>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</si>
  <si>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</si>
  <si>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</si>
  <si>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</si>
  <si>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</si>
  <si>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</si>
  <si>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</si>
  <si>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</si>
  <si>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</si>
  <si>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</si>
  <si>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</si>
  <si>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</si>
  <si>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</si>
  <si>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</si>
  <si>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</si>
  <si>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</si>
  <si>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</si>
  <si>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</si>
  <si>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</si>
  <si>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</si>
  <si>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</si>
  <si>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</si>
  <si>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</si>
  <si>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</si>
  <si>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</si>
  <si>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</si>
  <si>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</si>
  <si>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</si>
  <si>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</si>
  <si>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</si>
  <si>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</si>
  <si>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</si>
  <si>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</si>
  <si>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</si>
  <si>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</si>
  <si>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</si>
  <si>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</si>
  <si>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</si>
  <si>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</si>
  <si>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</si>
  <si>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</si>
  <si>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</si>
  <si>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</si>
  <si>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</si>
  <si>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</si>
  <si>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</si>
  <si>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</si>
  <si>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</si>
  <si>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</si>
  <si>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</si>
  <si>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</si>
  <si>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</si>
  <si>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</si>
  <si>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</si>
  <si>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</si>
  <si>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</si>
  <si>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</si>
  <si>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</si>
  <si>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</si>
  <si>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</si>
  <si>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</si>
  <si>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</si>
  <si>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</si>
  <si>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</si>
  <si>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</si>
  <si>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</si>
  <si>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</si>
  <si>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</si>
  <si>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</si>
  <si>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</si>
  <si>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</si>
  <si>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</si>
  <si>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</si>
  <si>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</si>
  <si>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</si>
  <si>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</si>
  <si>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</si>
  <si>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</si>
  <si>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</si>
  <si>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</si>
  <si>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</si>
  <si>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</si>
  <si>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</si>
  <si>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</si>
  <si>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</si>
  <si>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</si>
  <si>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</si>
  <si>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</si>
  <si>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</si>
  <si>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</si>
  <si>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</si>
  <si>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</si>
  <si>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</si>
  <si>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</si>
  <si>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</si>
  <si>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</si>
  <si>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</si>
  <si>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</si>
  <si>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</si>
  <si>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</si>
  <si>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</si>
  <si>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</si>
  <si>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</si>
  <si>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</si>
  <si>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</si>
  <si>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</si>
  <si>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</si>
  <si>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</si>
  <si>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</si>
  <si>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</si>
  <si>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</si>
  <si>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</si>
  <si>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</si>
  <si>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</si>
  <si>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</si>
  <si>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</si>
  <si>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</si>
  <si>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</si>
  <si>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</si>
  <si>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</si>
  <si>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</si>
  <si>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</si>
  <si>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</si>
  <si>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</si>
  <si>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</si>
  <si>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</si>
  <si>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</si>
  <si>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</si>
  <si>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</si>
  <si>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</si>
  <si>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</si>
  <si>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</si>
  <si>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</si>
  <si>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</si>
  <si>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</si>
  <si>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</si>
  <si>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</si>
  <si>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</si>
  <si>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</si>
  <si>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</si>
  <si>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</si>
  <si>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</si>
  <si>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</si>
  <si>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</si>
  <si>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</si>
  <si>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</si>
  <si>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</si>
  <si>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</si>
  <si>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</si>
  <si>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</si>
  <si>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</si>
  <si>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</si>
  <si>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</si>
  <si>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</si>
  <si>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</si>
  <si>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</si>
  <si>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</si>
  <si>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</si>
  <si>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</si>
  <si>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</si>
  <si>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</si>
  <si>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</si>
  <si>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</si>
  <si>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</si>
  <si>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</si>
  <si>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</si>
  <si>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</si>
  <si>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</si>
  <si>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</si>
  <si>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</si>
  <si>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</si>
  <si>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</si>
  <si>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</si>
  <si>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</si>
  <si>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</si>
  <si>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</si>
  <si>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</si>
  <si>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</si>
  <si>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</si>
  <si>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</si>
  <si>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</si>
  <si>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</si>
  <si>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</si>
  <si>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</si>
  <si>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</si>
  <si>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</si>
  <si>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</si>
  <si>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</si>
  <si>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</si>
  <si>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</si>
  <si>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</si>
  <si>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</si>
  <si>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</si>
  <si>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</si>
  <si>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</si>
  <si>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</si>
  <si>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</si>
  <si>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</si>
  <si>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</si>
  <si>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</si>
  <si>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</si>
  <si>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</si>
  <si>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</si>
  <si>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</si>
  <si>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</si>
  <si>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</si>
  <si>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</si>
  <si>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</si>
  <si>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</si>
  <si>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</si>
  <si>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</si>
  <si>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</si>
  <si>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</si>
  <si>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</si>
  <si>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</si>
  <si>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</si>
  <si>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</si>
  <si>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</si>
  <si>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</si>
  <si>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</si>
  <si>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</si>
  <si>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</si>
  <si>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</si>
  <si>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</si>
  <si>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</si>
  <si>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</si>
  <si>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</si>
  <si>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</si>
  <si>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</si>
  <si>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</si>
  <si>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</si>
  <si>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</si>
  <si>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</si>
  <si>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</si>
  <si>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</si>
  <si>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</si>
  <si>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</si>
  <si>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</si>
  <si>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</si>
  <si>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</si>
  <si>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</si>
  <si>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</si>
  <si>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</si>
  <si>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</si>
  <si>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</si>
  <si>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</si>
  <si>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</si>
  <si>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</si>
  <si>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</si>
  <si>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</si>
  <si>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</si>
  <si>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</si>
  <si>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</si>
  <si>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</si>
  <si>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</si>
  <si>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</si>
  <si>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</si>
  <si>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</si>
  <si>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</si>
  <si>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</si>
  <si>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</si>
  <si>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</si>
  <si>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</si>
  <si>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</si>
  <si>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</si>
  <si>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</si>
  <si>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</si>
  <si>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</si>
  <si>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</si>
  <si>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</si>
  <si>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</si>
  <si>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</si>
  <si>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</si>
  <si>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</si>
  <si>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</si>
  <si>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</si>
  <si>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</si>
  <si>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</si>
  <si>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</si>
  <si>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</si>
  <si>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</si>
  <si>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</si>
  <si>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</si>
  <si>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</si>
  <si>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</si>
  <si>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</si>
  <si>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</si>
  <si>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</si>
  <si>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</si>
  <si>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</si>
  <si>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</si>
  <si>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</si>
  <si>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</si>
  <si>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</si>
  <si>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</si>
  <si>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</si>
  <si>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</si>
  <si>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</si>
  <si>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</si>
  <si>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</si>
  <si>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</si>
  <si>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</si>
  <si>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</si>
  <si>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</si>
  <si>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</si>
  <si>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</si>
  <si>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</si>
  <si>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</si>
  <si>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</si>
  <si>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</si>
  <si>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</si>
  <si>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</si>
  <si>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</si>
  <si>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</si>
  <si>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</si>
  <si>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</si>
  <si>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</si>
  <si>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</si>
  <si>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</si>
  <si>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</si>
  <si>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</si>
  <si>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</si>
  <si>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</si>
  <si>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</si>
  <si>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</si>
  <si>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</si>
  <si>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</si>
  <si>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</si>
  <si>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</si>
  <si>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</si>
  <si>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</si>
  <si>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</si>
  <si>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</si>
  <si>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</si>
  <si>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</si>
  <si>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</si>
  <si>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</si>
  <si>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</si>
  <si>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</si>
  <si>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</si>
  <si>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</si>
  <si>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</si>
  <si>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</si>
  <si>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</si>
  <si>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</si>
  <si>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</si>
  <si>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</si>
  <si>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</si>
  <si>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</si>
  <si>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</si>
  <si>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</si>
  <si>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</si>
  <si>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</si>
  <si>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</si>
  <si>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</si>
  <si>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</si>
  <si>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</si>
  <si>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</si>
  <si>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</si>
  <si>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</si>
  <si>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</si>
  <si>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</si>
  <si>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</si>
  <si>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</si>
  <si>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</si>
  <si>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</si>
  <si>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</si>
  <si>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</si>
  <si>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</si>
  <si>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</si>
  <si>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</si>
  <si>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</si>
  <si>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</si>
  <si>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</si>
  <si>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</si>
  <si>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</si>
  <si>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</si>
  <si>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</si>
  <si>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</si>
  <si>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</si>
  <si>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</si>
  <si>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</si>
  <si>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</si>
  <si>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</si>
  <si>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</si>
  <si>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</si>
  <si>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</si>
  <si>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</si>
  <si>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</si>
  <si>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</si>
  <si>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</si>
  <si>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</si>
  <si>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</si>
  <si>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</si>
  <si>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</si>
  <si>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</si>
  <si>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</si>
  <si>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</si>
  <si>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</si>
  <si>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</si>
  <si>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</si>
  <si>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</si>
  <si>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</si>
  <si>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</si>
  <si>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</si>
  <si>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</si>
  <si>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</si>
  <si>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</si>
  <si>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</si>
  <si>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</si>
  <si>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</si>
  <si>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</si>
  <si>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</si>
  <si>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</si>
  <si>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</si>
  <si>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</si>
  <si>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</si>
  <si>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</si>
  <si>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</si>
  <si>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</si>
  <si>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</si>
  <si>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</si>
  <si>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</si>
  <si>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</si>
  <si>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</si>
  <si>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</si>
  <si>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</si>
  <si>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</si>
  <si>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</si>
  <si>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</si>
  <si>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</si>
  <si>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</si>
  <si>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</si>
  <si>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</si>
  <si>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</si>
  <si>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</si>
  <si>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</si>
  <si>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</si>
  <si>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</si>
  <si>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</si>
  <si>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</si>
  <si>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</si>
  <si>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</si>
  <si>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</si>
  <si>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</si>
  <si>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</si>
  <si>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</si>
  <si>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</si>
  <si>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</si>
  <si>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</si>
  <si>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</si>
  <si>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</si>
  <si>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</si>
  <si>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</si>
  <si>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</si>
  <si>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</si>
  <si>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</si>
  <si>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</si>
  <si>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</si>
  <si>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</si>
  <si>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</si>
  <si>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</si>
  <si>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</si>
  <si>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</si>
  <si>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</si>
  <si>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</si>
  <si>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</si>
  <si>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</si>
  <si>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</si>
  <si>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</si>
  <si>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</si>
  <si>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</si>
  <si>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</si>
  <si>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</si>
  <si>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</si>
  <si>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</si>
  <si>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</si>
  <si>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</si>
  <si>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</si>
  <si>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</si>
  <si>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</si>
  <si>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</si>
  <si>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</si>
  <si>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</si>
  <si>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</si>
  <si>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</si>
  <si>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</si>
  <si>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</si>
  <si>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</si>
  <si>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</si>
  <si>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</si>
  <si>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</si>
  <si>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</si>
  <si>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</si>
  <si>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</si>
  <si>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</si>
  <si>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</si>
  <si>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</si>
  <si>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</si>
  <si>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</si>
  <si>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</si>
  <si>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</si>
  <si>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</si>
  <si>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</si>
  <si>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</si>
  <si>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</si>
  <si>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</si>
  <si>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</si>
  <si>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</si>
  <si>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</si>
  <si>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</si>
  <si>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</si>
  <si>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</si>
  <si>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</si>
  <si>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</si>
  <si>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</si>
  <si>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</si>
  <si>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</si>
  <si>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</si>
  <si>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</si>
  <si>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40000 to 44999</t>
  </si>
  <si>
    <t>45000 to 49999</t>
  </si>
  <si>
    <t>50000 or More</t>
  </si>
  <si>
    <t>25000 to 29999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</si>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</sst>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by Launch Date</a:t>
            </a:r>
            <a:endParaRPr lang="en-US"/>
          </a:p>
        </c:rich>
      </c:tx>
      <c:layout>
        <c:manualLayout>
          <c:xMode val="edge"/>
          <c:yMode val="edge"/>
          <c:x val="0.23387489063867017"/>
          <c:y val="0.1368474773986584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D-4DED-8FBC-9A15A7D447D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D-4DED-8FBC-9A15A7D447D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D-4DED-8FBC-9A15A7D44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459448"/>
        <c:axId val="569462328"/>
      </c:lineChart>
      <c:catAx>
        <c:axId val="569459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462328"/>
        <c:crosses val="autoZero"/>
        <c:auto val="1"/>
        <c:lblAlgn val="ctr"/>
        <c:lblOffset val="100"/>
        <c:noMultiLvlLbl val="0"/>
      </c:catAx>
      <c:valAx>
        <c:axId val="56946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459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5.8651026392961877E-3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B7-4507-A88B-94E39B9A8C96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0.99413489736070382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B7-4507-A88B-94E39B9A8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5572176"/>
        <c:axId val="725573456"/>
      </c:lineChart>
      <c:catAx>
        <c:axId val="72557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3456"/>
        <c:crosses val="autoZero"/>
        <c:auto val="1"/>
        <c:lblAlgn val="ctr"/>
        <c:lblOffset val="100"/>
        <c:noMultiLvlLbl val="0"/>
      </c:catAx>
      <c:valAx>
        <c:axId val="72557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9970822397200347"/>
          <c:y val="0.1785141440653251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F2-442C-940B-AE3BF9805B2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F2-442C-940B-AE3BF9805B2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F2-442C-940B-AE3BF9805B2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F2-442C-940B-AE3BF9805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4533176"/>
        <c:axId val="564531256"/>
      </c:barChart>
      <c:catAx>
        <c:axId val="564533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31256"/>
        <c:crosses val="autoZero"/>
        <c:auto val="1"/>
        <c:lblAlgn val="ctr"/>
        <c:lblOffset val="100"/>
        <c:noMultiLvlLbl val="0"/>
      </c:catAx>
      <c:valAx>
        <c:axId val="56453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3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85-480E-BD01-A167D2366CA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85-480E-BD01-A167D2366CA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85-480E-BD01-A167D2366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0438456"/>
        <c:axId val="570438776"/>
      </c:barChart>
      <c:catAx>
        <c:axId val="570438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38776"/>
        <c:crosses val="autoZero"/>
        <c:auto val="1"/>
        <c:lblAlgn val="ctr"/>
        <c:lblOffset val="100"/>
        <c:noMultiLvlLbl val="0"/>
      </c:catAx>
      <c:valAx>
        <c:axId val="57043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3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2</xdr:row>
      <xdr:rowOff>171450</xdr:rowOff>
    </xdr:from>
    <xdr:to>
      <xdr:col>13</xdr:col>
      <xdr:colOff>586740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E33011-BFDE-4CDC-A4FA-F8E9D3510B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487680</xdr:colOff>
      <xdr:row>14</xdr:row>
      <xdr:rowOff>87630</xdr:rowOff>
    </xdr:from>
    <xdr:to>
      <xdr:col>7</xdr:col>
      <xdr:colOff>1082040</xdr:colOff>
      <xdr:row>29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2B4F28-93CB-43B7-B6A4-88BF88129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2</xdr:row>
      <xdr:rowOff>3810</xdr:rowOff>
    </xdr:from>
    <xdr:to>
      <xdr:col>14</xdr:col>
      <xdr:colOff>289560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D7C075-786B-4A92-892F-3316B3F68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2</xdr:row>
      <xdr:rowOff>72390</xdr:rowOff>
    </xdr:from>
    <xdr:to>
      <xdr:col>14</xdr:col>
      <xdr:colOff>76200</xdr:colOff>
      <xdr:row>17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368412-DD88-4E69-8B98-2FA5674A7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sey Olsen" refreshedDate="44607.592395949076" createdVersion="7" refreshedVersion="7" minRefreshableVersion="3" recordCount="4114" xr:uid="{691D6264-9E6E-4334-9A31-5DB0EAC30C5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sey Olsen" refreshedDate="44607.606066435183" createdVersion="7" refreshedVersion="7" minRefreshableVersion="3" recordCount="4114" xr:uid="{D71639D5-9042-4F6A-B0B4-0FDB13F78EE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6B466C-A84B-44E0-AF51-0CAA488FED4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40E69-5F70-4568-816F-192744DE72D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C61A56-15B5-4BEE-A656-F8B5F4D6683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20" zoomScaleNormal="120" workbookViewId="0">
      <selection activeCell="B3427" sqref="B3427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" style="5" bestFit="1" customWidth="1"/>
    <col min="5" max="5" width="12.5546875" style="7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77734375" bestFit="1" customWidth="1"/>
    <col min="18" max="18" width="16" bestFit="1" customWidth="1"/>
    <col min="19" max="19" width="22.44140625" style="16" bestFit="1" customWidth="1"/>
    <col min="20" max="20" width="21" style="16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0" t="s">
        <v>8358</v>
      </c>
      <c r="S1" s="15" t="s">
        <v>8365</v>
      </c>
      <c r="T1" s="17" t="s">
        <v>8366</v>
      </c>
      <c r="U1" s="17" t="s">
        <v>8383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>IFERROR(ROUND(E535/L535,2),0)</f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"live"</formula>
    </cfRule>
    <cfRule type="cellIs" dxfId="0" priority="5" operator="equal">
      <formula>"failed"</formula>
    </cfRule>
  </conditionalFormatting>
  <conditionalFormatting sqref="O1:O1048576 P1 S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9FC4B-4E6F-45A5-9222-506E4D440099}">
  <dimension ref="A1:E18"/>
  <sheetViews>
    <sheetView workbookViewId="0">
      <selection activeCell="O24" sqref="O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6.44140625" customWidth="1"/>
    <col min="5" max="6" width="10.77734375" bestFit="1" customWidth="1"/>
  </cols>
  <sheetData>
    <row r="1" spans="1:5" x14ac:dyDescent="0.3">
      <c r="A1" s="12" t="s">
        <v>8359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C5FC7-6AA1-4FF6-A515-3B98629A409B}">
  <dimension ref="A1:K13"/>
  <sheetViews>
    <sheetView workbookViewId="0">
      <selection activeCell="O15" sqref="O15"/>
    </sheetView>
  </sheetViews>
  <sheetFormatPr defaultRowHeight="14.4" x14ac:dyDescent="0.3"/>
  <cols>
    <col min="1" max="1" width="15.2187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  <col min="10" max="11" width="5.6640625" hidden="1" customWidth="1"/>
  </cols>
  <sheetData>
    <row r="1" spans="1:11" s="19" customFormat="1" x14ac:dyDescent="0.3">
      <c r="A1" s="19" t="s">
        <v>8382</v>
      </c>
      <c r="B1" s="19" t="s">
        <v>8384</v>
      </c>
      <c r="C1" s="19" t="s">
        <v>8385</v>
      </c>
      <c r="D1" s="19" t="s">
        <v>8386</v>
      </c>
      <c r="E1" s="19" t="s">
        <v>8387</v>
      </c>
      <c r="F1" s="19" t="s">
        <v>8388</v>
      </c>
      <c r="G1" s="19" t="s">
        <v>8389</v>
      </c>
      <c r="H1" s="19" t="s">
        <v>8390</v>
      </c>
    </row>
    <row r="2" spans="1:11" x14ac:dyDescent="0.3">
      <c r="A2" t="s">
        <v>8391</v>
      </c>
      <c r="B2">
        <f>COUNTIFS(Kickstarter!$F:$F,"successful",Kickstarter!$D:$D,"&lt;1000",Kickstarter!R:R,"plays")</f>
        <v>141</v>
      </c>
      <c r="C2">
        <f>COUNTIFS(Kickstarter!$F:$F,"failed",Kickstarter!$D:$D,"&lt;1000",Kickstarter!R:R,"plays")</f>
        <v>45</v>
      </c>
      <c r="D2">
        <f>COUNTIFS(Kickstarter!$F:$F,"canceled",Kickstarter!$D:$D,"&lt;1000",Kickstarter!R:R,"plays")</f>
        <v>0</v>
      </c>
      <c r="E2">
        <f>SUM(B2:D2)</f>
        <v>186</v>
      </c>
      <c r="F2" s="20">
        <f>IFERROR(B2/E2,0)</f>
        <v>0.75806451612903225</v>
      </c>
      <c r="G2" s="20">
        <f>IFERROR(C2/E2,0)</f>
        <v>0.24193548387096775</v>
      </c>
      <c r="H2" s="20">
        <f>IFERROR(D2/E2,0)</f>
        <v>0</v>
      </c>
    </row>
    <row r="3" spans="1:11" x14ac:dyDescent="0.3">
      <c r="A3" t="s">
        <v>8392</v>
      </c>
      <c r="B3">
        <f>COUNTIFS(Kickstarter!$F:$F,"successful",Kickstarter!$D:$D,_xlfn.CONCAT("&gt;=",J3),Kickstarter!$D:$D,_xlfn.CONCAT("&lt;=",K3),Kickstarter!R:R,"plays")</f>
        <v>388</v>
      </c>
      <c r="C3">
        <f>COUNTIFS(Kickstarter!$F:$F,"failed",Kickstarter!$D:$D,_xlfn.CONCAT("&gt;=",J3),Kickstarter!$D:$D,_xlfn.CONCAT("&lt;=",K3),Kickstarter!R:R,"plays")</f>
        <v>146</v>
      </c>
      <c r="D3">
        <f>COUNTIFS(Kickstarter!$F:$F,"canceled",Kickstarter!$D:$D,_xlfn.CONCAT("&gt;=",J3),Kickstarter!$D:$D,_xlfn.CONCAT("&lt;=",K3),Kickstarter!R:R,"plays")</f>
        <v>0</v>
      </c>
      <c r="E3">
        <f t="shared" ref="E3:E12" si="0">SUM(B3:D3)</f>
        <v>534</v>
      </c>
      <c r="F3" s="20">
        <f t="shared" ref="F3:F13" si="1">IFERROR(B3/E3,0)</f>
        <v>0.72659176029962547</v>
      </c>
      <c r="G3" s="20">
        <f t="shared" ref="G3:G13" si="2">IFERROR(C3/E3,0)</f>
        <v>0.27340823970037453</v>
      </c>
      <c r="H3" s="20">
        <f t="shared" ref="H3:H13" si="3">IFERROR(D3/E3,0)</f>
        <v>0</v>
      </c>
      <c r="J3">
        <v>1000</v>
      </c>
      <c r="K3">
        <v>4999</v>
      </c>
    </row>
    <row r="4" spans="1:11" x14ac:dyDescent="0.3">
      <c r="A4" t="s">
        <v>8393</v>
      </c>
      <c r="B4">
        <f>COUNTIFS(Kickstarter!$F:$F,"successful",Kickstarter!$D:$D,_xlfn.CONCAT("&gt;=",J4),Kickstarter!$D:$D,_xlfn.CONCAT("&lt;=",K4),Kickstarter!R:R,"plays")</f>
        <v>93</v>
      </c>
      <c r="C4">
        <f>COUNTIFS(Kickstarter!$F:$F,"failed",Kickstarter!$D:$D,_xlfn.CONCAT("&gt;=",J4),Kickstarter!$D:$D,_xlfn.CONCAT("&lt;=",K4),Kickstarter!R:R,"plays")</f>
        <v>76</v>
      </c>
      <c r="D4">
        <f>COUNTIFS(Kickstarter!$F:$F,"canceled",Kickstarter!$D:$D,_xlfn.CONCAT("&gt;=",J4),Kickstarter!$D:$D,_xlfn.CONCAT("&lt;=",K4),Kickstarter!R:R,"plays")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  <c r="J4">
        <v>5000</v>
      </c>
      <c r="K4">
        <v>9999</v>
      </c>
    </row>
    <row r="5" spans="1:11" x14ac:dyDescent="0.3">
      <c r="A5" t="s">
        <v>8394</v>
      </c>
      <c r="B5">
        <f>COUNTIFS(Kickstarter!$F:$F,"successful",Kickstarter!$D:$D,_xlfn.CONCAT("&gt;=",J5),Kickstarter!$D:$D,_xlfn.CONCAT("&lt;=",K5),Kickstarter!R:R,"plays")</f>
        <v>39</v>
      </c>
      <c r="C5">
        <f>COUNTIFS(Kickstarter!$F:$F,"failed",Kickstarter!$D:$D,_xlfn.CONCAT("&gt;=",J5),Kickstarter!$D:$D,_xlfn.CONCAT("&lt;=",K5),Kickstarter!R:R,"plays")</f>
        <v>33</v>
      </c>
      <c r="D5">
        <f>COUNTIFS(Kickstarter!$F:$F,"canceled",Kickstarter!$D:$D,_xlfn.CONCAT("&gt;=",J5),Kickstarter!$D:$D,_xlfn.CONCAT("&lt;=",K5),Kickstarter!R:R,"plays")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  <c r="J5">
        <v>10000</v>
      </c>
      <c r="K5">
        <v>14999</v>
      </c>
    </row>
    <row r="6" spans="1:11" x14ac:dyDescent="0.3">
      <c r="A6" t="s">
        <v>8395</v>
      </c>
      <c r="B6">
        <f>COUNTIFS(Kickstarter!$F:$F,"successful",Kickstarter!$D:$D,_xlfn.CONCAT("&gt;=",J6),Kickstarter!$D:$D,_xlfn.CONCAT("&lt;=",K6),Kickstarter!R:R,"plays")</f>
        <v>12</v>
      </c>
      <c r="C6">
        <f>COUNTIFS(Kickstarter!$F:$F,"failed",Kickstarter!$D:$D,_xlfn.CONCAT("&gt;=",J6),Kickstarter!$D:$D,_xlfn.CONCAT("&lt;=",K6),Kickstarter!R:R,"plays")</f>
        <v>12</v>
      </c>
      <c r="D6">
        <f>COUNTIFS(Kickstarter!$F:$F,"canceled",Kickstarter!$D:$D,_xlfn.CONCAT("&gt;=",J6),Kickstarter!$D:$D,_xlfn.CONCAT("&lt;=",K6),Kickstarter!R:R,"plays")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  <c r="J6">
        <v>15000</v>
      </c>
      <c r="K6">
        <v>19999</v>
      </c>
    </row>
    <row r="7" spans="1:11" x14ac:dyDescent="0.3">
      <c r="A7" t="s">
        <v>8396</v>
      </c>
      <c r="B7">
        <f>COUNTIFS(Kickstarter!$F:$F,"successful",Kickstarter!$D:$D,_xlfn.CONCAT("&gt;=",J7),Kickstarter!$D:$D,_xlfn.CONCAT("&lt;=",K7),Kickstarter!R:R,"plays")</f>
        <v>9</v>
      </c>
      <c r="C7">
        <f>COUNTIFS(Kickstarter!$F:$F,"failed",Kickstarter!$D:$D,_xlfn.CONCAT("&gt;=",J7),Kickstarter!$D:$D,_xlfn.CONCAT("&lt;=",K7),Kickstarter!R:R,"plays")</f>
        <v>11</v>
      </c>
      <c r="D7">
        <f>COUNTIFS(Kickstarter!$F:$F,"canceled",Kickstarter!$D:$D,_xlfn.CONCAT("&gt;=",J7),Kickstarter!$D:$D,_xlfn.CONCAT("&lt;=",K7),Kickstarter!R:R,"plays")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  <c r="J7">
        <v>20000</v>
      </c>
      <c r="K7">
        <v>24999</v>
      </c>
    </row>
    <row r="8" spans="1:11" x14ac:dyDescent="0.3">
      <c r="A8" t="s">
        <v>8401</v>
      </c>
      <c r="B8">
        <f>COUNTIFS(Kickstarter!$F:$F,"successful",Kickstarter!$D:$D,_xlfn.CONCAT("&gt;=",J8),Kickstarter!$D:$D,_xlfn.CONCAT("&lt;=",K8),Kickstarter!R:R,"plays")</f>
        <v>1</v>
      </c>
      <c r="C8">
        <f>COUNTIFS(Kickstarter!$F:$F,"failed",Kickstarter!$D:$D,_xlfn.CONCAT("&gt;=",J8),Kickstarter!$D:$D,_xlfn.CONCAT("&lt;=",K8),Kickstarter!R:R,"plays")</f>
        <v>4</v>
      </c>
      <c r="D8">
        <f>COUNTIFS(Kickstarter!$F:$F,"canceled",Kickstarter!$D:$D,_xlfn.CONCAT("&gt;=",J8),Kickstarter!$D:$D,_xlfn.CONCAT("&lt;=",K8),Kickstarter!R:R,"plays")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  <c r="J8">
        <v>25000</v>
      </c>
      <c r="K8">
        <v>29999</v>
      </c>
    </row>
    <row r="9" spans="1:11" x14ac:dyDescent="0.3">
      <c r="A9" t="s">
        <v>8397</v>
      </c>
      <c r="B9">
        <f>COUNTIFS(Kickstarter!$F:$F,"successful",Kickstarter!$D:$D,_xlfn.CONCAT("&gt;=",J9),Kickstarter!$D:$D,_xlfn.CONCAT("&lt;=",K9),Kickstarter!R:R,"plays")</f>
        <v>3</v>
      </c>
      <c r="C9">
        <f>COUNTIFS(Kickstarter!$F:$F,"failed",Kickstarter!$D:$D,_xlfn.CONCAT("&gt;=",J9),Kickstarter!$D:$D,_xlfn.CONCAT("&lt;=",K9),Kickstarter!R:R,"plays")</f>
        <v>8</v>
      </c>
      <c r="D9">
        <f>COUNTIFS(Kickstarter!$F:$F,"canceled",Kickstarter!$D:$D,_xlfn.CONCAT("&gt;=",J9),Kickstarter!$D:$D,_xlfn.CONCAT("&lt;=",K9),Kickstarter!R:R,"plays")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  <c r="J9">
        <v>30000</v>
      </c>
      <c r="K9">
        <v>34999</v>
      </c>
    </row>
    <row r="10" spans="1:11" x14ac:dyDescent="0.3">
      <c r="A10" t="s">
        <v>8402</v>
      </c>
      <c r="B10">
        <f>COUNTIFS(Kickstarter!$F:$F,"successful",Kickstarter!$D:$D,_xlfn.CONCAT("&gt;=",J10),Kickstarter!$D:$D,_xlfn.CONCAT("&lt;=",K10),Kickstarter!R:R,"plays")</f>
        <v>4</v>
      </c>
      <c r="C10">
        <f>COUNTIFS(Kickstarter!$F:$F,"failed",Kickstarter!$D:$D,_xlfn.CONCAT("&gt;=",J10),Kickstarter!$D:$D,_xlfn.CONCAT("&lt;=",K10),Kickstarter!R:R,"plays")</f>
        <v>2</v>
      </c>
      <c r="D10">
        <f>COUNTIFS(Kickstarter!$F:$F,"canceled",Kickstarter!$D:$D,_xlfn.CONCAT("&gt;=",J10),Kickstarter!$D:$D,_xlfn.CONCAT("&lt;=",K10),Kickstarter!R:R,"plays")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  <c r="J10">
        <v>35000</v>
      </c>
      <c r="K10">
        <v>39999</v>
      </c>
    </row>
    <row r="11" spans="1:11" x14ac:dyDescent="0.3">
      <c r="A11" t="s">
        <v>8398</v>
      </c>
      <c r="B11">
        <f>COUNTIFS(Kickstarter!$F:$F,"successful",Kickstarter!$D:$D,_xlfn.CONCAT("&gt;=",J11),Kickstarter!$D:$D,_xlfn.CONCAT("&lt;=",K11),Kickstarter!R:R,"plays")</f>
        <v>2</v>
      </c>
      <c r="C11">
        <f>COUNTIFS(Kickstarter!$F:$F,"failed",Kickstarter!$D:$D,_xlfn.CONCAT("&gt;=",J11),Kickstarter!$D:$D,_xlfn.CONCAT("&lt;=",K11),Kickstarter!R:R,"plays")</f>
        <v>1</v>
      </c>
      <c r="D11">
        <f>COUNTIFS(Kickstarter!$F:$F,"canceled",Kickstarter!$D:$D,_xlfn.CONCAT("&gt;=",J11),Kickstarter!$D:$D,_xlfn.CONCAT("&lt;=",K11),Kickstarter!R:R,"plays")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  <c r="J11">
        <v>40000</v>
      </c>
      <c r="K11">
        <v>44999</v>
      </c>
    </row>
    <row r="12" spans="1:11" x14ac:dyDescent="0.3">
      <c r="A12" t="s">
        <v>8399</v>
      </c>
      <c r="B12">
        <f>COUNTIFS(Kickstarter!$F:$F,"successful",Kickstarter!$D:$D,_xlfn.CONCAT("&gt;=",J12),Kickstarter!$D:$D,_xlfn.CONCAT("&lt;=",K12),Kickstarter!R:R,"plays")</f>
        <v>0</v>
      </c>
      <c r="C12">
        <f>COUNTIFS(Kickstarter!$F:$F,"failed",Kickstarter!$D:$D,_xlfn.CONCAT("&gt;=",J12),Kickstarter!$D:$D,_xlfn.CONCAT("&lt;=",K12),Kickstarter!R:R,"plays")</f>
        <v>1</v>
      </c>
      <c r="D12">
        <f>COUNTIFS(Kickstarter!$F:$F,"canceled",Kickstarter!$D:$D,_xlfn.CONCAT("&gt;=",J12),Kickstarter!$D:$D,_xlfn.CONCAT("&lt;=",K12),Kickstarter!R:R,"plays")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  <c r="J12">
        <v>45000</v>
      </c>
      <c r="K12">
        <v>49999</v>
      </c>
    </row>
    <row r="13" spans="1:11" x14ac:dyDescent="0.3">
      <c r="A13" t="s">
        <v>8400</v>
      </c>
      <c r="B13">
        <f>COUNTIFS(Kickstarter!$F:$F,"successful",Kickstarter!$D:$D,"&gt;50000",Kickstarter!R:R,"plays")</f>
        <v>2</v>
      </c>
      <c r="C13">
        <f>COUNTIFS(Kickstarter!$F:$F,"failed",Kickstarter!$D:$D,"&lt;50000",Kickstarter!R:R,"plays")</f>
        <v>339</v>
      </c>
      <c r="D13">
        <f>COUNTIFS(Kickstarter!$F:$F,"canceled",Kickstarter!$D:$D,"&gt;50000",Kickstarter!R:R,"plays")</f>
        <v>0</v>
      </c>
      <c r="E13">
        <f>SUM(B13:D13)</f>
        <v>341</v>
      </c>
      <c r="F13" s="20">
        <f t="shared" si="1"/>
        <v>5.8651026392961877E-3</v>
      </c>
      <c r="G13" s="20">
        <f t="shared" si="2"/>
        <v>0.99413489736070382</v>
      </c>
      <c r="H13" s="20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6B57C-E278-4C27-939D-10FB37A94AC2}">
  <dimension ref="A1:F6"/>
  <sheetViews>
    <sheetView workbookViewId="0">
      <selection activeCell="E3" sqref="E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10E8E-2E76-48DD-8197-B71319326AB2}">
  <dimension ref="A1:E7"/>
  <sheetViews>
    <sheetView workbookViewId="0">
      <selection activeCell="C6" sqref="C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8359</v>
      </c>
      <c r="B2" t="s">
        <v>8315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B1A20-C191-497A-B8C7-933E23C9B246}">
  <dimension ref="A1:C6"/>
  <sheetViews>
    <sheetView workbookViewId="0">
      <selection activeCell="A13" sqref="A13"/>
    </sheetView>
  </sheetViews>
  <sheetFormatPr defaultRowHeight="14.4" x14ac:dyDescent="0.3"/>
  <cols>
    <col min="1" max="1" width="30.5546875" bestFit="1" customWidth="1"/>
  </cols>
  <sheetData>
    <row r="1" spans="1:3" x14ac:dyDescent="0.3">
      <c r="A1" t="s">
        <v>8380</v>
      </c>
      <c r="B1" t="s">
        <v>8381</v>
      </c>
      <c r="C1" t="s">
        <v>8382</v>
      </c>
    </row>
    <row r="2" spans="1:3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3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3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3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3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Edinburg Plays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Kelsey Olsen</cp:lastModifiedBy>
  <dcterms:created xsi:type="dcterms:W3CDTF">2017-04-20T15:17:24Z</dcterms:created>
  <dcterms:modified xsi:type="dcterms:W3CDTF">2022-02-25T01:37:50Z</dcterms:modified>
</cp:coreProperties>
</file>