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wasi\Documents\GW_BOOTHCAMP\Class_Work\Excel_Homework\"/>
    </mc:Choice>
  </mc:AlternateContent>
  <xr:revisionPtr revIDLastSave="0" documentId="13_ncr:1_{C9BE1A05-11BC-4201-A86C-6522138B2064}" xr6:coauthVersionLast="34" xr6:coauthVersionMax="34" xr10:uidLastSave="{00000000-0000-0000-0000-000000000000}"/>
  <bookViews>
    <workbookView xWindow="0" yWindow="0" windowWidth="14380" windowHeight="4100" firstSheet="5" activeTab="5" xr2:uid="{00000000-000D-0000-FFFF-FFFF00000000}"/>
  </bookViews>
  <sheets>
    <sheet name="Original Table" sheetId="1" r:id="rId1"/>
    <sheet name="Category Stats" sheetId="3" r:id="rId2"/>
    <sheet name="Goal Outcome" sheetId="6" r:id="rId3"/>
    <sheet name="Sub-Category Stats" sheetId="4" r:id="rId4"/>
    <sheet name="LaunchDateOutcomes" sheetId="5" r:id="rId5"/>
    <sheet name="Formated Table" sheetId="2" r:id="rId6"/>
  </sheets>
  <definedNames>
    <definedName name="_xlnm._FilterDatabase" localSheetId="5" hidden="1">'Formated Table'!$A$1:$T$4115</definedName>
    <definedName name="_xlnm._FilterDatabase" localSheetId="0" hidden="1">'Original Table'!$A$1:$N$1</definedName>
  </definedNames>
  <calcPr calcId="179021"/>
  <pivotCaches>
    <pivotCache cacheId="6" r:id="rId7"/>
    <pivotCache cacheId="1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E7" i="6" l="1"/>
  <c r="F7" i="6" s="1"/>
  <c r="E9" i="6"/>
  <c r="H9" i="6" s="1"/>
  <c r="E10" i="6"/>
  <c r="E8" i="6"/>
  <c r="H8" i="6" s="1"/>
  <c r="H6" i="6"/>
  <c r="G7" i="6"/>
  <c r="H7" i="6"/>
  <c r="G10" i="6"/>
  <c r="H10" i="6"/>
  <c r="E2" i="6"/>
  <c r="H2" i="6" s="1"/>
  <c r="E6" i="6"/>
  <c r="F6" i="6" s="1"/>
  <c r="F10" i="6"/>
  <c r="E13" i="6"/>
  <c r="F13" i="6" s="1"/>
  <c r="E5" i="6"/>
  <c r="F5" i="6" s="1"/>
  <c r="E12" i="6"/>
  <c r="F12" i="6" s="1"/>
  <c r="E4" i="6"/>
  <c r="G4" i="6" s="1"/>
  <c r="E11" i="6"/>
  <c r="G11" i="6" s="1"/>
  <c r="E3" i="6"/>
  <c r="F3" i="6" s="1"/>
  <c r="G9" i="6" l="1"/>
  <c r="H5" i="6"/>
  <c r="G6" i="6"/>
  <c r="F9" i="6"/>
  <c r="G5" i="6"/>
  <c r="G8" i="6"/>
  <c r="G2" i="6"/>
  <c r="F2" i="6"/>
  <c r="G3" i="6"/>
  <c r="H12" i="6"/>
  <c r="F8" i="6"/>
  <c r="F4" i="6"/>
  <c r="G13" i="6"/>
  <c r="H4" i="6"/>
  <c r="H11" i="6"/>
  <c r="H13" i="6"/>
  <c r="F11" i="6"/>
  <c r="G12" i="6"/>
  <c r="H3" i="6"/>
</calcChain>
</file>

<file path=xl/sharedStrings.xml><?xml version="1.0" encoding="utf-8"?>
<sst xmlns="http://schemas.openxmlformats.org/spreadsheetml/2006/main" count="49517" uniqueCount="8400">
  <si>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</si>
  <si>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</si>
  <si>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</si>
  <si>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</si>
  <si>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</si>
  <si>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</si>
  <si>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</si>
  <si>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</si>
  <si>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</si>
  <si>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</si>
  <si>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</si>
  <si>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</si>
  <si>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</si>
  <si>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</si>
  <si>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</si>
  <si>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</si>
  <si>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</si>
  <si>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</si>
  <si>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</si>
  <si>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</si>
  <si>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</si>
  <si>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</si>
  <si>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</si>
  <si>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</si>
  <si>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</si>
  <si>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</si>
  <si>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</si>
  <si>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</si>
  <si>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</si>
  <si>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</si>
  <si>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</si>
  <si>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</si>
  <si>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</si>
  <si>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</si>
  <si>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</si>
  <si>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</si>
  <si>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</si>
  <si>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</si>
  <si>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</si>
  <si>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</si>
  <si>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</si>
  <si>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</si>
  <si>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</si>
  <si>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</si>
  <si>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</si>
  <si>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</si>
  <si>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</si>
  <si>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</si>
  <si>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</si>
  <si>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</si>
  <si>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</si>
  <si>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</si>
  <si>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</si>
  <si>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</si>
  <si>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</si>
  <si>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</si>
  <si>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</si>
  <si>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</si>
  <si>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</si>
  <si>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</si>
  <si>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</si>
  <si>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</si>
  <si>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</si>
  <si>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</si>
  <si>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</si>
  <si>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</si>
  <si>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</si>
  <si>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</si>
  <si>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</si>
  <si>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</si>
  <si>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</si>
  <si>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</si>
  <si>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</si>
  <si>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</si>
  <si>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</si>
  <si>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</si>
  <si>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</si>
  <si>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</si>
  <si>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</si>
  <si>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</si>
  <si>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</si>
  <si>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</si>
  <si>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</si>
  <si>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</si>
  <si>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</si>
  <si>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</si>
  <si>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</si>
  <si>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</si>
  <si>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</si>
  <si>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</si>
  <si>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</si>
  <si>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</si>
  <si>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</si>
  <si>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</si>
  <si>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</si>
  <si>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</si>
  <si>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</si>
  <si>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</si>
  <si>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</si>
  <si>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</si>
  <si>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</si>
  <si>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</si>
  <si>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</si>
  <si>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</si>
  <si>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</si>
  <si>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</si>
  <si>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</si>
  <si>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</si>
  <si>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</si>
  <si>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</si>
  <si>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</si>
  <si>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</si>
  <si>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</si>
  <si>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</si>
  <si>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</si>
  <si>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</si>
  <si>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</si>
  <si>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</si>
  <si>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</si>
  <si>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</si>
  <si>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</si>
  <si>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</si>
  <si>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</si>
  <si>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</si>
  <si>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</si>
  <si>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</si>
  <si>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</si>
  <si>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</si>
  <si>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</si>
  <si>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</si>
  <si>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</si>
  <si>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</si>
  <si>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</si>
  <si>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</si>
  <si>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</si>
  <si>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</si>
  <si>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</si>
  <si>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</si>
  <si>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</si>
  <si>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</si>
  <si>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</si>
  <si>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</si>
  <si>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</si>
  <si>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</si>
  <si>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</si>
  <si>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</si>
  <si>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</si>
  <si>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</si>
  <si>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</si>
  <si>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</si>
  <si>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</si>
  <si>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</si>
  <si>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</si>
  <si>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</si>
  <si>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</si>
  <si>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</si>
  <si>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</si>
  <si>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</si>
  <si>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</si>
  <si>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</si>
  <si>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</si>
  <si>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</si>
  <si>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</si>
  <si>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</si>
  <si>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</si>
  <si>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</si>
  <si>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</si>
  <si>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</si>
  <si>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</si>
  <si>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</si>
  <si>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</si>
  <si>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</si>
  <si>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</si>
  <si>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</si>
  <si>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</si>
  <si>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</si>
  <si>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</si>
  <si>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</si>
  <si>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</si>
  <si>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</si>
  <si>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</si>
  <si>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</si>
  <si>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</si>
  <si>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</si>
  <si>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</si>
  <si>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</si>
  <si>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</si>
  <si>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</si>
  <si>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</si>
  <si>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</si>
  <si>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</si>
  <si>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</si>
  <si>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</si>
  <si>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</si>
  <si>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</si>
  <si>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</si>
  <si>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</si>
  <si>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</si>
  <si>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</si>
  <si>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</si>
  <si>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</si>
  <si>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</si>
  <si>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</si>
  <si>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</si>
  <si>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</si>
  <si>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</si>
  <si>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</si>
  <si>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</si>
  <si>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</si>
  <si>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</si>
  <si>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</si>
  <si>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</si>
  <si>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</si>
  <si>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</si>
  <si>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</si>
  <si>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</si>
  <si>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</si>
  <si>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</si>
  <si>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</si>
  <si>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</si>
  <si>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</si>
  <si>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</si>
  <si>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</si>
  <si>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</si>
  <si>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</si>
  <si>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</si>
  <si>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</si>
  <si>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</si>
  <si>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</si>
  <si>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</si>
  <si>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</si>
  <si>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</si>
  <si>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</si>
  <si>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</si>
  <si>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</si>
  <si>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</si>
  <si>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</si>
  <si>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</si>
  <si>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</si>
  <si>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</si>
  <si>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</si>
  <si>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</si>
  <si>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</si>
  <si>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</si>
  <si>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</si>
  <si>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</si>
  <si>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</si>
  <si>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</si>
  <si>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</si>
  <si>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</si>
  <si>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</si>
  <si>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</si>
  <si>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</si>
  <si>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</si>
  <si>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</si>
  <si>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</si>
  <si>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</si>
  <si>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</si>
  <si>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</si>
  <si>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</si>
  <si>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</si>
  <si>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</si>
  <si>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</si>
  <si>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</si>
  <si>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</si>
  <si>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</si>
  <si>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</si>
  <si>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</si>
  <si>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</si>
  <si>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</si>
  <si>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</si>
  <si>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</si>
  <si>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</si>
  <si>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</si>
  <si>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</si>
  <si>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</si>
  <si>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</si>
  <si>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</si>
  <si>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</si>
  <si>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</si>
  <si>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</si>
  <si>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</si>
  <si>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</si>
  <si>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</si>
  <si>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</si>
  <si>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</si>
  <si>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</si>
  <si>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</si>
  <si>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</si>
  <si>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</si>
  <si>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</si>
  <si>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</si>
  <si>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</si>
  <si>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</si>
  <si>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</si>
  <si>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</si>
  <si>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</si>
  <si>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</si>
  <si>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</si>
  <si>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</si>
  <si>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</si>
  <si>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</si>
  <si>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</si>
  <si>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</si>
  <si>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</si>
  <si>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</si>
  <si>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</si>
  <si>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</si>
  <si>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</si>
  <si>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</si>
  <si>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</si>
  <si>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</si>
  <si>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</si>
  <si>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</si>
  <si>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</si>
  <si>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</si>
  <si>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</si>
  <si>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</si>
  <si>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</si>
  <si>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</si>
  <si>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</si>
  <si>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</si>
  <si>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</si>
  <si>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</si>
  <si>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</si>
  <si>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</si>
  <si>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</si>
  <si>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</si>
  <si>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</si>
  <si>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</si>
  <si>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</si>
  <si>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</si>
  <si>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</si>
  <si>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</si>
  <si>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</si>
  <si>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</si>
  <si>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</si>
  <si>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</si>
  <si>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</si>
  <si>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</si>
  <si>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</si>
  <si>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</si>
  <si>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</si>
  <si>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</si>
  <si>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</si>
  <si>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</si>
  <si>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</si>
  <si>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</si>
  <si>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</si>
  <si>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</si>
  <si>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</si>
  <si>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</si>
  <si>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</si>
  <si>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</si>
  <si>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</si>
  <si>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</si>
  <si>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</si>
  <si>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</si>
  <si>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</si>
  <si>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</si>
  <si>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</si>
  <si>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</si>
  <si>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</si>
  <si>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</si>
  <si>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</si>
  <si>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</si>
  <si>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</si>
  <si>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</si>
  <si>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</si>
  <si>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</si>
  <si>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</si>
  <si>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</si>
  <si>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</si>
  <si>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</si>
  <si>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</si>
  <si>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</si>
  <si>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</si>
  <si>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</si>
  <si>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</si>
  <si>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</si>
  <si>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</si>
  <si>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</si>
  <si>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</si>
  <si>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</si>
  <si>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</si>
  <si>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</si>
  <si>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</si>
  <si>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</si>
  <si>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</si>
  <si>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</si>
  <si>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</si>
  <si>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</si>
  <si>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</si>
  <si>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</si>
  <si>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</si>
  <si>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</si>
  <si>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</si>
  <si>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</si>
  <si>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</si>
  <si>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</si>
  <si>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</si>
  <si>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</si>
  <si>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</si>
  <si>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</si>
  <si>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</si>
  <si>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</si>
  <si>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</si>
  <si>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</si>
  <si>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</si>
  <si>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</si>
  <si>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</si>
  <si>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</si>
  <si>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</si>
  <si>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</si>
  <si>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</si>
  <si>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</si>
  <si>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</si>
  <si>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</si>
  <si>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</si>
  <si>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</si>
  <si>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</si>
  <si>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</si>
  <si>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</si>
  <si>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</si>
  <si>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</si>
  <si>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</si>
  <si>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</si>
  <si>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</si>
  <si>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</si>
  <si>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</si>
  <si>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</si>
  <si>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</si>
  <si>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</si>
  <si>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</si>
  <si>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</si>
  <si>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</si>
  <si>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</si>
  <si>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</si>
  <si>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</si>
  <si>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</si>
  <si>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</si>
  <si>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</si>
  <si>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</si>
  <si>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</si>
  <si>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</si>
  <si>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</si>
  <si>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</si>
  <si>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</si>
  <si>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</si>
  <si>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</si>
  <si>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</si>
  <si>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</si>
  <si>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</si>
  <si>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</si>
  <si>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</si>
  <si>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</si>
  <si>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</si>
  <si>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</si>
  <si>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</si>
  <si>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</si>
  <si>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</si>
  <si>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</si>
  <si>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</si>
  <si>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</si>
  <si>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</si>
  <si>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</si>
  <si>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</si>
  <si>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</si>
  <si>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</si>
  <si>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</si>
  <si>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</si>
  <si>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</si>
  <si>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</si>
  <si>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</si>
  <si>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</si>
  <si>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</si>
  <si>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</si>
  <si>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</si>
  <si>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</si>
  <si>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</si>
  <si>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</si>
  <si>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</si>
  <si>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</si>
  <si>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</si>
  <si>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</si>
  <si>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</si>
  <si>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</si>
  <si>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</si>
  <si>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</si>
  <si>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</si>
  <si>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</si>
  <si>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</si>
  <si>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</si>
  <si>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</si>
  <si>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</si>
  <si>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</si>
  <si>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</si>
  <si>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</si>
  <si>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</si>
  <si>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</si>
  <si>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</si>
  <si>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</si>
  <si>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</si>
  <si>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</si>
  <si>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</si>
  <si>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</si>
  <si>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</si>
  <si>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</si>
  <si>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</si>
  <si>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</si>
  <si>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</si>
  <si>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</si>
  <si>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</si>
  <si>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</si>
  <si>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</si>
  <si>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</si>
  <si>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</si>
  <si>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</si>
  <si>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</si>
  <si>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</si>
  <si>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</si>
  <si>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</si>
  <si>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</si>
  <si>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</si>
  <si>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</si>
  <si>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</si>
  <si>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</si>
  <si>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</si>
  <si>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</si>
  <si>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</si>
  <si>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</si>
  <si>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</si>
  <si>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</si>
  <si>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</si>
  <si>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</si>
  <si>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</si>
  <si>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</si>
  <si>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</si>
  <si>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</si>
  <si>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</si>
  <si>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</si>
  <si>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</si>
  <si>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</si>
  <si>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</si>
  <si>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</si>
  <si>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</si>
  <si>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</si>
  <si>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</si>
  <si>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</si>
  <si>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</si>
  <si>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</si>
  <si>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</si>
  <si>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</si>
  <si>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</si>
  <si>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</si>
  <si>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</si>
  <si>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</si>
  <si>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</si>
  <si>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</si>
  <si>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</si>
  <si>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</si>
  <si>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</si>
  <si>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</si>
  <si>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</si>
  <si>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</si>
  <si>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</si>
  <si>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</si>
  <si>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</si>
  <si>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</si>
  <si>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</si>
  <si>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</si>
  <si>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</si>
  <si>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</si>
  <si>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</si>
  <si>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</si>
  <si>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</si>
  <si>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</si>
  <si>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</si>
  <si>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</si>
  <si>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</si>
  <si>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</si>
  <si>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</si>
  <si>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</si>
  <si>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</si>
  <si>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</si>
  <si>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</si>
  <si>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</si>
  <si>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</si>
  <si>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</si>
  <si>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</si>
  <si>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</si>
  <si>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</si>
  <si>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</si>
  <si>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</si>
  <si>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</si>
  <si>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</si>
  <si>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</si>
  <si>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</si>
  <si>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</si>
  <si>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</si>
  <si>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</si>
  <si>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</si>
  <si>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</si>
  <si>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</si>
  <si>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</si>
  <si>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</si>
  <si>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</si>
  <si>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</si>
  <si>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</si>
  <si>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</si>
  <si>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</si>
  <si>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</si>
  <si>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</si>
  <si>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</si>
  <si>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</si>
  <si>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</si>
  <si>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</si>
  <si>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</si>
  <si>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</si>
  <si>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</si>
  <si>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</si>
  <si>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</si>
  <si>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</si>
  <si>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</si>
  <si>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</si>
  <si>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</si>
  <si>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</si>
  <si>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</si>
  <si>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</si>
  <si>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</si>
  <si>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</si>
  <si>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</si>
  <si>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</si>
  <si>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</si>
  <si>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</si>
  <si>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</si>
  <si>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</si>
  <si>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</si>
  <si>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</si>
  <si>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</si>
  <si>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</si>
  <si>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</si>
  <si>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</si>
  <si>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</si>
  <si>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</si>
  <si>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</si>
  <si>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</si>
  <si>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</si>
  <si>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</si>
  <si>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</si>
  <si>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</si>
  <si>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</si>
  <si>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</si>
  <si>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</si>
  <si>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</si>
  <si>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</si>
  <si>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</si>
  <si>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</si>
  <si>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</si>
  <si>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</si>
  <si>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</si>
  <si>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</si>
  <si>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</si>
  <si>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</si>
  <si>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</si>
  <si>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</si>
  <si>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</si>
  <si>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</si>
  <si>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</si>
  <si>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</si>
  <si>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</si>
  <si>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</si>
  <si>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</si>
  <si>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</si>
  <si>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</si>
  <si>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</si>
  <si>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</si>
  <si>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</si>
  <si>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</si>
  <si>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</si>
  <si>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</si>
  <si>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</si>
  <si>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</si>
  <si>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</si>
  <si>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</si>
  <si>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</si>
  <si>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</si>
  <si>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</si>
  <si>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</si>
  <si>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</si>
  <si>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</si>
  <si>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</si>
  <si>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</si>
  <si>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</si>
  <si>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</si>
  <si>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</si>
  <si>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</si>
  <si>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</si>
  <si>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</si>
  <si>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</si>
  <si>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</si>
  <si>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</si>
  <si>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</si>
  <si>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</si>
  <si>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</si>
  <si>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</si>
  <si>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</si>
  <si>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</si>
  <si>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</si>
  <si>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</si>
  <si>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</si>
  <si>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</si>
  <si>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</si>
  <si>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</si>
  <si>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</si>
  <si>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</si>
  <si>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</si>
  <si>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</si>
  <si>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</si>
  <si>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</si>
  <si>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</si>
  <si>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</si>
  <si>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</si>
  <si>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</si>
  <si>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</si>
  <si>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</si>
  <si>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</si>
  <si>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</si>
  <si>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</si>
  <si>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</si>
  <si>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</si>
  <si>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</si>
  <si>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</si>
  <si>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</si>
  <si>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</si>
  <si>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</si>
  <si>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</si>
  <si>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</si>
  <si>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</si>
  <si>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</si>
  <si>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</si>
  <si>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</si>
  <si>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</si>
  <si>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</si>
  <si>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</si>
  <si>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</si>
  <si>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</si>
  <si>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</si>
  <si>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</si>
  <si>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</si>
  <si>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</si>
  <si>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</si>
  <si>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</si>
  <si>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</si>
  <si>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</si>
  <si>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</si>
  <si>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</si>
  <si>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</si>
  <si>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</si>
  <si>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</si>
  <si>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</si>
  <si>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</si>
  <si>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</si>
  <si>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</si>
  <si>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</si>
  <si>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</si>
  <si>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</si>
  <si>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</si>
  <si>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</si>
  <si>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</si>
  <si>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</si>
  <si>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</si>
  <si>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</si>
  <si>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</si>
  <si>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</si>
  <si>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</si>
  <si>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</si>
  <si>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</si>
  <si>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</si>
  <si>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</si>
  <si>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</si>
  <si>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</si>
  <si>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</si>
  <si>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</si>
  <si>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</si>
  <si>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</si>
  <si>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</si>
  <si>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</si>
  <si>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</si>
  <si>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</si>
  <si>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</si>
  <si>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</si>
  <si>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</si>
  <si>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</si>
  <si>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</si>
  <si>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</si>
  <si>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</si>
  <si>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</si>
  <si>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</si>
  <si>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</si>
  <si>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</si>
  <si>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</si>
  <si>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</si>
  <si>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</si>
  <si>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</si>
  <si>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</si>
  <si>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</si>
  <si>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</si>
  <si>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</si>
  <si>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</si>
  <si>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</si>
  <si>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</si>
  <si>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</si>
  <si>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</si>
  <si>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</si>
  <si>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</si>
  <si>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</si>
  <si>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</si>
  <si>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</si>
  <si>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</si>
  <si>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</si>
  <si>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</si>
  <si>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</si>
  <si>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</si>
  <si>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</si>
  <si>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</si>
  <si>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</si>
  <si>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</si>
  <si>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</si>
  <si>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</si>
  <si>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</si>
  <si>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</si>
  <si>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</si>
  <si>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</si>
  <si>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</si>
  <si>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</si>
  <si>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</si>
  <si>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</si>
  <si>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</si>
  <si>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</si>
  <si>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</si>
  <si>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</si>
  <si>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</si>
  <si>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</si>
  <si>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</si>
  <si>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</si>
  <si>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</si>
  <si>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</si>
  <si>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</si>
  <si>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</si>
  <si>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</si>
  <si>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</si>
  <si>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</si>
  <si>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</si>
  <si>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</si>
  <si>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</si>
  <si>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</si>
  <si>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</si>
  <si>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</si>
  <si>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</si>
  <si>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</si>
  <si>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</si>
  <si>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</si>
  <si>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</si>
  <si>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</si>
  <si>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</si>
  <si>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</si>
  <si>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</si>
  <si>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</si>
  <si>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</si>
  <si>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</si>
  <si>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</si>
  <si>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</si>
  <si>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</si>
  <si>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</si>
  <si>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</si>
  <si>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</si>
  <si>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</si>
  <si>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</si>
  <si>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</si>
  <si>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</si>
  <si>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</si>
  <si>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</si>
  <si>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</si>
  <si>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</si>
  <si>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</si>
  <si>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</si>
  <si>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</si>
  <si>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</si>
  <si>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</si>
  <si>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</si>
  <si>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</si>
  <si>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</si>
  <si>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</si>
  <si>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</si>
  <si>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</si>
  <si>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</si>
  <si>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</si>
  <si>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</si>
  <si>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</si>
  <si>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</si>
  <si>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</si>
  <si>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</si>
  <si>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</si>
  <si>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</si>
  <si>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</si>
  <si>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</si>
  <si>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</si>
  <si>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</si>
  <si>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</si>
  <si>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</si>
  <si>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</si>
  <si>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</si>
  <si>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</si>
  <si>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</si>
  <si>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</si>
  <si>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</si>
  <si>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</si>
  <si>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</si>
  <si>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</si>
  <si>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</si>
  <si>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</si>
  <si>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</si>
  <si>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</si>
  <si>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</si>
  <si>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</si>
  <si>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</si>
  <si>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</si>
  <si>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</si>
  <si>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</si>
  <si>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</si>
  <si>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</si>
  <si>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</si>
  <si>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</si>
  <si>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</si>
  <si>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</si>
  <si>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</si>
  <si>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</si>
  <si>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</si>
  <si>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</si>
  <si>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</si>
  <si>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</si>
  <si>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</si>
  <si>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</si>
  <si>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</si>
  <si>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</si>
  <si>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</si>
  <si>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</si>
  <si>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</si>
  <si>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</si>
  <si>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</si>
  <si>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</si>
  <si>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</si>
  <si>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</si>
  <si>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</si>
  <si>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</si>
  <si>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</si>
  <si>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</si>
  <si>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</si>
  <si>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</si>
  <si>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</si>
  <si>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</si>
  <si>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</si>
  <si>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</si>
  <si>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</si>
  <si>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</si>
  <si>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</si>
  <si>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</si>
  <si>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</si>
  <si>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</si>
  <si>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</si>
  <si>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</si>
  <si>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</si>
  <si>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</si>
  <si>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</si>
  <si>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</si>
  <si>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</si>
  <si>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</si>
  <si>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</si>
  <si>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</si>
  <si>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</si>
  <si>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</si>
  <si>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</si>
  <si>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</si>
  <si>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</si>
  <si>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</si>
  <si>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</si>
  <si>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</si>
  <si>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</si>
  <si>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</si>
  <si>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</si>
  <si>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</si>
  <si>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</si>
  <si>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</si>
  <si>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</si>
  <si>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</si>
  <si>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</si>
  <si>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</si>
  <si>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</si>
  <si>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</si>
  <si>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</si>
  <si>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</si>
  <si>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</si>
  <si>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</si>
  <si>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</si>
  <si>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</si>
  <si>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</si>
  <si>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</si>
  <si>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</si>
  <si>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</si>
  <si>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</si>
  <si>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</si>
  <si>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</si>
  <si>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</si>
  <si>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</si>
  <si>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</si>
  <si>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</si>
  <si>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</si>
  <si>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</si>
  <si>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</si>
  <si>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</si>
  <si>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</si>
  <si>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</si>
  <si>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</si>
  <si>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</si>
  <si>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</si>
  <si>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</si>
  <si>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</si>
  <si>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</si>
  <si>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</si>
  <si>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</si>
  <si>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</si>
  <si>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</si>
  <si>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</si>
  <si>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</si>
  <si>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</si>
  <si>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</si>
  <si>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</si>
  <si>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</si>
  <si>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</si>
  <si>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</si>
  <si>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</si>
  <si>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</si>
  <si>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</si>
  <si>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</si>
  <si>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</si>
  <si>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</si>
  <si>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</si>
  <si>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</si>
  <si>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</si>
  <si>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</si>
  <si>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</si>
  <si>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</si>
  <si>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</si>
  <si>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</si>
  <si>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</si>
  <si>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</si>
  <si>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</si>
  <si>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</si>
  <si>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</si>
  <si>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</si>
  <si>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</si>
  <si>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</si>
  <si>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</si>
  <si>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</si>
  <si>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</si>
  <si>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</si>
  <si>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</si>
  <si>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</si>
  <si>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</si>
  <si>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</si>
  <si>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</si>
  <si>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</si>
  <si>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</si>
  <si>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</si>
  <si>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</si>
  <si>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</si>
  <si>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</si>
  <si>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</si>
  <si>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</si>
  <si>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</si>
  <si>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</si>
  <si>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</si>
  <si>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</si>
  <si>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</si>
  <si>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</si>
  <si>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</si>
  <si>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</si>
  <si>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</si>
  <si>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</si>
  <si>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</si>
  <si>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</si>
  <si>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</si>
  <si>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</si>
  <si>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</si>
  <si>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</si>
  <si>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</si>
  <si>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</si>
  <si>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</si>
  <si>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</si>
  <si>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</si>
  <si>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</si>
  <si>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</si>
  <si>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</si>
  <si>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</si>
  <si>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</si>
  <si>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</si>
  <si>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</si>
  <si>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</si>
  <si>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</si>
  <si>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</si>
  <si>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</si>
  <si>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</si>
  <si>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</si>
  <si>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</si>
  <si>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</si>
  <si>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</si>
  <si>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</si>
  <si>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</si>
  <si>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</si>
  <si>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</si>
  <si>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</si>
  <si>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</si>
  <si>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</si>
  <si>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</si>
  <si>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</si>
  <si>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</si>
  <si>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</si>
  <si>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</si>
  <si>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</si>
  <si>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</si>
  <si>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</si>
  <si>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</si>
  <si>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</si>
  <si>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</si>
  <si>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</si>
  <si>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</si>
  <si>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</si>
  <si>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</si>
  <si>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</si>
  <si>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</si>
  <si>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</si>
  <si>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</si>
  <si>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</si>
  <si>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</si>
  <si>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</si>
  <si>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</si>
  <si>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</si>
  <si>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</si>
  <si>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</si>
  <si>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</si>
  <si>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</si>
  <si>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</si>
  <si>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</si>
  <si>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</si>
  <si>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</si>
  <si>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</si>
  <si>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</si>
  <si>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</si>
  <si>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</si>
  <si>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</si>
  <si>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</si>
  <si>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</si>
  <si>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</si>
  <si>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</si>
  <si>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</si>
  <si>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</si>
  <si>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</si>
  <si>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</si>
  <si>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</si>
  <si>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</si>
  <si>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</si>
  <si>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</si>
  <si>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</si>
  <si>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</si>
  <si>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</si>
  <si>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</si>
  <si>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</si>
  <si>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</si>
  <si>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</si>
  <si>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</si>
  <si>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</si>
  <si>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</si>
  <si>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</si>
  <si>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</si>
  <si>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</si>
  <si>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</si>
  <si>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</si>
  <si>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</si>
  <si>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</si>
  <si>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</si>
  <si>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</si>
  <si>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</si>
  <si>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</si>
  <si>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</si>
  <si>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</si>
  <si>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</si>
  <si>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</si>
  <si>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</si>
  <si>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</si>
  <si>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</si>
  <si>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</si>
  <si>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</si>
  <si>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</si>
  <si>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</si>
  <si>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</si>
  <si>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</si>
  <si>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</si>
  <si>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</si>
  <si>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</si>
  <si>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</si>
  <si>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</si>
  <si>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</si>
  <si>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</si>
  <si>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</si>
  <si>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</si>
  <si>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</si>
  <si>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</si>
  <si>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</si>
  <si>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</si>
  <si>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</si>
  <si>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</si>
  <si>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</si>
  <si>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</si>
  <si>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</si>
  <si>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</si>
  <si>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</si>
  <si>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</si>
  <si>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</si>
  <si>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</si>
  <si>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</si>
  <si>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</si>
  <si>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</si>
  <si>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</si>
  <si>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</si>
  <si>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</si>
  <si>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</si>
  <si>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</si>
  <si>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</si>
  <si>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</si>
  <si>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</si>
  <si>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</si>
  <si>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</si>
  <si>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</si>
  <si>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</si>
  <si>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</si>
  <si>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</si>
  <si>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</si>
  <si>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</si>
  <si>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</si>
  <si>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</si>
  <si>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</si>
  <si>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</si>
  <si>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</si>
  <si>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</si>
  <si>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</si>
  <si>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</si>
  <si>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</si>
  <si>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</si>
  <si>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</si>
  <si>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</si>
  <si>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</si>
  <si>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</si>
  <si>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</si>
  <si>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</si>
  <si>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</si>
  <si>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</si>
  <si>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</si>
  <si>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</si>
  <si>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</si>
  <si>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</si>
  <si>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</si>
  <si>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</si>
  <si>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</si>
  <si>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</si>
  <si>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</si>
  <si>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</si>
  <si>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</si>
  <si>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</si>
  <si>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</si>
  <si>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</si>
  <si>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</si>
  <si>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</si>
  <si>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</si>
  <si>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</si>
  <si>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</si>
  <si>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</si>
  <si>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</si>
  <si>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</si>
  <si>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</si>
  <si>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</si>
  <si>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</si>
  <si>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</si>
  <si>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</si>
  <si>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</si>
  <si>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</si>
  <si>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</si>
  <si>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</si>
  <si>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</si>
  <si>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</si>
  <si>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</si>
  <si>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</si>
  <si>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</si>
  <si>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</si>
  <si>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</si>
  <si>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</si>
  <si>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</si>
  <si>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</si>
  <si>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</si>
  <si>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</si>
  <si>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</si>
  <si>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</si>
  <si>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</si>
  <si>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</si>
  <si>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</si>
  <si>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</si>
  <si>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</si>
  <si>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</si>
  <si>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</si>
  <si>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</si>
  <si>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</si>
  <si>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</si>
  <si>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</si>
  <si>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</si>
  <si>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</si>
  <si>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</si>
  <si>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</si>
  <si>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</si>
  <si>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</si>
  <si>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</si>
  <si>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</si>
  <si>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</si>
  <si>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</si>
  <si>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</si>
  <si>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</si>
  <si>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</si>
  <si>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</si>
  <si>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</si>
  <si>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</si>
  <si>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</si>
  <si>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</si>
  <si>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</si>
  <si>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</si>
  <si>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</si>
  <si>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</si>
  <si>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</si>
  <si>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</si>
  <si>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</si>
  <si>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</si>
  <si>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</si>
  <si>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</si>
  <si>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</si>
  <si>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</si>
  <si>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</si>
  <si>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</si>
  <si>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</si>
  <si>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</si>
  <si>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</si>
  <si>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</si>
  <si>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</si>
  <si>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</si>
  <si>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</si>
  <si>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</si>
  <si>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</si>
  <si>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</si>
  <si>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</si>
  <si>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</si>
  <si>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</si>
  <si>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</si>
  <si>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</si>
  <si>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</si>
  <si>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</si>
  <si>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</si>
  <si>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</si>
  <si>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</si>
  <si>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</si>
  <si>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</si>
  <si>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</si>
  <si>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</si>
  <si>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</si>
  <si>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</si>
  <si>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</si>
  <si>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</si>
  <si>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</si>
  <si>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</si>
  <si>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</si>
  <si>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</si>
  <si>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</si>
  <si>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</si>
  <si>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</si>
  <si>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</si>
  <si>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</si>
  <si>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</si>
  <si>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</si>
  <si>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</si>
  <si>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</si>
  <si>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</si>
  <si>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</si>
  <si>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</si>
  <si>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</si>
  <si>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</si>
  <si>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</si>
  <si>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</si>
  <si>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</si>
  <si>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</si>
  <si>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</si>
  <si>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</si>
  <si>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</si>
  <si>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</si>
  <si>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</si>
  <si>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</si>
  <si>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</si>
  <si>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</si>
  <si>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</si>
  <si>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</si>
  <si>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</si>
  <si>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</si>
  <si>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</si>
  <si>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</si>
  <si>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</si>
  <si>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</si>
  <si>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</si>
  <si>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</si>
  <si>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</si>
  <si>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</si>
  <si>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</si>
  <si>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</si>
  <si>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</si>
  <si>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</si>
  <si>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</si>
  <si>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</si>
  <si>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</si>
  <si>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</si>
  <si>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</si>
  <si>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</si>
  <si>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</si>
  <si>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</si>
  <si>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</si>
  <si>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</si>
  <si>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</si>
  <si>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</si>
  <si>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</si>
  <si>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</si>
  <si>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</si>
  <si>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</si>
  <si>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</si>
  <si>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</si>
  <si>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</si>
  <si>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</si>
  <si>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</si>
  <si>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</si>
  <si>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</si>
  <si>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</si>
  <si>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</si>
  <si>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</si>
  <si>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</si>
  <si>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</si>
  <si>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</si>
  <si>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</si>
  <si>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</si>
  <si>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</si>
  <si>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</si>
  <si>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</si>
  <si>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</si>
  <si>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</si>
  <si>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</si>
  <si>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</si>
  <si>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</si>
  <si>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</si>
  <si>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</si>
  <si>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</si>
  <si>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</si>
  <si>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</si>
  <si>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</si>
  <si>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</si>
  <si>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</si>
  <si>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</si>
  <si>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</si>
  <si>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</si>
  <si>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</si>
  <si>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</si>
  <si>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</si>
  <si>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</si>
  <si>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</si>
  <si>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</si>
  <si>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</si>
  <si>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</si>
  <si>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</si>
  <si>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</si>
  <si>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</si>
  <si>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</si>
  <si>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</si>
  <si>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</si>
  <si>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</si>
  <si>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</si>
  <si>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</si>
  <si>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</si>
  <si>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</si>
  <si>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</si>
  <si>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</si>
  <si>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</si>
  <si>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</si>
  <si>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</si>
  <si>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</si>
  <si>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</si>
  <si>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</si>
  <si>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</si>
  <si>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</si>
  <si>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</si>
  <si>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</si>
  <si>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</si>
  <si>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</si>
  <si>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</si>
  <si>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</si>
  <si>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</si>
  <si>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</si>
  <si>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</si>
  <si>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</si>
  <si>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</si>
  <si>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</si>
  <si>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</si>
  <si>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</si>
  <si>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</si>
  <si>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</si>
  <si>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</si>
  <si>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</si>
  <si>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</si>
  <si>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</si>
  <si>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</si>
  <si>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</si>
  <si>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</si>
  <si>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</si>
  <si>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</si>
  <si>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</si>
  <si>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</si>
  <si>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</si>
  <si>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</si>
  <si>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</si>
  <si>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</si>
  <si>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</si>
  <si>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</si>
  <si>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</si>
  <si>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</si>
  <si>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</si>
  <si>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</si>
  <si>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</si>
  <si>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</si>
  <si>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</si>
  <si>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</si>
  <si>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</si>
  <si>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</si>
  <si>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</si>
  <si>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</si>
  <si>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</si>
  <si>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</si>
  <si>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</si>
  <si>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</si>
  <si>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</si>
  <si>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</si>
  <si>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</si>
  <si>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</si>
  <si>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</si>
  <si>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</si>
  <si>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</si>
  <si>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</si>
  <si>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</si>
  <si>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</si>
  <si>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</si>
  <si>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</si>
  <si>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</si>
  <si>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</si>
  <si>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</si>
  <si>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</si>
  <si>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</si>
  <si>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</si>
  <si>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</si>
  <si>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</si>
  <si>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</si>
  <si>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</si>
  <si>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</si>
  <si>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</si>
  <si>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</si>
  <si>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</si>
  <si>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</si>
  <si>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</si>
  <si>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</si>
  <si>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</si>
  <si>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</si>
  <si>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</si>
  <si>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</si>
  <si>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</si>
  <si>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</si>
  <si>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</si>
  <si>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</si>
  <si>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</si>
  <si>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</si>
  <si>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</si>
  <si>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</si>
  <si>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</si>
  <si>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</si>
  <si>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</si>
  <si>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</si>
  <si>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</si>
  <si>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</si>
  <si>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</si>
  <si>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</si>
  <si>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</si>
  <si>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</si>
  <si>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</si>
  <si>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</si>
  <si>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</si>
  <si>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</si>
  <si>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</si>
  <si>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</si>
  <si>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</si>
  <si>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</si>
  <si>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</si>
  <si>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</si>
  <si>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</si>
  <si>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</si>
  <si>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</si>
  <si>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</si>
  <si>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</si>
  <si>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</si>
  <si>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</si>
  <si>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</si>
  <si>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</si>
  <si>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</si>
  <si>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</si>
  <si>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</si>
  <si>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</si>
  <si>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</si>
  <si>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</si>
  <si>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</si>
  <si>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</si>
  <si>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</si>
  <si>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</si>
  <si>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</si>
  <si>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</si>
  <si>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</si>
  <si>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</si>
  <si>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</si>
  <si>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</si>
  <si>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</si>
  <si>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</si>
  <si>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</si>
  <si>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</si>
  <si>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</si>
  <si>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</si>
  <si>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</si>
  <si>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</si>
  <si>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</si>
  <si>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</si>
  <si>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</si>
  <si>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</si>
  <si>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</si>
  <si>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</si>
  <si>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</si>
  <si>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</si>
  <si>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</si>
  <si>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</si>
  <si>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</si>
  <si>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</si>
  <si>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</si>
  <si>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</si>
  <si>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</si>
  <si>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</si>
  <si>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</si>
  <si>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</si>
  <si>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</si>
  <si>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</si>
  <si>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</si>
  <si>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</si>
  <si>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</si>
  <si>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</si>
  <si>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</si>
  <si>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</si>
  <si>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</si>
  <si>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</si>
  <si>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</si>
  <si>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</si>
  <si>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</si>
  <si>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</si>
  <si>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</si>
  <si>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</si>
  <si>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</si>
  <si>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</si>
  <si>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</si>
  <si>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</si>
  <si>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</si>
  <si>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</si>
  <si>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</si>
  <si>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</si>
  <si>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</si>
  <si>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</si>
  <si>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</si>
  <si>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</si>
  <si>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</si>
  <si>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</si>
  <si>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</si>
  <si>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</si>
  <si>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</si>
  <si>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</si>
  <si>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</si>
  <si>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</si>
  <si>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</si>
  <si>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</si>
  <si>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</si>
  <si>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</si>
  <si>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</si>
  <si>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</si>
  <si>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</si>
  <si>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</si>
  <si>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</si>
  <si>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</si>
  <si>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</si>
  <si>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</si>
  <si>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</si>
  <si>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</si>
  <si>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</si>
  <si>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</si>
  <si>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</si>
  <si>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</si>
  <si>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</si>
  <si>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</si>
  <si>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</si>
  <si>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</si>
  <si>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</si>
  <si>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</si>
  <si>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</si>
  <si>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</si>
  <si>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</si>
  <si>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</si>
  <si>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</si>
  <si>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</si>
  <si>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</si>
  <si>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</si>
  <si>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</si>
  <si>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</si>
  <si>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</si>
  <si>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</si>
  <si>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</si>
  <si>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</si>
  <si>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</si>
  <si>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</si>
  <si>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</si>
  <si>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</si>
  <si>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</si>
  <si>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</si>
  <si>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</si>
  <si>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</si>
  <si>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</si>
  <si>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</si>
  <si>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</si>
  <si>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</si>
  <si>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</si>
  <si>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</si>
  <si>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</si>
  <si>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</si>
  <si>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</si>
  <si>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</si>
  <si>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</si>
  <si>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</si>
  <si>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</si>
  <si>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</si>
  <si>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</si>
  <si>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</si>
  <si>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</si>
  <si>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</si>
  <si>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</si>
  <si>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</si>
  <si>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</si>
  <si>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</si>
  <si>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</si>
  <si>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</si>
  <si>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</si>
  <si>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</si>
  <si>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</si>
  <si>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</si>
  <si>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</si>
  <si>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</si>
  <si>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</si>
  <si>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</si>
  <si>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</si>
  <si>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</si>
  <si>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</si>
  <si>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</si>
  <si>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</si>
  <si>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</si>
  <si>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</si>
  <si>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</si>
  <si>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</si>
  <si>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</si>
  <si>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</si>
  <si>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</si>
  <si>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</si>
  <si>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</si>
  <si>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</si>
  <si>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</si>
  <si>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</si>
  <si>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</si>
  <si>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</si>
  <si>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</si>
  <si>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</si>
  <si>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</si>
  <si>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</si>
  <si>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</si>
  <si>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</si>
  <si>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</si>
  <si>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</si>
  <si>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</si>
  <si>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</si>
  <si>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</si>
  <si>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</si>
  <si>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</si>
  <si>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</si>
  <si>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</si>
  <si>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</si>
  <si>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</si>
  <si>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</si>
  <si>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</si>
  <si>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</si>
  <si>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</si>
  <si>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</si>
  <si>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</si>
  <si>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</si>
  <si>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</si>
  <si>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</si>
  <si>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</si>
  <si>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</si>
  <si>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</si>
  <si>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</si>
  <si>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</si>
  <si>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</si>
  <si>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</si>
  <si>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</si>
  <si>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</si>
  <si>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</si>
  <si>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</si>
  <si>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</si>
  <si>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</si>
  <si>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</si>
  <si>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</si>
  <si>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</si>
  <si>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</si>
  <si>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</si>
  <si>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</si>
  <si>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</si>
  <si>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</si>
  <si>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</si>
  <si>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</si>
  <si>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</si>
  <si>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</si>
  <si>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</si>
  <si>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</si>
  <si>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</si>
  <si>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</si>
  <si>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</si>
  <si>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</si>
  <si>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</si>
  <si>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</si>
  <si>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</si>
  <si>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</si>
  <si>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</si>
  <si>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</si>
  <si>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</si>
  <si>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</si>
  <si>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</si>
  <si>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</si>
  <si>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</si>
  <si>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</si>
  <si>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</si>
  <si>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</si>
  <si>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</si>
  <si>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</si>
  <si>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</si>
  <si>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</si>
  <si>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</si>
  <si>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</si>
  <si>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</si>
  <si>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</si>
  <si>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</si>
  <si>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</si>
  <si>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</si>
  <si>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</si>
  <si>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</si>
  <si>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</si>
  <si>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</si>
  <si>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</si>
  <si>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</si>
  <si>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</si>
  <si>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</si>
  <si>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</si>
  <si>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</si>
  <si>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</si>
  <si>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</si>
  <si>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</si>
  <si>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</si>
  <si>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</si>
  <si>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</si>
  <si>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</si>
  <si>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</si>
  <si>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</si>
  <si>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</si>
  <si>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</si>
  <si>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</si>
  <si>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</si>
  <si>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</si>
  <si>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</si>
  <si>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</si>
  <si>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</si>
  <si>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</si>
  <si>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</si>
  <si>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</si>
  <si>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</si>
  <si>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</si>
  <si>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</si>
  <si>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</si>
  <si>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</si>
  <si>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</si>
  <si>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</si>
  <si>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</si>
  <si>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</si>
  <si>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</si>
  <si>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</si>
  <si>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</si>
  <si>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</si>
  <si>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</si>
  <si>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</si>
  <si>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</si>
  <si>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</si>
  <si>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</si>
  <si>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</si>
  <si>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</si>
  <si>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</si>
  <si>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</si>
  <si>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</si>
  <si>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</si>
  <si>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</si>
  <si>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</si>
  <si>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</si>
  <si>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</si>
  <si>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</si>
  <si>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</si>
  <si>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</si>
  <si>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</si>
  <si>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</si>
  <si>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</si>
  <si>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</si>
  <si>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</si>
  <si>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</si>
  <si>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</si>
  <si>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</si>
  <si>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</si>
  <si>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</si>
  <si>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</si>
  <si>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</si>
  <si>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</si>
  <si>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</si>
  <si>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</si>
  <si>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</si>
  <si>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</si>
  <si>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</si>
  <si>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</si>
  <si>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</si>
  <si>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</si>
  <si>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</si>
  <si>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</si>
  <si>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</si>
  <si>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</si>
  <si>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</si>
  <si>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</si>
  <si>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</si>
  <si>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</si>
  <si>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</si>
  <si>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</si>
  <si>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</si>
  <si>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</si>
  <si>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</si>
  <si>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</si>
  <si>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</si>
  <si>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</si>
  <si>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</si>
  <si>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</si>
  <si>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</si>
  <si>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</si>
  <si>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</si>
  <si>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</si>
  <si>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</si>
  <si>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</si>
  <si>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</si>
  <si>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</si>
  <si>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</si>
  <si>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</si>
  <si>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</si>
  <si>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</si>
  <si>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</si>
  <si>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</si>
  <si>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</si>
  <si>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</si>
  <si>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</si>
  <si>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</si>
  <si>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</si>
  <si>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</si>
  <si>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</si>
  <si>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</si>
  <si>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</si>
  <si>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</si>
  <si>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</si>
  <si>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</si>
  <si>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</si>
  <si>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</si>
  <si>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</si>
  <si>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</si>
  <si>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</si>
  <si>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</si>
  <si>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</si>
  <si>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</si>
  <si>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</si>
  <si>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</si>
  <si>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</si>
  <si>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</si>
  <si>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</si>
  <si>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</si>
  <si>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</si>
  <si>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</si>
  <si>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</si>
  <si>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</si>
  <si>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</si>
  <si>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</si>
  <si>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</si>
  <si>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</si>
  <si>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</si>
  <si>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</si>
  <si>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</si>
  <si>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</si>
  <si>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</si>
  <si>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</si>
  <si>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</si>
  <si>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</si>
  <si>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</si>
  <si>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</si>
  <si>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</si>
  <si>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</si>
  <si>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</si>
  <si>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</si>
  <si>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</si>
  <si>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</si>
  <si>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</si>
  <si>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</si>
  <si>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</si>
  <si>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</si>
  <si>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</si>
  <si>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</si>
  <si>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</si>
  <si>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</si>
  <si>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</si>
  <si>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</si>
  <si>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</si>
  <si>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</si>
  <si>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</si>
  <si>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</si>
  <si>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</si>
  <si>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</si>
  <si>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</si>
  <si>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</si>
  <si>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</si>
  <si>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</si>
  <si>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</si>
  <si>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</si>
  <si>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</si>
  <si>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</si>
  <si>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</si>
  <si>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</si>
  <si>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</si>
  <si>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</si>
  <si>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</si>
  <si>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</si>
  <si>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</si>
  <si>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</si>
  <si>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</si>
  <si>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</si>
  <si>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</si>
  <si>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</si>
  <si>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</si>
  <si>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</si>
  <si>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</si>
  <si>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</si>
  <si>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</si>
  <si>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</si>
  <si>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</si>
  <si>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</si>
  <si>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</si>
  <si>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</si>
  <si>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</si>
  <si>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</si>
  <si>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</si>
  <si>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</si>
  <si>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</si>
  <si>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</si>
  <si>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</si>
  <si>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</si>
  <si>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</si>
  <si>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</si>
  <si>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</si>
  <si>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</si>
  <si>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</si>
  <si>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</si>
  <si>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</si>
  <si>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</si>
  <si>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</si>
  <si>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</si>
  <si>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</si>
  <si>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</si>
  <si>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</si>
  <si>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</si>
  <si>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</si>
  <si>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</si>
  <si>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</si>
  <si>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</si>
  <si>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</si>
  <si>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</si>
  <si>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</si>
  <si>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</si>
  <si>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</si>
  <si>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</si>
  <si>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</si>
  <si>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</si>
  <si>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</si>
  <si>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</si>
  <si>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</si>
  <si>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</si>
  <si>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</si>
  <si>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</si>
  <si>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</si>
  <si>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</si>
  <si>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</si>
  <si>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</si>
  <si>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</si>
  <si>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</si>
  <si>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</si>
  <si>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</si>
  <si>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</si>
  <si>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</si>
  <si>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</si>
  <si>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</si>
  <si>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</si>
  <si>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</si>
  <si>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</si>
  <si>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</si>
  <si>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</si>
  <si>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</si>
  <si>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</si>
  <si>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</si>
  <si>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</si>
  <si>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</si>
  <si>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</si>
  <si>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</si>
  <si>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</si>
  <si>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</si>
  <si>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</si>
  <si>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</si>
  <si>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</si>
  <si>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</si>
  <si>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</si>
  <si>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</si>
  <si>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</si>
  <si>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</si>
  <si>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</si>
  <si>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</si>
  <si>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</si>
  <si>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</si>
  <si>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</si>
  <si>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</si>
  <si>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</si>
  <si>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</si>
  <si>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</si>
  <si>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</si>
  <si>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</si>
  <si>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</si>
  <si>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</si>
  <si>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</si>
  <si>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</si>
  <si>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</si>
  <si>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</si>
  <si>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</si>
  <si>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</si>
  <si>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</si>
  <si>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</si>
  <si>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</si>
  <si>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</si>
  <si>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</si>
  <si>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</si>
  <si>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</si>
  <si>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</si>
  <si>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</si>
  <si>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</si>
  <si>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</si>
  <si>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</si>
  <si>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</si>
  <si>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</si>
  <si>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</si>
  <si>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</si>
  <si>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</si>
  <si>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</si>
  <si>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</si>
  <si>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</si>
  <si>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</si>
  <si>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</si>
  <si>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</si>
  <si>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</si>
  <si>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</si>
  <si>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</si>
  <si>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</si>
  <si>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</si>
  <si>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</si>
  <si>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</si>
  <si>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</si>
  <si>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</si>
  <si>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</si>
  <si>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</si>
  <si>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</si>
  <si>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</si>
  <si>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</si>
  <si>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</si>
  <si>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</si>
  <si>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</si>
  <si>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</si>
  <si>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</si>
  <si>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</si>
  <si>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</si>
  <si>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</si>
  <si>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</si>
  <si>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</si>
  <si>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</si>
  <si>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</si>
  <si>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</si>
  <si>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</si>
  <si>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</si>
  <si>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</si>
  <si>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</si>
  <si>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</si>
  <si>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</si>
  <si>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</si>
  <si>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</si>
  <si>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</si>
  <si>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</si>
  <si>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</si>
  <si>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</si>
  <si>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</si>
  <si>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</si>
  <si>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</si>
  <si>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</si>
  <si>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</si>
  <si>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</si>
  <si>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</si>
  <si>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</si>
  <si>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</si>
  <si>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</si>
  <si>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</si>
  <si>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</si>
  <si>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</si>
  <si>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</si>
  <si>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</si>
  <si>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</si>
  <si>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</si>
  <si>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</si>
  <si>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</si>
  <si>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</si>
  <si>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</si>
  <si>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</si>
  <si>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</si>
  <si>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</si>
  <si>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</si>
  <si>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</si>
  <si>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</si>
  <si>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</si>
  <si>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</si>
  <si>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</si>
  <si>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</si>
  <si>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</si>
  <si>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</si>
  <si>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</si>
  <si>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</si>
  <si>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</si>
  <si>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</si>
  <si>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</si>
  <si>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</si>
  <si>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</si>
  <si>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</si>
  <si>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</si>
  <si>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</si>
  <si>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</si>
  <si>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</si>
  <si>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</si>
  <si>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</si>
  <si>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</si>
  <si>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</si>
  <si>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</si>
  <si>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</si>
  <si>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</si>
  <si>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</si>
  <si>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</si>
  <si>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</si>
  <si>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</si>
  <si>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</si>
  <si>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</si>
  <si>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</si>
  <si>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</si>
  <si>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</si>
  <si>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</si>
  <si>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</si>
  <si>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</si>
  <si>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</si>
  <si>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</si>
  <si>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</si>
  <si>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</si>
  <si>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</si>
  <si>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</si>
  <si>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</si>
  <si>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</si>
  <si>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</si>
  <si>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</si>
  <si>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</si>
  <si>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</si>
  <si>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</si>
  <si>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</si>
  <si>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</si>
  <si>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</si>
  <si>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</si>
  <si>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</si>
  <si>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</si>
  <si>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</si>
  <si>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</si>
  <si>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</si>
  <si>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</si>
  <si>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</si>
  <si>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</si>
  <si>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</si>
  <si>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</si>
  <si>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</si>
  <si>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</si>
  <si>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</si>
  <si>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</si>
  <si>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</si>
  <si>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</si>
  <si>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</si>
  <si>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</si>
  <si>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</si>
  <si>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</si>
  <si>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</si>
  <si>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</si>
  <si>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</si>
  <si>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</si>
  <si>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</si>
  <si>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</si>
  <si>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</si>
  <si>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</si>
  <si>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</si>
  <si>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</si>
  <si>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</si>
  <si>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</si>
  <si>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</si>
  <si>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</si>
  <si>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</si>
  <si>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</si>
  <si>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</si>
  <si>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</si>
  <si>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</si>
  <si>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</si>
  <si>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</si>
  <si>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</si>
  <si>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</si>
  <si>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</si>
  <si>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</si>
  <si>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</si>
  <si>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</si>
  <si>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</si>
  <si>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</si>
  <si>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</si>
  <si>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</si>
  <si>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</si>
  <si>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</si>
  <si>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</si>
  <si>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</si>
  <si>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</si>
  <si>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</si>
  <si>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</si>
  <si>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</si>
  <si>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</si>
  <si>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</si>
  <si>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</si>
  <si>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</si>
  <si>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</si>
  <si>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</si>
  <si>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</si>
  <si>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</si>
  <si>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</si>
  <si>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</si>
  <si>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</si>
  <si>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</si>
  <si>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</si>
  <si>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</si>
  <si>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</si>
  <si>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</si>
  <si>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</si>
  <si>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</si>
  <si>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</si>
  <si>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</si>
  <si>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</si>
  <si>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</si>
  <si>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</si>
  <si>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</si>
  <si>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</si>
  <si>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</si>
  <si>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</si>
  <si>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</si>
  <si>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</si>
  <si>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</si>
  <si>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</si>
  <si>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</si>
  <si>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</si>
  <si>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</si>
  <si>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</si>
  <si>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</si>
  <si>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</si>
  <si>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</si>
  <si>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</si>
  <si>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</si>
  <si>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</si>
  <si>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</si>
  <si>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</si>
  <si>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</si>
  <si>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</si>
  <si>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</si>
  <si>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</si>
  <si>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</si>
  <si>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</si>
  <si>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</si>
  <si>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</si>
  <si>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</si>
  <si>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</si>
  <si>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</si>
  <si>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</si>
  <si>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</si>
  <si>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</si>
  <si>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</si>
  <si>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</si>
  <si>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</si>
  <si>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</si>
  <si>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</si>
  <si>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</si>
  <si>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</si>
  <si>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</si>
  <si>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</si>
  <si>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</si>
  <si>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</si>
  <si>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</si>
  <si>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</si>
  <si>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</si>
  <si>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</si>
  <si>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</si>
  <si>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</si>
  <si>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</si>
  <si>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</si>
  <si>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</si>
  <si>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</si>
  <si>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</si>
  <si>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</si>
  <si>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</si>
  <si>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</si>
  <si>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</si>
  <si>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</si>
  <si>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</si>
  <si>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</si>
  <si>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</si>
  <si>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</si>
  <si>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</si>
  <si>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</si>
  <si>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</si>
  <si>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</si>
  <si>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</si>
  <si>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</si>
  <si>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</si>
  <si>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</si>
  <si>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</si>
  <si>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</si>
  <si>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</si>
  <si>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</si>
  <si>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</si>
  <si>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</si>
  <si>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</si>
  <si>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</si>
  <si>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</si>
  <si>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</si>
  <si>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</si>
  <si>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</si>
  <si>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</si>
  <si>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</si>
  <si>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</si>
  <si>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</si>
  <si>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</si>
  <si>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</si>
  <si>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</si>
  <si>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</si>
  <si>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</si>
  <si>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</si>
  <si>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</si>
  <si>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</si>
  <si>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</si>
  <si>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</si>
  <si>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</si>
  <si>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</si>
  <si>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</si>
  <si>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</si>
  <si>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</si>
  <si>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</si>
  <si>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</si>
  <si>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</si>
  <si>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</si>
  <si>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</si>
  <si>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</si>
  <si>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</si>
  <si>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</si>
  <si>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</si>
  <si>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</si>
  <si>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</si>
  <si>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</si>
  <si>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</si>
  <si>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</si>
  <si>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</si>
  <si>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</si>
  <si>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</si>
  <si>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</si>
  <si>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</si>
  <si>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</si>
  <si>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</si>
  <si>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</si>
  <si>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</si>
  <si>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</si>
  <si>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</si>
  <si>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</si>
  <si>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</si>
  <si>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</si>
  <si>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</si>
  <si>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</si>
  <si>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</si>
  <si>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</si>
  <si>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</si>
  <si>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</si>
  <si>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</si>
  <si>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</si>
  <si>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</si>
  <si>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</si>
  <si>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</si>
  <si>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</si>
  <si>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</si>
  <si>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</si>
  <si>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</si>
  <si>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</si>
  <si>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</si>
  <si>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</si>
  <si>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</si>
  <si>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</si>
  <si>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</si>
  <si>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</si>
  <si>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</si>
  <si>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</si>
  <si>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</si>
  <si>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</si>
  <si>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</si>
  <si>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</si>
  <si>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</si>
  <si>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</si>
  <si>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</si>
  <si>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</si>
  <si>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</si>
  <si>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</si>
  <si>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</si>
  <si>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</si>
  <si>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</si>
  <si>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</si>
  <si>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</si>
  <si>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</si>
  <si>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</si>
  <si>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</si>
  <si>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</si>
  <si>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</si>
  <si>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</si>
  <si>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</si>
  <si>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</si>
  <si>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</si>
  <si>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</si>
  <si>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</si>
  <si>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</si>
  <si>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</si>
  <si>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</si>
  <si>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</si>
  <si>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</si>
  <si>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</si>
  <si>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</si>
  <si>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</si>
  <si>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</si>
  <si>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</si>
  <si>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</si>
  <si>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</si>
  <si>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</si>
  <si>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</si>
  <si>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</si>
  <si>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</si>
  <si>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</si>
  <si>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</si>
  <si>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</si>
  <si>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</si>
  <si>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</si>
  <si>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</si>
  <si>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</si>
  <si>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</si>
  <si>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</si>
  <si>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</si>
  <si>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</si>
  <si>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</si>
  <si>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</si>
  <si>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</si>
  <si>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</si>
  <si>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</si>
  <si>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</si>
  <si>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</si>
  <si>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</si>
  <si>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</si>
  <si>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</si>
  <si>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</si>
  <si>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</si>
  <si>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</si>
  <si>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</si>
  <si>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</si>
  <si>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</si>
  <si>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</si>
  <si>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</si>
  <si>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</si>
  <si>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</si>
  <si>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</si>
  <si>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</si>
  <si>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</si>
  <si>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</si>
  <si>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</si>
  <si>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</si>
  <si>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</si>
  <si>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</si>
  <si>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</si>
  <si>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</si>
  <si>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</si>
  <si>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</si>
  <si>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</si>
  <si>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</si>
  <si>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</si>
  <si>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</si>
  <si>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</si>
  <si>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</si>
  <si>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</si>
  <si>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</si>
  <si>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</si>
  <si>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</si>
  <si>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</si>
  <si>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</si>
  <si>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</si>
  <si>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</si>
  <si>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</si>
  <si>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</si>
  <si>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</si>
  <si>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</si>
  <si>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</si>
  <si>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</si>
  <si>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</si>
  <si>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</si>
  <si>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</si>
  <si>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</si>
  <si>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</si>
  <si>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</si>
  <si>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</si>
  <si>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</si>
  <si>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</si>
  <si>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</si>
  <si>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</si>
  <si>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</si>
  <si>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</si>
  <si>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</si>
  <si>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</si>
  <si>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</si>
  <si>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</si>
  <si>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</si>
  <si>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</si>
  <si>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</si>
  <si>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</si>
  <si>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</si>
  <si>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</si>
  <si>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</si>
  <si>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</si>
  <si>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</si>
  <si>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</si>
  <si>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</si>
  <si>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</si>
  <si>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</si>
  <si>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</si>
  <si>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</si>
  <si>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</si>
  <si>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</si>
  <si>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</si>
  <si>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</si>
  <si>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</si>
  <si>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</si>
  <si>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</si>
  <si>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</si>
  <si>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</si>
  <si>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</si>
  <si>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</si>
  <si>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</si>
  <si>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</si>
  <si>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</si>
  <si>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</si>
  <si>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</si>
  <si>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</si>
  <si>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</si>
  <si>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</si>
  <si>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</si>
  <si>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</si>
  <si>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</si>
  <si>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</si>
  <si>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</si>
  <si>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</si>
  <si>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</si>
  <si>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</si>
  <si>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</si>
  <si>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</si>
  <si>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</si>
  <si>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</si>
  <si>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</si>
  <si>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</si>
  <si>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</si>
  <si>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</si>
  <si>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</si>
  <si>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</si>
  <si>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</si>
  <si>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</si>
  <si>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</si>
  <si>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</si>
  <si>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</si>
  <si>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</si>
  <si>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</si>
  <si>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</si>
  <si>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</si>
  <si>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</si>
  <si>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</si>
  <si>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</si>
  <si>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</si>
  <si>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</si>
  <si>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</si>
  <si>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</si>
  <si>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</si>
  <si>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</si>
  <si>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</si>
  <si>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</si>
  <si>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</si>
  <si>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</si>
  <si>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</si>
  <si>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</si>
  <si>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</si>
  <si>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</si>
  <si>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</si>
  <si>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</si>
  <si>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</si>
  <si>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</si>
  <si>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</si>
  <si>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</si>
  <si>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</si>
  <si>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</si>
  <si>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</si>
  <si>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</si>
  <si>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</si>
  <si>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</si>
  <si>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</si>
  <si>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</si>
  <si>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</si>
  <si>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</si>
  <si>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</si>
  <si>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</si>
  <si>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</si>
  <si>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</si>
  <si>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</si>
  <si>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</si>
  <si>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</si>
  <si>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</si>
  <si>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</si>
  <si>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</si>
  <si>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</si>
  <si>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</si>
  <si>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</si>
  <si>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</si>
  <si>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</si>
  <si>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</si>
  <si>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</si>
  <si>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</si>
  <si>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</si>
  <si>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</si>
  <si>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</si>
  <si>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</si>
  <si>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</si>
  <si>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</si>
  <si>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</si>
  <si>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</si>
  <si>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</si>
  <si>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</si>
  <si>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</si>
  <si>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</si>
  <si>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</si>
  <si>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</si>
  <si>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</si>
  <si>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</si>
  <si>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</si>
  <si>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</si>
  <si>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</si>
  <si>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</si>
  <si>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</si>
  <si>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</si>
  <si>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</si>
  <si>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</si>
  <si>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</si>
  <si>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</si>
  <si>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</si>
  <si>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</si>
  <si>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</si>
  <si>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</si>
  <si>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</si>
  <si>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</si>
  <si>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</si>
  <si>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</si>
  <si>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</si>
  <si>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</si>
  <si>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</si>
  <si>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</si>
  <si>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</si>
  <si>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</si>
  <si>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</si>
  <si>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</si>
  <si>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</si>
  <si>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</si>
  <si>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</si>
  <si>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</si>
  <si>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</si>
  <si>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</si>
  <si>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</si>
  <si>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</si>
  <si>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</si>
  <si>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</si>
  <si>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</si>
  <si>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</si>
  <si>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</si>
  <si>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</si>
  <si>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</si>
  <si>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</si>
  <si>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</si>
  <si>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</si>
  <si>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</si>
  <si>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</si>
  <si>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</si>
  <si>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</si>
  <si>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</si>
  <si>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</si>
  <si>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</si>
  <si>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</si>
  <si>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</si>
  <si>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</si>
  <si>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</si>
  <si>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</si>
  <si>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</si>
  <si>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</si>
  <si>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</si>
  <si>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</si>
  <si>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</si>
  <si>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</si>
  <si>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</si>
  <si>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</si>
  <si>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</si>
  <si>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</si>
  <si>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</si>
  <si>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</si>
  <si>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</si>
  <si>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</si>
  <si>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</si>
  <si>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</si>
  <si>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</si>
  <si>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</si>
  <si>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</si>
  <si>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</si>
  <si>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</si>
  <si>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</si>
  <si>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</si>
  <si>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</si>
  <si>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</si>
  <si>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</si>
  <si>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</si>
  <si>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</si>
  <si>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</si>
  <si>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</si>
  <si>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</si>
  <si>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</si>
  <si>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</si>
  <si>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</si>
  <si>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</si>
  <si>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</si>
  <si>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</si>
  <si>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</si>
  <si>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</si>
  <si>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</si>
  <si>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</si>
  <si>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</si>
  <si>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</si>
  <si>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</si>
  <si>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</si>
  <si>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</si>
  <si>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</si>
  <si>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</si>
  <si>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</si>
  <si>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</si>
  <si>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</si>
  <si>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</si>
  <si>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</si>
  <si>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</si>
  <si>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</si>
  <si>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</si>
  <si>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</si>
  <si>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</si>
  <si>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</si>
  <si>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</si>
  <si>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</si>
  <si>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</si>
  <si>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</si>
  <si>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</si>
  <si>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</si>
  <si>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</si>
  <si>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</si>
  <si>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</si>
  <si>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</si>
  <si>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</si>
  <si>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</si>
  <si>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</si>
  <si>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</si>
  <si>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</si>
  <si>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</si>
  <si>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</si>
  <si>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</si>
  <si>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</si>
  <si>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</si>
  <si>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</si>
  <si>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</si>
  <si>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</si>
  <si>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</si>
  <si>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</si>
  <si>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</si>
  <si>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</si>
  <si>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</si>
  <si>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</si>
  <si>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</si>
  <si>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</si>
  <si>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</si>
  <si>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</si>
  <si>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</si>
  <si>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</si>
  <si>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</si>
  <si>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</si>
  <si>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</si>
  <si>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</si>
  <si>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</si>
  <si>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</si>
  <si>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</si>
  <si>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</si>
  <si>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</si>
  <si>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</si>
  <si>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</si>
  <si>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</si>
  <si>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</si>
  <si>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</si>
  <si>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</si>
  <si>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</si>
  <si>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</si>
  <si>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</si>
  <si>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</si>
  <si>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</si>
  <si>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</si>
  <si>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</si>
  <si>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</si>
  <si>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</si>
  <si>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</si>
  <si>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</si>
  <si>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</si>
  <si>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</si>
  <si>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</si>
  <si>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</si>
  <si>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</si>
  <si>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</si>
  <si>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</si>
  <si>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</si>
  <si>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</si>
  <si>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</si>
  <si>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</si>
  <si>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</si>
  <si>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</si>
  <si>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</si>
  <si>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</si>
  <si>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</si>
  <si>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</si>
  <si>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</si>
  <si>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</si>
  <si>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</si>
  <si>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</si>
  <si>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</si>
  <si>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</si>
  <si>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</si>
  <si>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</si>
  <si>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</si>
  <si>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</si>
  <si>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</si>
  <si>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</si>
  <si>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</si>
  <si>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</si>
  <si>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</si>
  <si>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</si>
  <si>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</si>
  <si>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</si>
  <si>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</si>
  <si>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</si>
  <si>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</si>
  <si>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</si>
  <si>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</si>
  <si>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</si>
  <si>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</si>
  <si>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</si>
  <si>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</si>
  <si>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</si>
  <si>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</si>
  <si>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</si>
  <si>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</si>
  <si>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</si>
  <si>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</si>
  <si>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</si>
  <si>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</si>
  <si>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</si>
  <si>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</si>
  <si>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</si>
  <si>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</si>
  <si>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</si>
  <si>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</si>
  <si>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</si>
  <si>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</si>
  <si>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</si>
  <si>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</si>
  <si>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</si>
  <si>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</si>
  <si>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</si>
  <si>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</si>
  <si>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</si>
  <si>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</si>
  <si>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</si>
  <si>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</si>
  <si>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</si>
  <si>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</si>
  <si>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</si>
  <si>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</si>
  <si>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</si>
  <si>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</si>
  <si>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</si>
  <si>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</si>
  <si>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</si>
  <si>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</si>
  <si>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</si>
  <si>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</si>
  <si>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</si>
  <si>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</si>
  <si>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</si>
  <si>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</si>
  <si>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</si>
  <si>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</si>
  <si>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</si>
  <si>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</si>
  <si>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</si>
  <si>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</si>
  <si>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</si>
  <si>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</si>
  <si>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</si>
  <si>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</si>
  <si>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</si>
  <si>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</si>
  <si>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</si>
  <si>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</si>
  <si>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</si>
  <si>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</si>
  <si>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</si>
  <si>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</si>
  <si>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</si>
  <si>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</si>
  <si>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</si>
  <si>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</si>
  <si>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</si>
  <si>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</si>
  <si>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</si>
  <si>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</si>
  <si>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</si>
  <si>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</si>
  <si>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</si>
  <si>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</si>
  <si>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</si>
  <si>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</si>
  <si>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</si>
  <si>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</si>
  <si>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</si>
  <si>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</si>
  <si>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</si>
  <si>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</si>
  <si>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</si>
  <si>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</si>
  <si>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</si>
  <si>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</si>
  <si>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</si>
  <si>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</si>
  <si>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</si>
  <si>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</si>
  <si>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</si>
  <si>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</si>
  <si>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</si>
  <si>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</si>
  <si>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</si>
  <si>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</si>
  <si>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</si>
  <si>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</si>
  <si>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</si>
  <si>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</si>
  <si>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</si>
  <si>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</si>
  <si>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</si>
  <si>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</si>
  <si>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</si>
  <si>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</si>
  <si>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</si>
  <si>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</si>
  <si>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</si>
  <si>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</si>
  <si>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</si>
  <si>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</si>
  <si>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</si>
  <si>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</si>
  <si>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</si>
  <si>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</si>
  <si>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</si>
  <si>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</si>
  <si>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</si>
  <si>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</si>
  <si>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</si>
  <si>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</si>
  <si>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</si>
  <si>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</si>
  <si>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</si>
  <si>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</si>
  <si>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</si>
  <si>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</si>
  <si>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</si>
  <si>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</si>
  <si>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</si>
  <si>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</si>
  <si>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</si>
  <si>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</si>
  <si>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</si>
  <si>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</si>
  <si>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</si>
  <si>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</si>
  <si>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</si>
  <si>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</si>
  <si>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</si>
  <si>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</si>
  <si>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</si>
  <si>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</si>
  <si>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</si>
  <si>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</si>
  <si>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</si>
  <si>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</si>
  <si>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</si>
  <si>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</si>
  <si>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</si>
  <si>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</si>
  <si>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</si>
  <si>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</si>
  <si>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</si>
  <si>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</si>
  <si>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</si>
  <si>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</si>
  <si>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</si>
  <si>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</si>
  <si>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</si>
  <si>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</si>
  <si>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</si>
  <si>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</si>
  <si>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</si>
  <si>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</si>
  <si>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</si>
  <si>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</si>
  <si>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</si>
  <si>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</si>
  <si>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</si>
  <si>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</si>
  <si>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</si>
  <si>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</si>
  <si>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</si>
  <si>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</si>
  <si>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</si>
  <si>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</si>
  <si>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</si>
  <si>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</si>
  <si>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</si>
  <si>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</si>
  <si>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</si>
  <si>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</si>
  <si>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</si>
  <si>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</si>
  <si>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</si>
  <si>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</si>
  <si>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</si>
  <si>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</si>
  <si>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</si>
  <si>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</si>
  <si>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</si>
  <si>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</si>
  <si>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</si>
  <si>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</si>
  <si>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</si>
  <si>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</si>
  <si>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</si>
  <si>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</si>
  <si>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</si>
  <si>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</si>
  <si>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</si>
  <si>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</si>
  <si>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</si>
  <si>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</si>
  <si>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</si>
  <si>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</si>
  <si>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</si>
  <si>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</si>
  <si>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</si>
  <si>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</si>
  <si>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</si>
  <si>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</si>
  <si>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</si>
  <si>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</si>
  <si>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</si>
  <si>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</si>
  <si>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</si>
  <si>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</si>
  <si>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</si>
  <si>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</si>
  <si>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</si>
  <si>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</si>
  <si>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</si>
  <si>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</si>
  <si>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</si>
  <si>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</si>
  <si>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</si>
  <si>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</si>
  <si>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</si>
  <si>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</si>
  <si>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</si>
  <si>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</si>
  <si>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</si>
  <si>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</si>
  <si>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</si>
  <si>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</si>
  <si>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</si>
  <si>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</si>
  <si>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</si>
  <si>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</si>
  <si>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</si>
  <si>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</si>
  <si>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</si>
  <si>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</si>
  <si>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</si>
  <si>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</si>
  <si>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</si>
  <si>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</si>
  <si>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</si>
  <si>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</si>
  <si>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</si>
  <si>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</si>
  <si>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</si>
  <si>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</si>
  <si>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</si>
  <si>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</si>
  <si>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</si>
  <si>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</si>
  <si>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</si>
  <si>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</si>
  <si>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</si>
  <si>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</si>
  <si>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</si>
  <si>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</si>
  <si>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</si>
  <si>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</si>
  <si>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</si>
  <si>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</si>
  <si>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</si>
  <si>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</si>
  <si>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</si>
  <si>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</si>
  <si>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</si>
  <si>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</si>
  <si>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</si>
  <si>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</si>
  <si>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</si>
  <si>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</si>
  <si>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</si>
  <si>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</si>
  <si>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</si>
  <si>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</si>
  <si>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</si>
  <si>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</si>
  <si>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</si>
  <si>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</si>
  <si>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</si>
  <si>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</si>
  <si>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</si>
  <si>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</si>
  <si>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</si>
  <si>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</si>
  <si>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</si>
  <si>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</si>
  <si>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</si>
  <si>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</si>
  <si>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</si>
  <si>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</si>
  <si>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</si>
  <si>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</si>
  <si>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</si>
  <si>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</si>
  <si>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</si>
  <si>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</si>
  <si>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</si>
  <si>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</si>
  <si>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</si>
  <si>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</si>
  <si>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</si>
  <si>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</si>
  <si>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</si>
  <si>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</si>
  <si>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</si>
  <si>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</si>
  <si>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</si>
  <si>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</si>
  <si>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</si>
  <si>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</si>
  <si>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</si>
  <si>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</si>
  <si>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</si>
  <si>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</si>
  <si>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</si>
  <si>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</si>
  <si>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</si>
  <si>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</si>
  <si>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</si>
  <si>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</si>
  <si>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</si>
  <si>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</si>
  <si>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</si>
  <si>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</si>
  <si>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</si>
  <si>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</si>
  <si>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</si>
  <si>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</si>
  <si>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</si>
  <si>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</si>
  <si>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</si>
  <si>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</si>
  <si>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</si>
  <si>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</si>
  <si>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</si>
  <si>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</si>
  <si>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</si>
  <si>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</si>
  <si>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</si>
  <si>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</si>
  <si>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</si>
  <si>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</si>
  <si>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</si>
  <si>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</si>
  <si>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</si>
  <si>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</si>
  <si>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</si>
  <si>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</si>
  <si>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</si>
  <si>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</si>
  <si>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</si>
  <si>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</si>
  <si>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</si>
  <si>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</si>
  <si>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</si>
  <si>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</si>
  <si>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</si>
  <si>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</si>
  <si>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</si>
  <si>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</si>
  <si>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</si>
  <si>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</si>
  <si>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</si>
  <si>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</si>
  <si>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</si>
  <si>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</si>
  <si>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</si>
  <si>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</si>
  <si>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</si>
  <si>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</si>
  <si>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</si>
  <si>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</si>
  <si>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</si>
  <si>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</si>
  <si>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</si>
  <si>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</si>
  <si>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</si>
  <si>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</si>
  <si>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</si>
  <si>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</si>
  <si>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</si>
  <si>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</si>
  <si>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</si>
  <si>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</si>
  <si>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</si>
  <si>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</si>
  <si>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</si>
  <si>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</si>
  <si>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</si>
  <si>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</si>
  <si>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</si>
  <si>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</si>
  <si>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</si>
  <si>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</si>
  <si>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</si>
  <si>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</si>
  <si>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</si>
  <si>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</si>
  <si>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</si>
  <si>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</si>
  <si>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</si>
  <si>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</si>
  <si>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</si>
  <si>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</si>
  <si>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</si>
  <si>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</si>
  <si>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</si>
  <si>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</si>
  <si>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</si>
  <si>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</si>
  <si>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</si>
  <si>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</si>
  <si>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</si>
  <si>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</si>
  <si>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</si>
  <si>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</si>
  <si>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</si>
  <si>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</si>
  <si>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</si>
  <si>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</si>
  <si>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</si>
  <si>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</si>
  <si>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</si>
  <si>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</si>
  <si>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</si>
  <si>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</si>
  <si>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</si>
  <si>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</si>
  <si>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</si>
  <si>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</si>
  <si>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</si>
  <si>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</si>
  <si>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</si>
  <si>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</si>
  <si>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</si>
  <si>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</si>
  <si>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</si>
  <si>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</si>
  <si>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</si>
  <si>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</si>
  <si>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</si>
  <si>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</si>
  <si>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</si>
  <si>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</si>
  <si>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</si>
  <si>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</si>
  <si>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</si>
  <si>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</si>
  <si>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</si>
  <si>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</si>
  <si>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</si>
  <si>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</si>
  <si>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</si>
  <si>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</si>
  <si>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</si>
  <si>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</si>
  <si>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</si>
  <si>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</si>
  <si>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</si>
  <si>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</si>
  <si>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</si>
  <si>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</si>
  <si>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</si>
  <si>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</si>
  <si>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</si>
  <si>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</si>
  <si>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</si>
  <si>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</si>
  <si>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</si>
  <si>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</si>
  <si>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</si>
  <si>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</si>
  <si>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</si>
  <si>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</si>
  <si>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</si>
  <si>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</si>
  <si>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</si>
  <si>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</si>
  <si>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</si>
  <si>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</si>
  <si>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</si>
  <si>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</si>
  <si>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</si>
  <si>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</si>
  <si>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</si>
  <si>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</si>
  <si>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</si>
  <si>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</si>
  <si>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</si>
  <si>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</si>
  <si>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</si>
  <si>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</si>
  <si>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</si>
  <si>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</si>
  <si>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</si>
  <si>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</si>
  <si>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</si>
  <si>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</si>
  <si>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</si>
  <si>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</si>
  <si>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</si>
  <si>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</si>
  <si>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</si>
  <si>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</si>
  <si>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</si>
  <si>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</si>
  <si>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</si>
  <si>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</si>
  <si>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</si>
  <si>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</si>
  <si>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</si>
  <si>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</si>
  <si>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</si>
  <si>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</si>
  <si>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</si>
  <si>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</si>
  <si>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</si>
  <si>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</si>
  <si>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</si>
  <si>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</si>
  <si>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</si>
  <si>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</si>
  <si>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</si>
  <si>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</si>
  <si>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</si>
  <si>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</si>
  <si>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</si>
  <si>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</si>
  <si>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</si>
  <si>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</si>
  <si>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</si>
  <si>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</si>
  <si>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</si>
  <si>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</si>
  <si>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</si>
  <si>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</si>
  <si>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</si>
  <si>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</si>
  <si>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</si>
  <si>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</si>
  <si>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</si>
  <si>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</si>
  <si>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</si>
  <si>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</si>
  <si>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</si>
  <si>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</si>
  <si>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</si>
  <si>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</si>
  <si>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</si>
  <si>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</si>
  <si>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</si>
  <si>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</si>
  <si>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</si>
  <si>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</si>
  <si>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</si>
  <si>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</si>
  <si>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</si>
  <si>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</si>
  <si>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</si>
  <si>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</si>
  <si>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</si>
  <si>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</si>
  <si>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</si>
  <si>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</si>
  <si>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</si>
  <si>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</si>
  <si>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</si>
  <si>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</si>
  <si>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</si>
  <si>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</si>
  <si>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</si>
  <si>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</si>
  <si>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</si>
  <si>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</si>
  <si>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</si>
  <si>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</si>
  <si>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</si>
  <si>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</si>
  <si>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</si>
  <si>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</si>
  <si>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</si>
  <si>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</si>
  <si>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</si>
  <si>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</si>
  <si>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</si>
  <si>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</si>
  <si>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</si>
  <si>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</si>
  <si>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</si>
  <si>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</si>
  <si>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</si>
  <si>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</si>
  <si>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</si>
  <si>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</si>
  <si>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</si>
  <si>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</si>
  <si>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</si>
  <si>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</si>
  <si>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</si>
  <si>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</si>
  <si>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</si>
  <si>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</si>
  <si>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</si>
  <si>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</si>
  <si>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</si>
  <si>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</si>
  <si>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</si>
  <si>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</si>
  <si>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</si>
  <si>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</si>
  <si>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</si>
  <si>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</si>
  <si>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</si>
  <si>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</si>
  <si>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</si>
  <si>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</si>
  <si>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</si>
  <si>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</si>
  <si>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</si>
  <si>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</si>
  <si>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</si>
  <si>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</si>
  <si>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</si>
  <si>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</si>
  <si>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</si>
  <si>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</si>
  <si>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</si>
  <si>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</si>
  <si>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</si>
  <si>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</si>
  <si>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</si>
  <si>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</si>
  <si>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</si>
  <si>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</si>
  <si>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</si>
  <si>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</si>
  <si>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</si>
  <si>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</si>
  <si>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</si>
  <si>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</si>
  <si>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</si>
  <si>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</si>
  <si>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</si>
  <si>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</si>
  <si>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</si>
  <si>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</si>
  <si>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</si>
  <si>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</si>
  <si>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</si>
  <si>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</si>
  <si>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</si>
  <si>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</si>
  <si>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</si>
  <si>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</si>
  <si>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</si>
  <si>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</si>
  <si>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</si>
  <si>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</si>
  <si>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</si>
  <si>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</si>
  <si>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</si>
  <si>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</si>
  <si>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</si>
  <si>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</si>
  <si>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</si>
  <si>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</si>
  <si>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</si>
  <si>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</si>
  <si>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</si>
  <si>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</si>
  <si>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</si>
  <si>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</si>
  <si>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</si>
  <si>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</si>
  <si>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</si>
  <si>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</si>
  <si>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</si>
  <si>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</si>
  <si>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</si>
  <si>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</si>
  <si>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</si>
  <si>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</si>
  <si>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</si>
  <si>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</si>
  <si>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</si>
  <si>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</si>
  <si>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</si>
  <si>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</si>
  <si>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</si>
  <si>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</si>
  <si>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</si>
  <si>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</si>
  <si>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</si>
  <si>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</si>
  <si>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</si>
  <si>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</si>
  <si>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</si>
  <si>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</si>
  <si>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</si>
  <si>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</si>
  <si>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</si>
  <si>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</si>
  <si>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</si>
  <si>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</si>
  <si>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</si>
  <si>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</si>
  <si>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</si>
  <si>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</si>
  <si>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</si>
  <si>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</si>
  <si>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</si>
  <si>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</si>
  <si>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</si>
  <si>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</si>
  <si>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</si>
  <si>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</si>
  <si>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</si>
  <si>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</si>
  <si>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</si>
  <si>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</si>
  <si>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</si>
  <si>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</si>
  <si>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</si>
  <si>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</si>
  <si>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</si>
  <si>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</si>
  <si>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</si>
  <si>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</si>
  <si>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</si>
  <si>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</si>
  <si>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</si>
  <si>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</si>
  <si>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</si>
  <si>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</si>
  <si>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</si>
  <si>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</si>
  <si>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</si>
  <si>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</si>
  <si>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</si>
  <si>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</si>
  <si>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</si>
  <si>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</si>
  <si>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</si>
  <si>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</si>
  <si>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</si>
  <si>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</si>
  <si>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</si>
  <si>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</si>
  <si>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</si>
  <si>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</si>
  <si>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</si>
  <si>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</si>
  <si>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</si>
  <si>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</si>
  <si>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</si>
  <si>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</si>
  <si>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</si>
  <si>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</si>
  <si>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</si>
  <si>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</si>
  <si>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</si>
  <si>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</si>
  <si>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</si>
  <si>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</si>
  <si>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</si>
  <si>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</si>
  <si>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</si>
  <si>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</si>
  <si>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</si>
  <si>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</si>
  <si>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</si>
  <si>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</si>
  <si>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</si>
  <si>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</si>
  <si>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</si>
  <si>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</si>
  <si>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</si>
  <si>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</si>
  <si>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</si>
  <si>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</si>
  <si>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</si>
  <si>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</si>
  <si>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</si>
  <si>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</si>
  <si>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</si>
  <si>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</si>
  <si>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</si>
  <si>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</si>
  <si>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</si>
  <si>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</si>
  <si>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</si>
  <si>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</si>
  <si>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</si>
  <si>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</si>
  <si>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</si>
  <si>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</si>
  <si>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</si>
  <si>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</si>
  <si>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</si>
  <si>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</si>
  <si>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</si>
  <si>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</si>
  <si>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</si>
  <si>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</si>
  <si>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</si>
  <si>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</si>
  <si>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</si>
  <si>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</si>
  <si>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</si>
  <si>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</si>
  <si>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</si>
  <si>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</si>
  <si>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</si>
  <si>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</si>
  <si>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</si>
  <si>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</si>
  <si>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</si>
  <si>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</si>
  <si>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</si>
  <si>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</si>
  <si>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</si>
  <si>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</si>
  <si>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</si>
  <si>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</si>
  <si>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</si>
  <si>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</si>
  <si>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</si>
  <si>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</si>
  <si>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</si>
  <si>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</si>
  <si>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</si>
  <si>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</si>
  <si>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</si>
  <si>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</si>
  <si>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</si>
  <si>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</si>
  <si>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</si>
  <si>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</si>
  <si>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</si>
  <si>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</si>
  <si>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</si>
  <si>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</si>
  <si>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</si>
  <si>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</si>
  <si>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</si>
  <si>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</si>
  <si>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</si>
  <si>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</si>
  <si>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</si>
  <si>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</si>
  <si>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</si>
  <si>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</si>
  <si>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</si>
  <si>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</si>
  <si>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</si>
  <si>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</si>
  <si>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</si>
  <si>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</si>
  <si>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</si>
  <si>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</si>
  <si>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</si>
  <si>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</si>
  <si>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</si>
  <si>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</si>
  <si>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</si>
  <si>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</si>
  <si>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</si>
  <si>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</si>
  <si>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</si>
  <si>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</si>
  <si>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</si>
  <si>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</si>
  <si>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</si>
  <si>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</si>
  <si>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</si>
  <si>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</si>
  <si>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</si>
  <si>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</si>
  <si>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</si>
  <si>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</si>
  <si>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</si>
  <si>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</si>
  <si>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</si>
  <si>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</si>
  <si>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</si>
  <si>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</si>
  <si>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</si>
  <si>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</si>
  <si>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</si>
  <si>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</si>
  <si>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</si>
  <si>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</si>
  <si>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</si>
  <si>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</si>
  <si>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</si>
  <si>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</si>
  <si>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</si>
  <si>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</si>
  <si>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</si>
  <si>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</si>
  <si>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</si>
  <si>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</si>
  <si>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</si>
  <si>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</si>
  <si>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</si>
  <si>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</si>
  <si>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</si>
  <si>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</si>
  <si>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</si>
  <si>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</si>
  <si>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</si>
  <si>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</si>
  <si>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</si>
  <si>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</si>
  <si>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</si>
  <si>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</si>
  <si>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</si>
  <si>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</si>
  <si>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</si>
  <si>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</si>
  <si>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</si>
  <si>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</si>
  <si>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</si>
  <si>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</si>
  <si>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</si>
  <si>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</si>
  <si>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</si>
  <si>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</si>
  <si>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</si>
  <si>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</si>
  <si>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</si>
  <si>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</si>
  <si>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</si>
  <si>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</si>
  <si>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</si>
  <si>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</si>
  <si>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</si>
  <si>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</si>
  <si>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</si>
  <si>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</si>
  <si>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</si>
  <si>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</si>
  <si>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</si>
  <si>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</si>
  <si>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</si>
  <si>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</si>
  <si>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</si>
  <si>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</si>
  <si>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</si>
  <si>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</si>
  <si>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</si>
  <si>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</si>
  <si>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</si>
  <si>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</si>
  <si>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</si>
  <si>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</si>
  <si>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</si>
  <si>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</si>
  <si>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</si>
  <si>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</si>
  <si>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</si>
  <si>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</si>
  <si>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</si>
  <si>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</si>
  <si>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</si>
  <si>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</si>
  <si>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</si>
  <si>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</si>
  <si>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</si>
  <si>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</si>
  <si>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</si>
  <si>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</si>
  <si>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</si>
  <si>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</si>
  <si>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</si>
  <si>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</si>
  <si>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</si>
  <si>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</si>
  <si>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</si>
  <si>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</si>
  <si>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</si>
  <si>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</si>
  <si>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</si>
  <si>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</si>
  <si>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</si>
  <si>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</si>
  <si>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</si>
  <si>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</si>
  <si>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</si>
  <si>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</si>
  <si>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</si>
  <si>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</si>
  <si>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</si>
  <si>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</si>
  <si>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</si>
  <si>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</si>
  <si>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</si>
  <si>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</si>
  <si>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</si>
  <si>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</si>
  <si>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</si>
  <si>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</si>
  <si>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</si>
  <si>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</si>
  <si>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</si>
  <si>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</si>
  <si>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</si>
  <si>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</si>
  <si>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</si>
  <si>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</si>
  <si>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</si>
  <si>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</si>
  <si>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</si>
  <si>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</si>
  <si>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</si>
  <si>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</si>
  <si>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</si>
  <si>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</si>
  <si>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</si>
  <si>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</si>
  <si>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</si>
  <si>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</si>
  <si>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</si>
  <si>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</si>
  <si>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</si>
  <si>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</si>
  <si>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</si>
  <si>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</si>
  <si>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</si>
  <si>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</si>
  <si>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</si>
  <si>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</si>
  <si>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</si>
  <si>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</si>
  <si>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</si>
  <si>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</si>
  <si>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</si>
  <si>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</si>
  <si>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</si>
  <si>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</si>
  <si>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</si>
  <si>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</si>
  <si>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</si>
  <si>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</si>
  <si>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</si>
  <si>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</si>
  <si>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</si>
  <si>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</si>
  <si>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</si>
  <si>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</si>
  <si>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</si>
  <si>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</si>
  <si>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</si>
  <si>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</si>
  <si>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</si>
  <si>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</si>
  <si>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</si>
  <si>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</si>
  <si>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</si>
  <si>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</si>
  <si>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</si>
  <si>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</si>
  <si>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</si>
  <si>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</si>
  <si>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</si>
  <si>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</si>
  <si>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</si>
  <si>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</si>
  <si>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</si>
  <si>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</si>
  <si>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</si>
  <si>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</si>
  <si>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</si>
  <si>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</si>
  <si>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</si>
  <si>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</si>
  <si>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</si>
  <si>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</si>
  <si>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</si>
  <si>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</si>
  <si>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</si>
  <si>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</si>
  <si>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</si>
  <si>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</si>
  <si>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</si>
  <si>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</si>
  <si>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</si>
  <si>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</si>
  <si>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</si>
  <si>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</si>
  <si>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</si>
  <si>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</si>
  <si>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</si>
  <si>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</si>
  <si>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</si>
  <si>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</si>
  <si>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</si>
  <si>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</si>
  <si>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</si>
  <si>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</si>
  <si>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</si>
  <si>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</si>
  <si>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</si>
  <si>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</si>
  <si>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</si>
  <si>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</si>
  <si>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</si>
  <si>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</si>
  <si>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</si>
  <si>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</si>
  <si>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</si>
  <si>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</si>
  <si>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</si>
  <si>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</si>
  <si>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</si>
  <si>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</si>
  <si>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</si>
  <si>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</si>
  <si>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</si>
  <si>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</si>
  <si>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</si>
  <si>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</si>
  <si>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</si>
  <si>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</si>
  <si>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</si>
  <si>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</si>
  <si>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</si>
  <si>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</si>
  <si>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</si>
  <si>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</si>
  <si>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</si>
  <si>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</si>
  <si>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</si>
  <si>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</si>
  <si>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</si>
  <si>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</si>
  <si>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</si>
  <si>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</si>
  <si>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</si>
  <si>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</si>
  <si>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</si>
  <si>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</si>
  <si>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</si>
  <si>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</si>
  <si>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</si>
  <si>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</si>
  <si>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</si>
  <si>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</si>
  <si>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</si>
  <si>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</si>
  <si>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</si>
  <si>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</si>
  <si>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</si>
  <si>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</si>
  <si>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</si>
  <si>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</si>
  <si>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</si>
  <si>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</si>
  <si>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</si>
  <si>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</si>
  <si>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</si>
  <si>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</si>
  <si>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</si>
  <si>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</si>
  <si>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</si>
  <si>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</si>
  <si>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</si>
  <si>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</si>
  <si>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</si>
  <si>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</si>
  <si>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</si>
  <si>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</si>
  <si>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</si>
  <si>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</si>
  <si>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</si>
  <si>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</si>
  <si>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</si>
  <si>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</si>
  <si>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</si>
  <si>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</si>
  <si>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</si>
  <si>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</si>
  <si>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</si>
  <si>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</si>
  <si>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</si>
  <si>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</si>
  <si>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</si>
  <si>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</si>
  <si>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</si>
  <si>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</si>
  <si>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</si>
  <si>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</si>
  <si>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</si>
  <si>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</si>
  <si>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</si>
  <si>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</si>
  <si>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</si>
  <si>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</si>
  <si>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</si>
  <si>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</si>
  <si>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</si>
  <si>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</si>
  <si>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</si>
  <si>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</si>
  <si>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</si>
  <si>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</si>
  <si>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</si>
  <si>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</si>
  <si>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</si>
  <si>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</si>
  <si>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</si>
  <si>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</si>
  <si>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</si>
  <si>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</si>
  <si>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</si>
  <si>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</si>
  <si>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</si>
  <si>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</si>
  <si>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</si>
  <si>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</si>
  <si>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</si>
  <si>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</si>
  <si>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</si>
  <si>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</si>
  <si>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</si>
  <si>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</si>
  <si>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</si>
  <si>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</si>
  <si>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</si>
  <si>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</si>
  <si>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</si>
  <si>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</si>
  <si>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</si>
  <si>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</si>
  <si>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</si>
  <si>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</si>
  <si>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</si>
  <si>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</si>
  <si>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</si>
  <si>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</si>
  <si>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</si>
  <si>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</si>
  <si>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</si>
  <si>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</si>
  <si>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</si>
  <si>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</si>
  <si>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</si>
  <si>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</si>
  <si>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</si>
  <si>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</si>
  <si>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</si>
  <si>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</si>
  <si>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</si>
  <si>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</si>
  <si>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</si>
  <si>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</si>
  <si>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</si>
  <si>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</si>
  <si>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</si>
  <si>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</si>
  <si>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</si>
  <si>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</si>
  <si>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</si>
  <si>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</si>
  <si>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</si>
  <si>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</si>
  <si>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</si>
  <si>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</si>
  <si>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</si>
  <si>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</si>
  <si>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</si>
  <si>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</si>
  <si>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</si>
  <si>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</si>
  <si>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</si>
  <si>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</si>
  <si>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</si>
  <si>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</si>
  <si>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</si>
  <si>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</si>
  <si>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</si>
  <si>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</si>
  <si>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</si>
  <si>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</si>
  <si>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</si>
  <si>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</si>
  <si>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</si>
  <si>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</si>
  <si>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</si>
  <si>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</si>
  <si>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</si>
  <si>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</si>
  <si>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</si>
  <si>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</si>
  <si>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</si>
  <si>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</si>
  <si>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</si>
  <si>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</si>
  <si>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</si>
  <si>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</si>
  <si>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</si>
  <si>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</si>
  <si>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</si>
  <si>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</si>
  <si>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</si>
  <si>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</si>
  <si>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</si>
  <si>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</si>
  <si>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</si>
  <si>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</si>
  <si>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</si>
  <si>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</si>
  <si>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</si>
  <si>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</si>
  <si>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</si>
  <si>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</si>
  <si>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</si>
  <si>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</si>
  <si>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</si>
  <si>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</si>
  <si>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</si>
  <si>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</si>
  <si>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</si>
  <si>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</si>
  <si>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</si>
  <si>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</si>
  <si>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</si>
  <si>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</si>
  <si>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</si>
  <si>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</si>
  <si>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</si>
  <si>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</si>
  <si>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</si>
  <si>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</si>
  <si>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</si>
  <si>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</si>
  <si>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</si>
  <si>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</si>
  <si>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</si>
  <si>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</si>
  <si>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</si>
  <si>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</si>
  <si>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</si>
  <si>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</si>
  <si>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</si>
  <si>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</si>
  <si>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</si>
  <si>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</si>
  <si>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</si>
  <si>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</si>
  <si>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</si>
  <si>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</si>
  <si>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</si>
  <si>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</si>
  <si>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</si>
  <si>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</si>
  <si>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</si>
  <si>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</si>
  <si>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</si>
  <si>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</si>
  <si>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</si>
  <si>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</si>
  <si>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</si>
  <si>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</si>
  <si>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</si>
  <si>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</si>
  <si>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</si>
  <si>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</si>
  <si>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</si>
  <si>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</si>
  <si>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</si>
  <si>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</si>
  <si>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</si>
  <si>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</si>
  <si>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</si>
  <si>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</si>
  <si>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</si>
  <si>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</si>
  <si>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</si>
  <si>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</si>
  <si>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</si>
  <si>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</si>
  <si>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</si>
  <si>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</si>
  <si>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</si>
  <si>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</si>
  <si>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</si>
  <si>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</si>
  <si>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</si>
  <si>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</si>
  <si>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</si>
  <si>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</si>
  <si>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</si>
  <si>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</si>
  <si>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</si>
  <si>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</si>
  <si>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</si>
  <si>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</si>
  <si>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</si>
  <si>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</si>
  <si>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</si>
  <si>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</si>
  <si>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</si>
  <si>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</si>
  <si>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</si>
  <si>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</si>
  <si>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</si>
  <si>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</si>
  <si>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</si>
  <si>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</si>
  <si>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</si>
  <si>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</si>
  <si>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</si>
  <si>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</si>
  <si>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</si>
  <si>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</si>
  <si>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</si>
  <si>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</si>
  <si>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</si>
  <si>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</si>
  <si>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</si>
  <si>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</si>
  <si>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</si>
  <si>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</si>
  <si>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</si>
  <si>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</si>
  <si>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</si>
  <si>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</si>
  <si>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</si>
  <si>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</si>
  <si>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</si>
  <si>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</si>
  <si>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</si>
  <si>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</si>
  <si>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</si>
  <si>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</si>
  <si>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</si>
  <si>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</si>
  <si>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</si>
  <si>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</si>
  <si>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</si>
  <si>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</si>
  <si>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</si>
  <si>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</si>
  <si>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</si>
  <si>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</si>
  <si>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</si>
  <si>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</si>
  <si>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</si>
  <si>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</si>
  <si>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</si>
  <si>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</si>
  <si>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</si>
  <si>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</si>
  <si>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</si>
  <si>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</si>
  <si>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</si>
  <si>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</si>
  <si>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</si>
  <si>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</si>
  <si>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</si>
  <si>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</si>
  <si>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</si>
  <si>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</si>
  <si>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</si>
  <si>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</si>
  <si>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</si>
  <si>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</si>
  <si>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</si>
  <si>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</si>
  <si>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</si>
  <si>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</si>
  <si>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</si>
  <si>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</si>
  <si>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</si>
  <si>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</si>
  <si>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</si>
  <si>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</si>
  <si>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</si>
  <si>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</si>
  <si>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</si>
  <si>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</si>
  <si>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</si>
  <si>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</si>
  <si>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</si>
  <si>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</si>
  <si>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</si>
  <si>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</si>
  <si>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</si>
  <si>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</si>
  <si>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</si>
  <si>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</si>
  <si>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</si>
  <si>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</si>
  <si>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</si>
  <si>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</si>
  <si>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</si>
  <si>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</si>
  <si>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</si>
  <si>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</si>
  <si>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</si>
  <si>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</si>
  <si>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</si>
  <si>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</si>
  <si>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</si>
  <si>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</si>
  <si>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</si>
  <si>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</si>
  <si>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</si>
  <si>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</si>
  <si>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</si>
  <si>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</si>
  <si>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</si>
  <si>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</si>
  <si>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</si>
  <si>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</si>
  <si>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</si>
  <si>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</si>
  <si>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</si>
  <si>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</si>
  <si>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</si>
  <si>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</si>
  <si>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</si>
  <si>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</si>
  <si>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</si>
  <si>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</si>
  <si>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</si>
  <si>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</si>
  <si>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</si>
  <si>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</si>
  <si>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</si>
  <si>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</si>
  <si>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</si>
  <si>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</si>
  <si>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</si>
  <si>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</si>
  <si>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</si>
  <si>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</si>
  <si>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</si>
  <si>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</si>
  <si>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</si>
  <si>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</si>
  <si>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</si>
  <si>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</si>
  <si>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</si>
  <si>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</si>
  <si>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</si>
  <si>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</si>
  <si>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</si>
  <si>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</si>
  <si>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</si>
  <si>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</si>
  <si>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</si>
  <si>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</si>
  <si>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</si>
  <si>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</si>
  <si>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</si>
  <si>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</si>
  <si>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</si>
  <si>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</si>
  <si>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</si>
  <si>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</si>
  <si>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</si>
  <si>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</si>
  <si>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</si>
  <si>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</si>
  <si>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</si>
  <si>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</si>
  <si>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</si>
  <si>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</si>
  <si>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</si>
  <si>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</si>
  <si>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</si>
  <si>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</si>
  <si>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</si>
  <si>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</si>
  <si>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</si>
  <si>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</si>
  <si>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</si>
  <si>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</si>
  <si>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</si>
  <si>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</si>
  <si>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</si>
  <si>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</si>
  <si>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</si>
  <si>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</si>
  <si>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</si>
  <si>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</si>
  <si>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</si>
  <si>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</si>
  <si>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</si>
  <si>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</si>
  <si>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</si>
  <si>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</si>
  <si>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</si>
  <si>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</si>
  <si>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</si>
  <si>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</si>
  <si>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</si>
  <si>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</si>
  <si>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</si>
  <si>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</si>
  <si>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</si>
  <si>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</si>
  <si>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</si>
  <si>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</si>
  <si>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</si>
  <si>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</si>
  <si>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</si>
  <si>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</si>
  <si>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</si>
  <si>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</si>
  <si>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</si>
  <si>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</si>
  <si>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</si>
  <si>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</si>
  <si>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</si>
  <si>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</si>
  <si>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</si>
  <si>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</si>
  <si>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</si>
  <si>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</si>
  <si>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</si>
  <si>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</si>
  <si>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</si>
  <si>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</si>
  <si>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</si>
  <si>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</si>
  <si>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</si>
  <si>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</si>
  <si>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</si>
  <si>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</si>
  <si>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</si>
  <si>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</si>
  <si>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</si>
  <si>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</si>
  <si>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</si>
  <si>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</si>
  <si>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</si>
  <si>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</si>
  <si>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</si>
  <si>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</si>
  <si>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</si>
  <si>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</si>
  <si>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</si>
  <si>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</si>
  <si>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</si>
  <si>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</si>
  <si>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</si>
  <si>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</si>
  <si>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</si>
  <si>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</si>
  <si>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</si>
  <si>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</si>
  <si>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</si>
  <si>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</si>
  <si>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</si>
  <si>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</si>
  <si>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</si>
  <si>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</si>
  <si>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</si>
  <si>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</si>
  <si>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</si>
  <si>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</si>
  <si>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</si>
  <si>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</si>
  <si>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</si>
  <si>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</si>
  <si>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</si>
  <si>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</si>
  <si>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</si>
  <si>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</si>
  <si>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</si>
  <si>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</si>
  <si>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</si>
  <si>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</si>
  <si>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</si>
  <si>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</si>
  <si>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</si>
  <si>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</si>
  <si>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</si>
  <si>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</si>
  <si>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</si>
  <si>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</si>
  <si>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</si>
  <si>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</si>
  <si>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</si>
  <si>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</si>
  <si>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</si>
  <si>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</si>
  <si>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</si>
  <si>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</si>
  <si>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</si>
  <si>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</si>
  <si>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</si>
  <si>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</si>
  <si>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</si>
  <si>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</si>
  <si>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</si>
  <si>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</si>
  <si>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</si>
  <si>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</si>
  <si>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</si>
  <si>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</si>
  <si>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</si>
  <si>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</si>
  <si>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</si>
  <si>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</si>
  <si>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</si>
  <si>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</si>
  <si>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</si>
  <si>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</si>
  <si>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</si>
  <si>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</si>
  <si>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</si>
  <si>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</si>
  <si>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</si>
  <si>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</si>
  <si>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</si>
  <si>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</si>
  <si>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</si>
  <si>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</si>
  <si>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</si>
  <si>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</si>
  <si>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</si>
  <si>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</si>
  <si>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</si>
  <si>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</si>
  <si>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</si>
  <si>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</si>
  <si>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</si>
  <si>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</si>
  <si>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</si>
  <si>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</si>
  <si>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</si>
  <si>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</si>
  <si>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</si>
  <si>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</si>
  <si>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</si>
  <si>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</si>
  <si>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</si>
  <si>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</si>
  <si>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</si>
  <si>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</si>
  <si>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</si>
  <si>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</si>
  <si>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</si>
  <si>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</si>
  <si>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</si>
  <si>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</si>
  <si>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</si>
  <si>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</si>
  <si>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</si>
  <si>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</si>
  <si>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</si>
  <si>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</si>
  <si>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</si>
  <si>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</si>
  <si>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</si>
  <si>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</si>
  <si>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</si>
  <si>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</si>
  <si>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</si>
  <si>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</si>
  <si>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</si>
  <si>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</si>
  <si>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</si>
  <si>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</si>
  <si>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</si>
  <si>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</si>
  <si>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</si>
  <si>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</si>
  <si>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</si>
  <si>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</si>
  <si>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</si>
  <si>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</si>
  <si>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</si>
  <si>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</si>
  <si>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</si>
  <si>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</si>
  <si>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</si>
  <si>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</si>
  <si>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</si>
  <si>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</si>
  <si>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</si>
  <si>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</si>
  <si>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</si>
  <si>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</si>
  <si>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</si>
  <si>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</si>
  <si>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</si>
  <si>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</si>
  <si>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</si>
  <si>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</si>
  <si>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</si>
  <si>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</si>
  <si>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</si>
  <si>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</si>
  <si>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</si>
  <si>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</si>
  <si>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</si>
  <si>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</si>
  <si>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</si>
  <si>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</si>
  <si>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</si>
  <si>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</si>
  <si>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</si>
  <si>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</si>
  <si>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</si>
  <si>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</si>
  <si>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</si>
  <si>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</si>
  <si>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</si>
  <si>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</si>
  <si>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</si>
  <si>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</si>
  <si>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</si>
  <si>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</si>
  <si>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</si>
  <si>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</si>
  <si>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</si>
  <si>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</si>
  <si>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</si>
  <si>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</si>
  <si>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</si>
  <si>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</si>
  <si>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</si>
  <si>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</si>
  <si>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</si>
  <si>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</si>
  <si>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</si>
  <si>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</si>
  <si>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</si>
  <si>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</si>
  <si>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</si>
  <si>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</si>
  <si>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</si>
  <si>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</si>
  <si>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</si>
  <si>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</si>
  <si>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</si>
  <si>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</si>
  <si>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</si>
  <si>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</si>
  <si>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</si>
  <si>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</si>
  <si>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</si>
  <si>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</si>
  <si>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</si>
  <si>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</si>
  <si>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</si>
  <si>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</si>
  <si>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</si>
  <si>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</si>
  <si>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</si>
  <si>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</si>
  <si>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</si>
  <si>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</si>
  <si>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</si>
  <si>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</si>
  <si>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</si>
  <si>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</si>
  <si>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</si>
  <si>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</si>
  <si>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</si>
  <si>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</si>
  <si>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</si>
  <si>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</si>
  <si>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</si>
  <si>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</si>
  <si>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</si>
  <si>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</si>
  <si>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</si>
  <si>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</si>
  <si>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</si>
  <si>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</si>
  <si>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</si>
  <si>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</si>
  <si>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</si>
  <si>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</si>
  <si>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</si>
  <si>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</si>
  <si>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</si>
  <si>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</si>
  <si>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</si>
  <si>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</si>
  <si>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</si>
  <si>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</si>
  <si>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</si>
  <si>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</si>
  <si>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</si>
  <si>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</si>
  <si>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</si>
  <si>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</si>
  <si>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</si>
  <si>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</si>
  <si>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</si>
  <si>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</si>
  <si>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</si>
  <si>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</si>
  <si>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</si>
  <si>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</si>
  <si>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</si>
  <si>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</si>
  <si>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</si>
  <si>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</si>
  <si>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</si>
  <si>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</si>
  <si>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</si>
  <si>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</si>
  <si>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</si>
  <si>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</si>
  <si>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</si>
  <si>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</si>
  <si>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</si>
  <si>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</si>
  <si>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</si>
  <si>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</si>
  <si>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</si>
  <si>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</si>
  <si>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</si>
  <si>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</si>
  <si>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</si>
  <si>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</si>
  <si>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</si>
  <si>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</si>
  <si>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</si>
  <si>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</si>
  <si>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</si>
  <si>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</si>
  <si>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</si>
  <si>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</si>
  <si>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</si>
  <si>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</si>
  <si>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</si>
  <si>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</si>
  <si>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</si>
  <si>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</si>
  <si>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</si>
  <si>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</si>
  <si>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</si>
  <si>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</si>
  <si>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</si>
  <si>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</si>
  <si>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</si>
  <si>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</si>
  <si>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</si>
  <si>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</si>
  <si>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</si>
  <si>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</si>
  <si>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</si>
  <si>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</si>
  <si>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</si>
  <si>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</si>
  <si>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</si>
  <si>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</si>
  <si>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</si>
  <si>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</si>
  <si>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</si>
  <si>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</si>
  <si>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</si>
  <si>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</si>
  <si>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</si>
  <si>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</si>
  <si>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</si>
  <si>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</si>
  <si>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</si>
  <si>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</si>
  <si>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</si>
  <si>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</si>
  <si>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</si>
  <si>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</si>
  <si>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</si>
  <si>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</si>
  <si>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</si>
  <si>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</si>
  <si>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</si>
  <si>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</si>
  <si>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</si>
  <si>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</si>
  <si>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</si>
  <si>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</si>
  <si>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</si>
  <si>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</si>
  <si>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</si>
  <si>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</si>
  <si>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</si>
  <si>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</si>
  <si>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</si>
  <si>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</si>
  <si>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</si>
  <si>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</si>
  <si>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</si>
  <si>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</si>
  <si>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</si>
  <si>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</si>
  <si>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</si>
  <si>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</si>
  <si>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</si>
  <si>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</si>
  <si>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</si>
  <si>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</si>
  <si>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</si>
  <si>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</si>
  <si>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</si>
  <si>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</si>
  <si>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</si>
  <si>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</si>
  <si>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</si>
  <si>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</si>
  <si>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</si>
  <si>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</si>
  <si>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</si>
  <si>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</si>
  <si>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</si>
  <si>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</si>
  <si>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</si>
  <si>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</si>
  <si>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</si>
  <si>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</si>
  <si>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</si>
  <si>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</si>
  <si>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</si>
  <si>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</si>
  <si>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</si>
  <si>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</si>
  <si>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</si>
  <si>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</si>
  <si>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</si>
  <si>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</si>
  <si>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</si>
  <si>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</si>
  <si>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</si>
  <si>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</si>
  <si>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</si>
  <si>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</si>
  <si>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</si>
  <si>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</si>
  <si>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</si>
  <si>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</si>
  <si>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</si>
  <si>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</si>
  <si>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</si>
  <si>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</si>
  <si>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</si>
  <si>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</si>
  <si>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</si>
  <si>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</si>
  <si>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</si>
  <si>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</si>
  <si>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</si>
  <si>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</si>
  <si>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</si>
  <si>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</si>
  <si>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</si>
  <si>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</si>
  <si>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</si>
  <si>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</si>
  <si>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</si>
  <si>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</si>
  <si>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</si>
  <si>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</si>
  <si>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</si>
  <si>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</si>
  <si>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</si>
  <si>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</si>
  <si>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</si>
  <si>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</si>
  <si>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</si>
  <si>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</si>
  <si>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</si>
  <si>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</si>
  <si>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</si>
  <si>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</si>
  <si>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</si>
  <si>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</si>
  <si>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</si>
  <si>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</si>
  <si>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</si>
  <si>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</si>
  <si>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</si>
  <si>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</si>
  <si>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</si>
  <si>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</si>
  <si>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</si>
  <si>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</si>
  <si>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</si>
  <si>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</si>
  <si>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</si>
  <si>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</si>
  <si>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</si>
  <si>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</si>
  <si>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</si>
  <si>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</si>
  <si>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</si>
  <si>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</si>
  <si>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</si>
  <si>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</si>
  <si>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</si>
  <si>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</si>
  <si>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</si>
  <si>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</si>
  <si>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</si>
  <si>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</si>
  <si>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</si>
  <si>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</si>
  <si>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</si>
  <si>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</si>
  <si>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</si>
  <si>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</si>
  <si>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</si>
  <si>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</si>
  <si>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</si>
  <si>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</si>
  <si>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</si>
  <si>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</si>
  <si>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</si>
  <si>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</si>
  <si>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</si>
  <si>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</si>
  <si>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</si>
  <si>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</si>
  <si>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</si>
  <si>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</si>
  <si>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</si>
  <si>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</si>
  <si>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</si>
  <si>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</si>
  <si>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</si>
  <si>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</si>
  <si>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</si>
  <si>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</si>
  <si>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</si>
  <si>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</si>
  <si>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</si>
  <si>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</si>
  <si>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</si>
  <si>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</si>
  <si>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</si>
  <si>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</si>
  <si>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</si>
  <si>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</si>
  <si>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</si>
  <si>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</si>
  <si>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</si>
  <si>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</si>
  <si>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</si>
  <si>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</si>
  <si>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</si>
  <si>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</si>
  <si>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</si>
  <si>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</si>
  <si>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</si>
  <si>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</si>
  <si>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</si>
  <si>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</si>
  <si>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</si>
  <si>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</si>
  <si>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</si>
  <si>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</si>
  <si>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</si>
  <si>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</si>
  <si>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</si>
  <si>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</si>
  <si>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</si>
  <si>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</si>
  <si>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</si>
  <si>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</si>
  <si>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</si>
  <si>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</si>
  <si>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</si>
  <si>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</si>
  <si>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</si>
  <si>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</si>
  <si>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</si>
  <si>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</si>
  <si>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</si>
  <si>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</si>
  <si>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</si>
  <si>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</si>
  <si>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</si>
  <si>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</si>
  <si>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</si>
  <si>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</si>
  <si>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</si>
  <si>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</si>
  <si>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</si>
  <si>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</si>
  <si>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</si>
  <si>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</si>
  <si>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</si>
  <si>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</si>
  <si>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</si>
  <si>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</si>
  <si>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</si>
  <si>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</si>
  <si>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</si>
  <si>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</si>
  <si>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</si>
  <si>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</si>
  <si>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</si>
  <si>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</si>
  <si>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</si>
  <si>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</si>
  <si>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</si>
  <si>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</si>
  <si>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</si>
  <si>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</si>
  <si>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</si>
  <si>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</si>
  <si>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</si>
  <si>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</si>
  <si>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</si>
  <si>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</si>
  <si>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</si>
  <si>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</si>
  <si>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</si>
  <si>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</si>
  <si>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</si>
  <si>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</si>
  <si>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</si>
  <si>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</si>
  <si>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</si>
  <si>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</si>
  <si>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</si>
  <si>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</si>
  <si>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</si>
  <si>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</si>
  <si>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</si>
  <si>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</si>
  <si>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</si>
  <si>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</si>
  <si>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</si>
  <si>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</si>
  <si>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</si>
  <si>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</si>
  <si>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</si>
  <si>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</si>
  <si>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</si>
  <si>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</si>
  <si>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</si>
  <si>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</si>
  <si>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</si>
  <si>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</si>
  <si>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</si>
  <si>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</si>
  <si>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</si>
  <si>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</si>
  <si>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</si>
  <si>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</si>
  <si>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</si>
  <si>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</si>
  <si>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</si>
  <si>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</si>
  <si>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</si>
  <si>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</si>
  <si>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</si>
  <si>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</si>
  <si>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</si>
  <si>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</si>
  <si>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</si>
  <si>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</si>
  <si>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</si>
  <si>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</si>
  <si>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</si>
  <si>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</si>
  <si>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</si>
  <si>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</si>
  <si>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</si>
  <si>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</si>
  <si>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</si>
  <si>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</si>
  <si>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</si>
  <si>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</si>
  <si>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</si>
  <si>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</si>
  <si>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</si>
  <si>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</si>
  <si>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</si>
  <si>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</si>
  <si>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</si>
  <si>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</si>
  <si>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</si>
  <si>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</si>
  <si>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</si>
  <si>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</si>
  <si>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</si>
  <si>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</si>
  <si>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</si>
  <si>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</si>
  <si>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</si>
  <si>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</si>
  <si>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</si>
  <si>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</si>
  <si>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</si>
  <si>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</si>
  <si>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</si>
  <si>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</si>
  <si>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</si>
  <si>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</si>
  <si>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</si>
  <si>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</si>
  <si>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</si>
  <si>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</si>
  <si>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</si>
  <si>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</si>
  <si>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</si>
  <si>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</si>
  <si>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</si>
  <si>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</si>
  <si>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</si>
  <si>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</si>
  <si>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</si>
  <si>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</si>
  <si>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</si>
  <si>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</si>
  <si>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</si>
  <si>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</si>
  <si>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</si>
  <si>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</si>
  <si>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</si>
  <si>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</si>
  <si>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</si>
  <si>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</si>
  <si>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</si>
  <si>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</si>
  <si>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</si>
  <si>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</si>
  <si>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</si>
  <si>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</si>
  <si>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</si>
  <si>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</si>
  <si>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</si>
  <si>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</si>
  <si>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</si>
  <si>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</si>
  <si>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</si>
  <si>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</si>
  <si>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</si>
  <si>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</si>
  <si>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</si>
  <si>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</si>
  <si>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</si>
  <si>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</si>
  <si>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</si>
  <si>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</si>
  <si>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</si>
  <si>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</si>
  <si>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</si>
  <si>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</si>
  <si>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</si>
  <si>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</si>
  <si>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</si>
  <si>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</si>
  <si>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</si>
  <si>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</si>
  <si>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</si>
  <si>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</si>
  <si>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</si>
  <si>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</si>
  <si>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</si>
  <si>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</si>
  <si>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</si>
  <si>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</si>
  <si>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</si>
  <si>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</si>
  <si>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</si>
  <si>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</si>
  <si>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</si>
  <si>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</si>
  <si>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</si>
  <si>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</si>
  <si>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</si>
  <si>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</si>
  <si>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</si>
  <si>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</si>
  <si>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</si>
  <si>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</si>
  <si>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</si>
  <si>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</si>
  <si>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</si>
  <si>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</si>
  <si>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</si>
  <si>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</si>
  <si>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</si>
  <si>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</si>
  <si>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</si>
  <si>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</si>
  <si>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</si>
  <si>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</si>
  <si>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</si>
  <si>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</si>
  <si>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</si>
  <si>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</si>
  <si>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</si>
  <si>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</si>
  <si>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</si>
  <si>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</si>
  <si>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</si>
  <si>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</si>
  <si>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</si>
  <si>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</si>
  <si>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</si>
  <si>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</si>
  <si>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</si>
  <si>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</si>
  <si>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</si>
  <si>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</si>
  <si>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</si>
  <si>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</si>
  <si>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</si>
  <si>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</si>
  <si>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</si>
  <si>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</si>
  <si>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</si>
  <si>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</si>
  <si>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</si>
  <si>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</si>
  <si>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</si>
  <si>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</si>
  <si>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</si>
  <si>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</si>
  <si>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</si>
  <si>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</si>
  <si>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</si>
  <si>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</si>
  <si>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</si>
  <si>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</si>
  <si>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</si>
  <si>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</si>
  <si>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</si>
  <si>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</si>
  <si>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</si>
  <si>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</si>
  <si>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</si>
  <si>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</si>
  <si>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</si>
  <si>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</si>
  <si>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</si>
  <si>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</si>
  <si>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</si>
  <si>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</si>
  <si>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</si>
  <si>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</si>
  <si>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</si>
  <si>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</si>
  <si>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</si>
  <si>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</si>
  <si>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</si>
  <si>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</si>
  <si>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</si>
  <si>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</si>
  <si>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</si>
  <si>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</si>
  <si>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</si>
  <si>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</si>
  <si>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</si>
  <si>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</si>
  <si>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</si>
  <si>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</si>
  <si>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</si>
  <si>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</si>
  <si>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</si>
  <si>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</si>
  <si>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</si>
  <si>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</si>
  <si>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</si>
  <si>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</si>
  <si>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</si>
  <si>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</si>
  <si>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</si>
  <si>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</si>
  <si>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</si>
  <si>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</si>
  <si>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</si>
  <si>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</si>
  <si>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</si>
  <si>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</si>
  <si>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</si>
  <si>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</si>
  <si>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</si>
  <si>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</si>
  <si>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</si>
  <si>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</si>
  <si>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</si>
  <si>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</si>
  <si>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</si>
  <si>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</si>
  <si>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</si>
  <si>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</si>
  <si>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</si>
  <si>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</si>
  <si>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</si>
  <si>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</si>
  <si>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</si>
  <si>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</si>
  <si>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</si>
  <si>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</si>
  <si>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</si>
  <si>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</si>
  <si>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</si>
  <si>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</si>
  <si>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</si>
  <si>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</si>
  <si>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</si>
  <si>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</si>
  <si>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</si>
  <si>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</si>
  <si>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</si>
  <si>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</si>
  <si>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</si>
  <si>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</si>
  <si>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</si>
  <si>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</si>
  <si>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</si>
  <si>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</si>
  <si>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</si>
  <si>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</si>
  <si>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</si>
  <si>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</si>
  <si>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</si>
  <si>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</si>
  <si>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</si>
  <si>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</si>
  <si>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</si>
  <si>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</si>
  <si>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</si>
  <si>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</si>
  <si>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</si>
  <si>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</si>
  <si>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</si>
  <si>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</si>
  <si>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</si>
  <si>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</si>
  <si>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</si>
  <si>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</si>
  <si>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</si>
  <si>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</si>
  <si>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</si>
  <si>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</si>
  <si>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</si>
  <si>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</si>
  <si>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</si>
  <si>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</si>
  <si>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</si>
  <si>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</si>
  <si>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</si>
  <si>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</si>
  <si>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</si>
  <si>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</si>
  <si>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</si>
  <si>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</si>
  <si>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</si>
  <si>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</si>
  <si>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</si>
  <si>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</si>
  <si>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</si>
  <si>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</si>
  <si>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</si>
  <si>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</si>
  <si>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</si>
  <si>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</si>
  <si>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</si>
  <si>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</si>
  <si>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</si>
  <si>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</si>
  <si>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</si>
  <si>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</si>
  <si>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</si>
  <si>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</si>
  <si>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</si>
  <si>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</si>
  <si>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</si>
  <si>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</si>
  <si>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</si>
  <si>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</si>
  <si>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</si>
  <si>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</si>
  <si>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</si>
  <si>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</si>
  <si>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</si>
  <si>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</si>
  <si>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</si>
  <si>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</si>
  <si>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</si>
  <si>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</si>
  <si>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</si>
  <si>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</si>
  <si>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</si>
  <si>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</si>
  <si>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</si>
  <si>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</si>
  <si>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</si>
  <si>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</si>
  <si>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</si>
  <si>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</si>
  <si>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</si>
  <si>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</si>
  <si>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</si>
  <si>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</si>
  <si>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</si>
  <si>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</si>
  <si>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</si>
  <si>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</si>
  <si>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</si>
  <si>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</si>
  <si>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</si>
  <si>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</si>
  <si>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</si>
  <si>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</si>
  <si>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</si>
  <si>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</si>
  <si>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</si>
  <si>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</si>
  <si>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</si>
  <si>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</si>
  <si>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</si>
  <si>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</si>
  <si>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</si>
  <si>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</si>
  <si>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</si>
  <si>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</si>
  <si>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</si>
  <si>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</si>
  <si>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</si>
  <si>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</si>
  <si>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</si>
  <si>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</si>
  <si>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</si>
  <si>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</si>
  <si>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</si>
  <si>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</si>
  <si>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</si>
  <si>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</si>
  <si>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</si>
  <si>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</si>
  <si>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</si>
  <si>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</si>
  <si>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</si>
  <si>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</si>
  <si>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</si>
  <si>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</si>
  <si>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</si>
  <si>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</si>
  <si>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</si>
  <si>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</si>
  <si>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</si>
  <si>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</si>
  <si>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</si>
  <si>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</si>
  <si>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</si>
  <si>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</si>
  <si>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</si>
  <si>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</si>
  <si>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</si>
  <si>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</si>
  <si>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</si>
  <si>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</si>
  <si>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</si>
  <si>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</si>
  <si>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</si>
  <si>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</si>
  <si>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</si>
  <si>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</si>
  <si>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</si>
  <si>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</si>
  <si>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</si>
  <si>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</si>
  <si>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</si>
  <si>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</si>
  <si>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</si>
  <si>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</si>
  <si>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</si>
  <si>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</si>
  <si>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</si>
  <si>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</si>
  <si>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</si>
  <si>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</si>
  <si>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</si>
  <si>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</si>
  <si>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</si>
  <si>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</si>
  <si>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</si>
  <si>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</si>
  <si>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</si>
  <si>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</si>
  <si>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</si>
  <si>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</si>
  <si>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</si>
  <si>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</si>
  <si>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</si>
  <si>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</si>
  <si>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</si>
  <si>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</si>
  <si>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</si>
  <si>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</si>
  <si>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</si>
  <si>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</si>
  <si>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</si>
  <si>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</si>
  <si>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</si>
  <si>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</si>
  <si>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</si>
  <si>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</si>
  <si>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</si>
  <si>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</si>
  <si>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</si>
  <si>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</si>
  <si>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</si>
  <si>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</si>
  <si>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</si>
  <si>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</si>
  <si>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</si>
  <si>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</si>
  <si>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</si>
  <si>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</si>
  <si>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</si>
  <si>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</si>
  <si>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</si>
  <si>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</si>
  <si>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</si>
  <si>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</si>
  <si>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</si>
  <si>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</si>
  <si>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</si>
  <si>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</si>
  <si>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</si>
  <si>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</si>
  <si>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</si>
  <si>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</si>
  <si>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</si>
  <si>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</si>
  <si>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</si>
  <si>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</si>
  <si>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</si>
  <si>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</si>
  <si>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</si>
  <si>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</si>
  <si>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</si>
  <si>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</si>
  <si>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</si>
  <si>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</si>
  <si>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</si>
  <si>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</si>
  <si>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</si>
  <si>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</si>
  <si>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</si>
  <si>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</si>
  <si>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</si>
  <si>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</si>
  <si>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</si>
  <si>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</si>
  <si>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</si>
  <si>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</si>
  <si>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</si>
  <si>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</si>
  <si>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</si>
  <si>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</si>
  <si>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</si>
  <si>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</si>
  <si>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</si>
  <si>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</si>
  <si>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</si>
  <si>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</si>
  <si>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</si>
  <si>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</si>
  <si>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</si>
  <si>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</si>
  <si>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</si>
  <si>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</si>
  <si>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</si>
  <si>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</si>
  <si>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</si>
  <si>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</si>
  <si>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</si>
  <si>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</si>
  <si>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</si>
  <si>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</si>
  <si>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</si>
  <si>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</si>
  <si>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</si>
  <si>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</si>
  <si>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</si>
  <si>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</si>
  <si>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</si>
  <si>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</si>
  <si>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</si>
  <si>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</si>
  <si>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</si>
  <si>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</si>
  <si>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</si>
  <si>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</si>
  <si>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</si>
  <si>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</si>
  <si>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</si>
  <si>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</si>
  <si>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</si>
  <si>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</si>
  <si>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</si>
  <si>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</si>
  <si>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</si>
  <si>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</si>
  <si>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</si>
  <si>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</si>
  <si>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</si>
  <si>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</si>
  <si>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</si>
  <si>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</si>
  <si>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</si>
  <si>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</si>
  <si>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</si>
  <si>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</si>
  <si>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</si>
  <si>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</si>
  <si>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</si>
  <si>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</si>
  <si>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</si>
  <si>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</si>
  <si>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</si>
  <si>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</si>
  <si>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</si>
  <si>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</si>
  <si>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</si>
  <si>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</si>
  <si>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</si>
  <si>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</si>
  <si>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</si>
  <si>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</si>
  <si>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</si>
  <si>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</si>
  <si>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</si>
  <si>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</si>
  <si>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</si>
  <si>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</si>
  <si>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</si>
  <si>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</si>
  <si>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</si>
  <si>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</si>
  <si>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</si>
  <si>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</si>
  <si>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</si>
  <si>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</si>
  <si>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</si>
  <si>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</si>
  <si>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</si>
  <si>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</si>
  <si>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</si>
  <si>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</si>
  <si>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</si>
  <si>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</si>
  <si>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</si>
  <si>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</si>
  <si>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</si>
  <si>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</si>
  <si>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</si>
  <si>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</si>
  <si>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</si>
  <si>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</si>
  <si>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</si>
  <si>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</si>
  <si>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</si>
  <si>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</si>
  <si>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</si>
  <si>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</si>
  <si>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</si>
  <si>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</si>
  <si>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</si>
  <si>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</si>
  <si>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</si>
  <si>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</si>
  <si>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</si>
  <si>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</si>
  <si>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</si>
  <si>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</si>
  <si>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</si>
  <si>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</si>
  <si>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</si>
  <si>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</si>
  <si>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</si>
  <si>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</si>
  <si>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</si>
  <si>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</si>
  <si>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</si>
  <si>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</si>
  <si>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</si>
  <si>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</si>
  <si>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</si>
  <si>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</si>
  <si>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</si>
  <si>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</si>
  <si>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</si>
  <si>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</si>
  <si>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</si>
  <si>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</si>
  <si>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</si>
  <si>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</si>
  <si>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</si>
  <si>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</si>
  <si>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</si>
  <si>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</si>
  <si>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</si>
  <si>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</si>
  <si>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</si>
  <si>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</si>
  <si>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</si>
  <si>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</si>
  <si>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</si>
  <si>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</si>
  <si>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</si>
  <si>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</si>
  <si>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</si>
  <si>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</si>
  <si>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</si>
  <si>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</si>
  <si>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</si>
  <si>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</si>
  <si>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</si>
  <si>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</si>
  <si>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</si>
  <si>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</si>
  <si>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</si>
  <si>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</si>
  <si>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</si>
  <si>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</si>
  <si>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</si>
  <si>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</si>
  <si>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</si>
  <si>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</si>
  <si>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</si>
  <si>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</si>
  <si>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</si>
  <si>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</si>
  <si>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</si>
  <si>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</si>
  <si>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</si>
  <si>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</si>
  <si>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</si>
  <si>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</si>
  <si>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</si>
  <si>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</si>
  <si>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</si>
  <si>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</si>
  <si>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</si>
  <si>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</si>
  <si>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</si>
  <si>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</si>
  <si>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</si>
  <si>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</si>
  <si>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</si>
  <si>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</si>
  <si>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</si>
  <si>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</si>
  <si>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</si>
  <si>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</si>
  <si>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</si>
  <si>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</si>
  <si>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</si>
  <si>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</si>
  <si>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</si>
  <si>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</si>
  <si>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</si>
  <si>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</si>
  <si>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</si>
  <si>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</si>
  <si>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</si>
  <si>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</si>
  <si>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</si>
  <si>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</si>
  <si>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</si>
  <si>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</si>
  <si>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</si>
  <si>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</si>
  <si>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</si>
  <si>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</si>
  <si>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</si>
  <si>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</si>
  <si>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</si>
  <si>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</si>
  <si>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</si>
  <si>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</si>
  <si>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</si>
  <si>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</si>
  <si>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</si>
  <si>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</si>
  <si>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</si>
  <si>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</si>
  <si>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</si>
  <si>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</si>
  <si>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</si>
  <si>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</si>
  <si>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</si>
  <si>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</si>
  <si>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</si>
  <si>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</si>
  <si>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</si>
  <si>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</si>
  <si>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</si>
  <si>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</si>
  <si>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</si>
  <si>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</si>
  <si>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</si>
  <si>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</si>
  <si>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</si>
  <si>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</si>
  <si>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</si>
  <si>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</si>
  <si>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</si>
  <si>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</si>
  <si>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</si>
  <si>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</si>
  <si>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</si>
  <si>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</si>
  <si>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</si>
  <si>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</si>
  <si>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</si>
  <si>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</si>
  <si>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</si>
  <si>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</si>
  <si>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</si>
  <si>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</si>
  <si>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</si>
  <si>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</si>
  <si>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</si>
  <si>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</si>
  <si>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</si>
  <si>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</si>
  <si>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</si>
  <si>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</si>
  <si>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</si>
  <si>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</si>
  <si>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</si>
  <si>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</si>
  <si>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</si>
  <si>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</si>
  <si>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</si>
  <si>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</si>
  <si>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</si>
  <si>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</si>
  <si>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</si>
  <si>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</si>
  <si>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</si>
  <si>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</si>
  <si>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</si>
  <si>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</si>
  <si>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</si>
  <si>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</si>
  <si>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</si>
  <si>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</si>
  <si>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</si>
  <si>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</si>
  <si>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</si>
  <si>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</si>
  <si>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</si>
  <si>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</si>
  <si>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</si>
  <si>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</si>
  <si>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</si>
  <si>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</si>
  <si>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</si>
  <si>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</si>
  <si>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</si>
  <si>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</si>
  <si>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</si>
  <si>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</si>
  <si>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</si>
  <si>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</si>
  <si>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</si>
  <si>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</si>
  <si>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</si>
  <si>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</si>
  <si>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</si>
  <si>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</si>
  <si>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</si>
  <si>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</si>
  <si>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</si>
  <si>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</si>
  <si>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</si>
  <si>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</si>
  <si>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</si>
  <si>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</si>
  <si>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</si>
  <si>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</si>
  <si>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</si>
  <si>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</si>
  <si>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</si>
  <si>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</si>
  <si>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</si>
  <si>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</si>
  <si>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</si>
  <si>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</si>
  <si>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</si>
  <si>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</si>
  <si>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</si>
  <si>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</si>
  <si>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</si>
  <si>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</si>
  <si>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</si>
  <si>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</si>
  <si>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</si>
  <si>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</si>
  <si>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</si>
  <si>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</si>
  <si>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</si>
  <si>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</si>
  <si>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</si>
  <si>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</si>
  <si>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</si>
  <si>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</si>
  <si>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</si>
  <si>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</si>
  <si>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</si>
  <si>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</si>
  <si>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</si>
  <si>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</si>
  <si>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</si>
  <si>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</si>
  <si>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</si>
  <si>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</si>
  <si>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</si>
  <si>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</si>
  <si>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</si>
  <si>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</si>
  <si>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</si>
  <si>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</si>
  <si>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</si>
  <si>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</si>
  <si>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</si>
  <si>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</si>
  <si>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</si>
  <si>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</si>
  <si>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</si>
  <si>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</si>
  <si>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</si>
  <si>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</si>
  <si>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</si>
  <si>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</si>
  <si>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</si>
  <si>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</si>
  <si>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</si>
  <si>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</si>
  <si>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</si>
  <si>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</si>
  <si>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</si>
  <si>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</si>
  <si>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</si>
  <si>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</si>
  <si>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</si>
  <si>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</si>
  <si>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</si>
  <si>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</si>
  <si>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</si>
  <si>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</si>
  <si>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</si>
  <si>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</si>
  <si>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</si>
  <si>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</si>
  <si>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</si>
  <si>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</si>
  <si>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</si>
  <si>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</si>
  <si>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</si>
  <si>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</si>
  <si>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</si>
  <si>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</si>
  <si>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</si>
  <si>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</si>
  <si>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</si>
  <si>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</si>
  <si>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</si>
  <si>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</si>
  <si>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</si>
  <si>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</si>
  <si>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</si>
  <si>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</si>
  <si>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</si>
  <si>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</si>
  <si>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</si>
  <si>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</si>
  <si>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</si>
  <si>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</si>
  <si>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</si>
  <si>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</si>
  <si>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</si>
  <si>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</si>
  <si>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</si>
  <si>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</si>
  <si>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</si>
  <si>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</si>
  <si>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</si>
  <si>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</si>
  <si>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</si>
  <si>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</si>
  <si>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</si>
  <si>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</si>
  <si>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</si>
  <si>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</si>
  <si>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</si>
  <si>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</si>
  <si>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</si>
  <si>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</si>
  <si>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</si>
  <si>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</si>
  <si>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</si>
  <si>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</si>
  <si>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</si>
  <si>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</si>
  <si>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</si>
  <si>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</si>
  <si>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</si>
  <si>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</si>
  <si>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</si>
  <si>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</si>
  <si>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</si>
  <si>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</si>
  <si>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</si>
  <si>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</si>
  <si>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</si>
  <si>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</si>
  <si>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</si>
  <si>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</si>
  <si>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</si>
  <si>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</si>
  <si>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</si>
  <si>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</si>
  <si>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</si>
  <si>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</si>
  <si>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</si>
  <si>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</si>
  <si>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</si>
  <si>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</si>
  <si>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</si>
  <si>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</si>
  <si>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</si>
  <si>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</si>
  <si>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</si>
  <si>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</si>
  <si>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</si>
  <si>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</si>
  <si>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</si>
  <si>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</si>
  <si>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</si>
  <si>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</si>
  <si>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</si>
  <si>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</si>
  <si>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</si>
  <si>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</si>
  <si>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</si>
  <si>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</si>
  <si>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</si>
  <si>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</si>
  <si>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</si>
  <si>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</si>
  <si>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</si>
  <si>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</si>
  <si>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</si>
  <si>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</si>
  <si>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</si>
  <si>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</si>
  <si>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</si>
  <si>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</si>
  <si>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</si>
  <si>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</si>
  <si>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</si>
  <si>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</si>
  <si>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</si>
  <si>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</si>
  <si>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</si>
  <si>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</si>
  <si>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</si>
  <si>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</si>
  <si>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</si>
  <si>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</si>
  <si>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</si>
  <si>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</si>
  <si>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</si>
  <si>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</si>
  <si>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</si>
  <si>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</si>
  <si>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</si>
  <si>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</si>
  <si>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</si>
  <si>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</si>
  <si>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</si>
  <si>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</si>
  <si>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</si>
  <si>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</si>
  <si>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</si>
  <si>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</si>
  <si>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</si>
  <si>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</si>
  <si>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</si>
  <si>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</si>
  <si>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</si>
  <si>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</si>
  <si>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</si>
  <si>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</si>
  <si>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</si>
  <si>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</si>
  <si>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</si>
  <si>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</si>
  <si>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</si>
  <si>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</si>
  <si>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</si>
  <si>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</si>
  <si>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</si>
  <si>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</si>
  <si>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</si>
  <si>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</si>
  <si>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</si>
  <si>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</si>
  <si>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</si>
  <si>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</si>
  <si>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</si>
  <si>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</si>
  <si>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</si>
  <si>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</si>
  <si>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</si>
  <si>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</si>
  <si>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</si>
  <si>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</si>
  <si>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</si>
  <si>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</si>
  <si>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</si>
  <si>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</si>
  <si>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</si>
  <si>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</si>
  <si>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</si>
  <si>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</si>
  <si>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</si>
  <si>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</si>
  <si>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</si>
  <si>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</si>
  <si>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</si>
  <si>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</si>
  <si>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</si>
  <si>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</si>
  <si>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</si>
  <si>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</si>
  <si>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</si>
  <si>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</si>
  <si>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</si>
  <si>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</si>
  <si>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</si>
  <si>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</si>
  <si>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</si>
  <si>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</si>
  <si>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</si>
  <si>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</si>
  <si>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</si>
  <si>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</si>
  <si>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</si>
  <si>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</si>
  <si>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</si>
  <si>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</si>
  <si>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</si>
  <si>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</si>
  <si>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</si>
  <si>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</si>
  <si>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</si>
  <si>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</si>
  <si>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</si>
  <si>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</si>
  <si>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</si>
  <si>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</si>
  <si>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</si>
  <si>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</si>
  <si>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</si>
  <si>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</si>
  <si>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</si>
  <si>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</si>
  <si>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</si>
  <si>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</si>
  <si>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</si>
  <si>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</si>
  <si>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</si>
  <si>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</si>
  <si>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</si>
  <si>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</si>
  <si>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</si>
  <si>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</si>
  <si>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</si>
  <si>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</si>
  <si>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</si>
  <si>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</si>
  <si>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</si>
  <si>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</si>
  <si>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</si>
  <si>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</si>
  <si>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</si>
  <si>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</si>
  <si>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</si>
  <si>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</si>
  <si>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</si>
  <si>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</si>
  <si>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</si>
  <si>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</si>
  <si>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</si>
  <si>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</si>
  <si>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</si>
  <si>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</si>
  <si>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</si>
  <si>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</si>
  <si>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</si>
  <si>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</si>
  <si>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</si>
  <si>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</si>
  <si>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</si>
  <si>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</si>
  <si>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</si>
  <si>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</si>
  <si>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</si>
  <si>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</si>
  <si>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</si>
  <si>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</si>
  <si>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</si>
  <si>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</si>
  <si>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</si>
  <si>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</si>
  <si>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</si>
  <si>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</si>
  <si>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</si>
  <si>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</si>
  <si>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</si>
  <si>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</si>
  <si>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</si>
  <si>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</si>
  <si>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</si>
  <si>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</si>
  <si>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</si>
  <si>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</si>
  <si>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</si>
  <si>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</si>
  <si>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</si>
  <si>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</si>
  <si>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</si>
  <si>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</si>
  <si>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</si>
  <si>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</si>
  <si>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</si>
  <si>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</si>
  <si>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</si>
  <si>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</si>
  <si>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</si>
  <si>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</si>
  <si>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</si>
  <si>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</si>
  <si>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</si>
  <si>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</si>
  <si>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</si>
  <si>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</si>
  <si>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</si>
  <si>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</si>
  <si>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</si>
  <si>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</si>
  <si>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</si>
  <si>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</si>
  <si>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</si>
  <si>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</si>
  <si>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</si>
  <si>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</si>
  <si>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</si>
  <si>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</si>
  <si>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</si>
  <si>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</si>
  <si>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</si>
  <si>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</si>
  <si>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</si>
  <si>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</si>
  <si>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</si>
  <si>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</si>
  <si>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</si>
  <si>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</si>
  <si>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</si>
  <si>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</si>
  <si>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</si>
  <si>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</si>
  <si>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</si>
  <si>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</si>
  <si>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</si>
  <si>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</si>
  <si>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</si>
  <si>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</si>
  <si>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</si>
  <si>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</si>
  <si>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</si>
  <si>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</si>
  <si>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</si>
  <si>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</si>
  <si>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</si>
  <si>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</si>
  <si>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</si>
  <si>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</si>
  <si>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</si>
  <si>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</si>
  <si>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</si>
  <si>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</si>
  <si>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</si>
  <si>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</si>
  <si>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</si>
  <si>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</si>
  <si>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</si>
  <si>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</si>
  <si>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</si>
  <si>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</si>
  <si>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</si>
  <si>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</si>
  <si>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</si>
  <si>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</si>
  <si>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</si>
  <si>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</si>
  <si>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</si>
  <si>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</si>
  <si>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</si>
  <si>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</si>
  <si>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</si>
  <si>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</si>
  <si>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</si>
  <si>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</si>
  <si>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</si>
  <si>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</si>
  <si>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</si>
  <si>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</si>
  <si>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</si>
  <si>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</si>
  <si>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</si>
  <si>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</si>
  <si>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</si>
  <si>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</si>
  <si>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</si>
  <si>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</si>
  <si>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</si>
  <si>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</si>
  <si>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</si>
  <si>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</si>
  <si>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</si>
  <si>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</si>
  <si>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</si>
  <si>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</si>
  <si>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</si>
  <si>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</si>
  <si>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</si>
  <si>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</si>
  <si>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</si>
  <si>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</si>
  <si>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</si>
  <si>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</si>
  <si>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</si>
  <si>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</si>
  <si>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</si>
  <si>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</si>
  <si>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</si>
  <si>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</si>
  <si>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</si>
  <si>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</si>
  <si>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</si>
  <si>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</si>
  <si>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</si>
  <si>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</si>
  <si>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</si>
  <si>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</si>
  <si>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</si>
  <si>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</si>
  <si>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</si>
  <si>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</si>
  <si>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</si>
  <si>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</si>
  <si>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</si>
  <si>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</si>
  <si>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</si>
  <si>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</si>
  <si>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</si>
  <si>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</si>
  <si>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</si>
  <si>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</si>
  <si>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</si>
  <si>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</si>
  <si>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</si>
  <si>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</si>
  <si>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</si>
  <si>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</si>
  <si>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</si>
  <si>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</si>
  <si>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</si>
  <si>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</si>
  <si>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</si>
  <si>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</si>
  <si>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</si>
  <si>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</si>
  <si>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</si>
  <si>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</si>
  <si>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</si>
  <si>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</si>
  <si>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</si>
  <si>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</si>
  <si>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</si>
  <si>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</si>
  <si>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</si>
  <si>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</si>
  <si>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</si>
  <si>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</si>
  <si>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</si>
  <si>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</si>
  <si>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</si>
  <si>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</si>
  <si>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</si>
  <si>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</si>
  <si>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</si>
  <si>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</si>
  <si>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</si>
  <si>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</si>
  <si>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</si>
  <si>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</si>
  <si>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</si>
  <si>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</si>
  <si>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</si>
  <si>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</si>
  <si>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</si>
  <si>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</si>
  <si>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</si>
  <si>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</si>
  <si>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</si>
  <si>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</si>
  <si>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</si>
  <si>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</si>
  <si>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</si>
  <si>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</si>
  <si>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</si>
  <si>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</si>
  <si>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</si>
  <si>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</si>
  <si>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</si>
  <si>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</si>
  <si>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</si>
  <si>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</si>
  <si>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</si>
  <si>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</si>
  <si>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</si>
  <si>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</si>
  <si>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</si>
  <si>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</si>
  <si>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</si>
  <si>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</si>
  <si>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</si>
  <si>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</si>
  <si>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</si>
  <si>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</si>
  <si>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</si>
  <si>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</si>
  <si>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</si>
  <si>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</si>
  <si>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</si>
  <si>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</si>
  <si>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</si>
  <si>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</si>
  <si>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</si>
  <si>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</si>
  <si>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</si>
  <si>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</si>
  <si>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</si>
  <si>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</si>
  <si>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</si>
  <si>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</si>
  <si>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</si>
  <si>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</si>
  <si>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</si>
  <si>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</si>
  <si>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</si>
  <si>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</si>
  <si>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</si>
  <si>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</si>
  <si>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</si>
  <si>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</si>
  <si>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</si>
  <si>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</si>
  <si>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</si>
  <si>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</si>
  <si>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</si>
  <si>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</si>
  <si>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</si>
  <si>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</si>
  <si>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</si>
  <si>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</si>
  <si>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</si>
  <si>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</si>
  <si>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</si>
  <si>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</si>
  <si>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</si>
  <si>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</si>
  <si>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</si>
  <si>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</si>
  <si>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</si>
  <si>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</si>
  <si>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</si>
  <si>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</si>
  <si>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</si>
  <si>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</si>
  <si>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</si>
  <si>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</si>
  <si>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</si>
  <si>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</si>
  <si>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</si>
  <si>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</si>
  <si>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</si>
  <si>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</si>
  <si>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</si>
  <si>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</si>
  <si>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</si>
  <si>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</si>
  <si>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</si>
  <si>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</si>
  <si>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</si>
  <si>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</si>
  <si>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</si>
  <si>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</si>
  <si>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</si>
  <si>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</si>
  <si>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</si>
  <si>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</si>
  <si>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</si>
  <si>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</si>
  <si>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</si>
  <si>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</si>
  <si>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</si>
  <si>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</si>
  <si>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</si>
  <si>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</si>
  <si>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</si>
  <si>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</si>
  <si>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</si>
  <si>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</si>
  <si>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</si>
  <si>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</si>
  <si>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</si>
  <si>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</si>
  <si>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</si>
  <si>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</si>
  <si>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</si>
  <si>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</si>
  <si>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</si>
  <si>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</si>
  <si>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</si>
  <si>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</si>
  <si>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</si>
  <si>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</si>
  <si>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</si>
  <si>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</si>
  <si>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</si>
  <si>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</si>
  <si>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</si>
  <si>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</si>
  <si>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</si>
  <si>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</si>
  <si>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</si>
  <si>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</si>
  <si>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</si>
  <si>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</si>
  <si>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</si>
  <si>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</si>
  <si>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</si>
  <si>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</si>
  <si>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</si>
  <si>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</si>
  <si>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</si>
  <si>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</si>
  <si>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</si>
  <si>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</si>
  <si>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</si>
  <si>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</si>
  <si>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</si>
  <si>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</si>
  <si>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</si>
  <si>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</si>
  <si>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</si>
  <si>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</si>
  <si>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</si>
  <si>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</si>
  <si>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</si>
  <si>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</si>
  <si>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</si>
  <si>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</si>
  <si>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</si>
  <si>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</si>
  <si>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</si>
  <si>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</si>
  <si>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</si>
  <si>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</si>
  <si>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</si>
  <si>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</si>
  <si>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</si>
  <si>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</si>
  <si>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</si>
  <si>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</si>
  <si>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</si>
  <si>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</si>
  <si>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</si>
  <si>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</si>
  <si>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</si>
  <si>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</si>
  <si>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</si>
  <si>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</si>
  <si>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</si>
  <si>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</si>
  <si>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</si>
  <si>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</si>
  <si>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</si>
  <si>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</si>
  <si>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</si>
  <si>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</si>
  <si>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</si>
  <si>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</si>
  <si>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</si>
  <si>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</si>
  <si>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</si>
  <si>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</si>
  <si>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</si>
  <si>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</si>
  <si>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</si>
  <si>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</si>
  <si>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</si>
  <si>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</si>
  <si>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</si>
  <si>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</si>
  <si>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</si>
  <si>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</si>
  <si>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</si>
  <si>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</si>
  <si>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</si>
  <si>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</si>
  <si>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</si>
  <si>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</si>
  <si>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</si>
  <si>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</si>
  <si>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</si>
  <si>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</si>
  <si>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</si>
  <si>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</si>
  <si>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</si>
  <si>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</si>
  <si>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</si>
  <si>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</si>
  <si>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</si>
  <si>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</si>
  <si>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</si>
  <si>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</si>
  <si>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</si>
  <si>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</si>
  <si>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</si>
  <si>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</si>
  <si>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</si>
  <si>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</si>
  <si>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</si>
  <si>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</si>
  <si>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</si>
  <si>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</si>
  <si>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</si>
  <si>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</si>
  <si>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</si>
  <si>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</si>
  <si>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</si>
  <si>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</si>
  <si>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</si>
  <si>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</si>
  <si>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</si>
  <si>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</si>
  <si>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</si>
  <si>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</si>
  <si>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</si>
  <si>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</si>
  <si>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</si>
  <si>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</si>
  <si>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</si>
  <si>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</si>
  <si>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</si>
  <si>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</si>
  <si>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</si>
  <si>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</si>
  <si>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</si>
  <si>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</si>
  <si>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</si>
  <si>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</si>
  <si>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</si>
  <si>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</si>
  <si>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</si>
  <si>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</si>
  <si>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</si>
  <si>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</si>
  <si>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</si>
  <si>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</si>
  <si>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</si>
  <si>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</si>
  <si>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</si>
  <si>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</si>
  <si>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</si>
  <si>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</si>
  <si>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</si>
  <si>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</si>
  <si>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</si>
  <si>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</si>
  <si>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</si>
  <si>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</si>
  <si>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</si>
  <si>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</si>
  <si>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</si>
  <si>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</si>
  <si>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</si>
  <si>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</si>
  <si>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</si>
  <si>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</si>
  <si>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</si>
  <si>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</si>
  <si>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</si>
  <si>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</si>
  <si>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</si>
  <si>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</si>
  <si>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</si>
  <si>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</si>
  <si>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</si>
  <si>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</si>
  <si>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</si>
  <si>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</si>
  <si>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</si>
  <si>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</si>
  <si>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</si>
  <si>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</si>
  <si>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</si>
  <si>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</si>
  <si>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</si>
  <si>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</si>
  <si>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</si>
  <si>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</si>
  <si>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</si>
  <si>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</si>
  <si>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</si>
  <si>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</si>
  <si>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</si>
  <si>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</si>
  <si>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</si>
  <si>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</si>
  <si>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</si>
  <si>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</si>
  <si>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</si>
  <si>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</si>
  <si>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</si>
  <si>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</si>
  <si>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</si>
  <si>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</si>
  <si>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</si>
  <si>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</si>
  <si>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</si>
  <si>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</si>
  <si>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</si>
  <si>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</si>
  <si>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</si>
  <si>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</si>
  <si>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</si>
  <si>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</si>
  <si>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</si>
  <si>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</si>
  <si>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</si>
  <si>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</si>
  <si>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</si>
  <si>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</si>
  <si>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</si>
  <si>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</si>
  <si>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</si>
  <si>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</si>
  <si>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</si>
  <si>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</si>
  <si>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</si>
  <si>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</si>
  <si>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</si>
  <si>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</si>
  <si>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</si>
  <si>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</si>
  <si>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</si>
  <si>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</si>
  <si>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</si>
  <si>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</si>
  <si>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</si>
  <si>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</si>
  <si>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</si>
  <si>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</si>
  <si>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</si>
  <si>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</si>
  <si>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</si>
  <si>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</si>
  <si>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</si>
  <si>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</si>
  <si>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</si>
  <si>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</si>
  <si>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</si>
  <si>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</si>
  <si>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</si>
  <si>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</si>
  <si>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</si>
  <si>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</si>
  <si>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</si>
  <si>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</si>
  <si>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</si>
  <si>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</si>
  <si>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</si>
  <si>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</si>
  <si>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</si>
  <si>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</si>
  <si>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</si>
  <si>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</si>
  <si>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</si>
  <si>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</si>
  <si>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</si>
  <si>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</si>
  <si>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</si>
  <si>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</si>
  <si>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</si>
  <si>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</si>
  <si>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</si>
  <si>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</si>
  <si>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</si>
  <si>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</si>
  <si>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</si>
  <si>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</si>
  <si>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</si>
  <si>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</si>
  <si>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</si>
  <si>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</si>
  <si>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</si>
  <si>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</si>
  <si>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</si>
  <si>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</si>
  <si>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</si>
  <si>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</si>
  <si>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</si>
  <si>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</si>
  <si>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</si>
  <si>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</si>
  <si>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</si>
  <si>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</si>
  <si>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</si>
  <si>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</si>
  <si>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</si>
  <si>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</si>
  <si>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</si>
  <si>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</si>
  <si>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</si>
  <si>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</si>
  <si>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</si>
  <si>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</si>
  <si>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</si>
  <si>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</si>
  <si>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</si>
  <si>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</si>
  <si>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</si>
  <si>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</si>
  <si>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</si>
  <si>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</si>
  <si>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</si>
  <si>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</si>
  <si>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</si>
  <si>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</si>
  <si>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</si>
  <si>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</si>
  <si>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</si>
  <si>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</si>
  <si>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</si>
  <si>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</si>
  <si>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</si>
  <si>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</si>
  <si>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</si>
  <si>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</si>
  <si>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</si>
  <si>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</si>
  <si>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</si>
  <si>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</si>
  <si>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</si>
  <si>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</si>
  <si>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</si>
  <si>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</si>
  <si>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</si>
  <si>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</si>
  <si>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</si>
  <si>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</si>
  <si>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</si>
  <si>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</si>
  <si>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</si>
  <si>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</si>
  <si>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</si>
  <si>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</si>
  <si>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</si>
  <si>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</si>
  <si>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</si>
  <si>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</si>
  <si>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</si>
  <si>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</si>
  <si>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</si>
  <si>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</si>
  <si>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</si>
  <si>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</si>
  <si>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</si>
  <si>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</si>
  <si>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</si>
  <si>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</si>
  <si>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</si>
  <si>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</si>
  <si>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</si>
  <si>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</si>
  <si>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</si>
  <si>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</si>
  <si>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</si>
  <si>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</si>
  <si>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</si>
  <si>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</si>
  <si>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</si>
  <si>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</si>
  <si>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</si>
  <si>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</si>
  <si>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</si>
  <si>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</si>
  <si>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</si>
  <si>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</si>
  <si>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</si>
  <si>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</si>
  <si>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</si>
  <si>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</si>
  <si>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</si>
  <si>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</si>
  <si>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</si>
  <si>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</si>
  <si>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</si>
  <si>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</si>
  <si>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</si>
  <si>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</si>
  <si>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</si>
  <si>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</si>
  <si>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</si>
  <si>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</si>
  <si>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</si>
  <si>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</si>
  <si>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</si>
  <si>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</si>
  <si>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</si>
  <si>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</si>
  <si>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</si>
  <si>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</si>
  <si>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</si>
  <si>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</si>
  <si>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</si>
  <si>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</si>
  <si>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</si>
  <si>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</si>
  <si>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</si>
  <si>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</si>
  <si>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</si>
  <si>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</si>
  <si>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</si>
  <si>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</si>
  <si>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</si>
  <si>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</si>
  <si>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</si>
  <si>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</si>
  <si>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</si>
  <si>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</si>
  <si>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</si>
  <si>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</si>
  <si>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</si>
  <si>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</si>
  <si>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</si>
  <si>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</si>
  <si>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</si>
  <si>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</si>
  <si>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</si>
  <si>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</si>
  <si>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</si>
  <si>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</si>
  <si>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</si>
  <si>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</si>
  <si>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</si>
  <si>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</si>
  <si>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</si>
  <si>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</si>
  <si>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</si>
  <si>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</si>
  <si>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</si>
  <si>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</si>
  <si>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</si>
  <si>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</si>
  <si>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</si>
  <si>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</si>
  <si>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</si>
  <si>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</si>
  <si>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</si>
  <si>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</si>
  <si>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</si>
  <si>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</si>
  <si>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</si>
  <si>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</si>
  <si>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</si>
  <si>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</si>
  <si>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</si>
  <si>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</si>
  <si>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</si>
  <si>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</si>
  <si>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</si>
  <si>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</si>
  <si>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</si>
  <si>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</si>
  <si>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</si>
  <si>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</si>
  <si>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</si>
  <si>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</si>
  <si>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</si>
  <si>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</si>
  <si>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</si>
  <si>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</si>
  <si>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</si>
  <si>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</si>
  <si>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</si>
  <si>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</si>
  <si>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</si>
  <si>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</si>
  <si>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</si>
  <si>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</si>
  <si>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</si>
  <si>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</si>
  <si>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</si>
  <si>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</si>
  <si>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</si>
  <si>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</si>
  <si>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</si>
  <si>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</si>
  <si>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</si>
  <si>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</si>
  <si>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</si>
  <si>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</si>
  <si>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</si>
  <si>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</si>
  <si>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</si>
  <si>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</si>
  <si>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</si>
  <si>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</si>
  <si>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</si>
  <si>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</si>
  <si>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</si>
  <si>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</si>
  <si>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</si>
  <si>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</si>
  <si>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</si>
  <si>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</si>
  <si>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</si>
  <si>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</si>
  <si>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</si>
  <si>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</si>
  <si>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</si>
  <si>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</si>
  <si>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</si>
  <si>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</si>
  <si>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</si>
  <si>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</si>
  <si>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</si>
  <si>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</si>
  <si>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</si>
  <si>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</si>
  <si>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</si>
  <si>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</si>
  <si>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</si>
  <si>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</si>
  <si>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</si>
  <si>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</si>
  <si>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</si>
  <si>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</si>
  <si>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</si>
  <si>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</si>
  <si>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</si>
  <si>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</si>
  <si>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</si>
  <si>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</si>
  <si>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</si>
  <si>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</si>
  <si>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</si>
  <si>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</si>
  <si>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</si>
  <si>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</si>
  <si>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</si>
  <si>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</si>
  <si>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</si>
  <si>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</si>
  <si>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</si>
  <si>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</si>
  <si>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</si>
  <si>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</si>
  <si>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</si>
  <si>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</si>
  <si>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</si>
  <si>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</si>
  <si>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</si>
  <si>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</si>
  <si>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</si>
  <si>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</si>
  <si>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</si>
  <si>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</si>
  <si>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</si>
  <si>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</si>
  <si>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</si>
  <si>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</si>
  <si>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</si>
  <si>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</si>
  <si>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</si>
  <si>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</si>
  <si>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</si>
  <si>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</si>
  <si>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</si>
  <si>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</si>
  <si>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</si>
  <si>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</si>
  <si>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</si>
  <si>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</si>
  <si>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</si>
  <si>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</si>
  <si>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</si>
  <si>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</si>
  <si>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</si>
  <si>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</si>
  <si>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</si>
  <si>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</si>
  <si>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</si>
  <si>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</si>
  <si>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</si>
  <si>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</si>
  <si>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</si>
  <si>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</si>
  <si>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</si>
  <si>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</si>
  <si>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</si>
  <si>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</si>
  <si>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</si>
  <si>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</si>
  <si>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</si>
  <si>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</si>
  <si>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</si>
  <si>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</si>
  <si>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</si>
  <si>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</si>
  <si>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</si>
  <si>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</si>
  <si>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</si>
  <si>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</si>
  <si>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</si>
  <si>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</si>
  <si>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</si>
  <si>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</si>
  <si>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</si>
  <si>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</si>
  <si>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</si>
  <si>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</si>
  <si>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</si>
  <si>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</si>
  <si>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</si>
  <si>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</si>
  <si>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</si>
  <si>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</si>
  <si>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</si>
  <si>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</si>
  <si>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</si>
  <si>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</si>
  <si>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</si>
  <si>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</si>
  <si>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</si>
  <si>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</si>
  <si>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</si>
  <si>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</si>
  <si>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</si>
  <si>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</si>
  <si>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</si>
  <si>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</si>
  <si>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</si>
  <si>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</si>
  <si>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</si>
  <si>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</si>
  <si>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</si>
  <si>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</si>
  <si>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</si>
  <si>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</si>
  <si>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</si>
  <si>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</si>
  <si>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</si>
  <si>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</si>
  <si>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</si>
  <si>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</si>
  <si>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</si>
  <si>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</si>
  <si>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</si>
  <si>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</si>
  <si>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</si>
  <si>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</si>
  <si>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</si>
  <si>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</si>
  <si>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</si>
  <si>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</si>
  <si>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</si>
  <si>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</si>
  <si>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</si>
  <si>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</si>
  <si>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</si>
  <si>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</si>
  <si>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</si>
  <si>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</si>
  <si>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</si>
  <si>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</si>
  <si>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</si>
  <si>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</si>
  <si>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</si>
  <si>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</si>
  <si>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</si>
  <si>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</si>
  <si>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</si>
  <si>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</si>
  <si>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</si>
  <si>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</si>
  <si>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</si>
  <si>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</si>
  <si>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</si>
  <si>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</si>
  <si>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</si>
  <si>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</si>
  <si>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</si>
  <si>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</si>
  <si>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</si>
  <si>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</si>
  <si>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</si>
  <si>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</si>
  <si>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</si>
  <si>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</si>
  <si>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</si>
  <si>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</si>
  <si>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</si>
  <si>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</si>
  <si>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</si>
  <si>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</si>
  <si>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</si>
  <si>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</si>
  <si>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</si>
  <si>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</si>
  <si>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</si>
  <si>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</si>
  <si>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</si>
  <si>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</si>
  <si>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</si>
  <si>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</si>
  <si>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</si>
  <si>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</si>
  <si>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</si>
  <si>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</si>
  <si>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</si>
  <si>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</si>
  <si>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</si>
  <si>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</si>
  <si>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</si>
  <si>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</si>
  <si>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</si>
  <si>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</si>
  <si>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</si>
  <si>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</si>
  <si>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</si>
  <si>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</si>
  <si>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</si>
  <si>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</si>
  <si>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</si>
  <si>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</si>
  <si>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</si>
  <si>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</si>
  <si>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</si>
  <si>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</si>
  <si>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</si>
  <si>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</si>
  <si>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</si>
  <si>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</si>
  <si>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</si>
  <si>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</si>
  <si>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</si>
  <si>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</si>
  <si>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</si>
  <si>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</si>
  <si>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</si>
  <si>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</si>
  <si>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</si>
  <si>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</si>
  <si>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</si>
  <si>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</si>
  <si>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</si>
  <si>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</si>
  <si>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</si>
  <si>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</si>
  <si>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</si>
  <si>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</si>
  <si>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</si>
  <si>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</si>
  <si>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</si>
  <si>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</si>
  <si>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</si>
  <si>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</si>
  <si>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</si>
  <si>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</si>
  <si>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</si>
  <si>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</si>
  <si>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</si>
  <si>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</si>
  <si>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</si>
  <si>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</si>
  <si>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</si>
  <si>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</si>
  <si>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</si>
  <si>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</si>
  <si>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</si>
  <si>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</si>
  <si>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</si>
  <si>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</si>
  <si>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</si>
  <si>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</si>
  <si>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</si>
  <si>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</si>
  <si>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</si>
  <si>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</si>
  <si>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</si>
  <si>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</si>
  <si>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</si>
  <si>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</si>
  <si>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</si>
  <si>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</si>
  <si>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</si>
  <si>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</si>
  <si>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</si>
  <si>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</si>
  <si>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</si>
  <si>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</si>
  <si>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</si>
  <si>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</si>
  <si>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</si>
  <si>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</si>
  <si>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</si>
  <si>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</si>
  <si>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</si>
  <si>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</si>
  <si>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</si>
  <si>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</si>
  <si>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</si>
  <si>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</si>
  <si>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</si>
  <si>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</si>
  <si>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</si>
  <si>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</si>
  <si>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</si>
  <si>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</si>
  <si>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</si>
  <si>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</si>
  <si>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</si>
  <si>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</si>
  <si>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</si>
  <si>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</si>
  <si>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</si>
  <si>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</si>
  <si>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</si>
  <si>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</si>
  <si>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</si>
  <si>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</si>
  <si>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</si>
  <si>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</si>
  <si>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</si>
  <si>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</si>
  <si>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</si>
  <si>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</si>
  <si>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</si>
  <si>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</si>
  <si>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</si>
  <si>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</si>
  <si>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</si>
  <si>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</si>
  <si>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</si>
  <si>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</si>
  <si>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</si>
  <si>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</si>
  <si>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</si>
  <si>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</si>
  <si>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</si>
  <si>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</si>
  <si>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</si>
  <si>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</si>
  <si>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</si>
  <si>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</si>
  <si>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</si>
  <si>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</si>
  <si>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</si>
  <si>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</si>
  <si>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</si>
  <si>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</si>
  <si>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</si>
  <si>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</si>
  <si>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</si>
  <si>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</si>
  <si>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</si>
  <si>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</si>
  <si>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</si>
  <si>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</si>
  <si>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</si>
  <si>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</si>
  <si>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</si>
  <si>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</si>
  <si>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</si>
  <si>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</si>
  <si>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</si>
  <si>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</si>
  <si>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</si>
  <si>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</si>
  <si>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</si>
  <si>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</si>
  <si>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</si>
  <si>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</si>
  <si>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</si>
  <si>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</si>
  <si>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</si>
  <si>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</si>
  <si>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</si>
  <si>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</si>
  <si>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</si>
  <si>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</si>
  <si>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</si>
  <si>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</si>
  <si>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</si>
  <si>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</si>
  <si>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</si>
  <si>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</si>
  <si>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</si>
  <si>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</si>
  <si>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</si>
  <si>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</si>
  <si>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</si>
  <si>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</si>
  <si>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</si>
  <si>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</si>
  <si>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</si>
  <si>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</si>
  <si>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</si>
  <si>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</si>
  <si>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</si>
  <si>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</si>
  <si>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</si>
  <si>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</si>
  <si>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</si>
  <si>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</si>
  <si>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</si>
  <si>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</si>
  <si>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</si>
  <si>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</si>
  <si>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</si>
  <si>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</si>
  <si>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</si>
  <si>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</si>
  <si>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</si>
  <si>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</si>
  <si>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</si>
  <si>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</si>
  <si>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</si>
  <si>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</si>
  <si>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</si>
  <si>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</si>
  <si>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</si>
  <si>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</si>
  <si>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</si>
  <si>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</si>
  <si>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</si>
  <si>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</si>
  <si>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</si>
  <si>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</si>
  <si>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</si>
  <si>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</si>
  <si>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</si>
  <si>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</si>
  <si>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</si>
  <si>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</si>
  <si>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</si>
  <si>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</si>
  <si>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</si>
  <si>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</si>
  <si>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</si>
  <si>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</si>
  <si>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</si>
  <si>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</si>
  <si>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</si>
  <si>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</si>
  <si>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</si>
  <si>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</si>
  <si>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</si>
  <si>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</si>
  <si>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</si>
  <si>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</si>
  <si>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</si>
  <si>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</si>
  <si>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</si>
  <si>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</si>
  <si>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</si>
  <si>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</si>
  <si>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</si>
  <si>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</si>
  <si>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</si>
  <si>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</si>
  <si>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</si>
  <si>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</si>
  <si>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</si>
  <si>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</si>
  <si>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</si>
  <si>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</si>
  <si>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</si>
  <si>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</si>
  <si>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</si>
  <si>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</si>
  <si>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</si>
  <si>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</si>
  <si>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</si>
  <si>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</si>
  <si>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</si>
  <si>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</si>
  <si>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</si>
  <si>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</si>
  <si>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</si>
  <si>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</si>
  <si>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</si>
  <si>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</si>
  <si>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</si>
  <si>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</si>
  <si>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</si>
  <si>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</si>
  <si>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</si>
  <si>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</si>
  <si>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</si>
  <si>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</si>
  <si>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</si>
  <si>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</si>
  <si>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</si>
  <si>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</si>
  <si>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</si>
  <si>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</si>
  <si>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</si>
  <si>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</si>
  <si>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</si>
  <si>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</si>
  <si>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</si>
  <si>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</si>
  <si>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</si>
  <si>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</si>
  <si>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</si>
  <si>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</si>
  <si>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</si>
  <si>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</si>
  <si>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</si>
  <si>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</si>
  <si>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</si>
  <si>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</si>
  <si>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</si>
  <si>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</si>
  <si>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</si>
  <si>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</si>
  <si>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</si>
  <si>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</si>
  <si>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</si>
  <si>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</si>
  <si>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</si>
  <si>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</si>
  <si>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</si>
  <si>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</si>
  <si>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</si>
  <si>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</si>
  <si>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</si>
  <si>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</si>
  <si>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</si>
  <si>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</si>
  <si>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</si>
  <si>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</si>
  <si>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</si>
  <si>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</si>
  <si>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</si>
  <si>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</si>
  <si>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</si>
  <si>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</si>
  <si>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</si>
  <si>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</si>
  <si>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</si>
  <si>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</si>
  <si>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</si>
  <si>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</si>
  <si>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</si>
  <si>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</si>
  <si>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</si>
  <si>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</si>
  <si>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</si>
  <si>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</si>
  <si>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</si>
  <si>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</si>
  <si>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</si>
  <si>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</si>
  <si>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</si>
  <si>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</si>
  <si>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</si>
  <si>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</si>
  <si>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</si>
  <si>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</si>
  <si>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</si>
  <si>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</si>
  <si>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</si>
  <si>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</si>
  <si>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</si>
  <si>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</si>
  <si>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</si>
  <si>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</si>
  <si>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</si>
  <si>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</si>
  <si>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</si>
  <si>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</si>
  <si>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</si>
  <si>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</si>
  <si>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</si>
  <si>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</si>
  <si>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</si>
  <si>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</si>
  <si>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</si>
  <si>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</si>
  <si>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</si>
  <si>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</si>
  <si>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</si>
  <si>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</si>
  <si>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</si>
  <si>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</si>
  <si>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</si>
  <si>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</si>
  <si>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</si>
  <si>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</si>
  <si>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</si>
  <si>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</si>
  <si>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</si>
  <si>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</si>
  <si>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</si>
  <si>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</si>
  <si>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</si>
  <si>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</si>
  <si>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</si>
  <si>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</si>
  <si>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</si>
  <si>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</si>
  <si>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</si>
  <si>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</si>
  <si>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</si>
  <si>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</si>
  <si>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</si>
  <si>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</si>
  <si>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</si>
  <si>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</si>
  <si>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</si>
  <si>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</si>
  <si>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</si>
  <si>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</si>
  <si>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</si>
  <si>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</si>
  <si>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</si>
  <si>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</si>
  <si>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</si>
  <si>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</si>
  <si>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</si>
  <si>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</si>
  <si>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</si>
  <si>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</si>
  <si>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</si>
  <si>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</si>
  <si>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</si>
  <si>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</si>
  <si>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</si>
  <si>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</si>
  <si>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</si>
  <si>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</si>
  <si>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</si>
  <si>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</si>
  <si>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</si>
  <si>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</si>
  <si>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</si>
  <si>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</si>
  <si>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</si>
  <si>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</si>
  <si>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</si>
  <si>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</si>
  <si>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</si>
  <si>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</si>
  <si>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</si>
  <si>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</si>
  <si>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</si>
  <si>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</si>
  <si>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</si>
  <si>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</si>
  <si>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</si>
  <si>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</si>
  <si>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</si>
  <si>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</si>
  <si>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</si>
  <si>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</si>
  <si>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</si>
  <si>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</si>
  <si>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</si>
  <si>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</si>
  <si>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</si>
  <si>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</si>
  <si>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</si>
  <si>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</si>
  <si>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</si>
  <si>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</si>
  <si>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</si>
  <si>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</si>
  <si>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</si>
  <si>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</si>
  <si>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</si>
  <si>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</si>
  <si>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</si>
  <si>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</si>
  <si>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</si>
  <si>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</si>
  <si>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</si>
  <si>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</si>
  <si>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</si>
  <si>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</si>
  <si>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</si>
  <si>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</si>
  <si>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</si>
  <si>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</si>
  <si>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</si>
  <si>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</si>
  <si>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</si>
  <si>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</si>
  <si>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</si>
  <si>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</si>
  <si>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</si>
  <si>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</si>
  <si>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</si>
  <si>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</si>
  <si>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</si>
  <si>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</si>
  <si>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</si>
  <si>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</si>
  <si>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</si>
  <si>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</si>
  <si>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</si>
  <si>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</si>
  <si>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</si>
  <si>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</si>
  <si>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</si>
  <si>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</si>
  <si>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</si>
  <si>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</si>
  <si>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</si>
  <si>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</si>
  <si>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</si>
  <si>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</si>
  <si>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</si>
  <si>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</si>
  <si>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</si>
  <si>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</si>
  <si>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</si>
  <si>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</si>
  <si>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</si>
  <si>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</si>
  <si>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</si>
  <si>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</si>
  <si>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</si>
  <si>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</si>
  <si>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</si>
  <si>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</si>
  <si>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</si>
  <si>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</si>
  <si>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</si>
  <si>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</si>
  <si>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</si>
  <si>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</si>
  <si>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</si>
  <si>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</si>
  <si>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</si>
  <si>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</si>
  <si>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</si>
  <si>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</si>
  <si>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</si>
  <si>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</si>
  <si>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</si>
  <si>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</si>
  <si>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</si>
  <si>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</si>
  <si>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</si>
  <si>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</si>
  <si>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</si>
  <si>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</si>
  <si>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</si>
  <si>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</si>
  <si>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</si>
  <si>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</si>
  <si>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</si>
  <si>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</si>
  <si>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</si>
  <si>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</si>
  <si>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</si>
  <si>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</si>
  <si>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</si>
  <si>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</si>
  <si>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</si>
  <si>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</si>
  <si>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</si>
  <si>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</si>
  <si>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</si>
  <si>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</si>
  <si>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</si>
  <si>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</si>
  <si>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</si>
  <si>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</si>
  <si>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</si>
  <si>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</si>
  <si>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</si>
  <si>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</si>
  <si>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</si>
  <si>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</si>
  <si>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</si>
  <si>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</si>
  <si>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</si>
  <si>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</si>
  <si>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</si>
  <si>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</si>
  <si>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</si>
  <si>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</si>
  <si>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</si>
  <si>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</si>
  <si>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</si>
  <si>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</si>
  <si>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</si>
  <si>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</si>
  <si>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</si>
  <si>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</si>
  <si>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</si>
  <si>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</si>
  <si>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</si>
  <si>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</si>
  <si>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</si>
  <si>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</si>
  <si>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</si>
  <si>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</si>
  <si>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</si>
  <si>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</si>
  <si>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</si>
  <si>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</si>
  <si>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</si>
  <si>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</si>
  <si>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</si>
  <si>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</si>
  <si>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</si>
  <si>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</si>
  <si>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</si>
  <si>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</si>
  <si>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</si>
  <si>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</si>
  <si>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</si>
  <si>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</si>
  <si>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</si>
  <si>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</si>
  <si>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</si>
  <si>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</si>
  <si>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</si>
  <si>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</si>
  <si>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</si>
  <si>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</si>
  <si>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</si>
  <si>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</si>
  <si>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</si>
  <si>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</si>
  <si>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</si>
  <si>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</si>
  <si>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</si>
  <si>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</si>
  <si>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</si>
  <si>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</si>
  <si>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</si>
  <si>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</si>
  <si>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</si>
  <si>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</si>
  <si>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</si>
  <si>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</si>
  <si>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</si>
  <si>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</si>
  <si>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</si>
  <si>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</si>
  <si>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</si>
  <si>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</si>
  <si>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</si>
  <si>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</si>
  <si>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</si>
  <si>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</si>
  <si>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</si>
  <si>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</si>
  <si>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</si>
  <si>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</si>
  <si>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</si>
  <si>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</si>
  <si>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</si>
  <si>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</si>
  <si>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</si>
  <si>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</si>
  <si>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</si>
  <si>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</si>
  <si>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</si>
  <si>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</si>
  <si>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</si>
  <si>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</si>
  <si>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</si>
  <si>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</si>
  <si>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</si>
  <si>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</si>
  <si>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</si>
  <si>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</si>
  <si>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</si>
  <si>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</si>
  <si>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</si>
  <si>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</si>
  <si>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</si>
  <si>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</si>
  <si>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</si>
  <si>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</si>
  <si>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</si>
  <si>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</si>
  <si>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</si>
  <si>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</si>
  <si>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</si>
  <si>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</si>
  <si>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</si>
  <si>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</si>
  <si>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</si>
  <si>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</si>
  <si>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</si>
  <si>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</si>
  <si>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</si>
  <si>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</si>
  <si>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</si>
  <si>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</si>
  <si>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</si>
  <si>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</si>
  <si>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</si>
  <si>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</si>
  <si>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</si>
  <si>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</si>
  <si>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</si>
  <si>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</si>
  <si>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</si>
  <si>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</si>
  <si>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</si>
  <si>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</si>
  <si>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</si>
  <si>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</si>
  <si>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</si>
  <si>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</si>
  <si>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</si>
  <si>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</si>
  <si>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</si>
  <si>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</si>
  <si>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</si>
  <si>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</si>
  <si>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</si>
  <si>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</si>
  <si>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</si>
  <si>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</si>
  <si>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</si>
  <si>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</si>
  <si>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</si>
  <si>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</si>
  <si>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</si>
  <si>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</si>
  <si>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</si>
  <si>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</si>
  <si>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</si>
  <si>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</si>
  <si>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</si>
  <si>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</si>
  <si>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</si>
  <si>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</si>
  <si>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</si>
  <si>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</si>
  <si>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</si>
  <si>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</si>
  <si>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</si>
  <si>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</si>
  <si>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</si>
  <si>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</si>
  <si>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</si>
  <si>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</si>
  <si>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</si>
  <si>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</si>
  <si>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</si>
  <si>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</si>
  <si>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</si>
  <si>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</si>
  <si>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</si>
  <si>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</si>
  <si>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</si>
  <si>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</si>
  <si>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</si>
  <si>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</si>
  <si>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</si>
  <si>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</si>
  <si>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</si>
  <si>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</si>
  <si>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</si>
  <si>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</si>
  <si>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</si>
  <si>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</si>
  <si>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</si>
  <si>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</si>
  <si>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</si>
  <si>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</si>
  <si>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</si>
  <si>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</si>
  <si>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</si>
  <si>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</si>
  <si>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</si>
  <si>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</si>
  <si>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</si>
  <si>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</si>
  <si>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</si>
  <si>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</si>
  <si>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</si>
  <si>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</si>
  <si>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</si>
  <si>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</si>
  <si>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</si>
  <si>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</si>
  <si>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</si>
  <si>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</si>
  <si>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</si>
  <si>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</si>
  <si>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</si>
  <si>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</si>
  <si>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</si>
  <si>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</si>
  <si>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</si>
  <si>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</si>
  <si>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</si>
  <si>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</si>
  <si>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</si>
  <si>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</si>
  <si>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</si>
  <si>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</si>
  <si>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</si>
  <si>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</si>
  <si>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</si>
  <si>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</si>
  <si>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</si>
  <si>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</si>
  <si>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</si>
  <si>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</si>
  <si>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</si>
  <si>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</si>
  <si>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</si>
  <si>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</si>
  <si>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</si>
  <si>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</si>
  <si>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</si>
  <si>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</si>
  <si>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</si>
  <si>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</si>
  <si>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</si>
  <si>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</si>
  <si>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</si>
  <si>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</si>
  <si>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</si>
  <si>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</si>
  <si>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</si>
  <si>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</si>
  <si>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</si>
  <si>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</si>
  <si>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</si>
  <si>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</si>
  <si>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</si>
  <si>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</si>
  <si>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</si>
  <si>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</si>
  <si>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</si>
  <si>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</si>
  <si>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</si>
  <si>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</si>
  <si>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</si>
  <si>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</si>
  <si>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</si>
  <si>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</si>
  <si>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</si>
  <si>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</si>
  <si>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</si>
  <si>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</si>
  <si>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</si>
  <si>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</si>
  <si>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</si>
  <si>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</si>
  <si>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</si>
  <si>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</si>
  <si>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</si>
  <si>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</si>
  <si>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</si>
  <si>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</si>
  <si>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</si>
  <si>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</si>
  <si>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</si>
  <si>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</si>
  <si>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</si>
  <si>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</si>
  <si>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</si>
  <si>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</si>
  <si>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</si>
  <si>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</si>
  <si>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</si>
  <si>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</si>
  <si>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</si>
  <si>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</si>
  <si>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</si>
  <si>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</si>
  <si>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</si>
  <si>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</si>
  <si>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</si>
  <si>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</si>
  <si>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</si>
  <si>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</si>
  <si>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</si>
  <si>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</si>
  <si>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</si>
  <si>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</si>
  <si>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</si>
  <si>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</si>
  <si>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</si>
  <si>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</si>
  <si>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</si>
  <si>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</si>
  <si>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</si>
  <si>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</si>
  <si>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</si>
  <si>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</si>
  <si>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</si>
  <si>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</si>
  <si>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</si>
  <si>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Successful</t>
  </si>
  <si>
    <t>Percent Failed</t>
  </si>
  <si>
    <t>Percent Canceled</t>
  </si>
  <si>
    <t>&lt; 1000</t>
  </si>
  <si>
    <t>1000 to 4999</t>
  </si>
  <si>
    <t>5000 to 9999</t>
  </si>
  <si>
    <t>10000 to 14999</t>
  </si>
  <si>
    <t>15000 to 19999</t>
  </si>
  <si>
    <t>&gt;= 50000</t>
  </si>
  <si>
    <t xml:space="preserve">20000 to 24999 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</si>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</sst>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font>
        <color auto="1"/>
      </font>
      <fill>
        <patternFill>
          <bgColor theme="4" tint="0.79998168889431442"/>
        </patternFill>
      </fill>
    </dxf>
    <dxf>
      <fill>
        <patternFill>
          <bgColor rgb="FFFFFF0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[StarterBookBack_Up.xlsx]Category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CB-494B-AFE2-41A01DBC368E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CB-494B-AFE2-41A01DBC368E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CB-494B-AFE2-41A01DBC368E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CB-494B-AFE2-41A01DBC3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0446944"/>
        <c:axId val="598734064"/>
      </c:barChart>
      <c:catAx>
        <c:axId val="44044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34064"/>
        <c:crosses val="autoZero"/>
        <c:auto val="1"/>
        <c:lblAlgn val="ctr"/>
        <c:lblOffset val="100"/>
        <c:noMultiLvlLbl val="0"/>
      </c:catAx>
      <c:valAx>
        <c:axId val="59873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44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'Goal Outcome'!$F$2:$F$13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6-47B1-9775-163D7B5289C1}"/>
            </c:ext>
          </c:extLst>
        </c:ser>
        <c:ser>
          <c:idx val="1"/>
          <c:order val="1"/>
          <c:tx>
            <c:strRef>
              <c:f>'Goal Outcome'!$G$1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'Goal Outcome'!$G$2:$G$13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36-47B1-9775-163D7B5289C1}"/>
            </c:ext>
          </c:extLst>
        </c:ser>
        <c:ser>
          <c:idx val="2"/>
          <c:order val="2"/>
          <c:tx>
            <c:strRef>
              <c:f>'Goal Outcome'!$H$1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 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'Goal Outcome'!$H$2:$H$13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36-47B1-9775-163D7B528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0985480"/>
        <c:axId val="593166928"/>
      </c:lineChart>
      <c:catAx>
        <c:axId val="740985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166928"/>
        <c:crosses val="autoZero"/>
        <c:auto val="1"/>
        <c:lblAlgn val="ctr"/>
        <c:lblOffset val="100"/>
        <c:noMultiLvlLbl val="0"/>
      </c:catAx>
      <c:valAx>
        <c:axId val="5931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98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[StarterBookBack_Up.xlsx]Sub-Category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79-420F-A6B6-25502FCD3AC5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79-420F-A6B6-25502FCD3AC5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79-420F-A6B6-25502FCD3AC5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79-420F-A6B6-25502FCD3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0568464"/>
        <c:axId val="600565840"/>
      </c:barChart>
      <c:catAx>
        <c:axId val="60056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65840"/>
        <c:crosses val="autoZero"/>
        <c:auto val="1"/>
        <c:lblAlgn val="ctr"/>
        <c:lblOffset val="100"/>
        <c:noMultiLvlLbl val="0"/>
      </c:catAx>
      <c:valAx>
        <c:axId val="60056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6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[StarterBookBack_Up.xlsx]LaunchDateOutcomes!PivotTable3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D-4E8D-B697-15DFCBD37FBE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D-4E8D-B697-15DFCBD37FBE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D-4E8D-B697-15DFCBD37FBE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3D-4E8D-B697-15DFCBD37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034416"/>
        <c:axId val="586036384"/>
      </c:lineChart>
      <c:catAx>
        <c:axId val="58603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036384"/>
        <c:crosses val="autoZero"/>
        <c:auto val="1"/>
        <c:lblAlgn val="ctr"/>
        <c:lblOffset val="100"/>
        <c:noMultiLvlLbl val="0"/>
      </c:catAx>
      <c:valAx>
        <c:axId val="5860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03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2</xdr:row>
      <xdr:rowOff>66675</xdr:rowOff>
    </xdr:from>
    <xdr:to>
      <xdr:col>13</xdr:col>
      <xdr:colOff>600075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53520E-07C2-40FD-B92F-1F60AF124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34925</xdr:colOff>
      <xdr:row>12</xdr:row>
      <xdr:rowOff>142875</xdr:rowOff>
    </xdr:from>
    <xdr:to>
      <xdr:col>9</xdr:col>
      <xdr:colOff>41275</xdr:colOff>
      <xdr:row>27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1E59AD-D75E-430E-A9C7-37D1F3631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187325</xdr:colOff>
      <xdr:row>2</xdr:row>
      <xdr:rowOff>174625</xdr:rowOff>
    </xdr:from>
    <xdr:to>
      <xdr:col>13</xdr:col>
      <xdr:colOff>492125</xdr:colOff>
      <xdr:row>17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2213C-37A8-49F1-9B7B-30F4E969CB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3</xdr:row>
      <xdr:rowOff>85725</xdr:rowOff>
    </xdr:from>
    <xdr:to>
      <xdr:col>13</xdr:col>
      <xdr:colOff>466725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DAEBEC-BA72-4C9E-9C13-EE84F498B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wasi yeboah-afihene" refreshedDate="43333.433217245372" createdVersion="6" refreshedVersion="6" minRefreshableVersion="3" recordCount="4114" xr:uid="{76C73CFC-2CE0-4670-AF4E-88C2089997B2}">
  <cacheSource type="worksheet">
    <worksheetSource ref="A1:R4115" sheet="Formated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wasi yeboah-afihene" refreshedDate="43333.464362384257" createdVersion="6" refreshedVersion="6" minRefreshableVersion="3" recordCount="4114" xr:uid="{FF4186C6-C0D2-42B7-B45C-8EC394A1EE90}">
  <cacheSource type="worksheet">
    <worksheetSource ref="A1:T4115" sheet="Formated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B6B6A-2E60-48C8-8C86-3286EE28FC46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1A871B-43D7-43A4-B076-B2C7C6BEB12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A77AB-F6E5-43CF-83D0-C1A927EF3819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topLeftCell="C1" zoomScale="80" zoomScaleNormal="80" workbookViewId="0">
      <selection activeCell="F2" sqref="F2:F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</cols>
  <sheetData>
    <row r="1" spans="1:14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autoFilter ref="A1:N1" xr:uid="{96C0D3FB-C7C6-45C0-AAED-68A6D58992E0}"/>
  <conditionalFormatting sqref="F2">
    <cfRule type="containsText" dxfId="0" priority="1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87EBE-5192-4EFC-8C33-0AB1EC9E2C9D}">
  <sheetPr codeName="Sheet3"/>
  <dimension ref="A1:F14"/>
  <sheetViews>
    <sheetView workbookViewId="0">
      <selection activeCell="A3" sqref="A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8323</v>
      </c>
    </row>
    <row r="3" spans="1:6" x14ac:dyDescent="0.35">
      <c r="A3" s="8" t="s">
        <v>8321</v>
      </c>
      <c r="B3" s="8" t="s">
        <v>8322</v>
      </c>
    </row>
    <row r="4" spans="1:6" x14ac:dyDescent="0.3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3F24C-8856-4EDD-B110-90581000FA85}">
  <sheetPr codeName="Sheet6"/>
  <dimension ref="A1:H13"/>
  <sheetViews>
    <sheetView workbookViewId="0">
      <selection activeCell="F1" activeCellId="1" sqref="A1:A13 F1:H13"/>
    </sheetView>
  </sheetViews>
  <sheetFormatPr defaultRowHeight="14.5" x14ac:dyDescent="0.35"/>
  <cols>
    <col min="1" max="1" width="12.9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6.26953125" bestFit="1" customWidth="1"/>
    <col min="7" max="7" width="12.6328125" bestFit="1" customWidth="1"/>
    <col min="8" max="8" width="15.36328125" bestFit="1" customWidth="1"/>
  </cols>
  <sheetData>
    <row r="1" spans="1:8" x14ac:dyDescent="0.35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35">
      <c r="A2" t="s">
        <v>8388</v>
      </c>
      <c r="B2">
        <f>COUNTIFS('Formated Table'!D2:D4115,"&lt;1000",'Formated Table'!F2:F4115,"Successful")</f>
        <v>322</v>
      </c>
      <c r="C2">
        <f>COUNTIFS('Formated Table'!D2:D4115,"&lt;1000",'Formated Table'!F2:F4115,"Failed")</f>
        <v>113</v>
      </c>
      <c r="D2">
        <f>COUNTIFS('Formated Table'!D2:D4115,"&lt;1000",'Formated Table'!F2:F4115,"Canceled")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8389</v>
      </c>
      <c r="B3">
        <f>COUNTIFS('Formated Table'!D2:D4115,"&gt;=1000",'Formated Table'!D2:D4115,"&lt;=4999",'Formated Table'!F2:F4115,"Successful")</f>
        <v>932</v>
      </c>
      <c r="C3">
        <f>COUNTIFS('Formated Table'!D2:D4115,"&gt;=1000",'Formated Table'!D2:D4115,"&lt;=4999",'Formated Table'!F2:F4115,"Failed")</f>
        <v>420</v>
      </c>
      <c r="D3">
        <f>COUNTIFS('Formated Table'!D2:D4115,"&gt;=1000",'Formated Table'!D2:D4115,"&lt;=4999",'Formated Table'!F2:F4115,"Canceled")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8390</v>
      </c>
      <c r="B4">
        <f>COUNTIFS('Formated Table'!D2:D4115,"&gt;=5000",'Formated Table'!D2:D4115,"&lt;=9999",'Formated Table'!F2:F4115,"Successful")</f>
        <v>381</v>
      </c>
      <c r="C4">
        <f>COUNTIFS('Formated Table'!D2:D4115,"&gt;=5000",'Formated Table'!D2:D4115,"&lt;=9999",'Formated Table'!F2:F4115,"Failed")</f>
        <v>283</v>
      </c>
      <c r="D4">
        <f>COUNTIFS('Formated Table'!D2:D4115,"&gt;=5000",'Formated Table'!D2:D4115,"&lt;=9999",'Formated Table'!F2:F4115,"Canceled")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8391</v>
      </c>
      <c r="B5">
        <f>COUNTIFS('Formated Table'!D2:D4115,"&gt;=10000",'Formated Table'!D2:D4115,"&lt;=14999",'Formated Table'!F2:F4115,"Successful")</f>
        <v>168</v>
      </c>
      <c r="C5">
        <f>COUNTIFS('Formated Table'!D2:D4115,"&gt;=10000",'Formated Table'!D2:D4115,"&lt;=14999",'Formated Table'!F2:F4115,"Failed")</f>
        <v>144</v>
      </c>
      <c r="D5">
        <f>COUNTIFS('Formated Table'!D2:D4115,"&gt;=10000",'Formated Table'!D2:D4115,"&lt;=14999",'Formated Table'!F2:F4115,"Canceled")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8392</v>
      </c>
      <c r="B6">
        <f>COUNTIFS('Formated Table'!D2:D4115,"&gt;=15000",'Formated Table'!D2:D4115,"&lt;=19999",'Formated Table'!F2:F4115,"Successful")</f>
        <v>94</v>
      </c>
      <c r="C6">
        <f>COUNTIFS('Formated Table'!D2:D4115,"&gt;=15000",'Formated Table'!D2:D4115,"&lt;=19999",'Formated Table'!F2:F4115,"Failed")</f>
        <v>90</v>
      </c>
      <c r="D6">
        <f>COUNTIFS('Formated Table'!D2:D4115,"&gt;=15000",'Formated Table'!D2:D4115,"&lt;=19999",'Formated Table'!F2:F4115,"Canceled")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8394</v>
      </c>
      <c r="B7">
        <f>COUNTIFS('Formated Table'!D2:D4115,"&gt;=20000",'Formated Table'!D2:D4115,"&lt;=24999",'Formated Table'!F2:F4115,"Successful")</f>
        <v>62</v>
      </c>
      <c r="C7">
        <f>COUNTIFS('Formated Table'!D2:D4115,"&gt;=20000",'Formated Table'!D2:D4115,"&lt;=24999",'Formated Table'!F2:F4115,"Failed")</f>
        <v>72</v>
      </c>
      <c r="D7">
        <f>COUNTIFS('Formated Table'!D2:D4115,"&gt;=20000",'Formated Table'!D2:D4115,"&lt;=24999",'Formated Table'!F2:F4115,"Canceled")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8395</v>
      </c>
      <c r="B8">
        <f>COUNTIFS('Formated Table'!D2:D4115,"&gt;=25000",'Formated Table'!D2:D4115,"&lt;=29999",'Formated Table'!F2:F4115,"Successful")</f>
        <v>55</v>
      </c>
      <c r="C8">
        <f>COUNTIFS('Formated Table'!D2:D4115,"&gt;=25000",'Formated Table'!D2:D4115,"&lt;=29999",'Formated Table'!F2:F4115,"Failed")</f>
        <v>64</v>
      </c>
      <c r="D8">
        <f>COUNTIFS('Formated Table'!D2:D4115,"&gt;=25000",'Formated Table'!D2:D4115,"&lt;=29999",'Formated Table'!F2:F4115,"Canceled")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8396</v>
      </c>
      <c r="B9">
        <f>COUNTIFS('Formated Table'!D2:D4115,"&gt;=30000",'Formated Table'!D2:D4115,"&lt;=34999",'Formated Table'!F2:F4115,"Successful")</f>
        <v>32</v>
      </c>
      <c r="C9">
        <f>COUNTIFS('Formated Table'!D2:D4115,"&gt;=30000",'Formated Table'!D2:D4115,"&lt;=34999",'Formated Table'!F2:F4115,"Failed")</f>
        <v>37</v>
      </c>
      <c r="D9">
        <f>COUNTIFS('Formated Table'!D2:D4115,"&gt;=30000",'Formated Table'!D2:D4115,"&lt;=34999",'Formated Table'!F2:F4115,"Canceled")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8397</v>
      </c>
      <c r="B10">
        <f>COUNTIFS('Formated Table'!D2:D4115,"&gt;=35000",'Formated Table'!D2:D4115,"&lt;=39999",'Formated Table'!F2:F4115,"Successful")</f>
        <v>26</v>
      </c>
      <c r="C10">
        <f>COUNTIFS('Formated Table'!D2:D4115,"&gt;=35000",'Formated Table'!D2:D4115,"&lt;=39999",'Formated Table'!F2:F4115,"Failed")</f>
        <v>22</v>
      </c>
      <c r="D10">
        <f>COUNTIFS('Formated Table'!D2:D4115,"&gt;=35000",'Formated Table'!D2:D4115,"&lt;=39999",'Formated Table'!F2:F4115,"Canceled")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8398</v>
      </c>
      <c r="B11">
        <f>COUNTIFS('Formated Table'!D2:D4115,"&gt;=40000",'Formated Table'!D2:D4115,"&lt;=44999",'Formated Table'!F2:F4115,"Successful")</f>
        <v>21</v>
      </c>
      <c r="C11">
        <f>COUNTIFS('Formated Table'!D2:D4115,"&gt;=40000",'Formated Table'!D2:D4115,"&lt;=44999",'Formated Table'!F2:F4115,"Failed")</f>
        <v>16</v>
      </c>
      <c r="D11">
        <f>COUNTIFS('Formated Table'!D2:D4115,"&gt;=40000",'Formated Table'!D2:D4115,"&lt;=44999",'Formated Table'!F2:F4115,"Canceled")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8399</v>
      </c>
      <c r="B12">
        <f>COUNTIFS('Formated Table'!D2:D4115,"&gt;=45000",'Formated Table'!D2:D4115,"&lt;=49999",'Formated Table'!F2:F4115,"Successful")</f>
        <v>6</v>
      </c>
      <c r="C12">
        <f>COUNTIFS('Formated Table'!D2:D4115,"&gt;=45000",'Formated Table'!D2:D4115,"&lt;=49999",'Formated Table'!F2:F4115,"Failed")</f>
        <v>11</v>
      </c>
      <c r="D12">
        <f>COUNTIFS('Formated Table'!D2:D4115,"&gt;=45000",'Formated Table'!D2:D4115,"&lt;=49999",'Formated Table'!F2:F4115,"Canceled")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8393</v>
      </c>
      <c r="B13">
        <f>COUNTIFS('Formated Table'!D2:D4115,"&gt;=50000",'Formated Table'!F2:F4115,"Successful")</f>
        <v>86</v>
      </c>
      <c r="C13">
        <f>COUNTIFS('Formated Table'!D2:D4115,"&gt;=50000",'Formated Table'!F2:F4115,"Failed")</f>
        <v>258</v>
      </c>
      <c r="D13">
        <f>COUNTIFS('Formated Table'!D2:D4115,"&gt;=50000",'Formated Table'!F2:F4115,"Canceled")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BFAD6-E8A7-43A9-8EF8-874183CF971B}">
  <sheetPr codeName="Sheet4"/>
  <dimension ref="A1:F47"/>
  <sheetViews>
    <sheetView workbookViewId="0">
      <selection activeCell="K20" sqref="K2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8323</v>
      </c>
    </row>
    <row r="2" spans="1:6" x14ac:dyDescent="0.35">
      <c r="A2" s="8" t="s">
        <v>8308</v>
      </c>
      <c r="B2" t="s">
        <v>8323</v>
      </c>
    </row>
    <row r="4" spans="1:6" x14ac:dyDescent="0.35">
      <c r="A4" s="8" t="s">
        <v>8321</v>
      </c>
      <c r="B4" s="8" t="s">
        <v>8322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8320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A4CBC-0F59-47FA-AE74-84711117D813}">
  <sheetPr codeName="Sheet5"/>
  <dimension ref="A1:F18"/>
  <sheetViews>
    <sheetView workbookViewId="0">
      <selection activeCell="A18" sqref="A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8308</v>
      </c>
      <c r="B1" t="s">
        <v>8323</v>
      </c>
    </row>
    <row r="2" spans="1:6" x14ac:dyDescent="0.35">
      <c r="A2" s="8" t="s">
        <v>8379</v>
      </c>
      <c r="B2" t="s">
        <v>8323</v>
      </c>
    </row>
    <row r="4" spans="1:6" x14ac:dyDescent="0.35">
      <c r="A4" s="8" t="s">
        <v>8321</v>
      </c>
      <c r="B4" s="8" t="s">
        <v>8322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3" t="s">
        <v>8373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35">
      <c r="A7" s="13" t="s">
        <v>8374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35">
      <c r="A8" s="13" t="s">
        <v>8375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5">
      <c r="A9" s="13" t="s">
        <v>8376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5">
      <c r="A10" s="13" t="s">
        <v>8367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35">
      <c r="A11" s="13" t="s">
        <v>8377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5">
      <c r="A12" s="13" t="s">
        <v>8368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5">
      <c r="A13" s="13" t="s">
        <v>8369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5">
      <c r="A14" s="13" t="s">
        <v>8370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5">
      <c r="A15" s="13" t="s">
        <v>8371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5">
      <c r="A16" s="13" t="s">
        <v>8372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35">
      <c r="A17" s="13" t="s">
        <v>8378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5">
      <c r="A18" s="13" t="s">
        <v>8320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903B4-BAC1-490A-8FA3-3AD7EA02E821}">
  <sheetPr codeName="Sheet2"/>
  <dimension ref="A1:T4115"/>
  <sheetViews>
    <sheetView tabSelected="1" topLeftCell="A295" zoomScale="90" zoomScaleNormal="90" workbookViewId="0">
      <selection activeCell="F2" sqref="F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36328125" bestFit="1" customWidth="1"/>
    <col min="16" max="16" width="16.26953125" bestFit="1" customWidth="1"/>
    <col min="17" max="17" width="13.453125" bestFit="1" customWidth="1"/>
    <col min="18" max="18" width="17.1796875" bestFit="1" customWidth="1"/>
    <col min="19" max="19" width="22.453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(J2/86400)+25569+(-5/24)</f>
        <v>42176.798738425925</v>
      </c>
      <c r="T2" s="12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(J3/86400)+25569+(-5/24)</f>
        <v>42766.392164351848</v>
      </c>
      <c r="T3" s="12">
        <f t="shared" ref="T3:T66" si="5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42515.838738425919</v>
      </c>
      <c r="T9" s="12">
        <f t="shared" si="5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41869.333981481475</v>
      </c>
      <c r="T20" s="12">
        <f t="shared" si="5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42200.549907407403</v>
      </c>
      <c r="T22" s="12">
        <f t="shared" si="5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41374.84888888889</v>
      </c>
      <c r="T40" s="12">
        <f t="shared" si="5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41873.890474537031</v>
      </c>
      <c r="T46" s="12">
        <f t="shared" si="5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42323.756643518514</v>
      </c>
      <c r="T48" s="12">
        <f t="shared" si="5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</v>
      </c>
      <c r="T53" s="12">
        <f t="shared" si="5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42149.340555555558</v>
      </c>
      <c r="T58" s="12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42230.027499999997</v>
      </c>
      <c r="T61" s="12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41701.693483796298</v>
      </c>
      <c r="T62" s="12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41409.605983796289</v>
      </c>
      <c r="T63" s="12">
        <f t="shared" si="5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(J67/86400)+25569+(-5/24)</f>
        <v>41835.612893518519</v>
      </c>
      <c r="T67" s="12">
        <f t="shared" ref="T67:T130" si="11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41207.801863425928</v>
      </c>
      <c r="T74" s="12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40996.936539351846</v>
      </c>
      <c r="T79" s="12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41099.950543981475</v>
      </c>
      <c r="T83" s="12">
        <f t="shared" si="11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40322.331053240741</v>
      </c>
      <c r="T89" s="12">
        <f t="shared" si="11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41402.543888888882</v>
      </c>
      <c r="T91" s="12">
        <f t="shared" si="11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41214.586504629631</v>
      </c>
      <c r="T100" s="12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40987.568298611106</v>
      </c>
      <c r="T108" s="12">
        <f t="shared" si="11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41717.834699074076</v>
      </c>
      <c r="T114" s="12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40918.530601851853</v>
      </c>
      <c r="T117" s="12">
        <f t="shared" si="11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(J131/86400)+25569+(-5/24)</f>
        <v>41882.728969907403</v>
      </c>
      <c r="T131" s="12">
        <f t="shared" ref="T131:T194" si="17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41778.707083333335</v>
      </c>
      <c r="T132" s="12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42558.855810185181</v>
      </c>
      <c r="T145" s="12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41874.869212962956</v>
      </c>
      <c r="T154" s="12">
        <f t="shared" si="17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</v>
      </c>
      <c r="T162" s="12">
        <f t="shared" si="17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(J195/86400)+25569+(-5/24)</f>
        <v>41911.726458333331</v>
      </c>
      <c r="T195" s="12">
        <f t="shared" ref="T195:T258" si="23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41866.875034722216</v>
      </c>
      <c r="T202" s="12">
        <f t="shared" si="23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42235.951585648145</v>
      </c>
      <c r="T213" s="12">
        <f t="shared" si="23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42129.568877314814</v>
      </c>
      <c r="T232" s="12">
        <f t="shared" si="23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</v>
      </c>
      <c r="T233" s="12">
        <f t="shared" si="23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42320.876145833332</v>
      </c>
      <c r="T238" s="12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42713.754166666666</v>
      </c>
      <c r="T240" s="12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40266.454374999994</v>
      </c>
      <c r="T254" s="12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42263.744328703702</v>
      </c>
      <c r="T256" s="12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(J259/86400)+25569+(-5/24)</f>
        <v>42479.418541666666</v>
      </c>
      <c r="T259" s="12">
        <f t="shared" ref="T259:T322" si="2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40267.03738425926</v>
      </c>
      <c r="T267" s="12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40637.658217592594</v>
      </c>
      <c r="T272" s="12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41611.891909722217</v>
      </c>
      <c r="T273" s="12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40966.873541666668</v>
      </c>
      <c r="T278" s="12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41744.382349537038</v>
      </c>
      <c r="T282" s="12">
        <f t="shared" si="2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41313.607916666668</v>
      </c>
      <c r="T288" s="12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42089.519687499997</v>
      </c>
      <c r="T299" s="12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41031.862800925919</v>
      </c>
      <c r="T305" s="12">
        <f t="shared" si="2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41282.736122685186</v>
      </c>
      <c r="T309" s="12">
        <f t="shared" si="2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(J323/86400)+25569+(-5/24)</f>
        <v>42647.238263888888</v>
      </c>
      <c r="T323" s="12">
        <f t="shared" ref="T323:T386" si="35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42261.291909722218</v>
      </c>
      <c r="T348" s="12">
        <f t="shared" si="35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41934.86215277778</v>
      </c>
      <c r="T361" s="12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41019.584699074076</v>
      </c>
      <c r="T368" s="12">
        <f t="shared" si="35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(J387/86400)+25569+(-5/24)</f>
        <v>41934.376168981478</v>
      </c>
      <c r="T387" s="12">
        <f t="shared" ref="T387:T450" si="41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</v>
      </c>
      <c r="T390" s="12">
        <f t="shared" si="41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41673.854745370372</v>
      </c>
      <c r="T391" s="12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40864.833923611106</v>
      </c>
      <c r="T393" s="12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41082.356550925928</v>
      </c>
      <c r="T398" s="12">
        <f t="shared" si="41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41646.419699074067</v>
      </c>
      <c r="T406" s="12">
        <f t="shared" si="41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42113.773113425923</v>
      </c>
      <c r="T412" s="12">
        <f t="shared" si="41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41360.762268518512</v>
      </c>
      <c r="T419" s="12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41863.052048611113</v>
      </c>
      <c r="T424" s="12">
        <f t="shared" si="41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42285.700694444444</v>
      </c>
      <c r="T429" s="12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42526.662997685184</v>
      </c>
      <c r="T433" s="12">
        <f t="shared" si="41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42228.421550925923</v>
      </c>
      <c r="T435" s="12">
        <f t="shared" si="41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41919.553449074076</v>
      </c>
      <c r="T441" s="12">
        <f t="shared" si="41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(J451/86400)+25569+(-5/24)</f>
        <v>41534.359780092593</v>
      </c>
      <c r="T451" s="12">
        <f t="shared" ref="T451:T514" si="47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42107.49554398148</v>
      </c>
      <c r="T454" s="12">
        <f t="shared" si="47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40970.794236111113</v>
      </c>
      <c r="T457" s="12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41547.486122685186</v>
      </c>
      <c r="T458" s="12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40704.918298611105</v>
      </c>
      <c r="T464" s="12">
        <f t="shared" si="47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42488.640451388885</v>
      </c>
      <c r="T466" s="12">
        <f t="shared" si="47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41040.959293981483</v>
      </c>
      <c r="T470" s="12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41465.29184027778</v>
      </c>
      <c r="T482" s="12">
        <f t="shared" si="47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42447.688541666663</v>
      </c>
      <c r="T484" s="12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41381.297442129631</v>
      </c>
      <c r="T487" s="12">
        <f t="shared" si="47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41113.760243055549</v>
      </c>
      <c r="T492" s="12">
        <f t="shared" si="47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42366.774293981478</v>
      </c>
      <c r="T493" s="12">
        <f t="shared" si="47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42114.517800925925</v>
      </c>
      <c r="T495" s="12">
        <f t="shared" si="47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40247.677673611106</v>
      </c>
      <c r="T502" s="12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(J515/86400)+25569+(-5/24)</f>
        <v>42552.445659722223</v>
      </c>
      <c r="T515" s="12">
        <f t="shared" ref="T515:T578" si="53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41218.183113425919</v>
      </c>
      <c r="T521" s="12">
        <f t="shared" si="53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42711.336863425924</v>
      </c>
      <c r="T537" s="12">
        <f t="shared" si="53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42179.136655092589</v>
      </c>
      <c r="T538" s="12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42692.180729166663</v>
      </c>
      <c r="T564" s="12">
        <f t="shared" si="53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42165.576956018514</v>
      </c>
      <c r="T567" s="12">
        <f t="shared" si="53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42388.589918981474</v>
      </c>
      <c r="T572" s="12">
        <f t="shared" si="53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42282.507962962962</v>
      </c>
      <c r="T574" s="12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(J579/86400)+25569+(-5/24)</f>
        <v>42450.380810185183</v>
      </c>
      <c r="T579" s="12">
        <f t="shared" ref="T579:T642" si="5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42631.561180555553</v>
      </c>
      <c r="T590" s="12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42082.861550925925</v>
      </c>
      <c r="T597" s="12">
        <f t="shared" si="5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42194.149398148147</v>
      </c>
      <c r="T607" s="12">
        <f t="shared" si="5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42584.823449074072</v>
      </c>
      <c r="T614" s="12">
        <f t="shared" si="5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42761.167905092589</v>
      </c>
      <c r="T618" s="12">
        <f t="shared" si="5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42507.090995370367</v>
      </c>
      <c r="T635" s="12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42683.211979166663</v>
      </c>
      <c r="T642" s="12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(J643/86400)+25569+(-5/24)</f>
        <v>42199.361666666664</v>
      </c>
      <c r="T643" s="12">
        <f t="shared" ref="T643:T706" si="65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41838.623819444438</v>
      </c>
      <c r="T668" s="12">
        <f t="shared" si="65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42012.559965277775</v>
      </c>
      <c r="T678" s="12">
        <f t="shared" si="65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41866.722743055558</v>
      </c>
      <c r="T700" s="12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(J707/86400)+25569+(-5/24)</f>
        <v>42726.283310185179</v>
      </c>
      <c r="T707" s="12">
        <f t="shared" ref="T707:T770" si="71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42384.472592592589</v>
      </c>
      <c r="T714" s="12">
        <f t="shared" si="71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41857.645856481475</v>
      </c>
      <c r="T719" s="12">
        <f t="shared" si="71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42184.608206018514</v>
      </c>
      <c r="T725" s="12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41246.811909722222</v>
      </c>
      <c r="T729" s="12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41943.39576388889</v>
      </c>
      <c r="T740" s="12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41471.238518518519</v>
      </c>
      <c r="T765" s="12">
        <f t="shared" si="71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(J771/86400)+25569+(-5/24)</f>
        <v>41604.788124999999</v>
      </c>
      <c r="T771" s="12">
        <f t="shared" ref="T771:T834" si="77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41289.791307870364</v>
      </c>
      <c r="T772" s="12">
        <f t="shared" si="77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42100.527604166666</v>
      </c>
      <c r="T775" s="12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41402.792523148142</v>
      </c>
      <c r="T783" s="12">
        <f t="shared" si="77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41303.38559027778</v>
      </c>
      <c r="T787" s="12">
        <f t="shared" si="77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41276.977777777771</v>
      </c>
      <c r="T791" s="12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41555.665312499994</v>
      </c>
      <c r="T794" s="12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41122.813935185179</v>
      </c>
      <c r="T804" s="12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40729.897291666661</v>
      </c>
      <c r="T806" s="12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41072.842384259253</v>
      </c>
      <c r="T830" s="12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(J835/86400)+25569+(-5/24)</f>
        <v>41718.669849537036</v>
      </c>
      <c r="T835" s="12">
        <f t="shared" ref="T835:T898" si="83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41923.630358796298</v>
      </c>
      <c r="T843" s="12">
        <f t="shared" si="83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41526.384062499994</v>
      </c>
      <c r="T844" s="12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</v>
      </c>
      <c r="T849" s="12">
        <f t="shared" si="83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42544.916863425919</v>
      </c>
      <c r="T857" s="12">
        <f t="shared" si="83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41230.564780092587</v>
      </c>
      <c r="T867" s="12">
        <f t="shared" si="83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41342.637233796289</v>
      </c>
      <c r="T871" s="12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41183.958796296291</v>
      </c>
      <c r="T875" s="12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41597.580555555549</v>
      </c>
      <c r="T879" s="12">
        <f t="shared" si="83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40981.594282407408</v>
      </c>
      <c r="T886" s="12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42496.773263888885</v>
      </c>
      <c r="T896" s="12">
        <f t="shared" si="83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</v>
      </c>
      <c r="T898" s="12">
        <f t="shared" si="83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(J899/86400)+25569+(-5/24)</f>
        <v>41211.480416666665</v>
      </c>
      <c r="T899" s="12">
        <f t="shared" ref="T899:T962" si="8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41116.554942129624</v>
      </c>
      <c r="T916" s="12">
        <f t="shared" si="8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41562.463217592587</v>
      </c>
      <c r="T922" s="12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40846.962685185186</v>
      </c>
      <c r="T923" s="12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41288.734594907401</v>
      </c>
      <c r="T926" s="12">
        <f t="shared" si="8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41710.960752314808</v>
      </c>
      <c r="T935" s="12">
        <f t="shared" si="8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42382.634953703702</v>
      </c>
      <c r="T944" s="12">
        <f t="shared" si="8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</v>
      </c>
      <c r="T947" s="12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42480.445277777777</v>
      </c>
      <c r="T953" s="12">
        <f t="shared" si="8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(J963/86400)+25569+(-5/24)</f>
        <v>42740.485358796293</v>
      </c>
      <c r="T963" s="12">
        <f t="shared" ref="T963:T1026" si="95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42506.208657407406</v>
      </c>
      <c r="T981" s="12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42574.459317129622</v>
      </c>
      <c r="T985" s="12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42748.851388888885</v>
      </c>
      <c r="T1002" s="12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42276.41646990741</v>
      </c>
      <c r="T1007" s="12">
        <f t="shared" si="95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42111.438391203701</v>
      </c>
      <c r="T1024" s="12">
        <f t="shared" si="95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(J1027/86400)+25569+(-5/24)</f>
        <v>42049.625428240739</v>
      </c>
      <c r="T1027" s="12">
        <f t="shared" ref="T1027:T1090" si="101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</v>
      </c>
      <c r="T1035" s="12">
        <f t="shared" si="101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41830.851759259254</v>
      </c>
      <c r="T1043" s="12">
        <f t="shared" si="101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41844.666087962956</v>
      </c>
      <c r="T1047" s="12">
        <f t="shared" si="101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41918.610127314816</v>
      </c>
      <c r="T1049" s="12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42678.662997685184</v>
      </c>
      <c r="T1059" s="12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41445.754421296289</v>
      </c>
      <c r="T1068" s="12">
        <f t="shared" si="101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42440.162777777776</v>
      </c>
      <c r="T1070" s="12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42479.358055555553</v>
      </c>
      <c r="T1081" s="12">
        <f t="shared" si="101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41101.697777777772</v>
      </c>
      <c r="T1084" s="12">
        <f t="shared" si="101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41775.505636574067</v>
      </c>
      <c r="T1089" s="12">
        <f t="shared" si="101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(J1091/86400)+25569+(-5/24)</f>
        <v>42150.981192129628</v>
      </c>
      <c r="T1091" s="12">
        <f t="shared" ref="T1091:T1154" si="107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40795.505011574074</v>
      </c>
      <c r="T1096" s="12">
        <f t="shared" si="107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42346.995254629626</v>
      </c>
      <c r="T1113" s="12">
        <f t="shared" si="107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41009.638981481483</v>
      </c>
      <c r="T1118" s="12">
        <f t="shared" si="107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42535.119143518517</v>
      </c>
      <c r="T1128" s="12">
        <f t="shared" si="107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42558.781180555554</v>
      </c>
      <c r="T1137" s="12">
        <f t="shared" si="107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42327.46329861111</v>
      </c>
      <c r="T1138" s="12">
        <f t="shared" si="107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41975.139189814814</v>
      </c>
      <c r="T1141" s="12">
        <f t="shared" si="107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42021.797766203701</v>
      </c>
      <c r="T1144" s="12">
        <f t="shared" si="107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41854.539259259254</v>
      </c>
      <c r="T1147" s="12">
        <f t="shared" si="107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42223.894247685188</v>
      </c>
      <c r="T1153" s="12">
        <f t="shared" si="107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(J1155/86400)+25569+(-5/24)</f>
        <v>42143.505844907406</v>
      </c>
      <c r="T1155" s="12">
        <f t="shared" ref="T1155:T1218" si="113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41792.00613425926</v>
      </c>
      <c r="T1167" s="12">
        <f t="shared" si="113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41841.473981481475</v>
      </c>
      <c r="T1174" s="12">
        <f t="shared" si="113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42409.567743055552</v>
      </c>
      <c r="T1195" s="12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42152.08048611111</v>
      </c>
      <c r="T1204" s="12">
        <f t="shared" si="113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42772.567743055552</v>
      </c>
      <c r="T1208" s="12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(J1219/86400)+25569+(-5/24)</f>
        <v>42535.6011574074</v>
      </c>
      <c r="T1219" s="12">
        <f t="shared" ref="T1219:T1282" si="11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42633.253622685188</v>
      </c>
      <c r="T1221" s="12">
        <f t="shared" si="11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41506.639699074069</v>
      </c>
      <c r="T1234" s="12">
        <f t="shared" si="11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41355.617164351854</v>
      </c>
      <c r="T1246" s="12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41774.391597222224</v>
      </c>
      <c r="T1247" s="12">
        <f t="shared" si="11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41067.532534722217</v>
      </c>
      <c r="T1251" s="12">
        <f t="shared" si="11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40921.711006944439</v>
      </c>
      <c r="T1258" s="12">
        <f t="shared" si="11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42445.614722222221</v>
      </c>
      <c r="T1271" s="12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40933.648634259254</v>
      </c>
      <c r="T1272" s="12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(J1283/86400)+25569+(-5/24)</f>
        <v>41463.535138888888</v>
      </c>
      <c r="T1283" s="12">
        <f t="shared" ref="T1283:T1346" si="125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41586.266840277771</v>
      </c>
      <c r="T1284" s="12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42708.926446759258</v>
      </c>
      <c r="T1291" s="12">
        <f t="shared" si="125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42458.472592592589</v>
      </c>
      <c r="T1300" s="12">
        <f t="shared" si="125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42387.294895833336</v>
      </c>
      <c r="T1309" s="12">
        <f t="shared" si="125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42393.753576388888</v>
      </c>
      <c r="T1318" s="12">
        <f t="shared" si="125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41974.583657407406</v>
      </c>
      <c r="T1328" s="12">
        <f t="shared" si="125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42172.608090277776</v>
      </c>
      <c r="T1344" s="12">
        <f t="shared" si="125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(J1347/86400)+25569+(-5/24)</f>
        <v>41799.606006944443</v>
      </c>
      <c r="T1347" s="12">
        <f t="shared" ref="T1347:T1410" si="131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41963.297835648147</v>
      </c>
      <c r="T1350" s="12">
        <f t="shared" si="131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41429.830555555549</v>
      </c>
      <c r="T1358" s="12">
        <f t="shared" si="131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41951.487337962964</v>
      </c>
      <c r="T1366" s="12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42568.551041666666</v>
      </c>
      <c r="T1380" s="12">
        <f t="shared" si="131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42130.283287037033</v>
      </c>
      <c r="T1381" s="12">
        <f t="shared" si="131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42087.594976851855</v>
      </c>
      <c r="T1392" s="12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(J1411/86400)+25569+(-5/24)</f>
        <v>41944.925173611111</v>
      </c>
      <c r="T1411" s="12">
        <f t="shared" ref="T1411:T1474" si="137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42073.852337962962</v>
      </c>
      <c r="T1431" s="12">
        <f t="shared" si="137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41961.605185185188</v>
      </c>
      <c r="T1432" s="12">
        <f t="shared" si="137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42040.621539351851</v>
      </c>
      <c r="T1441" s="12">
        <f t="shared" si="137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40645.806122685179</v>
      </c>
      <c r="T1470" s="12">
        <f t="shared" si="137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(J1475/86400)+25569+(-5/24)</f>
        <v>40939.771284722221</v>
      </c>
      <c r="T1475" s="12">
        <f t="shared" ref="T1475:T1538" si="143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41500.519583333335</v>
      </c>
      <c r="T1476" s="12">
        <f t="shared" si="143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41136.649722222217</v>
      </c>
      <c r="T1484" s="12">
        <f t="shared" si="143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41411.658275462956</v>
      </c>
      <c r="T1495" s="12">
        <f t="shared" si="143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40254.242002314808</v>
      </c>
      <c r="T1509" s="12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41809.176828703705</v>
      </c>
      <c r="T1512" s="12">
        <f t="shared" si="143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42275.558969907404</v>
      </c>
      <c r="T1532" s="12">
        <f t="shared" si="143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42221.465995370367</v>
      </c>
      <c r="T1536" s="12">
        <f t="shared" si="143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(J1539/86400)+25569+(-5/24)</f>
        <v>42552.106793981475</v>
      </c>
      <c r="T1539" s="12">
        <f t="shared" ref="T1539:T1602" si="14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42705.710868055554</v>
      </c>
      <c r="T1541" s="12">
        <f t="shared" si="14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42107.844895833332</v>
      </c>
      <c r="T1561" s="12">
        <f t="shared" si="14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41671.728530092594</v>
      </c>
      <c r="T1569" s="12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</v>
      </c>
      <c r="T1573" s="12">
        <f t="shared" si="14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41799.315925925919</v>
      </c>
      <c r="T1577" s="12">
        <f t="shared" si="14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41054.639444444438</v>
      </c>
      <c r="T1579" s="12">
        <f t="shared" si="14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40989.841736111106</v>
      </c>
      <c r="T1582" s="12">
        <f t="shared" si="14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42068.896087962959</v>
      </c>
      <c r="T1588" s="12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41790.848981481475</v>
      </c>
      <c r="T1602" s="12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(J1603/86400)+25569+(-5/24)</f>
        <v>40637.884641203702</v>
      </c>
      <c r="T1603" s="12">
        <f t="shared" ref="T1603:T1666" si="155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41794.772789351853</v>
      </c>
      <c r="T1616" s="12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41875.977847222217</v>
      </c>
      <c r="T1621" s="12">
        <f t="shared" si="155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41950.086504629631</v>
      </c>
      <c r="T1624" s="12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41579.639664351846</v>
      </c>
      <c r="T1628" s="12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40750.132569444446</v>
      </c>
      <c r="T1634" s="12">
        <f t="shared" si="155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41521.40902777778</v>
      </c>
      <c r="T1647" s="12">
        <f t="shared" si="155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40939.553449074076</v>
      </c>
      <c r="T1666" s="12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(J1667/86400)+25569+(-5/24)</f>
        <v>40564.441122685181</v>
      </c>
      <c r="T1667" s="12">
        <f t="shared" ref="T1667:T1730" si="161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40844.941423611112</v>
      </c>
      <c r="T1670" s="12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40313.722210648142</v>
      </c>
      <c r="T1672" s="12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40973.517905092587</v>
      </c>
      <c r="T1678" s="12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42795.493148148147</v>
      </c>
      <c r="T1693" s="12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42804.824629629627</v>
      </c>
      <c r="T1699" s="12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42187.073344907403</v>
      </c>
      <c r="T1705" s="12">
        <f t="shared" si="161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41841.355486111112</v>
      </c>
      <c r="T1711" s="12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42341.382962962962</v>
      </c>
      <c r="T1712" s="12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42460.773587962962</v>
      </c>
      <c r="T1719" s="12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42044.719641203701</v>
      </c>
      <c r="T1729" s="12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(J1731/86400)+25569+(-5/24)</f>
        <v>42470.843819444439</v>
      </c>
      <c r="T1731" s="12">
        <f t="shared" ref="T1731:T1794" si="167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42271.879432870366</v>
      </c>
      <c r="T1732" s="12">
        <f t="shared" si="167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42559.605844907404</v>
      </c>
      <c r="T1737" s="12">
        <f t="shared" si="167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42175.740648148145</v>
      </c>
      <c r="T1739" s="12">
        <f t="shared" si="167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42171.609050925923</v>
      </c>
      <c r="T1742" s="12">
        <f t="shared" si="167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42710.668634259258</v>
      </c>
      <c r="T1744" s="12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</v>
      </c>
      <c r="T1749" s="12">
        <f t="shared" si="167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41905.771296296291</v>
      </c>
      <c r="T1773" s="12">
        <f t="shared" si="167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41891.768055555549</v>
      </c>
      <c r="T1777" s="12">
        <f t="shared" si="167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42493.392476851848</v>
      </c>
      <c r="T1782" s="12">
        <f t="shared" si="167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42010.466180555552</v>
      </c>
      <c r="T1792" s="12">
        <f t="shared" si="167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(J1795/86400)+25569+(-5/24)</f>
        <v>41940.683333333327</v>
      </c>
      <c r="T1795" s="12">
        <f t="shared" ref="T1795:T1858" si="173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42017.863217592589</v>
      </c>
      <c r="T1805" s="12">
        <f t="shared" si="173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42172.698344907403</v>
      </c>
      <c r="T1817" s="12">
        <f t="shared" si="173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42064.876041666663</v>
      </c>
      <c r="T1822" s="12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41634.588680555556</v>
      </c>
      <c r="T1824" s="12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41626.707951388882</v>
      </c>
      <c r="T1826" s="12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(J1859/86400)+25569+(-5/24)</f>
        <v>41864.560335648144</v>
      </c>
      <c r="T1859" s="12">
        <f t="shared" ref="T1859:T1922" si="17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41655.500972222224</v>
      </c>
      <c r="T1862" s="12">
        <f t="shared" si="17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42755.284421296295</v>
      </c>
      <c r="T1864" s="12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41776.07644675926</v>
      </c>
      <c r="T1878" s="12">
        <f t="shared" si="17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40920.696562499994</v>
      </c>
      <c r="T1896" s="12">
        <f t="shared" si="17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41680.375069444439</v>
      </c>
      <c r="T1899" s="12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42113.667233796295</v>
      </c>
      <c r="T1921" s="12">
        <f t="shared" si="17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(J1923/86400)+25569+(-5/24)</f>
        <v>41074.013229166667</v>
      </c>
      <c r="T1923" s="12">
        <f t="shared" ref="T1923:T1986" si="185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41371.439745370364</v>
      </c>
      <c r="T1930" s="12">
        <f t="shared" si="185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40911.601539351854</v>
      </c>
      <c r="T1934" s="12">
        <f t="shared" si="185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41773.724201388883</v>
      </c>
      <c r="T1937" s="12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42157.043495370366</v>
      </c>
      <c r="T1947" s="12">
        <f t="shared" si="185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41688.941678240742</v>
      </c>
      <c r="T1948" s="12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41800.21471064815</v>
      </c>
      <c r="T1951" s="12">
        <f t="shared" si="185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41178.890196759261</v>
      </c>
      <c r="T1959" s="12">
        <f t="shared" si="185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41871.637268518512</v>
      </c>
      <c r="T1961" s="12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(J1987/86400)+25569+(-5/24)</f>
        <v>42555.490405092591</v>
      </c>
      <c r="T1987" s="12">
        <f t="shared" ref="T1987:T2050" si="191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42413.225497685184</v>
      </c>
      <c r="T1988" s="12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42329.380057870367</v>
      </c>
      <c r="T1995" s="12">
        <f t="shared" si="191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41312.672442129631</v>
      </c>
      <c r="T2018" s="12">
        <f t="shared" si="191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41736.889166666668</v>
      </c>
      <c r="T2022" s="12">
        <f t="shared" si="191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42048.605543981474</v>
      </c>
      <c r="T2029" s="12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41738.656469907401</v>
      </c>
      <c r="T2038" s="12">
        <f t="shared" si="191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41578.718784722216</v>
      </c>
      <c r="T2042" s="12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41068.880173611113</v>
      </c>
      <c r="T2047" s="12">
        <f t="shared" si="191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(J2051/86400)+25569+(-5/24)</f>
        <v>41575.319016203699</v>
      </c>
      <c r="T2051" s="12">
        <f t="shared" ref="T2051:T2114" si="197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41003.948553240734</v>
      </c>
      <c r="T2083" s="12">
        <f t="shared" si="197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40395.506388888891</v>
      </c>
      <c r="T2090" s="12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41299.173090277771</v>
      </c>
      <c r="T2092" s="12">
        <f t="shared" si="197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40555.114328703705</v>
      </c>
      <c r="T2093" s="12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40758.525150462963</v>
      </c>
      <c r="T2097" s="12">
        <f t="shared" si="197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40818.376562500001</v>
      </c>
      <c r="T2099" s="12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(J2115/86400)+25569+(-5/24)</f>
        <v>41870.657129629624</v>
      </c>
      <c r="T2115" s="12">
        <f t="shared" ref="T2115:T2178" si="203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40463.819849537038</v>
      </c>
      <c r="T2126" s="12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42045.297025462962</v>
      </c>
      <c r="T2129" s="12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41156.755011574074</v>
      </c>
      <c r="T2137" s="12">
        <f t="shared" si="203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42520.639050925922</v>
      </c>
      <c r="T2153" s="12">
        <f t="shared" si="203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40710.522847222222</v>
      </c>
      <c r="T2161" s="12">
        <f t="shared" si="203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42240.644201388888</v>
      </c>
      <c r="T2163" s="12">
        <f t="shared" si="203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42082.371759259258</v>
      </c>
      <c r="T2174" s="12">
        <f t="shared" si="203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(J2179/86400)+25569+(-5/24)</f>
        <v>42502.042442129627</v>
      </c>
      <c r="T2179" s="12">
        <f t="shared" ref="T2179:T2242" si="20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42745.157141203701</v>
      </c>
      <c r="T2185" s="12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41319.141655092586</v>
      </c>
      <c r="T2187" s="12">
        <f t="shared" si="20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41276.638483796291</v>
      </c>
      <c r="T2203" s="12">
        <f t="shared" si="20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41031.613298611112</v>
      </c>
      <c r="T2207" s="12">
        <f t="shared" si="20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42194.543344907404</v>
      </c>
      <c r="T2218" s="12">
        <f t="shared" si="20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42331.170590277776</v>
      </c>
      <c r="T2235" s="12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(J2243/86400)+25569+(-5/24)</f>
        <v>42766.619212962956</v>
      </c>
      <c r="T2243" s="12">
        <f t="shared" ref="T2243:T2306" si="215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41660.500196759254</v>
      </c>
      <c r="T2247" s="12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41336.49496527778</v>
      </c>
      <c r="T2251" s="12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42775.874016203707</v>
      </c>
      <c r="T2270" s="12">
        <f t="shared" si="215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42315.491157407407</v>
      </c>
      <c r="T2274" s="12">
        <f t="shared" si="215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41965.408321759256</v>
      </c>
      <c r="T2277" s="12">
        <f t="shared" si="215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42338.500775462962</v>
      </c>
      <c r="T2280" s="12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42020.598368055558</v>
      </c>
      <c r="T2281" s="12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41058.977349537039</v>
      </c>
      <c r="T2287" s="12">
        <f t="shared" si="215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(J2307/86400)+25569+(-5/24)</f>
        <v>41834.486944444441</v>
      </c>
      <c r="T2307" s="12">
        <f t="shared" ref="T2307:T2370" si="221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41004.594131944446</v>
      </c>
      <c r="T2309" s="12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</v>
      </c>
      <c r="T2324" s="12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42807.546840277777</v>
      </c>
      <c r="T2325" s="12">
        <f t="shared" si="221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41842.708796296291</v>
      </c>
      <c r="T2329" s="12">
        <f t="shared" si="221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42139.573344907403</v>
      </c>
      <c r="T2330" s="12">
        <f t="shared" si="221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41789.688472222224</v>
      </c>
      <c r="T2340" s="12">
        <f t="shared" si="221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</v>
      </c>
      <c r="T2349" s="12">
        <f t="shared" si="221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42096.709907407407</v>
      </c>
      <c r="T2357" s="12">
        <f t="shared" si="221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42264.411782407406</v>
      </c>
      <c r="T2359" s="12">
        <f t="shared" si="221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(J2371/86400)+25569+(-5/24)</f>
        <v>42380.60429398148</v>
      </c>
      <c r="T2371" s="12">
        <f t="shared" ref="T2371:T2434" si="227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42215.453981481478</v>
      </c>
      <c r="T2375" s="12">
        <f t="shared" si="227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42017.634953703702</v>
      </c>
      <c r="T2376" s="12">
        <f t="shared" si="227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42399.67428240741</v>
      </c>
      <c r="T2405" s="12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41993.529965277776</v>
      </c>
      <c r="T2421" s="12">
        <f t="shared" si="227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42163.961712962962</v>
      </c>
      <c r="T2428" s="12">
        <f t="shared" si="227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42412.110335648147</v>
      </c>
      <c r="T2429" s="12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(J2435/86400)+25569+(-5/24)</f>
        <v>42397.691469907404</v>
      </c>
      <c r="T2435" s="12">
        <f t="shared" ref="T2435:T2498" si="233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42179.977708333332</v>
      </c>
      <c r="T2436" s="12">
        <f t="shared" si="233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42252.069282407407</v>
      </c>
      <c r="T2437" s="12">
        <f t="shared" si="233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42383.691122685188</v>
      </c>
      <c r="T2442" s="12">
        <f t="shared" si="233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42052.458657407406</v>
      </c>
      <c r="T2444" s="12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42769.993148148147</v>
      </c>
      <c r="T2456" s="12">
        <f t="shared" si="233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41173.945844907408</v>
      </c>
      <c r="T2470" s="12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40310.079340277771</v>
      </c>
      <c r="T2477" s="12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41023.01939814815</v>
      </c>
      <c r="T2492" s="12">
        <f t="shared" si="233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41022.436851851853</v>
      </c>
      <c r="T2496" s="12">
        <f t="shared" si="233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41327.788101851846</v>
      </c>
      <c r="T2498" s="12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(J2499/86400)+25569+(-5/24)</f>
        <v>40730.670578703699</v>
      </c>
      <c r="T2499" s="12">
        <f t="shared" ref="T2499:T2562" si="23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41226.440243055556</v>
      </c>
      <c r="T2501" s="12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41053.564525462956</v>
      </c>
      <c r="T2502" s="12">
        <f t="shared" si="23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42244.568333333336</v>
      </c>
      <c r="T2503" s="12">
        <f t="shared" si="23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42078.789027777777</v>
      </c>
      <c r="T2512" s="12">
        <f t="shared" si="23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41058.636238425919</v>
      </c>
      <c r="T2527" s="12">
        <f t="shared" si="23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40127.492037037031</v>
      </c>
      <c r="T2536" s="12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41483.240949074076</v>
      </c>
      <c r="T2543" s="12">
        <f t="shared" si="23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42026.929837962962</v>
      </c>
      <c r="T2547" s="12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41524.650219907409</v>
      </c>
      <c r="T2548" s="12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42618.417094907403</v>
      </c>
      <c r="T2550" s="12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41112.990821759253</v>
      </c>
      <c r="T2555" s="12">
        <f t="shared" si="23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42093.651689814811</v>
      </c>
      <c r="T2560" s="12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(J2563/86400)+25569+(-5/24)</f>
        <v>42260.320474537039</v>
      </c>
      <c r="T2563" s="12">
        <f t="shared" ref="T2563:T2626" si="245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41985.900393518517</v>
      </c>
      <c r="T2577" s="12">
        <f t="shared" si="245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42237.814571759256</v>
      </c>
      <c r="T2580" s="12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42139.964918981474</v>
      </c>
      <c r="T2586" s="12">
        <f t="shared" si="245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42089.636874999997</v>
      </c>
      <c r="T2595" s="12">
        <f t="shared" si="245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41150.693854166668</v>
      </c>
      <c r="T2603" s="12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41726.504421296289</v>
      </c>
      <c r="T2608" s="12">
        <f t="shared" si="245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42115.539212962962</v>
      </c>
      <c r="T2623" s="12">
        <f t="shared" si="245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41144.213217592587</v>
      </c>
      <c r="T2626" s="12">
        <f t="shared" si="245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(J2627/86400)+25569+(-5/24)</f>
        <v>42658.601944444446</v>
      </c>
      <c r="T2627" s="12">
        <f t="shared" ref="T2627:T2690" si="251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42612.448159722218</v>
      </c>
      <c r="T2636" s="12">
        <f t="shared" si="251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42689.374016203707</v>
      </c>
      <c r="T2645" s="12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42327.597326388888</v>
      </c>
      <c r="T2653" s="12">
        <f t="shared" si="251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42055.392662037033</v>
      </c>
      <c r="T2656" s="12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42767.480185185188</v>
      </c>
      <c r="T2658" s="12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42551.675856481474</v>
      </c>
      <c r="T2660" s="12">
        <f t="shared" si="251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42081.861226851848</v>
      </c>
      <c r="T2661" s="12">
        <f t="shared" si="251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42275.380381944444</v>
      </c>
      <c r="T2670" s="12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42318.827499999992</v>
      </c>
      <c r="T2671" s="12">
        <f t="shared" si="251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</v>
      </c>
      <c r="T2673" s="12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41792.821099537039</v>
      </c>
      <c r="T2679" s="12">
        <f t="shared" si="251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41820.706307870372</v>
      </c>
      <c r="T2686" s="12">
        <f t="shared" si="251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42027.910532407404</v>
      </c>
      <c r="T2690" s="12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(J2691/86400)+25569+(-5/24)</f>
        <v>42551.75335648148</v>
      </c>
      <c r="T2691" s="12">
        <f t="shared" ref="T2691:T2754" si="257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41870.666342592587</v>
      </c>
      <c r="T2702" s="12">
        <f t="shared" si="257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41780.536921296291</v>
      </c>
      <c r="T2713" s="12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41934.706585648142</v>
      </c>
      <c r="T2719" s="12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42655.257557870369</v>
      </c>
      <c r="T2722" s="12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41044.439780092587</v>
      </c>
      <c r="T2749" s="12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41078.691493055558</v>
      </c>
      <c r="T2752" s="12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41747.678726851846</v>
      </c>
      <c r="T2753" s="12">
        <f t="shared" si="257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(J2755/86400)+25569+(-5/24)</f>
        <v>41117.692395833328</v>
      </c>
      <c r="T2755" s="12">
        <f t="shared" ref="T2755:T2818" si="263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41863.427673611106</v>
      </c>
      <c r="T2756" s="12">
        <f t="shared" si="263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41620.692141203697</v>
      </c>
      <c r="T2758" s="12">
        <f t="shared" si="263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40736.459699074076</v>
      </c>
      <c r="T2768" s="12">
        <f t="shared" si="263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41745.617939814816</v>
      </c>
      <c r="T2771" s="12">
        <f t="shared" si="263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42550.49355324074</v>
      </c>
      <c r="T2790" s="12">
        <f t="shared" si="263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(J2819/86400)+25569+(-5/24)</f>
        <v>42023.42664351852</v>
      </c>
      <c r="T2819" s="12">
        <f t="shared" ref="T2819:T2882" si="26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42291.531215277777</v>
      </c>
      <c r="T2843" s="12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41784.744155092594</v>
      </c>
      <c r="T2844" s="12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42480.592314814814</v>
      </c>
      <c r="T2862" s="12">
        <f t="shared" si="26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42672.746805555558</v>
      </c>
      <c r="T2879" s="12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(J2883/86400)+25569+(-5/24)</f>
        <v>41916.389305555553</v>
      </c>
      <c r="T2883" s="12">
        <f t="shared" ref="T2883:T2946" si="275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42444.669409722221</v>
      </c>
      <c r="T2909" s="12">
        <f t="shared" si="275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42499.523368055554</v>
      </c>
      <c r="T2910" s="12">
        <f t="shared" si="275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41863.375787037039</v>
      </c>
      <c r="T2927" s="12">
        <f t="shared" si="275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(J2947/86400)+25569+(-5/24)</f>
        <v>42117.931250000001</v>
      </c>
      <c r="T2947" s="12">
        <f t="shared" ref="T2947:T3010" si="281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42654.765370370369</v>
      </c>
      <c r="T2987" s="12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42511.153715277775</v>
      </c>
      <c r="T2990" s="12">
        <f t="shared" si="281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42090.704166666663</v>
      </c>
      <c r="T2998" s="12">
        <f t="shared" si="281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</v>
      </c>
      <c r="T3008" s="12">
        <f t="shared" si="281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(J3011/86400)+25569+(-5/24)</f>
        <v>41939.361574074072</v>
      </c>
      <c r="T3011" s="12">
        <f t="shared" ref="T3011:T3074" si="287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41919.915277777771</v>
      </c>
      <c r="T3016" s="12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</v>
      </c>
      <c r="T3020" s="12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42121.467430555553</v>
      </c>
      <c r="T3025" s="12">
        <f t="shared" si="287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41975.692847222221</v>
      </c>
      <c r="T3050" s="12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42744.207696759258</v>
      </c>
      <c r="T3053" s="12">
        <f t="shared" si="287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42630.714560185188</v>
      </c>
      <c r="T3065" s="12">
        <f t="shared" si="287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(J3075/86400)+25569+(-5/24)</f>
        <v>42111.475694444445</v>
      </c>
      <c r="T3075" s="12">
        <f t="shared" ref="T3075:T3138" si="293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42409.362951388888</v>
      </c>
      <c r="T3076" s="12">
        <f t="shared" si="293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42550.89398148148</v>
      </c>
      <c r="T3077" s="12">
        <f t="shared" si="293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42246.675451388888</v>
      </c>
      <c r="T3087" s="12">
        <f t="shared" si="293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41760.700706018521</v>
      </c>
      <c r="T3095" s="12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42241.220787037033</v>
      </c>
      <c r="T3108" s="12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42128.605914351851</v>
      </c>
      <c r="T3109" s="12">
        <f t="shared" si="293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41885.386805555558</v>
      </c>
      <c r="T3113" s="12">
        <f t="shared" si="293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42509.166203703702</v>
      </c>
      <c r="T3119" s="12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42435.733749999992</v>
      </c>
      <c r="T3122" s="12">
        <f t="shared" si="29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42426.809745370367</v>
      </c>
      <c r="T3128" s="12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42800.511793981474</v>
      </c>
      <c r="T3136" s="12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(J3139/86400)+25569+(-5/24)</f>
        <v>42807.676724537036</v>
      </c>
      <c r="T3139" s="12">
        <f t="shared" ref="T3139:T3202" si="2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41909.761053240734</v>
      </c>
      <c r="T3149" s="12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41447.631388888891</v>
      </c>
      <c r="T3160" s="12">
        <f t="shared" si="2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41766.597395833327</v>
      </c>
      <c r="T3166" s="12">
        <f t="shared" si="2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41878.670046296298</v>
      </c>
      <c r="T3175" s="12">
        <f t="shared" si="2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41858.553449074076</v>
      </c>
      <c r="T3201" s="12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(J3203/86400)+25569+(-5/24)</f>
        <v>41861.558761574073</v>
      </c>
      <c r="T3203" s="12">
        <f t="shared" ref="T3203:T3266" si="305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</v>
      </c>
      <c r="T3211" s="12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41834.378240740734</v>
      </c>
      <c r="T3213" s="12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42206.627037037033</v>
      </c>
      <c r="T3225" s="12">
        <f t="shared" si="305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41897.959791666661</v>
      </c>
      <c r="T3232" s="12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(J3267/86400)+25569+(-5/24)</f>
        <v>42311.503645833327</v>
      </c>
      <c r="T3267" s="12">
        <f t="shared" ref="T3267:T3330" si="311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42136.327800925923</v>
      </c>
      <c r="T3268" s="12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42137.187465277777</v>
      </c>
      <c r="T3271" s="12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41931.474606481475</v>
      </c>
      <c r="T3279" s="12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42430.894201388888</v>
      </c>
      <c r="T3281" s="12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42538.527499999997</v>
      </c>
      <c r="T3303" s="12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</v>
      </c>
      <c r="T3317" s="12">
        <f t="shared" si="311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42498.831296296295</v>
      </c>
      <c r="T3319" s="12">
        <f t="shared" si="311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(J3331/86400)+25569+(-5/24)</f>
        <v>41837.114675925921</v>
      </c>
      <c r="T3331" s="12">
        <f t="shared" ref="T3331:T3394" si="317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42437.190347222218</v>
      </c>
      <c r="T3338" s="12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42062.088078703702</v>
      </c>
      <c r="T3344" s="12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42320.893425925919</v>
      </c>
      <c r="T3367" s="12">
        <f t="shared" si="317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42053.524293981478</v>
      </c>
      <c r="T3379" s="12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41937.745115740741</v>
      </c>
      <c r="T3382" s="12">
        <f t="shared" si="317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41947.554259259261</v>
      </c>
      <c r="T3389" s="12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41815.566493055558</v>
      </c>
      <c r="T3392" s="12">
        <f t="shared" si="317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(J3395/86400)+25569+(-5/24)</f>
        <v>41923.713310185187</v>
      </c>
      <c r="T3395" s="12">
        <f t="shared" ref="T3395:T3458" si="323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42140.503981481474</v>
      </c>
      <c r="T3397" s="12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41764.238298611112</v>
      </c>
      <c r="T3398" s="12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41941.543703703697</v>
      </c>
      <c r="T3400" s="12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42544.605995370366</v>
      </c>
      <c r="T3411" s="12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41775.854803240734</v>
      </c>
      <c r="T3435" s="12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41800.172094907401</v>
      </c>
      <c r="T3436" s="12">
        <f t="shared" si="323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42100.719525462962</v>
      </c>
      <c r="T3440" s="12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42124.632777777777</v>
      </c>
      <c r="T3444" s="12">
        <f t="shared" si="323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(J3459/86400)+25569+(-5/24)</f>
        <v>42016.498344907406</v>
      </c>
      <c r="T3459" s="12">
        <f t="shared" ref="T3459:T3522" si="32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41852.318888888891</v>
      </c>
      <c r="T3462" s="12">
        <f t="shared" si="32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42605.55704861111</v>
      </c>
      <c r="T3470" s="12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41841.61215277778</v>
      </c>
      <c r="T3473" s="12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42053.708587962959</v>
      </c>
      <c r="T3480" s="12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41781.64675925926</v>
      </c>
      <c r="T3481" s="12">
        <f t="shared" si="32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41989.039212962962</v>
      </c>
      <c r="T3483" s="12">
        <f t="shared" si="32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41915.554502314808</v>
      </c>
      <c r="T3497" s="12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42511.53361111111</v>
      </c>
      <c r="T3499" s="12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42419.711087962962</v>
      </c>
      <c r="T3502" s="12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41794.609189814808</v>
      </c>
      <c r="T3519" s="12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(J3523/86400)+25569+(-5/24)</f>
        <v>41881.153009259258</v>
      </c>
      <c r="T3523" s="12">
        <f t="shared" ref="T3523:T3586" si="335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42248.431828703702</v>
      </c>
      <c r="T3537" s="12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41923.146018518521</v>
      </c>
      <c r="T3539" s="12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</v>
      </c>
      <c r="T3562" s="12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42236.414918981478</v>
      </c>
      <c r="T3566" s="12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</v>
      </c>
      <c r="T3572" s="12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41926.734351851854</v>
      </c>
      <c r="T3576" s="12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(J3587/86400)+25569+(-5/24)</f>
        <v>41964.507986111108</v>
      </c>
      <c r="T3587" s="12">
        <f t="shared" ref="T3587:T3650" si="341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42506.501041666663</v>
      </c>
      <c r="T3610" s="12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42429.783391203702</v>
      </c>
      <c r="T3611" s="12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41789.518645833326</v>
      </c>
      <c r="T3614" s="12">
        <f t="shared" si="341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42660.923912037033</v>
      </c>
      <c r="T3621" s="12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42545.56585648148</v>
      </c>
      <c r="T3626" s="12">
        <f t="shared" si="341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42226.486446759256</v>
      </c>
      <c r="T3638" s="12">
        <f t="shared" si="341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</v>
      </c>
      <c r="T3643" s="12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(J3651/86400)+25569+(-5/24)</f>
        <v>41780.504560185182</v>
      </c>
      <c r="T3651" s="12">
        <f t="shared" ref="T3651:T3714" si="347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42737.701805555553</v>
      </c>
      <c r="T3658" s="12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</v>
      </c>
      <c r="T3659" s="12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42173.761793981474</v>
      </c>
      <c r="T3669" s="12">
        <f t="shared" si="347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41802.365949074076</v>
      </c>
      <c r="T3679" s="12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42627.245763888888</v>
      </c>
      <c r="T3682" s="12">
        <f t="shared" si="347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</v>
      </c>
      <c r="T3692" s="12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41809.933865740742</v>
      </c>
      <c r="T3710" s="12">
        <f t="shared" si="347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42133.963738425919</v>
      </c>
      <c r="T3714" s="12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(J3715/86400)+25569+(-5/24)</f>
        <v>42505.529699074068</v>
      </c>
      <c r="T3715" s="12">
        <f t="shared" ref="T3715:T3778" si="353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42118.347997685181</v>
      </c>
      <c r="T3716" s="12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41943.544699074067</v>
      </c>
      <c r="T3725" s="12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42465.283101851848</v>
      </c>
      <c r="T3726" s="12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42461.932534722218</v>
      </c>
      <c r="T3728" s="12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41831.489606481475</v>
      </c>
      <c r="T3747" s="12">
        <f t="shared" si="353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41747.263171296298</v>
      </c>
      <c r="T3760" s="12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42655.796840277777</v>
      </c>
      <c r="T3775" s="12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(J3779/86400)+25569+(-5/24)</f>
        <v>41886.903020833335</v>
      </c>
      <c r="T3779" s="12">
        <f t="shared" ref="T3779:T3842" si="35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42546.653900462959</v>
      </c>
      <c r="T3784" s="12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41831.514444444438</v>
      </c>
      <c r="T3800" s="12">
        <f t="shared" si="35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41963.664027777777</v>
      </c>
      <c r="T3835" s="12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42154.934305555558</v>
      </c>
      <c r="T3841" s="12">
        <f t="shared" si="35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(J3843/86400)+25569+(-5/24)</f>
        <v>41780.57739583333</v>
      </c>
      <c r="T3843" s="12">
        <f t="shared" ref="T3843:T3906" si="365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42248.418680555558</v>
      </c>
      <c r="T3847" s="12">
        <f t="shared" si="365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42128.222731481474</v>
      </c>
      <c r="T3860" s="12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41833.452662037038</v>
      </c>
      <c r="T3862" s="12">
        <f t="shared" si="365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41865.45144675926</v>
      </c>
      <c r="T3870" s="12">
        <f t="shared" si="365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41792.963865740741</v>
      </c>
      <c r="T3872" s="12">
        <f t="shared" si="365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41867.443946759253</v>
      </c>
      <c r="T3894" s="12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41843.566678240742</v>
      </c>
      <c r="T3901" s="12">
        <f t="shared" si="365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42317.618043981478</v>
      </c>
      <c r="T3903" s="12">
        <f t="shared" si="365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(J3907/86400)+25569+(-5/24)</f>
        <v>42124.415543981479</v>
      </c>
      <c r="T3907" s="12">
        <f t="shared" ref="T3907:T3970" si="371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42114.610601851855</v>
      </c>
      <c r="T3916" s="12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42221.448449074072</v>
      </c>
      <c r="T3937" s="12">
        <f t="shared" si="371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42151.697384259256</v>
      </c>
      <c r="T3940" s="12">
        <f t="shared" si="371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41829.117164351854</v>
      </c>
      <c r="T3950" s="12">
        <f t="shared" si="371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42513.76798611111</v>
      </c>
      <c r="T3959" s="12">
        <f t="shared" si="371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41816.742037037031</v>
      </c>
      <c r="T3960" s="12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(J3971/86400)+25569+(-5/24)</f>
        <v>42601.646365740737</v>
      </c>
      <c r="T3971" s="12">
        <f t="shared" ref="T3971:T4034" si="377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42447.655219907407</v>
      </c>
      <c r="T3972" s="12">
        <f t="shared" si="377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41920.75513888889</v>
      </c>
      <c r="T3986" s="12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41950.058611111112</v>
      </c>
      <c r="T3998" s="12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42174.572488425925</v>
      </c>
      <c r="T4017" s="12">
        <f t="shared" si="377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41990.375775462962</v>
      </c>
      <c r="T4024" s="12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42408.791238425925</v>
      </c>
      <c r="T4025" s="12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42321.816782407404</v>
      </c>
      <c r="T4031" s="12">
        <f t="shared" si="377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(J4035/86400)+25569+(-5/24)</f>
        <v>42614.06046296296</v>
      </c>
      <c r="T4035" s="12">
        <f t="shared" ref="T4035:T4098" si="383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41903.674618055556</v>
      </c>
      <c r="T4037" s="12">
        <f t="shared" si="383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41804.728750000002</v>
      </c>
      <c r="T4038" s="12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42496.862442129626</v>
      </c>
      <c r="T4039" s="12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41869.590393518512</v>
      </c>
      <c r="T4040" s="12">
        <f t="shared" si="383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41761.601817129624</v>
      </c>
      <c r="T4053" s="12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42534.724988425922</v>
      </c>
      <c r="T4058" s="12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42078.136874999997</v>
      </c>
      <c r="T4075" s="12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12">
        <f t="shared" si="383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(J4099/86400)+25569+(-5/24)</f>
        <v>42344.616168981483</v>
      </c>
      <c r="T4099" s="12">
        <f t="shared" ref="T4099:T4115" si="38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42766.823344907403</v>
      </c>
      <c r="T4110" s="12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42512.418414351851</v>
      </c>
      <c r="T4112" s="12">
        <f t="shared" si="38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autoFilter ref="A1:T4115" xr:uid="{A1D6EDFB-BFE7-40C3-99FB-CFFDE36863CC}"/>
  <conditionalFormatting sqref="F2:F121 F242:F421 F522:F541 F642:F661 F722:F761 F782:F861 F1022:F1041 F1186:F1225 F1246:F1305 F1346:F1405 F1463:F1482 F1503:F1542 F1603:F1682 F1743:F1765 F1823:F1862 F1883:F1902 F1923:F1982 F2003:F2122 F2163:F2322 F2329:F2342 F2443:F2502 F2523:F2562 F2603:F2642 F2663:F2671 F2708:F2742 F2783:F2842 F2923:F2942 F2963:F3052 F3149:F3189 F3210:F3629 F3650:F3729 F3750:F3789 F3810:F3842">
    <cfRule type="containsText" dxfId="5" priority="6" operator="containsText" text="successful">
      <formula>NOT(ISERROR(SEARCH("successful",F2)))</formula>
    </cfRule>
  </conditionalFormatting>
  <conditionalFormatting sqref="F1683:F1702 F2323:F2328 F2703:F2707 F3130:F3148">
    <cfRule type="containsText" dxfId="4" priority="5" operator="containsText" text="live">
      <formula>NOT(ISERROR(SEARCH("live",F1683)))</formula>
    </cfRule>
  </conditionalFormatting>
  <conditionalFormatting sqref="F162:F241 F422:F521 F542:F601 F662:F721 F762:F781 F862:F1001 F1066:F1185 F1406:F1452 F1483:F1502 F1543:F1562 F1583:F1602 F1703:F1742 F1766:F1822 F1863:F1882 F1903:F1922 F1983:F2002 F2123:F2162 F2403:F2442 F2503:F2522 F2583:F2602 F2643:F2644 F2672:F2702 F2743:F2782 F2843:F2922 F2943:F2952 F3053:F3122 F3190:F3209 F3630:F3649 F3730:F3749 F3790:F3809 F3843:F3869 F3890:F4115">
    <cfRule type="containsText" dxfId="3" priority="4" operator="containsText" text="failed">
      <formula>NOT(ISERROR(SEARCH("failed",F162)))</formula>
    </cfRule>
  </conditionalFormatting>
  <conditionalFormatting sqref="F122:F161 F602:F641 F1002:F1021 F1042:F1065 F1226:F1245 F1306:F1345 F1453:F1462 F1563:F1582 F2343:F2402 F2563:F2582 F2645:F2662 F2953:F2962 F3123:F3129 F3870:F3889">
    <cfRule type="containsText" dxfId="2" priority="2" operator="containsText" text="canceled">
      <formula>NOT(ISERROR(SEARCH("canceled",F122)))</formula>
    </cfRule>
    <cfRule type="containsText" priority="3" operator="containsText" text="canceled">
      <formula>NOT(ISERROR(SEARCH("canceled",F122)))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Table</vt:lpstr>
      <vt:lpstr>Category Stats</vt:lpstr>
      <vt:lpstr>Goal Outcome</vt:lpstr>
      <vt:lpstr>Sub-Category Stats</vt:lpstr>
      <vt:lpstr>LaunchDateOutcomes</vt:lpstr>
      <vt:lpstr>Formated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kwasi yeboah-afihene</cp:lastModifiedBy>
  <dcterms:created xsi:type="dcterms:W3CDTF">2017-04-20T15:17:24Z</dcterms:created>
  <dcterms:modified xsi:type="dcterms:W3CDTF">2018-08-22T22:32:01Z</dcterms:modified>
</cp:coreProperties>
</file>