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3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4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 defaultThemeVersion="153222"/>
  <mc:AlternateContent xmlns:mc="http://schemas.openxmlformats.org/markup-compatibility/2006">
    <mc:Choice Requires="x15">
      <x15ac:absPath xmlns:x15ac="http://schemas.microsoft.com/office/spreadsheetml/2010/11/ac" url="Y:\Amany\desktop\CPRA\"/>
    </mc:Choice>
  </mc:AlternateContent>
  <bookViews>
    <workbookView xWindow="0" yWindow="0" windowWidth="10095" windowHeight="5430" tabRatio="892" firstSheet="1" activeTab="5"/>
  </bookViews>
  <sheets>
    <sheet name="Final Questionnaire" sheetId="12" r:id="rId1"/>
    <sheet name="Risk Tolerance Scoring" sheetId="10" r:id="rId2"/>
    <sheet name="RiskCapacity Scoring" sheetId="1" r:id="rId3"/>
    <sheet name="Risk Capacity Selection" sheetId="11" r:id="rId4"/>
    <sheet name="Charts" sheetId="18" state="hidden" r:id="rId5"/>
    <sheet name="Inconsistency Final" sheetId="13" r:id="rId6"/>
    <sheet name="Sheet1" sheetId="20" r:id="rId7"/>
    <sheet name="Score combinations 1" sheetId="15" state="hidden" r:id="rId8"/>
    <sheet name="Score combinations 2" sheetId="16" state="hidden" r:id="rId9"/>
    <sheet name="Rating Distribution test" sheetId="19" state="hidden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65" i="19" l="1"/>
  <c r="P65" i="19"/>
  <c r="N65" i="19"/>
  <c r="R64" i="19"/>
  <c r="P64" i="19"/>
  <c r="N64" i="19"/>
  <c r="R63" i="19"/>
  <c r="P63" i="19"/>
  <c r="N63" i="19"/>
  <c r="R62" i="19"/>
  <c r="P62" i="19"/>
  <c r="N62" i="19"/>
  <c r="R61" i="19"/>
  <c r="P61" i="19"/>
  <c r="N61" i="19"/>
  <c r="R60" i="19"/>
  <c r="P60" i="19"/>
  <c r="N60" i="19"/>
  <c r="R59" i="19"/>
  <c r="P59" i="19"/>
  <c r="N59" i="19"/>
  <c r="R58" i="19"/>
  <c r="P58" i="19"/>
  <c r="N58" i="19"/>
  <c r="R57" i="19"/>
  <c r="P57" i="19"/>
  <c r="N57" i="19"/>
  <c r="R56" i="19"/>
  <c r="P56" i="19"/>
  <c r="N56" i="19"/>
  <c r="R55" i="19"/>
  <c r="P55" i="19"/>
  <c r="N55" i="19"/>
  <c r="R54" i="19"/>
  <c r="P54" i="19"/>
  <c r="N54" i="19"/>
  <c r="R53" i="19"/>
  <c r="P53" i="19"/>
  <c r="N53" i="19"/>
  <c r="R52" i="19"/>
  <c r="P52" i="19"/>
  <c r="N52" i="19"/>
  <c r="R51" i="19"/>
  <c r="P51" i="19"/>
  <c r="N51" i="19"/>
  <c r="R50" i="19"/>
  <c r="P50" i="19"/>
  <c r="N50" i="19"/>
  <c r="R49" i="19"/>
  <c r="P49" i="19"/>
  <c r="N49" i="19"/>
  <c r="R48" i="19"/>
  <c r="P48" i="19"/>
  <c r="N48" i="19"/>
  <c r="R47" i="19"/>
  <c r="P47" i="19"/>
  <c r="N47" i="19"/>
  <c r="R46" i="19"/>
  <c r="P46" i="19"/>
  <c r="N46" i="19"/>
  <c r="R45" i="19"/>
  <c r="P45" i="19"/>
  <c r="N45" i="19"/>
  <c r="R44" i="19"/>
  <c r="P44" i="19"/>
  <c r="N44" i="19"/>
  <c r="R43" i="19"/>
  <c r="P43" i="19"/>
  <c r="N43" i="19"/>
  <c r="R42" i="19"/>
  <c r="P42" i="19"/>
  <c r="N42" i="19"/>
  <c r="R41" i="19"/>
  <c r="P41" i="19"/>
  <c r="N41" i="19"/>
  <c r="R40" i="19"/>
  <c r="P40" i="19"/>
  <c r="N40" i="19"/>
  <c r="R39" i="19"/>
  <c r="P39" i="19"/>
  <c r="N39" i="19"/>
  <c r="R38" i="19"/>
  <c r="P38" i="19"/>
  <c r="N38" i="19"/>
  <c r="R37" i="19"/>
  <c r="P37" i="19"/>
  <c r="N37" i="19"/>
  <c r="R36" i="19"/>
  <c r="P36" i="19"/>
  <c r="N36" i="19"/>
  <c r="R35" i="19"/>
  <c r="P35" i="19"/>
  <c r="N35" i="19"/>
  <c r="R34" i="19"/>
  <c r="P34" i="19"/>
  <c r="N34" i="19"/>
  <c r="R33" i="19"/>
  <c r="P33" i="19"/>
  <c r="N33" i="19"/>
  <c r="R32" i="19"/>
  <c r="P32" i="19"/>
  <c r="N32" i="19"/>
  <c r="R31" i="19"/>
  <c r="P31" i="19"/>
  <c r="N31" i="19"/>
  <c r="R30" i="19"/>
  <c r="P30" i="19"/>
  <c r="N30" i="19"/>
  <c r="R29" i="19"/>
  <c r="P29" i="19"/>
  <c r="N29" i="19"/>
  <c r="R28" i="19"/>
  <c r="P28" i="19"/>
  <c r="N28" i="19"/>
  <c r="R27" i="19"/>
  <c r="P27" i="19"/>
  <c r="N27" i="19"/>
  <c r="R26" i="19"/>
  <c r="P26" i="19"/>
  <c r="N26" i="19"/>
  <c r="R25" i="19"/>
  <c r="P25" i="19"/>
  <c r="N25" i="19"/>
  <c r="R24" i="19"/>
  <c r="P24" i="19"/>
  <c r="N24" i="19"/>
  <c r="R23" i="19"/>
  <c r="P23" i="19"/>
  <c r="N23" i="19"/>
  <c r="R22" i="19"/>
  <c r="P22" i="19"/>
  <c r="N22" i="19"/>
  <c r="R21" i="19"/>
  <c r="P21" i="19"/>
  <c r="N21" i="19"/>
  <c r="R20" i="19"/>
  <c r="P20" i="19"/>
  <c r="N20" i="19"/>
  <c r="R19" i="19"/>
  <c r="P19" i="19"/>
  <c r="N19" i="19"/>
  <c r="R18" i="19"/>
  <c r="P18" i="19"/>
  <c r="N18" i="19"/>
  <c r="R17" i="19"/>
  <c r="P17" i="19"/>
  <c r="N17" i="19"/>
  <c r="R16" i="19"/>
  <c r="P16" i="19"/>
  <c r="N16" i="19"/>
  <c r="R15" i="19"/>
  <c r="P15" i="19"/>
  <c r="N15" i="19"/>
  <c r="R14" i="19"/>
  <c r="P14" i="19"/>
  <c r="N14" i="19"/>
  <c r="R13" i="19"/>
  <c r="P13" i="19"/>
  <c r="N13" i="19"/>
  <c r="R12" i="19"/>
  <c r="P12" i="19"/>
  <c r="N12" i="19"/>
  <c r="R11" i="19"/>
  <c r="P11" i="19"/>
  <c r="N11" i="19"/>
  <c r="R10" i="19"/>
  <c r="P10" i="19"/>
  <c r="N10" i="19"/>
  <c r="R9" i="19"/>
  <c r="P9" i="19"/>
  <c r="N9" i="19"/>
  <c r="R8" i="19"/>
  <c r="P8" i="19"/>
  <c r="N8" i="19"/>
  <c r="R7" i="19"/>
  <c r="P7" i="19"/>
  <c r="N7" i="19"/>
  <c r="R6" i="19"/>
  <c r="P6" i="19"/>
  <c r="N6" i="19"/>
  <c r="R5" i="19"/>
  <c r="P5" i="19"/>
  <c r="N5" i="19"/>
  <c r="R4" i="19"/>
  <c r="P4" i="19"/>
  <c r="N4" i="19"/>
  <c r="R3" i="19"/>
  <c r="P3" i="19"/>
  <c r="N3" i="19"/>
  <c r="R2" i="19"/>
  <c r="P2" i="19"/>
  <c r="U6" i="19" s="1"/>
  <c r="N2" i="19"/>
  <c r="U5" i="19" s="1"/>
  <c r="U2" i="19" l="1"/>
  <c r="U3" i="19"/>
  <c r="U4" i="19"/>
  <c r="C12" i="18" l="1"/>
  <c r="B12" i="18"/>
  <c r="C11" i="18"/>
  <c r="B11" i="18"/>
  <c r="C10" i="18"/>
  <c r="B10" i="18"/>
  <c r="C9" i="18"/>
  <c r="B9" i="18"/>
  <c r="D34" i="18" l="1"/>
  <c r="E34" i="18" s="1"/>
  <c r="F34" i="18" s="1"/>
  <c r="G34" i="18" s="1"/>
  <c r="H34" i="18" s="1"/>
  <c r="I34" i="18" s="1"/>
  <c r="J34" i="18" s="1"/>
  <c r="K34" i="18" s="1"/>
  <c r="L34" i="18" s="1"/>
  <c r="D33" i="18"/>
  <c r="E33" i="18" s="1"/>
  <c r="F33" i="18" s="1"/>
  <c r="G33" i="18" s="1"/>
  <c r="H33" i="18" s="1"/>
  <c r="I33" i="18" s="1"/>
  <c r="J33" i="18" s="1"/>
  <c r="K33" i="18" s="1"/>
  <c r="L33" i="18" s="1"/>
  <c r="E28" i="18"/>
  <c r="F28" i="18" s="1"/>
  <c r="G28" i="18" s="1"/>
  <c r="H28" i="18" s="1"/>
  <c r="I28" i="18" s="1"/>
  <c r="J28" i="18" s="1"/>
  <c r="K28" i="18" s="1"/>
  <c r="L28" i="18" s="1"/>
  <c r="D28" i="18"/>
  <c r="D27" i="18"/>
  <c r="E27" i="18" s="1"/>
  <c r="F27" i="18" s="1"/>
  <c r="G27" i="18" s="1"/>
  <c r="H27" i="18" s="1"/>
  <c r="I27" i="18" s="1"/>
  <c r="J27" i="18" s="1"/>
  <c r="K27" i="18" s="1"/>
  <c r="L27" i="18" s="1"/>
  <c r="D23" i="18"/>
  <c r="E23" i="18" s="1"/>
  <c r="F23" i="18" s="1"/>
  <c r="G23" i="18" s="1"/>
  <c r="H23" i="18" s="1"/>
  <c r="I23" i="18" s="1"/>
  <c r="J23" i="18" s="1"/>
  <c r="K23" i="18" s="1"/>
  <c r="L23" i="18" s="1"/>
  <c r="D22" i="18"/>
  <c r="E22" i="18" s="1"/>
  <c r="F22" i="18" s="1"/>
  <c r="G22" i="18" s="1"/>
  <c r="H22" i="18" s="1"/>
  <c r="I22" i="18" s="1"/>
  <c r="J22" i="18" s="1"/>
  <c r="K22" i="18" s="1"/>
  <c r="L22" i="18" s="1"/>
  <c r="E64" i="16" l="1"/>
  <c r="J64" i="16" s="1"/>
  <c r="E63" i="16"/>
  <c r="J63" i="16" s="1"/>
  <c r="E62" i="16"/>
  <c r="J62" i="16" s="1"/>
  <c r="E61" i="16"/>
  <c r="J61" i="16" s="1"/>
  <c r="E60" i="16"/>
  <c r="J60" i="16" s="1"/>
  <c r="E59" i="16"/>
  <c r="J59" i="16" s="1"/>
  <c r="E58" i="16"/>
  <c r="J58" i="16" s="1"/>
  <c r="E57" i="16"/>
  <c r="J57" i="16" s="1"/>
  <c r="E56" i="16"/>
  <c r="J56" i="16" s="1"/>
  <c r="E55" i="16"/>
  <c r="J55" i="16" s="1"/>
  <c r="E54" i="16"/>
  <c r="J54" i="16" s="1"/>
  <c r="E53" i="16"/>
  <c r="J53" i="16" s="1"/>
  <c r="E52" i="16"/>
  <c r="J52" i="16" s="1"/>
  <c r="E51" i="16"/>
  <c r="J51" i="16" s="1"/>
  <c r="E50" i="16"/>
  <c r="J50" i="16" s="1"/>
  <c r="E49" i="16"/>
  <c r="J49" i="16" s="1"/>
  <c r="E48" i="16"/>
  <c r="J48" i="16" s="1"/>
  <c r="E47" i="16"/>
  <c r="J47" i="16" s="1"/>
  <c r="E46" i="16"/>
  <c r="J46" i="16" s="1"/>
  <c r="E45" i="16"/>
  <c r="J45" i="16" s="1"/>
  <c r="E44" i="16"/>
  <c r="J44" i="16" s="1"/>
  <c r="E43" i="16"/>
  <c r="J43" i="16" s="1"/>
  <c r="E42" i="16"/>
  <c r="J42" i="16" s="1"/>
  <c r="E41" i="16"/>
  <c r="J41" i="16" s="1"/>
  <c r="E40" i="16"/>
  <c r="J40" i="16" s="1"/>
  <c r="E39" i="16"/>
  <c r="J39" i="16" s="1"/>
  <c r="E38" i="16"/>
  <c r="J38" i="16" s="1"/>
  <c r="E37" i="16"/>
  <c r="J37" i="16" s="1"/>
  <c r="E36" i="16"/>
  <c r="J36" i="16" s="1"/>
  <c r="E35" i="16"/>
  <c r="J35" i="16" s="1"/>
  <c r="E34" i="16"/>
  <c r="J34" i="16" s="1"/>
  <c r="E33" i="16"/>
  <c r="J33" i="16" s="1"/>
  <c r="E32" i="16"/>
  <c r="J32" i="16" s="1"/>
  <c r="E31" i="16"/>
  <c r="J31" i="16" s="1"/>
  <c r="E30" i="16"/>
  <c r="J30" i="16" s="1"/>
  <c r="E29" i="16"/>
  <c r="J29" i="16" s="1"/>
  <c r="E28" i="16"/>
  <c r="J28" i="16" s="1"/>
  <c r="E27" i="16"/>
  <c r="J27" i="16" s="1"/>
  <c r="E26" i="16"/>
  <c r="J26" i="16" s="1"/>
  <c r="E25" i="16"/>
  <c r="J25" i="16" s="1"/>
  <c r="E24" i="16"/>
  <c r="J24" i="16" s="1"/>
  <c r="E23" i="16"/>
  <c r="J23" i="16" s="1"/>
  <c r="E22" i="16"/>
  <c r="J22" i="16" s="1"/>
  <c r="E21" i="16"/>
  <c r="J21" i="16" s="1"/>
  <c r="E20" i="16"/>
  <c r="J20" i="16" s="1"/>
  <c r="E19" i="16"/>
  <c r="J19" i="16" s="1"/>
  <c r="E18" i="16"/>
  <c r="J18" i="16" s="1"/>
  <c r="E17" i="16"/>
  <c r="J17" i="16" s="1"/>
  <c r="E16" i="16"/>
  <c r="J16" i="16" s="1"/>
  <c r="E15" i="16"/>
  <c r="J15" i="16" s="1"/>
  <c r="E14" i="16"/>
  <c r="J14" i="16" s="1"/>
  <c r="E13" i="16"/>
  <c r="J13" i="16" s="1"/>
  <c r="E12" i="16"/>
  <c r="J12" i="16" s="1"/>
  <c r="E11" i="16"/>
  <c r="J11" i="16" s="1"/>
  <c r="E10" i="16"/>
  <c r="J10" i="16" s="1"/>
  <c r="E9" i="16"/>
  <c r="J9" i="16" s="1"/>
  <c r="E8" i="16"/>
  <c r="J8" i="16" s="1"/>
  <c r="E7" i="16"/>
  <c r="J7" i="16" s="1"/>
  <c r="E6" i="16"/>
  <c r="J6" i="16" s="1"/>
  <c r="E5" i="16"/>
  <c r="J5" i="16" s="1"/>
  <c r="E4" i="16"/>
  <c r="J4" i="16" s="1"/>
  <c r="E3" i="16"/>
  <c r="J3" i="16" s="1"/>
  <c r="E2" i="16"/>
  <c r="J2" i="16" s="1"/>
  <c r="E1" i="16"/>
  <c r="F1" i="16" s="1"/>
  <c r="E64" i="15"/>
  <c r="F64" i="15" s="1"/>
  <c r="E63" i="15"/>
  <c r="F63" i="15" s="1"/>
  <c r="E62" i="15"/>
  <c r="G62" i="15" s="1"/>
  <c r="E61" i="15"/>
  <c r="F61" i="15" s="1"/>
  <c r="E60" i="15"/>
  <c r="F60" i="15" s="1"/>
  <c r="E59" i="15"/>
  <c r="F59" i="15" s="1"/>
  <c r="E58" i="15"/>
  <c r="F58" i="15" s="1"/>
  <c r="E57" i="15"/>
  <c r="F57" i="15" s="1"/>
  <c r="E56" i="15"/>
  <c r="F56" i="15" s="1"/>
  <c r="E55" i="15"/>
  <c r="F55" i="15" s="1"/>
  <c r="E54" i="15"/>
  <c r="G54" i="15" s="1"/>
  <c r="E53" i="15"/>
  <c r="F53" i="15" s="1"/>
  <c r="E52" i="15"/>
  <c r="F52" i="15" s="1"/>
  <c r="E51" i="15"/>
  <c r="F51" i="15" s="1"/>
  <c r="E50" i="15"/>
  <c r="F50" i="15" s="1"/>
  <c r="E49" i="15"/>
  <c r="F49" i="15" s="1"/>
  <c r="E48" i="15"/>
  <c r="F48" i="15" s="1"/>
  <c r="E47" i="15"/>
  <c r="F47" i="15" s="1"/>
  <c r="E46" i="15"/>
  <c r="F46" i="15" s="1"/>
  <c r="E45" i="15"/>
  <c r="F45" i="15" s="1"/>
  <c r="E44" i="15"/>
  <c r="F44" i="15" s="1"/>
  <c r="E43" i="15"/>
  <c r="F43" i="15" s="1"/>
  <c r="E42" i="15"/>
  <c r="F42" i="15" s="1"/>
  <c r="E41" i="15"/>
  <c r="G41" i="15" s="1"/>
  <c r="E40" i="15"/>
  <c r="F40" i="15" s="1"/>
  <c r="E39" i="15"/>
  <c r="F39" i="15" s="1"/>
  <c r="E38" i="15"/>
  <c r="F38" i="15" s="1"/>
  <c r="E37" i="15"/>
  <c r="F37" i="15" s="1"/>
  <c r="E36" i="15"/>
  <c r="F36" i="15" s="1"/>
  <c r="E35" i="15"/>
  <c r="F35" i="15" s="1"/>
  <c r="E34" i="15"/>
  <c r="F34" i="15" s="1"/>
  <c r="E33" i="15"/>
  <c r="F33" i="15" s="1"/>
  <c r="E32" i="15"/>
  <c r="F32" i="15" s="1"/>
  <c r="E31" i="15"/>
  <c r="F31" i="15" s="1"/>
  <c r="E30" i="15"/>
  <c r="F30" i="15" s="1"/>
  <c r="E29" i="15"/>
  <c r="F29" i="15" s="1"/>
  <c r="E28" i="15"/>
  <c r="F28" i="15" s="1"/>
  <c r="E27" i="15"/>
  <c r="F27" i="15" s="1"/>
  <c r="E26" i="15"/>
  <c r="F26" i="15" s="1"/>
  <c r="E25" i="15"/>
  <c r="G25" i="15" s="1"/>
  <c r="E24" i="15"/>
  <c r="F24" i="15" s="1"/>
  <c r="E23" i="15"/>
  <c r="F23" i="15" s="1"/>
  <c r="E22" i="15"/>
  <c r="F22" i="15" s="1"/>
  <c r="E21" i="15"/>
  <c r="F21" i="15" s="1"/>
  <c r="E20" i="15"/>
  <c r="F20" i="15" s="1"/>
  <c r="E19" i="15"/>
  <c r="F19" i="15" s="1"/>
  <c r="E18" i="15"/>
  <c r="F18" i="15" s="1"/>
  <c r="E17" i="15"/>
  <c r="F17" i="15" s="1"/>
  <c r="E16" i="15"/>
  <c r="F16" i="15" s="1"/>
  <c r="E15" i="15"/>
  <c r="F15" i="15" s="1"/>
  <c r="E14" i="15"/>
  <c r="F14" i="15" s="1"/>
  <c r="E13" i="15"/>
  <c r="F13" i="15" s="1"/>
  <c r="E12" i="15"/>
  <c r="F12" i="15" s="1"/>
  <c r="E11" i="15"/>
  <c r="F11" i="15" s="1"/>
  <c r="E10" i="15"/>
  <c r="F10" i="15" s="1"/>
  <c r="E9" i="15"/>
  <c r="G9" i="15" s="1"/>
  <c r="E8" i="15"/>
  <c r="F8" i="15" s="1"/>
  <c r="E7" i="15"/>
  <c r="F7" i="15" s="1"/>
  <c r="E6" i="15"/>
  <c r="F6" i="15" s="1"/>
  <c r="E5" i="15"/>
  <c r="F5" i="15" s="1"/>
  <c r="E4" i="15"/>
  <c r="F4" i="15" s="1"/>
  <c r="E3" i="15"/>
  <c r="F3" i="15" s="1"/>
  <c r="E2" i="15"/>
  <c r="F2" i="15" s="1"/>
  <c r="E1" i="15"/>
  <c r="F1" i="15" s="1"/>
  <c r="H30" i="15" l="1"/>
  <c r="H49" i="15"/>
  <c r="H14" i="15"/>
  <c r="H17" i="15"/>
  <c r="H34" i="15"/>
  <c r="H50" i="15"/>
  <c r="H6" i="15"/>
  <c r="H22" i="15"/>
  <c r="H41" i="15"/>
  <c r="H57" i="15"/>
  <c r="H9" i="15"/>
  <c r="H25" i="15"/>
  <c r="H42" i="15"/>
  <c r="H58" i="15"/>
  <c r="H2" i="15"/>
  <c r="H10" i="15"/>
  <c r="H18" i="15"/>
  <c r="H26" i="15"/>
  <c r="H37" i="15"/>
  <c r="H45" i="15"/>
  <c r="H53" i="15"/>
  <c r="H61" i="15"/>
  <c r="H5" i="15"/>
  <c r="H13" i="15"/>
  <c r="H21" i="15"/>
  <c r="H29" i="15"/>
  <c r="H38" i="15"/>
  <c r="H46" i="15"/>
  <c r="H54" i="15"/>
  <c r="H62" i="15"/>
  <c r="F2" i="16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F53" i="16"/>
  <c r="F54" i="16"/>
  <c r="F55" i="16"/>
  <c r="F56" i="16"/>
  <c r="F57" i="16"/>
  <c r="F58" i="16"/>
  <c r="F59" i="16"/>
  <c r="F60" i="16"/>
  <c r="F61" i="16"/>
  <c r="F62" i="16"/>
  <c r="F63" i="16"/>
  <c r="F64" i="16"/>
  <c r="H2" i="16"/>
  <c r="H3" i="16"/>
  <c r="H4" i="16"/>
  <c r="H5" i="16"/>
  <c r="H6" i="16"/>
  <c r="H7" i="16"/>
  <c r="H8" i="16"/>
  <c r="H9" i="16"/>
  <c r="H10" i="16"/>
  <c r="H11" i="16"/>
  <c r="H12" i="16"/>
  <c r="H13" i="16"/>
  <c r="H14" i="16"/>
  <c r="H15" i="16"/>
  <c r="H16" i="16"/>
  <c r="H17" i="16"/>
  <c r="H18" i="16"/>
  <c r="H19" i="16"/>
  <c r="H20" i="16"/>
  <c r="H21" i="16"/>
  <c r="H22" i="16"/>
  <c r="H23" i="16"/>
  <c r="H24" i="16"/>
  <c r="H25" i="16"/>
  <c r="H26" i="16"/>
  <c r="H27" i="16"/>
  <c r="H28" i="16"/>
  <c r="H29" i="16"/>
  <c r="H30" i="16"/>
  <c r="H31" i="16"/>
  <c r="H32" i="16"/>
  <c r="H33" i="16"/>
  <c r="H34" i="16"/>
  <c r="H35" i="16"/>
  <c r="H36" i="16"/>
  <c r="H37" i="16"/>
  <c r="H38" i="16"/>
  <c r="H39" i="16"/>
  <c r="H40" i="16"/>
  <c r="H41" i="16"/>
  <c r="H42" i="16"/>
  <c r="H43" i="16"/>
  <c r="H44" i="16"/>
  <c r="H45" i="16"/>
  <c r="H46" i="16"/>
  <c r="H47" i="16"/>
  <c r="H48" i="16"/>
  <c r="H49" i="16"/>
  <c r="H50" i="16"/>
  <c r="H51" i="16"/>
  <c r="H52" i="16"/>
  <c r="H53" i="16"/>
  <c r="H54" i="16"/>
  <c r="H55" i="16"/>
  <c r="H56" i="16"/>
  <c r="H57" i="16"/>
  <c r="H58" i="16"/>
  <c r="H59" i="16"/>
  <c r="H60" i="16"/>
  <c r="H61" i="16"/>
  <c r="H62" i="16"/>
  <c r="H63" i="16"/>
  <c r="H64" i="16"/>
  <c r="J1" i="16"/>
  <c r="H1" i="16"/>
  <c r="L1" i="16" s="1"/>
  <c r="H33" i="15"/>
  <c r="H3" i="15"/>
  <c r="H7" i="15"/>
  <c r="H11" i="15"/>
  <c r="H15" i="15"/>
  <c r="H19" i="15"/>
  <c r="H23" i="15"/>
  <c r="H27" i="15"/>
  <c r="H31" i="15"/>
  <c r="H35" i="15"/>
  <c r="H39" i="15"/>
  <c r="H43" i="15"/>
  <c r="H47" i="15"/>
  <c r="H51" i="15"/>
  <c r="H55" i="15"/>
  <c r="H59" i="15"/>
  <c r="H63" i="15"/>
  <c r="H4" i="15"/>
  <c r="H8" i="15"/>
  <c r="H12" i="15"/>
  <c r="H16" i="15"/>
  <c r="H20" i="15"/>
  <c r="H24" i="15"/>
  <c r="H28" i="15"/>
  <c r="H32" i="15"/>
  <c r="H36" i="15"/>
  <c r="H40" i="15"/>
  <c r="H44" i="15"/>
  <c r="H48" i="15"/>
  <c r="H52" i="15"/>
  <c r="H56" i="15"/>
  <c r="H60" i="15"/>
  <c r="H64" i="15"/>
  <c r="H1" i="15"/>
  <c r="F9" i="15"/>
  <c r="F25" i="15"/>
  <c r="F41" i="15"/>
  <c r="F54" i="15"/>
  <c r="F62" i="15"/>
  <c r="G5" i="15"/>
  <c r="G13" i="15"/>
  <c r="G17" i="15"/>
  <c r="G21" i="15"/>
  <c r="G29" i="15"/>
  <c r="G33" i="15"/>
  <c r="G37" i="15"/>
  <c r="G45" i="15"/>
  <c r="G49" i="15"/>
  <c r="G53" i="15"/>
  <c r="G57" i="15"/>
  <c r="G61" i="15"/>
  <c r="G2" i="15"/>
  <c r="G6" i="15"/>
  <c r="G10" i="15"/>
  <c r="G14" i="15"/>
  <c r="G18" i="15"/>
  <c r="G22" i="15"/>
  <c r="G26" i="15"/>
  <c r="G30" i="15"/>
  <c r="G34" i="15"/>
  <c r="G38" i="15"/>
  <c r="G42" i="15"/>
  <c r="G46" i="15"/>
  <c r="G50" i="15"/>
  <c r="G58" i="15"/>
  <c r="G3" i="15"/>
  <c r="G7" i="15"/>
  <c r="G11" i="15"/>
  <c r="G15" i="15"/>
  <c r="G19" i="15"/>
  <c r="G23" i="15"/>
  <c r="G27" i="15"/>
  <c r="G31" i="15"/>
  <c r="G35" i="15"/>
  <c r="G39" i="15"/>
  <c r="G43" i="15"/>
  <c r="G47" i="15"/>
  <c r="G51" i="15"/>
  <c r="G55" i="15"/>
  <c r="G59" i="15"/>
  <c r="G63" i="15"/>
  <c r="G4" i="15"/>
  <c r="G8" i="15"/>
  <c r="G12" i="15"/>
  <c r="G16" i="15"/>
  <c r="G20" i="15"/>
  <c r="G24" i="15"/>
  <c r="G28" i="15"/>
  <c r="G32" i="15"/>
  <c r="G36" i="15"/>
  <c r="G40" i="15"/>
  <c r="G44" i="15"/>
  <c r="G48" i="15"/>
  <c r="G52" i="15"/>
  <c r="G56" i="15"/>
  <c r="G60" i="15"/>
  <c r="G64" i="15"/>
  <c r="G1" i="15"/>
  <c r="H48" i="11"/>
  <c r="I48" i="11" s="1"/>
  <c r="A30" i="1" s="1"/>
  <c r="H49" i="11" l="1"/>
  <c r="I49" i="11" s="1"/>
  <c r="A31" i="1" s="1"/>
  <c r="H47" i="11"/>
  <c r="I47" i="11" s="1"/>
  <c r="H46" i="11"/>
  <c r="I46" i="11" s="1"/>
  <c r="A27" i="1"/>
  <c r="H41" i="11"/>
  <c r="I41" i="11" s="1"/>
  <c r="A26" i="1" s="1"/>
  <c r="H40" i="11"/>
  <c r="I40" i="11" s="1"/>
  <c r="A25" i="1" s="1"/>
  <c r="H39" i="11"/>
  <c r="I39" i="11" s="1"/>
  <c r="H38" i="11"/>
  <c r="I38" i="11" s="1"/>
  <c r="A23" i="1" s="1"/>
  <c r="H35" i="11"/>
  <c r="I35" i="11" s="1"/>
  <c r="H34" i="11"/>
  <c r="I34" i="11" s="1"/>
  <c r="A21" i="1" s="1"/>
  <c r="H33" i="11"/>
  <c r="I33" i="11" s="1"/>
  <c r="H29" i="11"/>
  <c r="I29" i="11" s="1"/>
  <c r="A19" i="1" s="1"/>
  <c r="H28" i="11"/>
  <c r="I28" i="11" s="1"/>
  <c r="A18" i="1" s="1"/>
  <c r="H27" i="11"/>
  <c r="I27" i="11" s="1"/>
  <c r="H24" i="11"/>
  <c r="I24" i="11" s="1"/>
  <c r="H23" i="11"/>
  <c r="I23" i="11" s="1"/>
  <c r="A15" i="1" s="1"/>
  <c r="H22" i="11"/>
  <c r="I22" i="11" s="1"/>
  <c r="A14" i="1" s="1"/>
  <c r="H21" i="11"/>
  <c r="I21" i="11" s="1"/>
  <c r="H18" i="11"/>
  <c r="I18" i="11" s="1"/>
  <c r="A12" i="1" s="1"/>
  <c r="H17" i="11"/>
  <c r="I17" i="11" s="1"/>
  <c r="A11" i="1" s="1"/>
  <c r="H16" i="11"/>
  <c r="I16" i="11" s="1"/>
  <c r="H15" i="11"/>
  <c r="I15" i="11" s="1"/>
  <c r="H14" i="11"/>
  <c r="I14" i="11" s="1"/>
  <c r="H10" i="11"/>
  <c r="I10" i="11" s="1"/>
  <c r="A7" i="1" s="1"/>
  <c r="H9" i="11"/>
  <c r="I9" i="11" s="1"/>
  <c r="A6" i="1" s="1"/>
  <c r="H8" i="11"/>
  <c r="I8" i="11" s="1"/>
  <c r="A5" i="1" s="1"/>
  <c r="H7" i="11"/>
  <c r="I7" i="11" s="1"/>
  <c r="H6" i="11"/>
  <c r="I6" i="11" s="1"/>
  <c r="O8" i="10"/>
  <c r="P8" i="10" s="1"/>
  <c r="O7" i="10"/>
  <c r="P7" i="10" s="1"/>
  <c r="O6" i="10"/>
  <c r="P6" i="10" s="1"/>
  <c r="O31" i="10"/>
  <c r="P31" i="10" s="1"/>
  <c r="O30" i="10"/>
  <c r="O29" i="10"/>
  <c r="P29" i="10" s="1"/>
  <c r="O24" i="10"/>
  <c r="P24" i="10" s="1"/>
  <c r="O23" i="10"/>
  <c r="P23" i="10" s="1"/>
  <c r="O22" i="10"/>
  <c r="O21" i="10"/>
  <c r="P21" i="10" s="1"/>
  <c r="O17" i="10"/>
  <c r="O16" i="10"/>
  <c r="P16" i="10" s="1"/>
  <c r="O15" i="10"/>
  <c r="P15" i="10" s="1"/>
  <c r="O14" i="10"/>
  <c r="P14" i="10" s="1"/>
  <c r="O9" i="10"/>
  <c r="D42" i="10"/>
  <c r="D46" i="10"/>
  <c r="N31" i="10"/>
  <c r="N30" i="10"/>
  <c r="N29" i="10"/>
  <c r="D48" i="10" s="1"/>
  <c r="N24" i="10"/>
  <c r="E47" i="10" s="1"/>
  <c r="N23" i="10"/>
  <c r="N22" i="10"/>
  <c r="N21" i="10"/>
  <c r="D47" i="10" s="1"/>
  <c r="N17" i="10"/>
  <c r="E46" i="10" s="1"/>
  <c r="N16" i="10"/>
  <c r="N15" i="10"/>
  <c r="N14" i="10"/>
  <c r="N9" i="10"/>
  <c r="N8" i="10"/>
  <c r="N7" i="10"/>
  <c r="N6" i="10"/>
  <c r="D45" i="10" s="1"/>
  <c r="P9" i="10" l="1"/>
  <c r="P17" i="10"/>
  <c r="P22" i="10"/>
  <c r="P30" i="10"/>
  <c r="A9" i="1"/>
  <c r="A10" i="1"/>
  <c r="A8" i="1"/>
  <c r="A16" i="1"/>
  <c r="A22" i="1"/>
  <c r="A28" i="1"/>
  <c r="A29" i="1"/>
  <c r="A24" i="1"/>
  <c r="A20" i="1"/>
  <c r="A17" i="1"/>
  <c r="A13" i="1"/>
  <c r="A4" i="1"/>
  <c r="A3" i="1"/>
  <c r="E45" i="10"/>
  <c r="E48" i="10"/>
  <c r="E49" i="10" s="1"/>
  <c r="P3" i="10"/>
  <c r="G36" i="10" s="1"/>
  <c r="D49" i="10"/>
  <c r="R3" i="10" l="1"/>
  <c r="S3" i="10" l="1"/>
  <c r="I8" i="1"/>
  <c r="I13" i="1"/>
  <c r="I20" i="1"/>
  <c r="I17" i="1"/>
  <c r="I3" i="1"/>
  <c r="I28" i="1"/>
  <c r="I23" i="1"/>
  <c r="J3" i="1" l="1"/>
  <c r="L2" i="1" l="1"/>
  <c r="C1" i="12" s="1"/>
</calcChain>
</file>

<file path=xl/sharedStrings.xml><?xml version="1.0" encoding="utf-8"?>
<sst xmlns="http://schemas.openxmlformats.org/spreadsheetml/2006/main" count="539" uniqueCount="213">
  <si>
    <t>Customer Risk Profile before Adjuster Questions</t>
  </si>
  <si>
    <t>Risk Capacity Question</t>
  </si>
  <si>
    <t>Responses</t>
  </si>
  <si>
    <t>R1</t>
  </si>
  <si>
    <t>R2</t>
  </si>
  <si>
    <t>R3</t>
  </si>
  <si>
    <t>R4</t>
  </si>
  <si>
    <t>R5</t>
  </si>
  <si>
    <t>Investment Objective</t>
  </si>
  <si>
    <t>-</t>
  </si>
  <si>
    <t>KO</t>
  </si>
  <si>
    <t>Knowledge</t>
  </si>
  <si>
    <t>I have little to no knowledge of investments and financial markets.</t>
  </si>
  <si>
    <t>I have a reasonable level of knowledge of investments and financial markets.</t>
  </si>
  <si>
    <t>I have extensive investment knowledge. I understand different investment products and follow financial markets closely.</t>
  </si>
  <si>
    <t>Income</t>
  </si>
  <si>
    <t>Net Worth</t>
  </si>
  <si>
    <t>Time Horizon</t>
  </si>
  <si>
    <t>Unconstrained</t>
  </si>
  <si>
    <t>Income Stability</t>
  </si>
  <si>
    <t>Stable</t>
  </si>
  <si>
    <t>Liquidity Needs</t>
  </si>
  <si>
    <t>Likely</t>
  </si>
  <si>
    <t>Unlikely</t>
  </si>
  <si>
    <t>Less than 35 years</t>
  </si>
  <si>
    <t>Less than 25%</t>
  </si>
  <si>
    <t>25% – 50%</t>
  </si>
  <si>
    <t>51% - 75%</t>
  </si>
  <si>
    <t>More than 75%</t>
  </si>
  <si>
    <t>Portfolio A</t>
  </si>
  <si>
    <t>Portfolio B</t>
  </si>
  <si>
    <t>Portfolio C</t>
  </si>
  <si>
    <t>Portfolio D</t>
  </si>
  <si>
    <t>RC</t>
  </si>
  <si>
    <t>RT</t>
  </si>
  <si>
    <t>Score</t>
  </si>
  <si>
    <t>Less than 1 year</t>
  </si>
  <si>
    <t>x</t>
  </si>
  <si>
    <t>Response Inconsistency Matrix 1</t>
  </si>
  <si>
    <t>Response Inconsistency Matrix 2</t>
  </si>
  <si>
    <t>Growth</t>
  </si>
  <si>
    <t>Aggressive Growth</t>
  </si>
  <si>
    <t>Capital Preservation and Income objectives only</t>
  </si>
  <si>
    <t>Variable</t>
  </si>
  <si>
    <t>Highly Variable</t>
  </si>
  <si>
    <t>Weight</t>
  </si>
  <si>
    <t>Q1</t>
  </si>
  <si>
    <t>Q2</t>
  </si>
  <si>
    <t>Q3</t>
  </si>
  <si>
    <t>Q4</t>
  </si>
  <si>
    <t>Profit</t>
  </si>
  <si>
    <t>Loss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</si>
  <si>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</si>
  <si>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</si>
  <si>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</si>
  <si>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</si>
  <si>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</si>
  <si>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</si>
  <si>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</si>
  <si>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</si>
  <si>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</si>
  <si>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</si>
  <si>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Low Risk</t>
  </si>
  <si>
    <t>Medium Risk</t>
  </si>
  <si>
    <t>High Risk</t>
  </si>
  <si>
    <t>Rating</t>
  </si>
  <si>
    <t>Less than AED  400K</t>
  </si>
  <si>
    <t>AED  401 - 800K</t>
  </si>
  <si>
    <t>AED  801 - 2M</t>
  </si>
  <si>
    <t>More than AED  2M</t>
  </si>
  <si>
    <t>Less than AED  1M</t>
  </si>
  <si>
    <t>AED  1 - 5M</t>
  </si>
  <si>
    <t>AED  20 - 50M</t>
  </si>
  <si>
    <t>More than AED 50M</t>
  </si>
  <si>
    <t>Portfolio A: Consistently low but positive returns</t>
  </si>
  <si>
    <t>Portfolio B: Moderately volatile returns</t>
  </si>
  <si>
    <t>Portfolio C: Highly volatile returns</t>
  </si>
  <si>
    <t>Client Risk Profile Assessment</t>
  </si>
  <si>
    <t>Your investment goal will inform the type of investments suitable to help you meet your stated goal.</t>
  </si>
  <si>
    <t>Liquid Net worth = Current accounts + savings + liquid investments – All outstanding loans &amp; liabilities.</t>
  </si>
  <si>
    <t>AED  1 – 5M</t>
  </si>
  <si>
    <t>Please consider availability of all your liquid assets to meet this unexpected need.</t>
  </si>
  <si>
    <t>Please select ‘unconstrained’ if you do not have any specific investment time period in mind.</t>
  </si>
  <si>
    <t>1 – 3 years</t>
  </si>
  <si>
    <t>Portfolio A:</t>
  </si>
  <si>
    <t>More than 80 years</t>
  </si>
  <si>
    <t>What is your tolerance for long-term volatility? Portfolios exhibit positive and negative return trends over the long term. The size of those returns are based on the portfolio volatility.</t>
  </si>
  <si>
    <r>
      <t xml:space="preserve">Question 1: </t>
    </r>
    <r>
      <rPr>
        <b/>
        <sz val="10"/>
        <rFont val="Tahoma"/>
        <family val="2"/>
      </rPr>
      <t>What is the primary goal of the investment?</t>
    </r>
  </si>
  <si>
    <r>
      <t>¨</t>
    </r>
    <r>
      <rPr>
        <sz val="10"/>
        <color theme="1"/>
        <rFont val="Tahoma"/>
        <family val="2"/>
      </rPr>
      <t xml:space="preserve"> </t>
    </r>
  </si>
  <si>
    <r>
      <t xml:space="preserve">Question 2: </t>
    </r>
    <r>
      <rPr>
        <b/>
        <sz val="10"/>
        <rFont val="Tahoma"/>
        <family val="2"/>
      </rPr>
      <t>What is your estimated liquid net worth?</t>
    </r>
  </si>
  <si>
    <r>
      <t xml:space="preserve">Question 3: </t>
    </r>
    <r>
      <rPr>
        <b/>
        <sz val="10"/>
        <rFont val="Tahoma"/>
        <family val="2"/>
      </rPr>
      <t>What is your annual income from all sources?</t>
    </r>
  </si>
  <si>
    <r>
      <t xml:space="preserve">Question 6: </t>
    </r>
    <r>
      <rPr>
        <b/>
        <sz val="10"/>
        <rFont val="Tahoma"/>
        <family val="2"/>
      </rPr>
      <t>What is your intended period of investment?</t>
    </r>
  </si>
  <si>
    <r>
      <t xml:space="preserve">Question 10: </t>
    </r>
    <r>
      <rPr>
        <b/>
        <sz val="10"/>
        <rFont val="Tahoma"/>
        <family val="2"/>
      </rPr>
      <t>How would you rate your knowledge of investments?</t>
    </r>
  </si>
  <si>
    <r>
      <t xml:space="preserve">Question 11: </t>
    </r>
    <r>
      <rPr>
        <b/>
        <sz val="10"/>
        <rFont val="Tahoma"/>
        <family val="2"/>
      </rPr>
      <t>What proportion of your wealth would you be willing to expose to investment risk?</t>
    </r>
  </si>
  <si>
    <r>
      <t>70%</t>
    </r>
    <r>
      <rPr>
        <sz val="10"/>
        <color theme="1"/>
        <rFont val="Tahoma"/>
        <family val="2"/>
      </rPr>
      <t xml:space="preserve"> in low-risk              </t>
    </r>
  </si>
  <si>
    <r>
      <t>30%</t>
    </r>
    <r>
      <rPr>
        <sz val="10"/>
        <color theme="1"/>
        <rFont val="Tahoma"/>
        <family val="2"/>
      </rPr>
      <t xml:space="preserve"> in medium-risk                </t>
    </r>
  </si>
  <si>
    <r>
      <t>0%</t>
    </r>
    <r>
      <rPr>
        <sz val="10"/>
        <color theme="1"/>
        <rFont val="Tahoma"/>
        <family val="2"/>
      </rPr>
      <t xml:space="preserve"> in high-risk investments</t>
    </r>
  </si>
  <si>
    <r>
      <t>Portfolio B:</t>
    </r>
    <r>
      <rPr>
        <sz val="10"/>
        <color theme="1"/>
        <rFont val="Tahoma"/>
        <family val="2"/>
      </rPr>
      <t xml:space="preserve">     </t>
    </r>
  </si>
  <si>
    <r>
      <t>50%</t>
    </r>
    <r>
      <rPr>
        <sz val="10"/>
        <color theme="1"/>
        <rFont val="Tahoma"/>
        <family val="2"/>
      </rPr>
      <t xml:space="preserve"> in low-risk              </t>
    </r>
  </si>
  <si>
    <r>
      <t>20%</t>
    </r>
    <r>
      <rPr>
        <sz val="10"/>
        <color theme="1"/>
        <rFont val="Tahoma"/>
        <family val="2"/>
      </rPr>
      <t xml:space="preserve"> in medium-risk              </t>
    </r>
  </si>
  <si>
    <r>
      <t>30%</t>
    </r>
    <r>
      <rPr>
        <sz val="10"/>
        <color theme="1"/>
        <rFont val="Tahoma"/>
        <family val="2"/>
      </rPr>
      <t xml:space="preserve"> in high-risk investments</t>
    </r>
  </si>
  <si>
    <r>
      <t>Portfolio C:</t>
    </r>
    <r>
      <rPr>
        <sz val="10"/>
        <color theme="1"/>
        <rFont val="Tahoma"/>
        <family val="2"/>
      </rPr>
      <t xml:space="preserve">    </t>
    </r>
  </si>
  <si>
    <r>
      <t>30%</t>
    </r>
    <r>
      <rPr>
        <sz val="10"/>
        <color theme="1"/>
        <rFont val="Tahoma"/>
        <family val="2"/>
      </rPr>
      <t xml:space="preserve"> in low-risk              </t>
    </r>
  </si>
  <si>
    <r>
      <t>50%</t>
    </r>
    <r>
      <rPr>
        <sz val="10"/>
        <color theme="1"/>
        <rFont val="Tahoma"/>
        <family val="2"/>
      </rPr>
      <t xml:space="preserve"> in high-risk investments</t>
    </r>
  </si>
  <si>
    <r>
      <t>Portfolio D:</t>
    </r>
    <r>
      <rPr>
        <sz val="10"/>
        <color theme="1"/>
        <rFont val="Tahoma"/>
        <family val="2"/>
      </rPr>
      <t xml:space="preserve">     </t>
    </r>
  </si>
  <si>
    <r>
      <t>0%</t>
    </r>
    <r>
      <rPr>
        <sz val="10"/>
        <color theme="1"/>
        <rFont val="Tahoma"/>
        <family val="2"/>
      </rPr>
      <t xml:space="preserve"> in low-risk               </t>
    </r>
  </si>
  <si>
    <r>
      <t>30%</t>
    </r>
    <r>
      <rPr>
        <sz val="10"/>
        <color theme="1"/>
        <rFont val="Tahoma"/>
        <family val="2"/>
      </rPr>
      <t xml:space="preserve"> in medium-risk              </t>
    </r>
  </si>
  <si>
    <r>
      <t>70%</t>
    </r>
    <r>
      <rPr>
        <sz val="10"/>
        <color theme="1"/>
        <rFont val="Tahoma"/>
        <family val="2"/>
      </rPr>
      <t xml:space="preserve"> in high-risk investments</t>
    </r>
  </si>
  <si>
    <r>
      <t xml:space="preserve">Question 13: </t>
    </r>
    <r>
      <rPr>
        <b/>
        <sz val="10"/>
        <rFont val="Tahoma"/>
        <family val="2"/>
      </rPr>
      <t>Which portfolio would you select given the return profiles described below?</t>
    </r>
  </si>
  <si>
    <r>
      <t>Portfolio A:</t>
    </r>
    <r>
      <rPr>
        <sz val="10"/>
        <color theme="1"/>
        <rFont val="Tahoma"/>
        <family val="2"/>
      </rPr>
      <t xml:space="preserve"> Consistently low but positive returns</t>
    </r>
  </si>
  <si>
    <r>
      <t>Portfolio B:</t>
    </r>
    <r>
      <rPr>
        <sz val="10"/>
        <color theme="1"/>
        <rFont val="Tahoma"/>
        <family val="2"/>
      </rPr>
      <t xml:space="preserve"> Moderately volatile returns</t>
    </r>
  </si>
  <si>
    <r>
      <t>Portfolio C:</t>
    </r>
    <r>
      <rPr>
        <sz val="10"/>
        <color theme="1"/>
        <rFont val="Tahoma"/>
        <family val="2"/>
      </rPr>
      <t xml:space="preserve"> Highly volatile returns</t>
    </r>
  </si>
  <si>
    <t>Type</t>
  </si>
  <si>
    <t>Obj</t>
  </si>
  <si>
    <t>Score Range</t>
  </si>
  <si>
    <t>Min Score</t>
  </si>
  <si>
    <t>Max Score</t>
  </si>
  <si>
    <t>Q7</t>
  </si>
  <si>
    <t>Q10</t>
  </si>
  <si>
    <t>Q11</t>
  </si>
  <si>
    <t>Q12</t>
  </si>
  <si>
    <t>Q13</t>
  </si>
  <si>
    <t>Total Weight</t>
  </si>
  <si>
    <t>Total</t>
  </si>
  <si>
    <t>Weighted Score</t>
  </si>
  <si>
    <t>Selection</t>
  </si>
  <si>
    <t>Final Rating</t>
  </si>
  <si>
    <t>I want my investments to grow in value over the long term. I am indifferent to the ability of my investments to generate stable income. I am willing to accept material losses to my principal. (e.g. diversified equity portfolio)</t>
  </si>
  <si>
    <t>1 - 3 years</t>
  </si>
  <si>
    <t>Preliminary Rating</t>
  </si>
  <si>
    <t xml:space="preserve"> Score</t>
  </si>
  <si>
    <t>Adjuster Value</t>
  </si>
  <si>
    <t>OB</t>
  </si>
  <si>
    <r>
      <t xml:space="preserve">I want my investments to </t>
    </r>
    <r>
      <rPr>
        <b/>
        <sz val="10"/>
        <color theme="1"/>
        <rFont val="Tahoma"/>
        <family val="2"/>
      </rPr>
      <t>grow in value over the long term</t>
    </r>
    <r>
      <rPr>
        <sz val="10"/>
        <color theme="1"/>
        <rFont val="Tahoma"/>
        <family val="2"/>
      </rPr>
      <t xml:space="preserve">. I am indifferent to the ability of my investments to generate stable income. I am willing to </t>
    </r>
    <r>
      <rPr>
        <b/>
        <sz val="10"/>
        <color theme="1"/>
        <rFont val="Tahoma"/>
        <family val="2"/>
      </rPr>
      <t>accept material losses</t>
    </r>
    <r>
      <rPr>
        <sz val="10"/>
        <color theme="1"/>
        <rFont val="Tahoma"/>
        <family val="2"/>
      </rPr>
      <t xml:space="preserve"> to my principal. (e.g. diversified equity portfolio)
</t>
    </r>
  </si>
  <si>
    <r>
      <t xml:space="preserve">Question 7: </t>
    </r>
    <r>
      <rPr>
        <b/>
        <sz val="10"/>
        <rFont val="Tahoma"/>
        <family val="2"/>
      </rPr>
      <t>If you had to invest AED 1,000,000, which portfolio would you select given the potential gain or loss over a period of 1 year?</t>
    </r>
  </si>
  <si>
    <r>
      <t xml:space="preserve">Question 12: </t>
    </r>
    <r>
      <rPr>
        <b/>
        <sz val="10"/>
        <rFont val="Tahoma"/>
        <family val="2"/>
      </rPr>
      <t>How would you invest AED 1,000,000 given the following investment options?</t>
    </r>
  </si>
  <si>
    <r>
      <t xml:space="preserve">I want my investments </t>
    </r>
    <r>
      <rPr>
        <b/>
        <sz val="10"/>
        <color theme="1"/>
        <rFont val="Tahoma"/>
        <family val="2"/>
      </rPr>
      <t>positioned for aggressive growth</t>
    </r>
    <r>
      <rPr>
        <sz val="10"/>
        <color theme="1"/>
        <rFont val="Tahoma"/>
        <family val="2"/>
      </rPr>
      <t xml:space="preserve"> in value. I am willing to </t>
    </r>
    <r>
      <rPr>
        <b/>
        <sz val="10"/>
        <color theme="1"/>
        <rFont val="Tahoma"/>
        <family val="2"/>
      </rPr>
      <t>accept sizeable losses</t>
    </r>
    <r>
      <rPr>
        <sz val="10"/>
        <color theme="1"/>
        <rFont val="Tahoma"/>
        <family val="2"/>
      </rPr>
      <t xml:space="preserve"> to my principal. (e.g. concentrated equity portfolio)
</t>
    </r>
  </si>
  <si>
    <t>35 - 65 years</t>
  </si>
  <si>
    <t>66 - 80 years</t>
  </si>
  <si>
    <t>Restricted Access to Products</t>
  </si>
  <si>
    <t>I have a good level of knowledge of investments and financial markets.</t>
  </si>
  <si>
    <t>Q5</t>
  </si>
  <si>
    <t>Q6</t>
  </si>
  <si>
    <t>O1</t>
  </si>
  <si>
    <t>O2</t>
  </si>
  <si>
    <t>O3</t>
  </si>
  <si>
    <t>O4</t>
  </si>
  <si>
    <t>Q no</t>
  </si>
  <si>
    <t>Answer Choices</t>
  </si>
  <si>
    <t>Total Score</t>
  </si>
  <si>
    <t>Portfolio A: no loss                                      OR     profit of AED 35,000 (3.5%)</t>
  </si>
  <si>
    <r>
      <t xml:space="preserve">Portfolio C: 30% </t>
    </r>
    <r>
      <rPr>
        <sz val="10"/>
        <color theme="1"/>
        <rFont val="Tahoma"/>
        <family val="2"/>
      </rPr>
      <t>in low-risk</t>
    </r>
    <r>
      <rPr>
        <b/>
        <sz val="10"/>
        <color theme="1"/>
        <rFont val="Tahoma"/>
        <family val="2"/>
      </rPr>
      <t xml:space="preserve">     20% </t>
    </r>
    <r>
      <rPr>
        <sz val="10"/>
        <color theme="1"/>
        <rFont val="Tahoma"/>
        <family val="2"/>
      </rPr>
      <t>in medium-risk</t>
    </r>
    <r>
      <rPr>
        <b/>
        <sz val="10"/>
        <color theme="1"/>
        <rFont val="Tahoma"/>
        <family val="2"/>
      </rPr>
      <t xml:space="preserve">      50% </t>
    </r>
    <r>
      <rPr>
        <sz val="10"/>
        <color theme="1"/>
        <rFont val="Tahoma"/>
        <family val="2"/>
      </rPr>
      <t xml:space="preserve">in high-risk investments   </t>
    </r>
    <r>
      <rPr>
        <b/>
        <sz val="10"/>
        <color theme="1"/>
        <rFont val="Tahoma"/>
        <family val="2"/>
      </rPr>
      <t xml:space="preserve">  </t>
    </r>
    <r>
      <rPr>
        <sz val="10"/>
        <color theme="1"/>
        <rFont val="Tahoma"/>
        <family val="2"/>
      </rPr>
      <t xml:space="preserve">    </t>
    </r>
  </si>
  <si>
    <r>
      <t>Portfolio A: 70%</t>
    </r>
    <r>
      <rPr>
        <sz val="10"/>
        <color theme="1"/>
        <rFont val="Tahoma"/>
        <family val="2"/>
      </rPr>
      <t xml:space="preserve"> in low-risk     </t>
    </r>
    <r>
      <rPr>
        <b/>
        <sz val="10"/>
        <color theme="1"/>
        <rFont val="Tahoma"/>
        <family val="2"/>
      </rPr>
      <t>30%</t>
    </r>
    <r>
      <rPr>
        <sz val="10"/>
        <color theme="1"/>
        <rFont val="Tahoma"/>
        <family val="2"/>
      </rPr>
      <t xml:space="preserve"> in medium-risk     </t>
    </r>
    <r>
      <rPr>
        <b/>
        <sz val="10"/>
        <color theme="1"/>
        <rFont val="Tahoma"/>
        <family val="2"/>
      </rPr>
      <t>0%</t>
    </r>
    <r>
      <rPr>
        <sz val="10"/>
        <color theme="1"/>
        <rFont val="Tahoma"/>
        <family val="2"/>
      </rPr>
      <t xml:space="preserve"> in high-risk investments  </t>
    </r>
    <r>
      <rPr>
        <b/>
        <sz val="10"/>
        <color theme="1"/>
        <rFont val="Tahoma"/>
        <family val="2"/>
      </rPr>
      <t xml:space="preserve">    </t>
    </r>
  </si>
  <si>
    <r>
      <t>Portfolio B:</t>
    </r>
    <r>
      <rPr>
        <sz val="10"/>
        <color theme="1"/>
        <rFont val="Tahoma"/>
        <family val="2"/>
      </rPr>
      <t xml:space="preserve"> </t>
    </r>
    <r>
      <rPr>
        <b/>
        <sz val="10"/>
        <color theme="1"/>
        <rFont val="Tahoma"/>
        <family val="2"/>
      </rPr>
      <t>50%</t>
    </r>
    <r>
      <rPr>
        <sz val="10"/>
        <color theme="1"/>
        <rFont val="Tahoma"/>
        <family val="2"/>
      </rPr>
      <t xml:space="preserve"> in low-risk     </t>
    </r>
    <r>
      <rPr>
        <b/>
        <sz val="10"/>
        <color theme="1"/>
        <rFont val="Tahoma"/>
        <family val="2"/>
      </rPr>
      <t>20%</t>
    </r>
    <r>
      <rPr>
        <sz val="10"/>
        <color theme="1"/>
        <rFont val="Tahoma"/>
        <family val="2"/>
      </rPr>
      <t xml:space="preserve"> in medium-risk     </t>
    </r>
    <r>
      <rPr>
        <b/>
        <sz val="10"/>
        <color theme="1"/>
        <rFont val="Tahoma"/>
        <family val="2"/>
      </rPr>
      <t>30%</t>
    </r>
    <r>
      <rPr>
        <sz val="10"/>
        <color theme="1"/>
        <rFont val="Tahoma"/>
        <family val="2"/>
      </rPr>
      <t xml:space="preserve"> in high-risk investments             </t>
    </r>
  </si>
  <si>
    <r>
      <t>Portfolio D:</t>
    </r>
    <r>
      <rPr>
        <sz val="10"/>
        <color theme="1"/>
        <rFont val="Tahoma"/>
        <family val="2"/>
      </rPr>
      <t xml:space="preserve"> </t>
    </r>
    <r>
      <rPr>
        <b/>
        <sz val="10"/>
        <color theme="1"/>
        <rFont val="Tahoma"/>
        <family val="2"/>
      </rPr>
      <t>0%</t>
    </r>
    <r>
      <rPr>
        <sz val="10"/>
        <color theme="1"/>
        <rFont val="Tahoma"/>
        <family val="2"/>
      </rPr>
      <t xml:space="preserve"> in low-risk       </t>
    </r>
    <r>
      <rPr>
        <b/>
        <sz val="10"/>
        <color theme="1"/>
        <rFont val="Tahoma"/>
        <family val="2"/>
      </rPr>
      <t>30%</t>
    </r>
    <r>
      <rPr>
        <sz val="10"/>
        <color theme="1"/>
        <rFont val="Tahoma"/>
        <family val="2"/>
      </rPr>
      <t xml:space="preserve"> in medium-risk      </t>
    </r>
    <r>
      <rPr>
        <b/>
        <sz val="10"/>
        <color theme="1"/>
        <rFont val="Tahoma"/>
        <family val="2"/>
      </rPr>
      <t>70%</t>
    </r>
    <r>
      <rPr>
        <sz val="10"/>
        <color theme="1"/>
        <rFont val="Tahoma"/>
        <family val="2"/>
      </rPr>
      <t xml:space="preserve"> in high-risk investments</t>
    </r>
  </si>
  <si>
    <r>
      <t xml:space="preserve">I am willing to accept </t>
    </r>
    <r>
      <rPr>
        <b/>
        <sz val="10"/>
        <rFont val="Tahoma"/>
        <family val="2"/>
      </rPr>
      <t xml:space="preserve">extremely low to no returns on </t>
    </r>
    <r>
      <rPr>
        <sz val="10"/>
        <rFont val="Tahoma"/>
        <family val="2"/>
      </rPr>
      <t xml:space="preserve">my investments . Capital preservation is my primary objective. (e.g. term deposit rates)
</t>
    </r>
  </si>
  <si>
    <r>
      <t xml:space="preserve">I want my investments to </t>
    </r>
    <r>
      <rPr>
        <b/>
        <sz val="10"/>
        <color theme="1"/>
        <rFont val="Tahoma"/>
        <family val="2"/>
      </rPr>
      <t>generate modest and stable income</t>
    </r>
    <r>
      <rPr>
        <sz val="10"/>
        <color theme="1"/>
        <rFont val="Tahoma"/>
        <family val="2"/>
      </rPr>
      <t xml:space="preserve">. I am indifferent to growing the value of my investments. I am willing to </t>
    </r>
    <r>
      <rPr>
        <b/>
        <sz val="10"/>
        <color theme="1"/>
        <rFont val="Tahoma"/>
        <family val="2"/>
      </rPr>
      <t>accept some but very limited losses</t>
    </r>
    <r>
      <rPr>
        <sz val="10"/>
        <color theme="1"/>
        <rFont val="Tahoma"/>
        <family val="2"/>
      </rPr>
      <t xml:space="preserve"> to my principal. (e.g. short duration fixed income bonds)
</t>
    </r>
  </si>
  <si>
    <r>
      <t xml:space="preserve">I want my investments to </t>
    </r>
    <r>
      <rPr>
        <b/>
        <sz val="10"/>
        <color theme="1"/>
        <rFont val="Tahoma"/>
        <family val="2"/>
      </rPr>
      <t>generate stable income</t>
    </r>
    <r>
      <rPr>
        <sz val="10"/>
        <color theme="1"/>
        <rFont val="Tahoma"/>
        <family val="2"/>
      </rPr>
      <t xml:space="preserve"> and show </t>
    </r>
    <r>
      <rPr>
        <b/>
        <sz val="10"/>
        <color theme="1"/>
        <rFont val="Tahoma"/>
        <family val="2"/>
      </rPr>
      <t>modest growth in value</t>
    </r>
    <r>
      <rPr>
        <sz val="10"/>
        <color theme="1"/>
        <rFont val="Tahoma"/>
        <family val="2"/>
      </rPr>
      <t xml:space="preserve">. I am willing to </t>
    </r>
    <r>
      <rPr>
        <b/>
        <sz val="10"/>
        <color theme="1"/>
        <rFont val="Tahoma"/>
        <family val="2"/>
      </rPr>
      <t>accept modest losses</t>
    </r>
    <r>
      <rPr>
        <sz val="10"/>
        <color theme="1"/>
        <rFont val="Tahoma"/>
        <family val="2"/>
      </rPr>
      <t xml:space="preserve"> to my principal. (e.g. balanced equity and fixed income portfolio)
</t>
    </r>
  </si>
  <si>
    <t>Portfolio A                                                   Portfolio B                                                 Portfolio C                                                 Portfolio D</t>
  </si>
  <si>
    <t>Portfolio A                                                                            Portfolio B</t>
  </si>
  <si>
    <t xml:space="preserve">                 Portfolio C</t>
  </si>
  <si>
    <t>Portfolio B: loss of AED 30,000 (3%)        OR     profit of AED 100,000 (10%)</t>
  </si>
  <si>
    <t>Portfolio C: loss of AED 60,000 (6%)        OR     profit of AED 150,000 (15%)</t>
  </si>
  <si>
    <t>Portfolio D: loss of AED 100,000 (10%)    OR    profit of AED 200,000 (20%)</t>
  </si>
  <si>
    <t>Flag</t>
  </si>
  <si>
    <t>Risk Averse</t>
  </si>
  <si>
    <t>Conservative</t>
  </si>
  <si>
    <t>Balanced</t>
  </si>
  <si>
    <t>Portfolio A: no loss         OR     profit of AED 35,000 (3.5%)</t>
  </si>
  <si>
    <t>What is the primary goal for the investment?</t>
  </si>
  <si>
    <t>More than 3 years and up to 6 years</t>
  </si>
  <si>
    <t>Potential Profit</t>
  </si>
  <si>
    <t>Potential Loss</t>
  </si>
  <si>
    <t>AED  5 – 20M</t>
  </si>
  <si>
    <t>AED  20 – 50M</t>
  </si>
  <si>
    <t>AED  400 – 800K</t>
  </si>
  <si>
    <t>AED  800K – 2M</t>
  </si>
  <si>
    <t>Extremely High Variability</t>
  </si>
  <si>
    <t>Significant Variability</t>
  </si>
  <si>
    <t>Stable to Moderate Variability</t>
  </si>
  <si>
    <r>
      <t xml:space="preserve">Question 5: </t>
    </r>
    <r>
      <rPr>
        <b/>
        <sz val="10"/>
        <rFont val="Tahoma"/>
        <family val="2"/>
      </rPr>
      <t>Would your emergency reserve funds offer sufficient cover for any urgent requirement for cash?</t>
    </r>
  </si>
  <si>
    <t>This question seeks to assess your tolerance for short-term volatility. Please select the portfolio that you would be most comfortable investing in given the magnitude of potential positive and negative performance outcomes for each.</t>
  </si>
  <si>
    <r>
      <t xml:space="preserve">Question 11: </t>
    </r>
    <r>
      <rPr>
        <b/>
        <sz val="10"/>
        <rFont val="Tahoma"/>
        <family val="2"/>
      </rPr>
      <t>What proportion of your overall wealth would you be willing to expose to investment risk?</t>
    </r>
  </si>
  <si>
    <t>Very Unlikely</t>
  </si>
  <si>
    <t>Risk Capacity + Knock Out Question</t>
  </si>
  <si>
    <t>Risk Capacity</t>
  </si>
  <si>
    <t>Risk Tolerance</t>
  </si>
  <si>
    <r>
      <t xml:space="preserve">Question 4: </t>
    </r>
    <r>
      <rPr>
        <b/>
        <sz val="10"/>
        <rFont val="Tahoma"/>
        <family val="2"/>
      </rPr>
      <t>Your current and future income sources show…</t>
    </r>
  </si>
  <si>
    <t>I am willing to accept extremely low to no returns on my investments. Capital preservation is my primary objective. (e.g. term deposit rates)</t>
  </si>
  <si>
    <t>I want my investments to generate modest and stable income. I am indifferent to growing the value of my investments. I am willing to accept some but very limited losses to my principal. (e.g. short duration fixed income bonds)</t>
  </si>
  <si>
    <t>I want my investments to generate stable income and show modest growth in value. I am willing to accept modest losses to my principal. (e.g. balanced equity and fixed income portfolio)</t>
  </si>
  <si>
    <t>I want my investments positioned for aggressive growth in value. I am willing to accept sizeable losses to my principal. (e.g. concentrated equity portfolio)</t>
  </si>
  <si>
    <t>AED  5 - 20M</t>
  </si>
  <si>
    <t>AED  400 - 800K</t>
  </si>
  <si>
    <t>AED  800K - 2M</t>
  </si>
  <si>
    <t>If you had to invest AED 500,000, which portfolio would you select given the potential gain or loss over a period of 1 year? Question 7</t>
  </si>
  <si>
    <t>Question1</t>
  </si>
  <si>
    <t>Question 7</t>
  </si>
  <si>
    <t>Which portfolio would you select given the return profiles described below? Question 13</t>
  </si>
  <si>
    <t>Question13</t>
  </si>
  <si>
    <t>Your current and future income sources are Question 4</t>
  </si>
  <si>
    <t>Question 4</t>
  </si>
  <si>
    <t>Question 12: How would you invest AED 1,000,000 given the following investment options?</t>
  </si>
  <si>
    <t>Question 12</t>
  </si>
  <si>
    <t>AED  5- 20M</t>
  </si>
  <si>
    <r>
      <rPr>
        <b/>
        <sz val="14"/>
        <color theme="0"/>
        <rFont val="Calibri"/>
        <family val="2"/>
        <scheme val="minor"/>
      </rPr>
      <t>Q2:</t>
    </r>
    <r>
      <rPr>
        <b/>
        <sz val="11"/>
        <color theme="0"/>
        <rFont val="Calibri"/>
        <family val="2"/>
        <scheme val="minor"/>
      </rPr>
      <t xml:space="preserve"> What is your estimated liquid net worth?
</t>
    </r>
    <r>
      <rPr>
        <b/>
        <sz val="14"/>
        <color theme="0"/>
        <rFont val="Calibri"/>
        <family val="2"/>
        <scheme val="minor"/>
      </rPr>
      <t>Q3:</t>
    </r>
    <r>
      <rPr>
        <b/>
        <sz val="11"/>
        <color theme="0"/>
        <rFont val="Calibri"/>
        <family val="2"/>
        <scheme val="minor"/>
      </rPr>
      <t xml:space="preserve"> What is your annual income from all sources?</t>
    </r>
  </si>
  <si>
    <r>
      <rPr>
        <b/>
        <sz val="14"/>
        <color theme="0"/>
        <rFont val="Calibri"/>
        <family val="2"/>
        <scheme val="minor"/>
      </rPr>
      <t>Q8:</t>
    </r>
    <r>
      <rPr>
        <b/>
        <sz val="11"/>
        <color theme="0"/>
        <rFont val="Calibri"/>
        <family val="2"/>
        <scheme val="minor"/>
      </rPr>
      <t xml:space="preserve"> Please select your age group</t>
    </r>
  </si>
  <si>
    <t>Response Inconsistency Matrix 3</t>
  </si>
  <si>
    <t>Question 7: If you had to invest AED 1,000,000, which portfolio would you select given the potential gain or</t>
  </si>
  <si>
    <r>
      <t xml:space="preserve">Question 12: </t>
    </r>
    <r>
      <rPr>
        <b/>
        <sz val="10"/>
        <color theme="0"/>
        <rFont val="Tahoma"/>
        <family val="2"/>
      </rPr>
      <t>How would you invest AED 1,000,000 given the following investment options?</t>
    </r>
  </si>
  <si>
    <t>Question 13</t>
  </si>
  <si>
    <t>Response Inconsistency Matrix 4</t>
  </si>
  <si>
    <r>
      <t xml:space="preserve">Question 13: </t>
    </r>
    <r>
      <rPr>
        <b/>
        <sz val="10"/>
        <color theme="0"/>
        <rFont val="Tahoma"/>
        <family val="2"/>
      </rPr>
      <t>Which portfolio would you select given the return profiles described below?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</si>
</sst>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0.0%"/>
    <numFmt numFmtId="165" formatCode="_(* #,##0_);_(* \(#,##0\);_(* &quot;-&quot;??_);_(@_)"/>
  </numFmts>
  <fonts count="2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rgb="FFFFFFFF"/>
      <name val="Arial"/>
      <family val="2"/>
    </font>
    <font>
      <b/>
      <sz val="8"/>
      <color rgb="FF172934"/>
      <name val="Arial"/>
      <family val="2"/>
    </font>
    <font>
      <sz val="8"/>
      <color rgb="FF000000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Webdings"/>
      <family val="1"/>
      <charset val="2"/>
    </font>
    <font>
      <b/>
      <sz val="14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Wingdings"/>
      <charset val="2"/>
    </font>
    <font>
      <b/>
      <sz val="14"/>
      <color theme="0"/>
      <name val="Webdings"/>
      <family val="1"/>
      <charset val="2"/>
    </font>
    <font>
      <sz val="10"/>
      <color theme="1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sz val="10"/>
      <color theme="1"/>
      <name val="Tahoma"/>
      <family val="2"/>
    </font>
    <font>
      <sz val="12"/>
      <color theme="1"/>
      <name val="Wingdings"/>
      <charset val="2"/>
    </font>
    <font>
      <b/>
      <sz val="10"/>
      <color theme="1"/>
      <name val="Tahoma"/>
      <family val="2"/>
    </font>
    <font>
      <b/>
      <sz val="10"/>
      <name val="Tahoma"/>
      <family val="2"/>
    </font>
    <font>
      <sz val="10"/>
      <name val="Tahoma"/>
      <family val="2"/>
    </font>
    <font>
      <b/>
      <sz val="10"/>
      <color rgb="FFF16A32"/>
      <name val="Tahoma"/>
      <family val="2"/>
    </font>
    <font>
      <sz val="10"/>
      <color rgb="FFF3AB5F"/>
      <name val="Tahoma"/>
      <family val="2"/>
    </font>
    <font>
      <sz val="10"/>
      <color rgb="FFFF0000"/>
      <name val="Tahoma"/>
      <family val="2"/>
    </font>
    <font>
      <sz val="10"/>
      <color rgb="FF2F87FF"/>
      <name val="Tahoma"/>
      <family val="2"/>
    </font>
    <font>
      <b/>
      <sz val="12"/>
      <color theme="1"/>
      <name val="Wingdings"/>
      <charset val="2"/>
    </font>
    <font>
      <b/>
      <sz val="18"/>
      <color theme="0"/>
      <name val="Calibri"/>
      <family val="2"/>
      <scheme val="minor"/>
    </font>
    <font>
      <sz val="8"/>
      <name val="Arial"/>
      <family val="2"/>
    </font>
    <font>
      <b/>
      <sz val="10"/>
      <color theme="0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rgb="FFE7E3D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-0.249977111117893"/>
        <bgColor indexed="64"/>
      </patternFill>
    </fill>
  </fills>
  <borders count="30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/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</cellStyleXfs>
  <cellXfs count="133">
    <xf numFmtId="0" fontId="0" fillId="0" borderId="0" xfId="0"/>
    <xf numFmtId="0" fontId="1" fillId="2" borderId="0" xfId="0" applyFont="1" applyFill="1" applyAlignment="1">
      <alignment horizontal="centerContinuous"/>
    </xf>
    <xf numFmtId="0" fontId="2" fillId="2" borderId="0" xfId="0" applyFont="1" applyFill="1" applyAlignment="1">
      <alignment horizontal="centerContinuous"/>
    </xf>
    <xf numFmtId="0" fontId="3" fillId="2" borderId="1" xfId="0" applyFont="1" applyFill="1" applyBorder="1" applyAlignment="1">
      <alignment horizontal="center" wrapText="1" readingOrder="1"/>
    </xf>
    <xf numFmtId="0" fontId="3" fillId="2" borderId="1" xfId="0" applyFont="1" applyFill="1" applyBorder="1" applyAlignment="1">
      <alignment horizontal="center" vertical="center" wrapText="1" readingOrder="1"/>
    </xf>
    <xf numFmtId="0" fontId="5" fillId="3" borderId="3" xfId="0" applyFont="1" applyFill="1" applyBorder="1" applyAlignment="1">
      <alignment horizontal="left" vertical="center" wrapText="1" readingOrder="1"/>
    </xf>
    <xf numFmtId="0" fontId="5" fillId="3" borderId="3" xfId="0" applyFont="1" applyFill="1" applyBorder="1" applyAlignment="1">
      <alignment horizontal="center" wrapText="1" readingOrder="1"/>
    </xf>
    <xf numFmtId="0" fontId="5" fillId="3" borderId="5" xfId="0" applyFont="1" applyFill="1" applyBorder="1" applyAlignment="1">
      <alignment horizontal="left" vertical="center" wrapText="1" readingOrder="1"/>
    </xf>
    <xf numFmtId="0" fontId="5" fillId="3" borderId="5" xfId="0" applyFont="1" applyFill="1" applyBorder="1" applyAlignment="1">
      <alignment horizontal="center" wrapText="1" readingOrder="1"/>
    </xf>
    <xf numFmtId="0" fontId="5" fillId="4" borderId="5" xfId="0" applyFont="1" applyFill="1" applyBorder="1" applyAlignment="1">
      <alignment horizontal="left" wrapText="1" readingOrder="1"/>
    </xf>
    <xf numFmtId="0" fontId="5" fillId="4" borderId="5" xfId="0" applyFont="1" applyFill="1" applyBorder="1" applyAlignment="1">
      <alignment horizontal="center" wrapText="1" readingOrder="1"/>
    </xf>
    <xf numFmtId="0" fontId="5" fillId="3" borderId="5" xfId="0" applyFont="1" applyFill="1" applyBorder="1" applyAlignment="1">
      <alignment horizontal="left" wrapText="1" readingOrder="1"/>
    </xf>
    <xf numFmtId="0" fontId="6" fillId="0" borderId="0" xfId="0" applyFont="1" applyAlignment="1">
      <alignment horizontal="center"/>
    </xf>
    <xf numFmtId="0" fontId="6" fillId="0" borderId="0" xfId="0" applyFont="1"/>
    <xf numFmtId="0" fontId="0" fillId="0" borderId="9" xfId="0" applyBorder="1"/>
    <xf numFmtId="0" fontId="0" fillId="0" borderId="9" xfId="0" applyBorder="1" applyAlignment="1">
      <alignment wrapText="1"/>
    </xf>
    <xf numFmtId="0" fontId="0" fillId="0" borderId="10" xfId="0" applyBorder="1" applyAlignment="1">
      <alignment wrapText="1"/>
    </xf>
    <xf numFmtId="0" fontId="1" fillId="6" borderId="12" xfId="0" applyFont="1" applyFill="1" applyBorder="1" applyAlignment="1">
      <alignment vertical="center" wrapText="1"/>
    </xf>
    <xf numFmtId="0" fontId="6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0" fillId="0" borderId="9" xfId="0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0" fillId="0" borderId="9" xfId="0" applyFill="1" applyBorder="1"/>
    <xf numFmtId="0" fontId="6" fillId="5" borderId="12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12" fillId="2" borderId="9" xfId="0" applyFont="1" applyFill="1" applyBorder="1" applyAlignment="1">
      <alignment horizontal="center" vertical="center"/>
    </xf>
    <xf numFmtId="164" fontId="0" fillId="0" borderId="0" xfId="2" applyNumberFormat="1" applyFont="1"/>
    <xf numFmtId="0" fontId="14" fillId="0" borderId="0" xfId="0" quotePrefix="1" applyFont="1"/>
    <xf numFmtId="9" fontId="0" fillId="0" borderId="0" xfId="2" applyNumberFormat="1" applyFont="1"/>
    <xf numFmtId="9" fontId="0" fillId="0" borderId="0" xfId="0" applyNumberFormat="1"/>
    <xf numFmtId="2" fontId="0" fillId="0" borderId="0" xfId="0" applyNumberFormat="1"/>
    <xf numFmtId="0" fontId="0" fillId="0" borderId="0" xfId="0" quotePrefix="1"/>
    <xf numFmtId="9" fontId="0" fillId="0" borderId="0" xfId="2" applyFont="1"/>
    <xf numFmtId="0" fontId="0" fillId="7" borderId="0" xfId="0" applyFill="1"/>
    <xf numFmtId="165" fontId="0" fillId="0" borderId="0" xfId="1" applyNumberFormat="1" applyFont="1"/>
    <xf numFmtId="0" fontId="13" fillId="0" borderId="0" xfId="0" applyFont="1"/>
    <xf numFmtId="0" fontId="1" fillId="2" borderId="9" xfId="0" applyFont="1" applyFill="1" applyBorder="1" applyAlignment="1">
      <alignment horizontal="center" vertical="center" wrapText="1"/>
    </xf>
    <xf numFmtId="0" fontId="15" fillId="0" borderId="0" xfId="0" applyFont="1" applyAlignment="1">
      <alignment vertical="center"/>
    </xf>
    <xf numFmtId="0" fontId="15" fillId="0" borderId="0" xfId="0" applyFont="1" applyAlignment="1">
      <alignment vertical="center" wrapText="1"/>
    </xf>
    <xf numFmtId="0" fontId="17" fillId="0" borderId="0" xfId="0" applyFont="1" applyAlignment="1">
      <alignment horizontal="center" vertical="center"/>
    </xf>
    <xf numFmtId="0" fontId="13" fillId="0" borderId="0" xfId="0" applyFont="1" applyAlignment="1"/>
    <xf numFmtId="0" fontId="17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5" fillId="0" borderId="0" xfId="0" applyFont="1" applyAlignment="1">
      <alignment vertical="center"/>
    </xf>
    <xf numFmtId="0" fontId="22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13" fillId="8" borderId="0" xfId="0" applyFont="1" applyFill="1" applyAlignment="1"/>
    <xf numFmtId="0" fontId="10" fillId="0" borderId="0" xfId="0" applyFont="1" applyAlignment="1"/>
    <xf numFmtId="9" fontId="13" fillId="0" borderId="0" xfId="2" applyFont="1" applyAlignment="1"/>
    <xf numFmtId="0" fontId="13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20" fillId="0" borderId="0" xfId="0" applyFont="1" applyAlignment="1">
      <alignment vertical="center"/>
    </xf>
    <xf numFmtId="0" fontId="21" fillId="0" borderId="0" xfId="0" applyFont="1" applyAlignment="1">
      <alignment vertical="center"/>
    </xf>
    <xf numFmtId="0" fontId="13" fillId="0" borderId="0" xfId="0" applyFont="1" applyFill="1" applyAlignment="1"/>
    <xf numFmtId="0" fontId="10" fillId="7" borderId="0" xfId="0" applyFont="1" applyFill="1" applyAlignment="1"/>
    <xf numFmtId="0" fontId="21" fillId="0" borderId="0" xfId="0" applyFont="1" applyAlignment="1">
      <alignment vertical="center" wrapText="1"/>
    </xf>
    <xf numFmtId="0" fontId="11" fillId="0" borderId="9" xfId="0" applyFont="1" applyBorder="1" applyAlignment="1">
      <alignment horizontal="center"/>
    </xf>
    <xf numFmtId="0" fontId="0" fillId="0" borderId="0" xfId="0" applyAlignment="1">
      <alignment horizontal="center"/>
    </xf>
    <xf numFmtId="0" fontId="3" fillId="2" borderId="0" xfId="0" applyFont="1" applyFill="1" applyBorder="1" applyAlignment="1">
      <alignment horizontal="center" vertical="center" wrapText="1" readingOrder="1"/>
    </xf>
    <xf numFmtId="0" fontId="10" fillId="9" borderId="0" xfId="0" applyFont="1" applyFill="1" applyAlignment="1">
      <alignment horizontal="center"/>
    </xf>
    <xf numFmtId="0" fontId="25" fillId="10" borderId="0" xfId="0" applyFont="1" applyFill="1"/>
    <xf numFmtId="0" fontId="12" fillId="0" borderId="9" xfId="0" applyFont="1" applyFill="1" applyBorder="1" applyAlignment="1">
      <alignment horizontal="center" vertical="center"/>
    </xf>
    <xf numFmtId="0" fontId="0" fillId="8" borderId="0" xfId="0" applyFill="1"/>
    <xf numFmtId="0" fontId="11" fillId="0" borderId="0" xfId="0" applyFont="1" applyBorder="1" applyAlignment="1">
      <alignment horizontal="center"/>
    </xf>
    <xf numFmtId="0" fontId="15" fillId="0" borderId="0" xfId="0" applyFont="1" applyAlignment="1">
      <alignment vertical="center"/>
    </xf>
    <xf numFmtId="0" fontId="0" fillId="0" borderId="0" xfId="0" applyFont="1"/>
    <xf numFmtId="0" fontId="6" fillId="0" borderId="0" xfId="0" quotePrefix="1" applyFont="1"/>
    <xf numFmtId="0" fontId="24" fillId="8" borderId="0" xfId="0" applyFont="1" applyFill="1" applyAlignment="1">
      <alignment horizontal="center"/>
    </xf>
    <xf numFmtId="0" fontId="13" fillId="8" borderId="0" xfId="0" applyFont="1" applyFill="1" applyAlignment="1">
      <alignment horizontal="center"/>
    </xf>
    <xf numFmtId="9" fontId="13" fillId="0" borderId="0" xfId="2" applyFont="1" applyAlignment="1">
      <alignment horizontal="center"/>
    </xf>
    <xf numFmtId="0" fontId="10" fillId="0" borderId="0" xfId="0" applyFont="1" applyAlignment="1">
      <alignment horizontal="left" wrapText="1"/>
    </xf>
    <xf numFmtId="0" fontId="16" fillId="8" borderId="0" xfId="0" applyFont="1" applyFill="1" applyAlignment="1">
      <alignment horizontal="center"/>
    </xf>
    <xf numFmtId="0" fontId="10" fillId="0" borderId="8" xfId="0" applyFont="1" applyBorder="1" applyAlignment="1">
      <alignment horizontal="center"/>
    </xf>
    <xf numFmtId="0" fontId="10" fillId="0" borderId="20" xfId="0" applyFont="1" applyBorder="1" applyAlignment="1">
      <alignment horizontal="center"/>
    </xf>
    <xf numFmtId="0" fontId="6" fillId="0" borderId="20" xfId="0" applyFont="1" applyBorder="1" applyAlignment="1">
      <alignment horizontal="center"/>
    </xf>
    <xf numFmtId="0" fontId="10" fillId="0" borderId="21" xfId="0" applyFont="1" applyBorder="1" applyAlignment="1"/>
    <xf numFmtId="0" fontId="10" fillId="0" borderId="12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10" fillId="0" borderId="19" xfId="0" applyFont="1" applyBorder="1" applyAlignment="1"/>
    <xf numFmtId="0" fontId="10" fillId="0" borderId="11" xfId="0" applyFont="1" applyBorder="1" applyAlignment="1">
      <alignment horizontal="center"/>
    </xf>
    <xf numFmtId="0" fontId="10" fillId="0" borderId="22" xfId="0" applyFont="1" applyBorder="1" applyAlignment="1">
      <alignment horizontal="center"/>
    </xf>
    <xf numFmtId="0" fontId="6" fillId="0" borderId="22" xfId="0" applyFont="1" applyBorder="1" applyAlignment="1">
      <alignment horizontal="center"/>
    </xf>
    <xf numFmtId="0" fontId="10" fillId="0" borderId="23" xfId="0" applyFont="1" applyBorder="1" applyAlignment="1"/>
    <xf numFmtId="0" fontId="10" fillId="0" borderId="0" xfId="0" applyFont="1" applyBorder="1" applyAlignment="1"/>
    <xf numFmtId="0" fontId="10" fillId="0" borderId="25" xfId="0" applyFont="1" applyBorder="1" applyAlignment="1">
      <alignment horizontal="center"/>
    </xf>
    <xf numFmtId="0" fontId="13" fillId="0" borderId="26" xfId="0" applyFont="1" applyBorder="1" applyAlignment="1">
      <alignment horizontal="center"/>
    </xf>
    <xf numFmtId="0" fontId="13" fillId="0" borderId="27" xfId="0" applyFont="1" applyBorder="1" applyAlignment="1">
      <alignment horizontal="center"/>
    </xf>
    <xf numFmtId="0" fontId="13" fillId="0" borderId="21" xfId="0" applyFont="1" applyBorder="1" applyAlignment="1">
      <alignment horizontal="center"/>
    </xf>
    <xf numFmtId="0" fontId="13" fillId="0" borderId="0" xfId="0" applyFont="1" applyBorder="1" applyAlignment="1">
      <alignment horizontal="center"/>
    </xf>
    <xf numFmtId="0" fontId="13" fillId="0" borderId="19" xfId="0" applyFont="1" applyBorder="1" applyAlignment="1">
      <alignment horizontal="center"/>
    </xf>
    <xf numFmtId="0" fontId="13" fillId="0" borderId="22" xfId="0" applyFont="1" applyBorder="1" applyAlignment="1">
      <alignment horizontal="center"/>
    </xf>
    <xf numFmtId="0" fontId="13" fillId="0" borderId="23" xfId="0" applyFont="1" applyBorder="1" applyAlignment="1">
      <alignment horizontal="center"/>
    </xf>
    <xf numFmtId="0" fontId="10" fillId="7" borderId="27" xfId="0" applyFont="1" applyFill="1" applyBorder="1" applyAlignment="1">
      <alignment horizontal="center"/>
    </xf>
    <xf numFmtId="0" fontId="10" fillId="0" borderId="24" xfId="0" applyFont="1" applyBorder="1" applyAlignment="1"/>
    <xf numFmtId="0" fontId="0" fillId="0" borderId="8" xfId="0" applyBorder="1" applyAlignment="1">
      <alignment horizontal="center"/>
    </xf>
    <xf numFmtId="0" fontId="13" fillId="0" borderId="21" xfId="0" applyFont="1" applyBorder="1" applyAlignment="1"/>
    <xf numFmtId="0" fontId="0" fillId="0" borderId="12" xfId="0" applyBorder="1" applyAlignment="1">
      <alignment horizontal="center"/>
    </xf>
    <xf numFmtId="0" fontId="13" fillId="0" borderId="19" xfId="0" applyFont="1" applyBorder="1" applyAlignment="1"/>
    <xf numFmtId="0" fontId="0" fillId="0" borderId="11" xfId="0" applyBorder="1" applyAlignment="1">
      <alignment horizontal="center"/>
    </xf>
    <xf numFmtId="0" fontId="13" fillId="0" borderId="23" xfId="0" applyFont="1" applyBorder="1" applyAlignment="1"/>
    <xf numFmtId="0" fontId="15" fillId="0" borderId="0" xfId="0" applyFont="1" applyAlignment="1">
      <alignment vertical="center"/>
    </xf>
    <xf numFmtId="0" fontId="26" fillId="3" borderId="5" xfId="0" applyFont="1" applyFill="1" applyBorder="1" applyAlignment="1">
      <alignment horizontal="left" wrapText="1" readingOrder="1"/>
    </xf>
    <xf numFmtId="0" fontId="15" fillId="0" borderId="0" xfId="0" applyFont="1" applyAlignment="1">
      <alignment vertical="center"/>
    </xf>
    <xf numFmtId="0" fontId="1" fillId="6" borderId="9" xfId="0" applyFont="1" applyFill="1" applyBorder="1" applyAlignment="1">
      <alignment vertical="center" wrapText="1"/>
    </xf>
    <xf numFmtId="0" fontId="17" fillId="0" borderId="9" xfId="0" applyFont="1" applyBorder="1" applyAlignment="1">
      <alignment vertical="center" wrapText="1"/>
    </xf>
    <xf numFmtId="0" fontId="1" fillId="0" borderId="0" xfId="0" applyFont="1" applyFill="1" applyBorder="1" applyAlignment="1">
      <alignment horizontal="left" vertical="center" wrapText="1"/>
    </xf>
    <xf numFmtId="0" fontId="0" fillId="0" borderId="0" xfId="0" applyFill="1" applyBorder="1"/>
    <xf numFmtId="0" fontId="20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21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4" fillId="3" borderId="6" xfId="0" applyFont="1" applyFill="1" applyBorder="1" applyAlignment="1">
      <alignment horizontal="center" vertical="center" textRotation="90" wrapText="1" readingOrder="1"/>
    </xf>
    <xf numFmtId="0" fontId="4" fillId="3" borderId="4" xfId="0" applyFont="1" applyFill="1" applyBorder="1" applyAlignment="1">
      <alignment horizontal="center" vertical="center" textRotation="90" wrapText="1" readingOrder="1"/>
    </xf>
    <xf numFmtId="0" fontId="4" fillId="3" borderId="2" xfId="0" applyFont="1" applyFill="1" applyBorder="1" applyAlignment="1">
      <alignment horizontal="center" vertical="center" textRotation="90" wrapText="1" readingOrder="1"/>
    </xf>
    <xf numFmtId="0" fontId="4" fillId="3" borderId="7" xfId="0" applyFont="1" applyFill="1" applyBorder="1" applyAlignment="1">
      <alignment horizontal="center" vertical="center" textRotation="90" wrapText="1" readingOrder="1"/>
    </xf>
    <xf numFmtId="0" fontId="6" fillId="5" borderId="8" xfId="0" applyFont="1" applyFill="1" applyBorder="1" applyAlignment="1">
      <alignment horizontal="center" vertical="center"/>
    </xf>
    <xf numFmtId="0" fontId="6" fillId="5" borderId="11" xfId="0" applyFont="1" applyFill="1" applyBorder="1" applyAlignment="1">
      <alignment horizontal="center" vertical="center"/>
    </xf>
    <xf numFmtId="0" fontId="1" fillId="6" borderId="9" xfId="0" applyFont="1" applyFill="1" applyBorder="1" applyAlignment="1">
      <alignment horizontal="left" vertical="center" wrapText="1"/>
    </xf>
    <xf numFmtId="0" fontId="1" fillId="0" borderId="28" xfId="0" applyFont="1" applyFill="1" applyBorder="1" applyAlignment="1">
      <alignment horizontal="center" vertical="center" wrapText="1"/>
    </xf>
    <xf numFmtId="0" fontId="1" fillId="0" borderId="29" xfId="0" applyFont="1" applyFill="1" applyBorder="1" applyAlignment="1">
      <alignment horizontal="center" vertical="center" wrapText="1"/>
    </xf>
    <xf numFmtId="0" fontId="1" fillId="6" borderId="16" xfId="0" applyFont="1" applyFill="1" applyBorder="1" applyAlignment="1">
      <alignment horizontal="left" vertical="center" wrapText="1"/>
    </xf>
    <xf numFmtId="0" fontId="1" fillId="6" borderId="17" xfId="0" applyFont="1" applyFill="1" applyBorder="1" applyAlignment="1">
      <alignment horizontal="left" vertical="center" wrapText="1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6" borderId="18" xfId="0" applyFont="1" applyFill="1" applyBorder="1" applyAlignment="1">
      <alignment horizontal="left" vertical="center" wrapText="1"/>
    </xf>
    <xf numFmtId="0" fontId="1" fillId="6" borderId="0" xfId="0" applyFont="1" applyFill="1" applyBorder="1" applyAlignment="1">
      <alignment horizontal="left" vertical="center" wrapText="1"/>
    </xf>
    <xf numFmtId="0" fontId="0" fillId="0" borderId="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287037037037038"/>
          <c:y val="0.11210317460317461"/>
          <c:w val="0.65740740740740744"/>
          <c:h val="0.84523809523809523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5C8-4A3E-BA80-6D24A805E29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D5C8-4A3E-BA80-6D24A805E29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Charts!$B$8</c:f>
              <c:strCache>
                <c:ptCount val="1"/>
                <c:pt idx="0">
                  <c:v>Potential Profit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Charts!$A$9:$A$12</c:f>
              <c:strCache>
                <c:ptCount val="4"/>
                <c:pt idx="0">
                  <c:v>Portfolio A</c:v>
                </c:pt>
                <c:pt idx="1">
                  <c:v>Portfolio B</c:v>
                </c:pt>
                <c:pt idx="2">
                  <c:v>Portfolio C</c:v>
                </c:pt>
                <c:pt idx="3">
                  <c:v>Portfolio D</c:v>
                </c:pt>
              </c:strCache>
            </c:strRef>
          </c:cat>
          <c:val>
            <c:numRef>
              <c:f>Charts!$B$9:$B$12</c:f>
              <c:numCache>
                <c:formatCode>_(* #,##0_);_(* \(#,##0\);_(* "-"??_);_(@_)</c:formatCode>
                <c:ptCount val="4"/>
                <c:pt idx="0">
                  <c:v>35000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A1-4246-BD61-0764418614AC}"/>
            </c:ext>
          </c:extLst>
        </c:ser>
        <c:ser>
          <c:idx val="1"/>
          <c:order val="1"/>
          <c:tx>
            <c:strRef>
              <c:f>Charts!$C$8</c:f>
              <c:strCache>
                <c:ptCount val="1"/>
                <c:pt idx="0">
                  <c:v>Potential Loss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Charts!$A$9:$A$12</c:f>
              <c:strCache>
                <c:ptCount val="4"/>
                <c:pt idx="0">
                  <c:v>Portfolio A</c:v>
                </c:pt>
                <c:pt idx="1">
                  <c:v>Portfolio B</c:v>
                </c:pt>
                <c:pt idx="2">
                  <c:v>Portfolio C</c:v>
                </c:pt>
                <c:pt idx="3">
                  <c:v>Portfolio D</c:v>
                </c:pt>
              </c:strCache>
            </c:strRef>
          </c:cat>
          <c:val>
            <c:numRef>
              <c:f>Charts!$C$9:$C$12</c:f>
              <c:numCache>
                <c:formatCode>_(* #,##0_);_(* \(#,##0\);_(* "-"??_);_(@_)</c:formatCode>
                <c:ptCount val="4"/>
                <c:pt idx="0">
                  <c:v>0</c:v>
                </c:pt>
                <c:pt idx="1">
                  <c:v>-30000</c:v>
                </c:pt>
                <c:pt idx="2">
                  <c:v>-60000</c:v>
                </c:pt>
                <c:pt idx="3">
                  <c:v>-100000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A1-4246-BD61-0764418614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60"/>
        <c:axId val="488205560"/>
        <c:axId val="488205952"/>
      </c:barChart>
      <c:catAx>
        <c:axId val="488205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205952"/>
        <c:crosses val="autoZero"/>
        <c:auto val="1"/>
        <c:lblAlgn val="ctr"/>
        <c:lblOffset val="100"/>
        <c:noMultiLvlLbl val="0"/>
      </c:catAx>
      <c:valAx>
        <c:axId val="488205952"/>
        <c:scaling>
          <c:orientation val="minMax"/>
          <c:max val="200000"/>
          <c:min val="-100000"/>
        </c:scaling>
        <c:delete val="0"/>
        <c:axPos val="l"/>
        <c:numFmt formatCode="[$AED]\ 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205560"/>
        <c:crosses val="autoZero"/>
        <c:crossBetween val="between"/>
        <c:majorUnit val="50000"/>
        <c:dispUnits>
          <c:builtInUnit val="thousands"/>
          <c:dispUnitsLbl>
            <c:layout>
              <c:manualLayout>
                <c:xMode val="edge"/>
                <c:yMode val="edge"/>
                <c:x val="4.4603033006244422E-2"/>
                <c:y val="0.22670025188916876"/>
              </c:manualLayout>
            </c:layout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2D82-4C62-9BAC-340DD61036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488206736"/>
        <c:axId val="488207128"/>
      </c:barChart>
      <c:lineChart>
        <c:grouping val="standard"/>
        <c:varyColors val="0"/>
        <c:ser>
          <c:idx val="1"/>
          <c:order val="1"/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2D82-4C62-9BAC-340DD61036FD}"/>
            </c:ext>
          </c:extLst>
        </c:ser>
        <c:ser>
          <c:idx val="2"/>
          <c:order val="2"/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2D82-4C62-9BAC-340DD61036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8206736"/>
        <c:axId val="488207128"/>
      </c:lineChart>
      <c:catAx>
        <c:axId val="48820673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low"/>
        <c:crossAx val="488207128"/>
        <c:crosses val="autoZero"/>
        <c:auto val="1"/>
        <c:lblAlgn val="ctr"/>
        <c:lblOffset val="100"/>
        <c:noMultiLvlLbl val="0"/>
      </c:catAx>
      <c:valAx>
        <c:axId val="488207128"/>
        <c:scaling>
          <c:orientation val="minMax"/>
          <c:max val="10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>Returns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88206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287037037037038"/>
          <c:y val="0.11210317460317461"/>
          <c:w val="0.65740740740740744"/>
          <c:h val="0.84523809523809523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1D3-479C-A0CD-3AD50FD9A4D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B1D3-479C-A0CD-3AD50FD9A4D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743827160493827"/>
          <c:y val="0.11210317460317461"/>
          <c:w val="0.65740740740740744"/>
          <c:h val="0.84523809523809523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209-4D8C-8DCD-5DA439AF24F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0209-4D8C-8DCD-5DA439AF24F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Charts!$B$8</c:f>
              <c:strCache>
                <c:ptCount val="1"/>
                <c:pt idx="0">
                  <c:v>Potential Profit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Charts!$A$9:$A$12</c:f>
              <c:strCache>
                <c:ptCount val="4"/>
                <c:pt idx="0">
                  <c:v>Portfolio A</c:v>
                </c:pt>
                <c:pt idx="1">
                  <c:v>Portfolio B</c:v>
                </c:pt>
                <c:pt idx="2">
                  <c:v>Portfolio C</c:v>
                </c:pt>
                <c:pt idx="3">
                  <c:v>Portfolio D</c:v>
                </c:pt>
              </c:strCache>
            </c:strRef>
          </c:cat>
          <c:val>
            <c:numRef>
              <c:f>Charts!$B$9:$B$12</c:f>
              <c:numCache>
                <c:formatCode>_(* #,##0_);_(* \(#,##0\);_(* "-"??_);_(@_)</c:formatCode>
                <c:ptCount val="4"/>
                <c:pt idx="0">
                  <c:v>35000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D2-46ED-A1A2-4C070B2E7876}"/>
            </c:ext>
          </c:extLst>
        </c:ser>
        <c:ser>
          <c:idx val="1"/>
          <c:order val="1"/>
          <c:tx>
            <c:strRef>
              <c:f>Charts!$C$8</c:f>
              <c:strCache>
                <c:ptCount val="1"/>
                <c:pt idx="0">
                  <c:v>Potential Loss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Charts!$A$9:$A$12</c:f>
              <c:strCache>
                <c:ptCount val="4"/>
                <c:pt idx="0">
                  <c:v>Portfolio A</c:v>
                </c:pt>
                <c:pt idx="1">
                  <c:v>Portfolio B</c:v>
                </c:pt>
                <c:pt idx="2">
                  <c:v>Portfolio C</c:v>
                </c:pt>
                <c:pt idx="3">
                  <c:v>Portfolio D</c:v>
                </c:pt>
              </c:strCache>
            </c:strRef>
          </c:cat>
          <c:val>
            <c:numRef>
              <c:f>Charts!$C$9:$C$12</c:f>
              <c:numCache>
                <c:formatCode>_(* #,##0_);_(* \(#,##0\);_(* "-"??_);_(@_)</c:formatCode>
                <c:ptCount val="4"/>
                <c:pt idx="0">
                  <c:v>0</c:v>
                </c:pt>
                <c:pt idx="1">
                  <c:v>-30000</c:v>
                </c:pt>
                <c:pt idx="2">
                  <c:v>-60000</c:v>
                </c:pt>
                <c:pt idx="3">
                  <c:v>-100000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D2-46ED-A1A2-4C070B2E78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60"/>
        <c:axId val="490481160"/>
        <c:axId val="490481552"/>
      </c:barChart>
      <c:catAx>
        <c:axId val="490481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481552"/>
        <c:crosses val="autoZero"/>
        <c:auto val="1"/>
        <c:lblAlgn val="ctr"/>
        <c:lblOffset val="100"/>
        <c:noMultiLvlLbl val="0"/>
      </c:catAx>
      <c:valAx>
        <c:axId val="490481552"/>
        <c:scaling>
          <c:orientation val="minMax"/>
          <c:max val="200000"/>
          <c:min val="-100000"/>
        </c:scaling>
        <c:delete val="0"/>
        <c:axPos val="l"/>
        <c:numFmt formatCode="[$AED]\ 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481160"/>
        <c:crosses val="autoZero"/>
        <c:crossBetween val="between"/>
        <c:dispUnits>
          <c:builtInUnit val="thousands"/>
          <c:dispUnitsLbl>
            <c:layout>
              <c:manualLayout>
                <c:xMode val="edge"/>
                <c:yMode val="edge"/>
                <c:x val="3.8128249566724434E-2"/>
                <c:y val="0.27893175074183979"/>
              </c:manualLayout>
            </c:layout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Charts!$B$21</c:f>
              <c:strCache>
                <c:ptCount val="1"/>
                <c:pt idx="0">
                  <c:v>Portfolio 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BEE-42F4-A20C-16CE10156E6E}"/>
              </c:ext>
            </c:extLst>
          </c:dPt>
          <c:cat>
            <c:strRef>
              <c:f>Charts!$C$20:$L$20</c:f>
              <c:strCache>
                <c:ptCount val="10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  <c:pt idx="3">
                  <c:v>Year 4</c:v>
                </c:pt>
                <c:pt idx="4">
                  <c:v>Year 5</c:v>
                </c:pt>
                <c:pt idx="5">
                  <c:v>Year 6</c:v>
                </c:pt>
                <c:pt idx="6">
                  <c:v>Year 7</c:v>
                </c:pt>
                <c:pt idx="7">
                  <c:v>Year 8</c:v>
                </c:pt>
                <c:pt idx="8">
                  <c:v>Year 9</c:v>
                </c:pt>
                <c:pt idx="9">
                  <c:v>Year 10</c:v>
                </c:pt>
              </c:strCache>
            </c:strRef>
          </c:cat>
          <c:val>
            <c:numRef>
              <c:f>Charts!$C$21:$L$21</c:f>
              <c:numCache>
                <c:formatCode>General</c:formatCode>
                <c:ptCount val="10"/>
                <c:pt idx="0">
                  <c:v>7</c:v>
                </c:pt>
                <c:pt idx="1">
                  <c:v>-3</c:v>
                </c:pt>
                <c:pt idx="2">
                  <c:v>6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3</c:v>
                </c:pt>
                <c:pt idx="7">
                  <c:v>5</c:v>
                </c:pt>
                <c:pt idx="8">
                  <c:v>6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EE-42F4-A20C-16CE10156E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5"/>
        <c:overlap val="67"/>
        <c:axId val="490482336"/>
        <c:axId val="490482728"/>
      </c:barChart>
      <c:lineChart>
        <c:grouping val="standard"/>
        <c:varyColors val="0"/>
        <c:ser>
          <c:idx val="1"/>
          <c:order val="1"/>
          <c:tx>
            <c:strRef>
              <c:f>Charts!$B$22</c:f>
              <c:strCache>
                <c:ptCount val="1"/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Charts!$C$22:$L$22</c:f>
              <c:numCache>
                <c:formatCode>0.00</c:formatCode>
                <c:ptCount val="10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BEE-42F4-A20C-16CE10156E6E}"/>
            </c:ext>
          </c:extLst>
        </c:ser>
        <c:ser>
          <c:idx val="2"/>
          <c:order val="2"/>
          <c:tx>
            <c:strRef>
              <c:f>Charts!$B$23</c:f>
              <c:strCache>
                <c:ptCount val="1"/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Charts!$C$23:$L$23</c:f>
              <c:numCache>
                <c:formatCode>0.00</c:formatCode>
                <c:ptCount val="10"/>
                <c:pt idx="0">
                  <c:v>-10</c:v>
                </c:pt>
                <c:pt idx="1">
                  <c:v>-10</c:v>
                </c:pt>
                <c:pt idx="2">
                  <c:v>-10</c:v>
                </c:pt>
                <c:pt idx="3">
                  <c:v>-10</c:v>
                </c:pt>
                <c:pt idx="4">
                  <c:v>-10</c:v>
                </c:pt>
                <c:pt idx="5">
                  <c:v>-10</c:v>
                </c:pt>
                <c:pt idx="6">
                  <c:v>-10</c:v>
                </c:pt>
                <c:pt idx="7">
                  <c:v>-10</c:v>
                </c:pt>
                <c:pt idx="8">
                  <c:v>-10</c:v>
                </c:pt>
                <c:pt idx="9">
                  <c:v>-10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BEE-42F4-A20C-16CE10156E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0482336"/>
        <c:axId val="490482728"/>
      </c:lineChart>
      <c:catAx>
        <c:axId val="490482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90482728"/>
        <c:crosses val="autoZero"/>
        <c:auto val="1"/>
        <c:lblAlgn val="ctr"/>
        <c:lblOffset val="100"/>
        <c:noMultiLvlLbl val="0"/>
      </c:catAx>
      <c:valAx>
        <c:axId val="490482728"/>
        <c:scaling>
          <c:orientation val="minMax"/>
          <c:max val="30"/>
          <c:min val="-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>Returns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90482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Charts!$B$26</c:f>
              <c:strCache>
                <c:ptCount val="1"/>
                <c:pt idx="0">
                  <c:v>Portfolio B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AB0-4802-A4D8-3B0D92890A96}"/>
              </c:ext>
            </c:extLst>
          </c:dPt>
          <c:dPt>
            <c:idx val="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AB0-4802-A4D8-3B0D92890A96}"/>
              </c:ext>
            </c:extLst>
          </c:dPt>
          <c:dPt>
            <c:idx val="7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0AB0-4802-A4D8-3B0D92890A96}"/>
              </c:ext>
            </c:extLst>
          </c:dPt>
          <c:cat>
            <c:strRef>
              <c:f>Charts!$C$20:$L$20</c:f>
              <c:strCache>
                <c:ptCount val="10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  <c:pt idx="3">
                  <c:v>Year 4</c:v>
                </c:pt>
                <c:pt idx="4">
                  <c:v>Year 5</c:v>
                </c:pt>
                <c:pt idx="5">
                  <c:v>Year 6</c:v>
                </c:pt>
                <c:pt idx="6">
                  <c:v>Year 7</c:v>
                </c:pt>
                <c:pt idx="7">
                  <c:v>Year 8</c:v>
                </c:pt>
                <c:pt idx="8">
                  <c:v>Year 9</c:v>
                </c:pt>
                <c:pt idx="9">
                  <c:v>Year 10</c:v>
                </c:pt>
              </c:strCache>
            </c:strRef>
          </c:cat>
          <c:val>
            <c:numRef>
              <c:f>Charts!$C$26:$L$26</c:f>
              <c:numCache>
                <c:formatCode>General</c:formatCode>
                <c:ptCount val="10"/>
                <c:pt idx="0">
                  <c:v>10</c:v>
                </c:pt>
                <c:pt idx="1">
                  <c:v>-4</c:v>
                </c:pt>
                <c:pt idx="2">
                  <c:v>10</c:v>
                </c:pt>
                <c:pt idx="3">
                  <c:v>-8</c:v>
                </c:pt>
                <c:pt idx="4">
                  <c:v>13</c:v>
                </c:pt>
                <c:pt idx="5">
                  <c:v>8</c:v>
                </c:pt>
                <c:pt idx="6">
                  <c:v>9</c:v>
                </c:pt>
                <c:pt idx="7">
                  <c:v>-5</c:v>
                </c:pt>
                <c:pt idx="8">
                  <c:v>10</c:v>
                </c:pt>
                <c:pt idx="9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B0-4802-A4D8-3B0D92890A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490483512"/>
        <c:axId val="490483904"/>
      </c:barChart>
      <c:lineChart>
        <c:grouping val="standard"/>
        <c:varyColors val="0"/>
        <c:ser>
          <c:idx val="1"/>
          <c:order val="1"/>
          <c:tx>
            <c:strRef>
              <c:f>Charts!$B$27</c:f>
              <c:strCache>
                <c:ptCount val="1"/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Charts!$C$20:$L$20</c:f>
              <c:strCache>
                <c:ptCount val="10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  <c:pt idx="3">
                  <c:v>Year 4</c:v>
                </c:pt>
                <c:pt idx="4">
                  <c:v>Year 5</c:v>
                </c:pt>
                <c:pt idx="5">
                  <c:v>Year 6</c:v>
                </c:pt>
                <c:pt idx="6">
                  <c:v>Year 7</c:v>
                </c:pt>
                <c:pt idx="7">
                  <c:v>Year 8</c:v>
                </c:pt>
                <c:pt idx="8">
                  <c:v>Year 9</c:v>
                </c:pt>
                <c:pt idx="9">
                  <c:v>Year 10</c:v>
                </c:pt>
              </c:strCache>
            </c:strRef>
          </c:cat>
          <c:val>
            <c:numRef>
              <c:f>Charts!$C$27:$L$27</c:f>
              <c:numCache>
                <c:formatCode>0.00</c:formatCode>
                <c:ptCount val="10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AB0-4802-A4D8-3B0D92890A96}"/>
            </c:ext>
          </c:extLst>
        </c:ser>
        <c:ser>
          <c:idx val="2"/>
          <c:order val="2"/>
          <c:tx>
            <c:strRef>
              <c:f>Charts!$B$28</c:f>
              <c:strCache>
                <c:ptCount val="1"/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Charts!$C$20:$L$20</c:f>
              <c:strCache>
                <c:ptCount val="10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  <c:pt idx="3">
                  <c:v>Year 4</c:v>
                </c:pt>
                <c:pt idx="4">
                  <c:v>Year 5</c:v>
                </c:pt>
                <c:pt idx="5">
                  <c:v>Year 6</c:v>
                </c:pt>
                <c:pt idx="6">
                  <c:v>Year 7</c:v>
                </c:pt>
                <c:pt idx="7">
                  <c:v>Year 8</c:v>
                </c:pt>
                <c:pt idx="8">
                  <c:v>Year 9</c:v>
                </c:pt>
                <c:pt idx="9">
                  <c:v>Year 10</c:v>
                </c:pt>
              </c:strCache>
            </c:strRef>
          </c:cat>
          <c:val>
            <c:numRef>
              <c:f>Charts!$C$28:$L$28</c:f>
              <c:numCache>
                <c:formatCode>0.00</c:formatCode>
                <c:ptCount val="10"/>
                <c:pt idx="0">
                  <c:v>-10</c:v>
                </c:pt>
                <c:pt idx="1">
                  <c:v>-10</c:v>
                </c:pt>
                <c:pt idx="2">
                  <c:v>-10</c:v>
                </c:pt>
                <c:pt idx="3">
                  <c:v>-10</c:v>
                </c:pt>
                <c:pt idx="4">
                  <c:v>-10</c:v>
                </c:pt>
                <c:pt idx="5">
                  <c:v>-10</c:v>
                </c:pt>
                <c:pt idx="6">
                  <c:v>-10</c:v>
                </c:pt>
                <c:pt idx="7">
                  <c:v>-10</c:v>
                </c:pt>
                <c:pt idx="8">
                  <c:v>-10</c:v>
                </c:pt>
                <c:pt idx="9">
                  <c:v>-10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AB0-4802-A4D8-3B0D92890A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0483512"/>
        <c:axId val="490483904"/>
      </c:lineChart>
      <c:catAx>
        <c:axId val="490483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90483904"/>
        <c:crosses val="autoZero"/>
        <c:auto val="1"/>
        <c:lblAlgn val="ctr"/>
        <c:lblOffset val="100"/>
        <c:noMultiLvlLbl val="0"/>
      </c:catAx>
      <c:valAx>
        <c:axId val="490483904"/>
        <c:scaling>
          <c:orientation val="minMax"/>
          <c:max val="30"/>
          <c:min val="-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>Returns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90483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Charts!$B$32</c:f>
              <c:strCache>
                <c:ptCount val="1"/>
                <c:pt idx="0">
                  <c:v>Portfolio C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029-49D4-9DF7-931E30A0A48E}"/>
              </c:ext>
            </c:extLst>
          </c:dPt>
          <c:dPt>
            <c:idx val="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029-49D4-9DF7-931E30A0A48E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029-49D4-9DF7-931E30A0A48E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8029-49D4-9DF7-931E30A0A48E}"/>
              </c:ext>
            </c:extLst>
          </c:dPt>
          <c:dPt>
            <c:idx val="7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8029-49D4-9DF7-931E30A0A48E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8029-49D4-9DF7-931E30A0A48E}"/>
              </c:ext>
            </c:extLst>
          </c:dPt>
          <c:cat>
            <c:strRef>
              <c:f>Charts!$C$20:$L$20</c:f>
              <c:strCache>
                <c:ptCount val="10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  <c:pt idx="3">
                  <c:v>Year 4</c:v>
                </c:pt>
                <c:pt idx="4">
                  <c:v>Year 5</c:v>
                </c:pt>
                <c:pt idx="5">
                  <c:v>Year 6</c:v>
                </c:pt>
                <c:pt idx="6">
                  <c:v>Year 7</c:v>
                </c:pt>
                <c:pt idx="7">
                  <c:v>Year 8</c:v>
                </c:pt>
                <c:pt idx="8">
                  <c:v>Year 9</c:v>
                </c:pt>
                <c:pt idx="9">
                  <c:v>Year 10</c:v>
                </c:pt>
              </c:strCache>
            </c:strRef>
          </c:cat>
          <c:val>
            <c:numRef>
              <c:f>Charts!$C$32:$L$32</c:f>
              <c:numCache>
                <c:formatCode>General</c:formatCode>
                <c:ptCount val="10"/>
                <c:pt idx="0">
                  <c:v>16</c:v>
                </c:pt>
                <c:pt idx="1">
                  <c:v>-11</c:v>
                </c:pt>
                <c:pt idx="2">
                  <c:v>20</c:v>
                </c:pt>
                <c:pt idx="3">
                  <c:v>-15</c:v>
                </c:pt>
                <c:pt idx="4">
                  <c:v>-24</c:v>
                </c:pt>
                <c:pt idx="5">
                  <c:v>25</c:v>
                </c:pt>
                <c:pt idx="6">
                  <c:v>12</c:v>
                </c:pt>
                <c:pt idx="7">
                  <c:v>-18</c:v>
                </c:pt>
                <c:pt idx="8">
                  <c:v>22</c:v>
                </c:pt>
                <c:pt idx="9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029-49D4-9DF7-931E30A0A4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490024296"/>
        <c:axId val="490024688"/>
      </c:barChart>
      <c:lineChart>
        <c:grouping val="standard"/>
        <c:varyColors val="0"/>
        <c:ser>
          <c:idx val="1"/>
          <c:order val="1"/>
          <c:tx>
            <c:strRef>
              <c:f>Charts!$B$33</c:f>
              <c:strCache>
                <c:ptCount val="1"/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Charts!$C$20:$L$20</c:f>
              <c:strCache>
                <c:ptCount val="10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  <c:pt idx="3">
                  <c:v>Year 4</c:v>
                </c:pt>
                <c:pt idx="4">
                  <c:v>Year 5</c:v>
                </c:pt>
                <c:pt idx="5">
                  <c:v>Year 6</c:v>
                </c:pt>
                <c:pt idx="6">
                  <c:v>Year 7</c:v>
                </c:pt>
                <c:pt idx="7">
                  <c:v>Year 8</c:v>
                </c:pt>
                <c:pt idx="8">
                  <c:v>Year 9</c:v>
                </c:pt>
                <c:pt idx="9">
                  <c:v>Year 10</c:v>
                </c:pt>
              </c:strCache>
            </c:strRef>
          </c:cat>
          <c:val>
            <c:numRef>
              <c:f>Charts!$C$33:$L$33</c:f>
              <c:numCache>
                <c:formatCode>0.00</c:formatCode>
                <c:ptCount val="10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029-49D4-9DF7-931E30A0A48E}"/>
            </c:ext>
          </c:extLst>
        </c:ser>
        <c:ser>
          <c:idx val="2"/>
          <c:order val="2"/>
          <c:tx>
            <c:strRef>
              <c:f>Charts!$B$34</c:f>
              <c:strCache>
                <c:ptCount val="1"/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Charts!$C$20:$L$20</c:f>
              <c:strCache>
                <c:ptCount val="10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  <c:pt idx="3">
                  <c:v>Year 4</c:v>
                </c:pt>
                <c:pt idx="4">
                  <c:v>Year 5</c:v>
                </c:pt>
                <c:pt idx="5">
                  <c:v>Year 6</c:v>
                </c:pt>
                <c:pt idx="6">
                  <c:v>Year 7</c:v>
                </c:pt>
                <c:pt idx="7">
                  <c:v>Year 8</c:v>
                </c:pt>
                <c:pt idx="8">
                  <c:v>Year 9</c:v>
                </c:pt>
                <c:pt idx="9">
                  <c:v>Year 10</c:v>
                </c:pt>
              </c:strCache>
            </c:strRef>
          </c:cat>
          <c:val>
            <c:numRef>
              <c:f>Charts!$C$34:$L$34</c:f>
              <c:numCache>
                <c:formatCode>0.00</c:formatCode>
                <c:ptCount val="10"/>
                <c:pt idx="0">
                  <c:v>-10</c:v>
                </c:pt>
                <c:pt idx="1">
                  <c:v>-10</c:v>
                </c:pt>
                <c:pt idx="2">
                  <c:v>-10</c:v>
                </c:pt>
                <c:pt idx="3">
                  <c:v>-10</c:v>
                </c:pt>
                <c:pt idx="4">
                  <c:v>-10</c:v>
                </c:pt>
                <c:pt idx="5">
                  <c:v>-10</c:v>
                </c:pt>
                <c:pt idx="6">
                  <c:v>-10</c:v>
                </c:pt>
                <c:pt idx="7">
                  <c:v>-10</c:v>
                </c:pt>
                <c:pt idx="8">
                  <c:v>-10</c:v>
                </c:pt>
                <c:pt idx="9">
                  <c:v>-10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029-49D4-9DF7-931E30A0A4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0024296"/>
        <c:axId val="490024688"/>
      </c:lineChart>
      <c:catAx>
        <c:axId val="490024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90024688"/>
        <c:crosses val="autoZero"/>
        <c:auto val="1"/>
        <c:lblAlgn val="ctr"/>
        <c:lblOffset val="100"/>
        <c:noMultiLvlLbl val="0"/>
      </c:catAx>
      <c:valAx>
        <c:axId val="490024688"/>
        <c:scaling>
          <c:orientation val="minMax"/>
          <c:max val="30"/>
          <c:min val="-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>Returns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90024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A7E-46A3-B5AB-9F85032A9F1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A7E-46A3-B5AB-9F85032A9F1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A7E-46A3-B5AB-9F85032A9F13}"/>
              </c:ext>
            </c:extLst>
          </c:dPt>
          <c:dLbls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A7E-46A3-B5AB-9F85032A9F1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Charts!$B$74:$D$74</c:f>
              <c:strCache>
                <c:ptCount val="3"/>
                <c:pt idx="0">
                  <c:v>Low Risk</c:v>
                </c:pt>
                <c:pt idx="1">
                  <c:v>Medium Risk</c:v>
                </c:pt>
                <c:pt idx="2">
                  <c:v>High Risk</c:v>
                </c:pt>
              </c:strCache>
            </c:strRef>
          </c:cat>
          <c:val>
            <c:numRef>
              <c:f>Charts!$B$75:$D$75</c:f>
              <c:numCache>
                <c:formatCode>0%</c:formatCode>
                <c:ptCount val="3"/>
                <c:pt idx="0">
                  <c:v>0.7</c:v>
                </c:pt>
                <c:pt idx="1">
                  <c:v>0.3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A7E-46A3-B5AB-9F85032A9F1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6EB-4C03-B15B-E99DEBFAD8C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6EB-4C03-B15B-E99DEBFAD8C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6EB-4C03-B15B-E99DEBFAD8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Charts!$B$74:$D$74</c:f>
              <c:strCache>
                <c:ptCount val="3"/>
                <c:pt idx="0">
                  <c:v>Low Risk</c:v>
                </c:pt>
                <c:pt idx="1">
                  <c:v>Medium Risk</c:v>
                </c:pt>
                <c:pt idx="2">
                  <c:v>High Risk</c:v>
                </c:pt>
              </c:strCache>
            </c:strRef>
          </c:cat>
          <c:val>
            <c:numRef>
              <c:f>Charts!$B$76:$D$76</c:f>
              <c:numCache>
                <c:formatCode>0%</c:formatCode>
                <c:ptCount val="3"/>
                <c:pt idx="0">
                  <c:v>0.5</c:v>
                </c:pt>
                <c:pt idx="1">
                  <c:v>0.2</c:v>
                </c:pt>
                <c:pt idx="2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6EB-4C03-B15B-E99DEBFAD8C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743827160493827"/>
          <c:y val="0.11210317460317461"/>
          <c:w val="0.65740740740740744"/>
          <c:h val="0.84523809523809523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EC0-4D69-AFD6-D1D7EE5D8E6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6EC0-4D69-AFD6-D1D7EE5D8E6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C68-4032-B25A-9BB709B2066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C68-4032-B25A-9BB709B2066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C68-4032-B25A-9BB709B2066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Charts!$B$74:$D$74</c:f>
              <c:strCache>
                <c:ptCount val="3"/>
                <c:pt idx="0">
                  <c:v>Low Risk</c:v>
                </c:pt>
                <c:pt idx="1">
                  <c:v>Medium Risk</c:v>
                </c:pt>
                <c:pt idx="2">
                  <c:v>High Risk</c:v>
                </c:pt>
              </c:strCache>
            </c:strRef>
          </c:cat>
          <c:val>
            <c:numRef>
              <c:f>Charts!$B$77:$D$77</c:f>
              <c:numCache>
                <c:formatCode>0%</c:formatCode>
                <c:ptCount val="3"/>
                <c:pt idx="0">
                  <c:v>0.3</c:v>
                </c:pt>
                <c:pt idx="1">
                  <c:v>0.2</c:v>
                </c:pt>
                <c:pt idx="2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C68-4032-B25A-9BB709B2066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E46-4180-908C-2C0A921059E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E46-4180-908C-2C0A921059E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2E46-4180-908C-2C0A921059ED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E46-4180-908C-2C0A921059E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Charts!$B$74:$D$74</c:f>
              <c:strCache>
                <c:ptCount val="3"/>
                <c:pt idx="0">
                  <c:v>Low Risk</c:v>
                </c:pt>
                <c:pt idx="1">
                  <c:v>Medium Risk</c:v>
                </c:pt>
                <c:pt idx="2">
                  <c:v>High Risk</c:v>
                </c:pt>
              </c:strCache>
            </c:strRef>
          </c:cat>
          <c:val>
            <c:numRef>
              <c:f>Charts!$B$78:$D$78</c:f>
              <c:numCache>
                <c:formatCode>0%</c:formatCode>
                <c:ptCount val="3"/>
                <c:pt idx="0">
                  <c:v>0</c:v>
                </c:pt>
                <c:pt idx="1">
                  <c:v>0.3</c:v>
                </c:pt>
                <c:pt idx="2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E46-4180-908C-2C0A921059E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Rating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'Rating Distribution test'!$T$2:$T$6</c:f>
              <c:strCache>
                <c:ptCount val="5"/>
                <c:pt idx="0">
                  <c:v>R1</c:v>
                </c:pt>
                <c:pt idx="1">
                  <c:v>R2</c:v>
                </c:pt>
                <c:pt idx="2">
                  <c:v>R3</c:v>
                </c:pt>
                <c:pt idx="3">
                  <c:v>R4</c:v>
                </c:pt>
                <c:pt idx="4">
                  <c:v>R5</c:v>
                </c:pt>
              </c:strCache>
            </c:strRef>
          </c:cat>
          <c:val>
            <c:numRef>
              <c:f>'Rating Distribution test'!$U$2:$U$6</c:f>
              <c:numCache>
                <c:formatCode>General</c:formatCode>
                <c:ptCount val="5"/>
                <c:pt idx="0">
                  <c:v>25</c:v>
                </c:pt>
                <c:pt idx="1">
                  <c:v>42</c:v>
                </c:pt>
                <c:pt idx="2">
                  <c:v>47</c:v>
                </c:pt>
                <c:pt idx="3">
                  <c:v>47</c:v>
                </c:pt>
                <c:pt idx="4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63-4B23-B009-3371D5EB419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490027040"/>
        <c:axId val="490027432"/>
      </c:barChart>
      <c:catAx>
        <c:axId val="490027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027432"/>
        <c:crosses val="autoZero"/>
        <c:auto val="1"/>
        <c:lblAlgn val="ctr"/>
        <c:lblOffset val="100"/>
        <c:noMultiLvlLbl val="0"/>
      </c:catAx>
      <c:valAx>
        <c:axId val="49002743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90027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2">
                      <a:tint val="65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tint val="65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tint val="65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DBD-479E-90B7-FFBA3ABF8FE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DBD-479E-90B7-FFBA3ABF8FE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2">
                      <a:shade val="65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hade val="65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shade val="65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DBD-479E-90B7-FFBA3ABF8FE9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6DBD-479E-90B7-FFBA3ABF8FE9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DBD-479E-90B7-FFBA3ABF8FE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Charts!$B$74:$D$74</c:f>
              <c:strCache>
                <c:ptCount val="3"/>
                <c:pt idx="0">
                  <c:v>Low Risk</c:v>
                </c:pt>
                <c:pt idx="1">
                  <c:v>Medium Risk</c:v>
                </c:pt>
                <c:pt idx="2">
                  <c:v>High Risk</c:v>
                </c:pt>
              </c:strCache>
            </c:strRef>
          </c:cat>
          <c:val>
            <c:numRef>
              <c:f>Charts!$B$75:$D$75</c:f>
              <c:numCache>
                <c:formatCode>0%</c:formatCode>
                <c:ptCount val="3"/>
                <c:pt idx="0">
                  <c:v>0.7</c:v>
                </c:pt>
                <c:pt idx="1">
                  <c:v>0.3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DBD-479E-90B7-FFBA3ABF8FE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2">
                      <a:tint val="65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tint val="65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tint val="65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EB7-40E2-B5F7-B79A738345A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EB7-40E2-B5F7-B79A738345A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2">
                      <a:shade val="65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hade val="65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shade val="65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EB7-40E2-B5F7-B79A738345A2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6EB7-40E2-B5F7-B79A738345A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Charts!$B$74:$D$74</c:f>
              <c:strCache>
                <c:ptCount val="3"/>
                <c:pt idx="0">
                  <c:v>Low Risk</c:v>
                </c:pt>
                <c:pt idx="1">
                  <c:v>Medium Risk</c:v>
                </c:pt>
                <c:pt idx="2">
                  <c:v>High Risk</c:v>
                </c:pt>
              </c:strCache>
            </c:strRef>
          </c:cat>
          <c:val>
            <c:numRef>
              <c:f>Charts!$B$76:$D$76</c:f>
              <c:numCache>
                <c:formatCode>0%</c:formatCode>
                <c:ptCount val="3"/>
                <c:pt idx="0">
                  <c:v>0.5</c:v>
                </c:pt>
                <c:pt idx="1">
                  <c:v>0.2</c:v>
                </c:pt>
                <c:pt idx="2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EB7-40E2-B5F7-B79A738345A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2">
                      <a:tint val="65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tint val="65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tint val="65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5BD-4F97-ACA9-E9A03A5AB9E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5BD-4F97-ACA9-E9A03A5AB9E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2">
                      <a:shade val="65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hade val="65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shade val="65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E5BD-4F97-ACA9-E9A03A5AB9E1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E5BD-4F97-ACA9-E9A03A5AB9E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Charts!$B$74:$D$74</c:f>
              <c:strCache>
                <c:ptCount val="3"/>
                <c:pt idx="0">
                  <c:v>Low Risk</c:v>
                </c:pt>
                <c:pt idx="1">
                  <c:v>Medium Risk</c:v>
                </c:pt>
                <c:pt idx="2">
                  <c:v>High Risk</c:v>
                </c:pt>
              </c:strCache>
            </c:strRef>
          </c:cat>
          <c:val>
            <c:numRef>
              <c:f>Charts!$B$77:$D$77</c:f>
              <c:numCache>
                <c:formatCode>0%</c:formatCode>
                <c:ptCount val="3"/>
                <c:pt idx="0">
                  <c:v>0.3</c:v>
                </c:pt>
                <c:pt idx="1">
                  <c:v>0.2</c:v>
                </c:pt>
                <c:pt idx="2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5BD-4F97-ACA9-E9A03A5AB9E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2">
                      <a:tint val="65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tint val="65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tint val="65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F67-4BE7-855A-C94F5C5911FF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F67-4BE7-855A-C94F5C5911FF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2">
                      <a:shade val="65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hade val="65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shade val="65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3F67-4BE7-855A-C94F5C5911FF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F67-4BE7-855A-C94F5C5911F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Charts!$B$74:$D$74</c:f>
              <c:strCache>
                <c:ptCount val="3"/>
                <c:pt idx="0">
                  <c:v>Low Risk</c:v>
                </c:pt>
                <c:pt idx="1">
                  <c:v>Medium Risk</c:v>
                </c:pt>
                <c:pt idx="2">
                  <c:v>High Risk</c:v>
                </c:pt>
              </c:strCache>
            </c:strRef>
          </c:cat>
          <c:val>
            <c:numRef>
              <c:f>Charts!$B$78:$D$78</c:f>
              <c:numCache>
                <c:formatCode>0%</c:formatCode>
                <c:ptCount val="3"/>
                <c:pt idx="0">
                  <c:v>0</c:v>
                </c:pt>
                <c:pt idx="1">
                  <c:v>0.3</c:v>
                </c:pt>
                <c:pt idx="2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F67-4BE7-855A-C94F5C5911F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Charts!$B$21</c:f>
              <c:strCache>
                <c:ptCount val="1"/>
                <c:pt idx="0">
                  <c:v>Portfolio 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39A-422B-88E6-357EEE8850B5}"/>
              </c:ext>
            </c:extLst>
          </c:dPt>
          <c:cat>
            <c:strRef>
              <c:f>Charts!$C$20:$L$20</c:f>
              <c:strCache>
                <c:ptCount val="10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  <c:pt idx="3">
                  <c:v>Year 4</c:v>
                </c:pt>
                <c:pt idx="4">
                  <c:v>Year 5</c:v>
                </c:pt>
                <c:pt idx="5">
                  <c:v>Year 6</c:v>
                </c:pt>
                <c:pt idx="6">
                  <c:v>Year 7</c:v>
                </c:pt>
                <c:pt idx="7">
                  <c:v>Year 8</c:v>
                </c:pt>
                <c:pt idx="8">
                  <c:v>Year 9</c:v>
                </c:pt>
                <c:pt idx="9">
                  <c:v>Year 10</c:v>
                </c:pt>
              </c:strCache>
            </c:strRef>
          </c:cat>
          <c:val>
            <c:numRef>
              <c:f>Charts!$C$21:$L$21</c:f>
              <c:numCache>
                <c:formatCode>General</c:formatCode>
                <c:ptCount val="10"/>
                <c:pt idx="0">
                  <c:v>7</c:v>
                </c:pt>
                <c:pt idx="1">
                  <c:v>-3</c:v>
                </c:pt>
                <c:pt idx="2">
                  <c:v>6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3</c:v>
                </c:pt>
                <c:pt idx="7">
                  <c:v>5</c:v>
                </c:pt>
                <c:pt idx="8">
                  <c:v>6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39A-422B-88E6-357EEE8850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5"/>
        <c:overlap val="67"/>
        <c:axId val="455902456"/>
        <c:axId val="345328536"/>
      </c:barChart>
      <c:lineChart>
        <c:grouping val="standard"/>
        <c:varyColors val="0"/>
        <c:ser>
          <c:idx val="1"/>
          <c:order val="1"/>
          <c:tx>
            <c:strRef>
              <c:f>Charts!$B$22</c:f>
              <c:strCache>
                <c:ptCount val="1"/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Charts!$C$22:$L$22</c:f>
              <c:numCache>
                <c:formatCode>0.00</c:formatCode>
                <c:ptCount val="10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39A-422B-88E6-357EEE8850B5}"/>
            </c:ext>
          </c:extLst>
        </c:ser>
        <c:ser>
          <c:idx val="2"/>
          <c:order val="2"/>
          <c:tx>
            <c:strRef>
              <c:f>Charts!$B$23</c:f>
              <c:strCache>
                <c:ptCount val="1"/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Charts!$C$23:$L$23</c:f>
              <c:numCache>
                <c:formatCode>0.00</c:formatCode>
                <c:ptCount val="10"/>
                <c:pt idx="0">
                  <c:v>-10</c:v>
                </c:pt>
                <c:pt idx="1">
                  <c:v>-10</c:v>
                </c:pt>
                <c:pt idx="2">
                  <c:v>-10</c:v>
                </c:pt>
                <c:pt idx="3">
                  <c:v>-10</c:v>
                </c:pt>
                <c:pt idx="4">
                  <c:v>-10</c:v>
                </c:pt>
                <c:pt idx="5">
                  <c:v>-10</c:v>
                </c:pt>
                <c:pt idx="6">
                  <c:v>-10</c:v>
                </c:pt>
                <c:pt idx="7">
                  <c:v>-10</c:v>
                </c:pt>
                <c:pt idx="8">
                  <c:v>-10</c:v>
                </c:pt>
                <c:pt idx="9">
                  <c:v>-10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39A-422B-88E6-357EEE8850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5902456"/>
        <c:axId val="345328536"/>
      </c:lineChart>
      <c:catAx>
        <c:axId val="455902456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crossAx val="345328536"/>
        <c:crosses val="autoZero"/>
        <c:auto val="1"/>
        <c:lblAlgn val="ctr"/>
        <c:lblOffset val="100"/>
        <c:noMultiLvlLbl val="0"/>
      </c:catAx>
      <c:valAx>
        <c:axId val="345328536"/>
        <c:scaling>
          <c:orientation val="minMax"/>
          <c:max val="30"/>
          <c:min val="-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>Returns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55902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Charts!$B$26</c:f>
              <c:strCache>
                <c:ptCount val="1"/>
                <c:pt idx="0">
                  <c:v>Portfolio B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C47-4DE4-97DF-D686F29CEC76}"/>
              </c:ext>
            </c:extLst>
          </c:dPt>
          <c:dPt>
            <c:idx val="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C47-4DE4-97DF-D686F29CEC76}"/>
              </c:ext>
            </c:extLst>
          </c:dPt>
          <c:dPt>
            <c:idx val="7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4C47-4DE4-97DF-D686F29CEC76}"/>
              </c:ext>
            </c:extLst>
          </c:dPt>
          <c:cat>
            <c:strRef>
              <c:f>Charts!$C$20:$L$20</c:f>
              <c:strCache>
                <c:ptCount val="10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  <c:pt idx="3">
                  <c:v>Year 4</c:v>
                </c:pt>
                <c:pt idx="4">
                  <c:v>Year 5</c:v>
                </c:pt>
                <c:pt idx="5">
                  <c:v>Year 6</c:v>
                </c:pt>
                <c:pt idx="6">
                  <c:v>Year 7</c:v>
                </c:pt>
                <c:pt idx="7">
                  <c:v>Year 8</c:v>
                </c:pt>
                <c:pt idx="8">
                  <c:v>Year 9</c:v>
                </c:pt>
                <c:pt idx="9">
                  <c:v>Year 10</c:v>
                </c:pt>
              </c:strCache>
            </c:strRef>
          </c:cat>
          <c:val>
            <c:numRef>
              <c:f>Charts!$C$26:$L$26</c:f>
              <c:numCache>
                <c:formatCode>General</c:formatCode>
                <c:ptCount val="10"/>
                <c:pt idx="0">
                  <c:v>10</c:v>
                </c:pt>
                <c:pt idx="1">
                  <c:v>-4</c:v>
                </c:pt>
                <c:pt idx="2">
                  <c:v>10</c:v>
                </c:pt>
                <c:pt idx="3">
                  <c:v>-8</c:v>
                </c:pt>
                <c:pt idx="4">
                  <c:v>13</c:v>
                </c:pt>
                <c:pt idx="5">
                  <c:v>8</c:v>
                </c:pt>
                <c:pt idx="6">
                  <c:v>9</c:v>
                </c:pt>
                <c:pt idx="7">
                  <c:v>-5</c:v>
                </c:pt>
                <c:pt idx="8">
                  <c:v>10</c:v>
                </c:pt>
                <c:pt idx="9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C47-4DE4-97DF-D686F29CEC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454165520"/>
        <c:axId val="451507120"/>
      </c:barChart>
      <c:lineChart>
        <c:grouping val="standard"/>
        <c:varyColors val="0"/>
        <c:ser>
          <c:idx val="1"/>
          <c:order val="1"/>
          <c:tx>
            <c:strRef>
              <c:f>Charts!$B$27</c:f>
              <c:strCache>
                <c:ptCount val="1"/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Charts!$C$20:$L$20</c:f>
              <c:strCache>
                <c:ptCount val="10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  <c:pt idx="3">
                  <c:v>Year 4</c:v>
                </c:pt>
                <c:pt idx="4">
                  <c:v>Year 5</c:v>
                </c:pt>
                <c:pt idx="5">
                  <c:v>Year 6</c:v>
                </c:pt>
                <c:pt idx="6">
                  <c:v>Year 7</c:v>
                </c:pt>
                <c:pt idx="7">
                  <c:v>Year 8</c:v>
                </c:pt>
                <c:pt idx="8">
                  <c:v>Year 9</c:v>
                </c:pt>
                <c:pt idx="9">
                  <c:v>Year 10</c:v>
                </c:pt>
              </c:strCache>
            </c:strRef>
          </c:cat>
          <c:val>
            <c:numRef>
              <c:f>Charts!$C$27:$L$27</c:f>
              <c:numCache>
                <c:formatCode>0.00</c:formatCode>
                <c:ptCount val="10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C47-4DE4-97DF-D686F29CEC76}"/>
            </c:ext>
          </c:extLst>
        </c:ser>
        <c:ser>
          <c:idx val="2"/>
          <c:order val="2"/>
          <c:tx>
            <c:strRef>
              <c:f>Charts!$B$28</c:f>
              <c:strCache>
                <c:ptCount val="1"/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Charts!$C$20:$L$20</c:f>
              <c:strCache>
                <c:ptCount val="10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  <c:pt idx="3">
                  <c:v>Year 4</c:v>
                </c:pt>
                <c:pt idx="4">
                  <c:v>Year 5</c:v>
                </c:pt>
                <c:pt idx="5">
                  <c:v>Year 6</c:v>
                </c:pt>
                <c:pt idx="6">
                  <c:v>Year 7</c:v>
                </c:pt>
                <c:pt idx="7">
                  <c:v>Year 8</c:v>
                </c:pt>
                <c:pt idx="8">
                  <c:v>Year 9</c:v>
                </c:pt>
                <c:pt idx="9">
                  <c:v>Year 10</c:v>
                </c:pt>
              </c:strCache>
            </c:strRef>
          </c:cat>
          <c:val>
            <c:numRef>
              <c:f>Charts!$C$28:$L$28</c:f>
              <c:numCache>
                <c:formatCode>0.00</c:formatCode>
                <c:ptCount val="10"/>
                <c:pt idx="0">
                  <c:v>-10</c:v>
                </c:pt>
                <c:pt idx="1">
                  <c:v>-10</c:v>
                </c:pt>
                <c:pt idx="2">
                  <c:v>-10</c:v>
                </c:pt>
                <c:pt idx="3">
                  <c:v>-10</c:v>
                </c:pt>
                <c:pt idx="4">
                  <c:v>-10</c:v>
                </c:pt>
                <c:pt idx="5">
                  <c:v>-10</c:v>
                </c:pt>
                <c:pt idx="6">
                  <c:v>-10</c:v>
                </c:pt>
                <c:pt idx="7">
                  <c:v>-10</c:v>
                </c:pt>
                <c:pt idx="8">
                  <c:v>-10</c:v>
                </c:pt>
                <c:pt idx="9">
                  <c:v>-10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C47-4DE4-97DF-D686F29CEC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4165520"/>
        <c:axId val="451507120"/>
      </c:lineChart>
      <c:catAx>
        <c:axId val="454165520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crossAx val="451507120"/>
        <c:crosses val="autoZero"/>
        <c:auto val="1"/>
        <c:lblAlgn val="ctr"/>
        <c:lblOffset val="100"/>
        <c:noMultiLvlLbl val="0"/>
      </c:catAx>
      <c:valAx>
        <c:axId val="451507120"/>
        <c:scaling>
          <c:orientation val="minMax"/>
          <c:max val="30"/>
          <c:min val="-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>Returns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54165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Charts!$B$32</c:f>
              <c:strCache>
                <c:ptCount val="1"/>
                <c:pt idx="0">
                  <c:v>Portfolio C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42A-49B6-913B-C1E54F5FB7CD}"/>
              </c:ext>
            </c:extLst>
          </c:dPt>
          <c:dPt>
            <c:idx val="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42A-49B6-913B-C1E54F5FB7CD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42A-49B6-913B-C1E54F5FB7CD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42A-49B6-913B-C1E54F5FB7CD}"/>
              </c:ext>
            </c:extLst>
          </c:dPt>
          <c:dPt>
            <c:idx val="7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42A-49B6-913B-C1E54F5FB7CD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242A-49B6-913B-C1E54F5FB7CD}"/>
              </c:ext>
            </c:extLst>
          </c:dPt>
          <c:cat>
            <c:strRef>
              <c:f>Charts!$C$20:$L$20</c:f>
              <c:strCache>
                <c:ptCount val="10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  <c:pt idx="3">
                  <c:v>Year 4</c:v>
                </c:pt>
                <c:pt idx="4">
                  <c:v>Year 5</c:v>
                </c:pt>
                <c:pt idx="5">
                  <c:v>Year 6</c:v>
                </c:pt>
                <c:pt idx="6">
                  <c:v>Year 7</c:v>
                </c:pt>
                <c:pt idx="7">
                  <c:v>Year 8</c:v>
                </c:pt>
                <c:pt idx="8">
                  <c:v>Year 9</c:v>
                </c:pt>
                <c:pt idx="9">
                  <c:v>Year 10</c:v>
                </c:pt>
              </c:strCache>
            </c:strRef>
          </c:cat>
          <c:val>
            <c:numRef>
              <c:f>Charts!$C$32:$L$32</c:f>
              <c:numCache>
                <c:formatCode>General</c:formatCode>
                <c:ptCount val="10"/>
                <c:pt idx="0">
                  <c:v>16</c:v>
                </c:pt>
                <c:pt idx="1">
                  <c:v>-11</c:v>
                </c:pt>
                <c:pt idx="2">
                  <c:v>20</c:v>
                </c:pt>
                <c:pt idx="3">
                  <c:v>-15</c:v>
                </c:pt>
                <c:pt idx="4">
                  <c:v>-24</c:v>
                </c:pt>
                <c:pt idx="5">
                  <c:v>25</c:v>
                </c:pt>
                <c:pt idx="6">
                  <c:v>12</c:v>
                </c:pt>
                <c:pt idx="7">
                  <c:v>-18</c:v>
                </c:pt>
                <c:pt idx="8">
                  <c:v>22</c:v>
                </c:pt>
                <c:pt idx="9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42A-49B6-913B-C1E54F5FB7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488204384"/>
        <c:axId val="488204776"/>
      </c:barChart>
      <c:lineChart>
        <c:grouping val="standard"/>
        <c:varyColors val="0"/>
        <c:ser>
          <c:idx val="1"/>
          <c:order val="1"/>
          <c:tx>
            <c:strRef>
              <c:f>Charts!$B$33</c:f>
              <c:strCache>
                <c:ptCount val="1"/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Charts!$C$20:$L$20</c:f>
              <c:strCache>
                <c:ptCount val="10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  <c:pt idx="3">
                  <c:v>Year 4</c:v>
                </c:pt>
                <c:pt idx="4">
                  <c:v>Year 5</c:v>
                </c:pt>
                <c:pt idx="5">
                  <c:v>Year 6</c:v>
                </c:pt>
                <c:pt idx="6">
                  <c:v>Year 7</c:v>
                </c:pt>
                <c:pt idx="7">
                  <c:v>Year 8</c:v>
                </c:pt>
                <c:pt idx="8">
                  <c:v>Year 9</c:v>
                </c:pt>
                <c:pt idx="9">
                  <c:v>Year 10</c:v>
                </c:pt>
              </c:strCache>
            </c:strRef>
          </c:cat>
          <c:val>
            <c:numRef>
              <c:f>Charts!$C$33:$L$33</c:f>
              <c:numCache>
                <c:formatCode>0.00</c:formatCode>
                <c:ptCount val="10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242A-49B6-913B-C1E54F5FB7CD}"/>
            </c:ext>
          </c:extLst>
        </c:ser>
        <c:ser>
          <c:idx val="2"/>
          <c:order val="2"/>
          <c:tx>
            <c:strRef>
              <c:f>Charts!$B$34</c:f>
              <c:strCache>
                <c:ptCount val="1"/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Charts!$C$20:$L$20</c:f>
              <c:strCache>
                <c:ptCount val="10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  <c:pt idx="3">
                  <c:v>Year 4</c:v>
                </c:pt>
                <c:pt idx="4">
                  <c:v>Year 5</c:v>
                </c:pt>
                <c:pt idx="5">
                  <c:v>Year 6</c:v>
                </c:pt>
                <c:pt idx="6">
                  <c:v>Year 7</c:v>
                </c:pt>
                <c:pt idx="7">
                  <c:v>Year 8</c:v>
                </c:pt>
                <c:pt idx="8">
                  <c:v>Year 9</c:v>
                </c:pt>
                <c:pt idx="9">
                  <c:v>Year 10</c:v>
                </c:pt>
              </c:strCache>
            </c:strRef>
          </c:cat>
          <c:val>
            <c:numRef>
              <c:f>Charts!$C$34:$L$34</c:f>
              <c:numCache>
                <c:formatCode>0.00</c:formatCode>
                <c:ptCount val="10"/>
                <c:pt idx="0">
                  <c:v>-10</c:v>
                </c:pt>
                <c:pt idx="1">
                  <c:v>-10</c:v>
                </c:pt>
                <c:pt idx="2">
                  <c:v>-10</c:v>
                </c:pt>
                <c:pt idx="3">
                  <c:v>-10</c:v>
                </c:pt>
                <c:pt idx="4">
                  <c:v>-10</c:v>
                </c:pt>
                <c:pt idx="5">
                  <c:v>-10</c:v>
                </c:pt>
                <c:pt idx="6">
                  <c:v>-10</c:v>
                </c:pt>
                <c:pt idx="7">
                  <c:v>-10</c:v>
                </c:pt>
                <c:pt idx="8">
                  <c:v>-10</c:v>
                </c:pt>
                <c:pt idx="9">
                  <c:v>-10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242A-49B6-913B-C1E54F5FB7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8204384"/>
        <c:axId val="488204776"/>
      </c:lineChart>
      <c:catAx>
        <c:axId val="488204384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crossAx val="488204776"/>
        <c:crosses val="autoZero"/>
        <c:auto val="1"/>
        <c:lblAlgn val="ctr"/>
        <c:lblOffset val="100"/>
        <c:noMultiLvlLbl val="0"/>
      </c:catAx>
      <c:valAx>
        <c:axId val="488204776"/>
        <c:scaling>
          <c:orientation val="minMax"/>
          <c:max val="30"/>
          <c:min val="-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>Returns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8820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5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6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4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34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1.xml"/><Relationship Id="rId3" Type="http://schemas.openxmlformats.org/officeDocument/2006/relationships/chart" Target="../charts/chart16.xml"/><Relationship Id="rId7" Type="http://schemas.openxmlformats.org/officeDocument/2006/relationships/chart" Target="../charts/chart20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6" Type="http://schemas.openxmlformats.org/officeDocument/2006/relationships/chart" Target="../charts/chart19.xml"/><Relationship Id="rId5" Type="http://schemas.openxmlformats.org/officeDocument/2006/relationships/chart" Target="../charts/chart18.xml"/><Relationship Id="rId4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2057400</xdr:colOff>
      <xdr:row>90</xdr:row>
      <xdr:rowOff>0</xdr:rowOff>
    </xdr:from>
    <xdr:to>
      <xdr:col>1</xdr:col>
      <xdr:colOff>3703320</xdr:colOff>
      <xdr:row>96</xdr:row>
      <xdr:rowOff>413385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4191000</xdr:colOff>
      <xdr:row>90</xdr:row>
      <xdr:rowOff>0</xdr:rowOff>
    </xdr:from>
    <xdr:to>
      <xdr:col>1</xdr:col>
      <xdr:colOff>5836920</xdr:colOff>
      <xdr:row>96</xdr:row>
      <xdr:rowOff>403860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85</xdr:row>
      <xdr:rowOff>0</xdr:rowOff>
    </xdr:from>
    <xdr:to>
      <xdr:col>2</xdr:col>
      <xdr:colOff>2468880</xdr:colOff>
      <xdr:row>92</xdr:row>
      <xdr:rowOff>114300</xdr:rowOff>
    </xdr:to>
    <xdr:graphicFrame macro="">
      <xdr:nvGraphicFramePr>
        <xdr:cNvPr id="36" name="Chart 3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2569634</xdr:colOff>
      <xdr:row>85</xdr:row>
      <xdr:rowOff>12700</xdr:rowOff>
    </xdr:from>
    <xdr:to>
      <xdr:col>2</xdr:col>
      <xdr:colOff>5038514</xdr:colOff>
      <xdr:row>92</xdr:row>
      <xdr:rowOff>127000</xdr:rowOff>
    </xdr:to>
    <xdr:graphicFrame macro="">
      <xdr:nvGraphicFramePr>
        <xdr:cNvPr id="37" name="Chart 3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5094818</xdr:colOff>
      <xdr:row>85</xdr:row>
      <xdr:rowOff>19050</xdr:rowOff>
    </xdr:from>
    <xdr:to>
      <xdr:col>4</xdr:col>
      <xdr:colOff>858098</xdr:colOff>
      <xdr:row>92</xdr:row>
      <xdr:rowOff>133350</xdr:rowOff>
    </xdr:to>
    <xdr:graphicFrame macro="">
      <xdr:nvGraphicFramePr>
        <xdr:cNvPr id="38" name="Chart 3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914402</xdr:colOff>
      <xdr:row>85</xdr:row>
      <xdr:rowOff>31750</xdr:rowOff>
    </xdr:from>
    <xdr:to>
      <xdr:col>8</xdr:col>
      <xdr:colOff>252732</xdr:colOff>
      <xdr:row>92</xdr:row>
      <xdr:rowOff>146050</xdr:rowOff>
    </xdr:to>
    <xdr:graphicFrame macro="">
      <xdr:nvGraphicFramePr>
        <xdr:cNvPr id="39" name="Chart 3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9525</xdr:colOff>
      <xdr:row>102</xdr:row>
      <xdr:rowOff>0</xdr:rowOff>
    </xdr:from>
    <xdr:to>
      <xdr:col>2</xdr:col>
      <xdr:colOff>3232150</xdr:colOff>
      <xdr:row>111</xdr:row>
      <xdr:rowOff>0</xdr:rowOff>
    </xdr:to>
    <xdr:graphicFrame macro="">
      <xdr:nvGraphicFramePr>
        <xdr:cNvPr id="40" name="Chart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3359151</xdr:colOff>
      <xdr:row>102</xdr:row>
      <xdr:rowOff>9526</xdr:rowOff>
    </xdr:from>
    <xdr:to>
      <xdr:col>4</xdr:col>
      <xdr:colOff>241301</xdr:colOff>
      <xdr:row>111</xdr:row>
      <xdr:rowOff>0</xdr:rowOff>
    </xdr:to>
    <xdr:graphicFrame macro="">
      <xdr:nvGraphicFramePr>
        <xdr:cNvPr id="41" name="Chart 4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501651</xdr:colOff>
      <xdr:row>102</xdr:row>
      <xdr:rowOff>15876</xdr:rowOff>
    </xdr:from>
    <xdr:to>
      <xdr:col>9</xdr:col>
      <xdr:colOff>323851</xdr:colOff>
      <xdr:row>111</xdr:row>
      <xdr:rowOff>12700</xdr:rowOff>
    </xdr:to>
    <xdr:graphicFrame macro="">
      <xdr:nvGraphicFramePr>
        <xdr:cNvPr id="42" name="Chart 4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177800</xdr:colOff>
      <xdr:row>51</xdr:row>
      <xdr:rowOff>101600</xdr:rowOff>
    </xdr:from>
    <xdr:to>
      <xdr:col>2</xdr:col>
      <xdr:colOff>3025140</xdr:colOff>
      <xdr:row>62</xdr:row>
      <xdr:rowOff>106680</xdr:rowOff>
    </xdr:to>
    <xdr:graphicFrame macro="">
      <xdr:nvGraphicFramePr>
        <xdr:cNvPr id="44" name="Chart 4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3171825</xdr:colOff>
      <xdr:row>32</xdr:row>
      <xdr:rowOff>0</xdr:rowOff>
    </xdr:from>
    <xdr:to>
      <xdr:col>4</xdr:col>
      <xdr:colOff>6125210</xdr:colOff>
      <xdr:row>32</xdr:row>
      <xdr:rowOff>112395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2057400</xdr:colOff>
      <xdr:row>25</xdr:row>
      <xdr:rowOff>0</xdr:rowOff>
    </xdr:from>
    <xdr:to>
      <xdr:col>4</xdr:col>
      <xdr:colOff>3703320</xdr:colOff>
      <xdr:row>28</xdr:row>
      <xdr:rowOff>413385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4191000</xdr:colOff>
      <xdr:row>25</xdr:row>
      <xdr:rowOff>0</xdr:rowOff>
    </xdr:from>
    <xdr:to>
      <xdr:col>4</xdr:col>
      <xdr:colOff>5836920</xdr:colOff>
      <xdr:row>28</xdr:row>
      <xdr:rowOff>403860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419100</xdr:colOff>
      <xdr:row>2</xdr:row>
      <xdr:rowOff>38100</xdr:rowOff>
    </xdr:from>
    <xdr:to>
      <xdr:col>12</xdr:col>
      <xdr:colOff>539750</xdr:colOff>
      <xdr:row>15</xdr:row>
      <xdr:rowOff>19050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9525</xdr:colOff>
      <xdr:row>18</xdr:row>
      <xdr:rowOff>168274</xdr:rowOff>
    </xdr:from>
    <xdr:to>
      <xdr:col>21</xdr:col>
      <xdr:colOff>314325</xdr:colOff>
      <xdr:row>33</xdr:row>
      <xdr:rowOff>149224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36</xdr:row>
      <xdr:rowOff>0</xdr:rowOff>
    </xdr:from>
    <xdr:to>
      <xdr:col>21</xdr:col>
      <xdr:colOff>304800</xdr:colOff>
      <xdr:row>50</xdr:row>
      <xdr:rowOff>165100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53</xdr:row>
      <xdr:rowOff>0</xdr:rowOff>
    </xdr:from>
    <xdr:to>
      <xdr:col>21</xdr:col>
      <xdr:colOff>304800</xdr:colOff>
      <xdr:row>67</xdr:row>
      <xdr:rowOff>165100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0</xdr:colOff>
      <xdr:row>73</xdr:row>
      <xdr:rowOff>0</xdr:rowOff>
    </xdr:from>
    <xdr:to>
      <xdr:col>12</xdr:col>
      <xdr:colOff>318770</xdr:colOff>
      <xdr:row>82</xdr:row>
      <xdr:rowOff>171450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321734</xdr:colOff>
      <xdr:row>73</xdr:row>
      <xdr:rowOff>0</xdr:rowOff>
    </xdr:from>
    <xdr:to>
      <xdr:col>17</xdr:col>
      <xdr:colOff>291254</xdr:colOff>
      <xdr:row>82</xdr:row>
      <xdr:rowOff>171450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300568</xdr:colOff>
      <xdr:row>73</xdr:row>
      <xdr:rowOff>0</xdr:rowOff>
    </xdr:from>
    <xdr:to>
      <xdr:col>22</xdr:col>
      <xdr:colOff>270088</xdr:colOff>
      <xdr:row>82</xdr:row>
      <xdr:rowOff>171450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266702</xdr:colOff>
      <xdr:row>73</xdr:row>
      <xdr:rowOff>0</xdr:rowOff>
    </xdr:from>
    <xdr:to>
      <xdr:col>27</xdr:col>
      <xdr:colOff>236222</xdr:colOff>
      <xdr:row>82</xdr:row>
      <xdr:rowOff>171450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0</xdr:row>
      <xdr:rowOff>98425</xdr:rowOff>
    </xdr:from>
    <xdr:to>
      <xdr:col>10</xdr:col>
      <xdr:colOff>107950</xdr:colOff>
      <xdr:row>11</xdr:row>
      <xdr:rowOff>127000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1"/>
  <sheetViews>
    <sheetView showGridLines="0" workbookViewId="0">
      <pane xSplit="1" ySplit="2" topLeftCell="B3" activePane="bottomRight" state="frozen"/>
      <selection activeCell="G36" sqref="G36"/>
      <selection pane="topRight" activeCell="G36" sqref="G36"/>
      <selection pane="bottomLeft" activeCell="G36" sqref="G36"/>
      <selection pane="bottomRight" activeCell="B46" sqref="B46:G46"/>
    </sheetView>
  </sheetViews>
  <sheetFormatPr defaultRowHeight="15" x14ac:dyDescent="0.25"/>
  <cols>
    <col min="2" max="2" width="11.5703125" customWidth="1"/>
    <col min="3" max="3" width="87.140625" customWidth="1"/>
    <col min="5" max="5" width="18.5703125" customWidth="1"/>
  </cols>
  <sheetData>
    <row r="1" spans="1:5" ht="23.25" x14ac:dyDescent="0.35">
      <c r="B1" s="13" t="s">
        <v>126</v>
      </c>
      <c r="C1" s="61" t="str">
        <f>'RiskCapacity Scoring'!L2</f>
        <v>R5</v>
      </c>
    </row>
    <row r="3" spans="1:5" x14ac:dyDescent="0.25">
      <c r="A3" t="s">
        <v>184</v>
      </c>
      <c r="B3" s="109" t="s">
        <v>87</v>
      </c>
      <c r="C3" s="109"/>
    </row>
    <row r="4" spans="1:5" x14ac:dyDescent="0.25">
      <c r="B4" s="53" t="s">
        <v>78</v>
      </c>
      <c r="C4" s="53"/>
    </row>
    <row r="5" spans="1:5" ht="38.25" x14ac:dyDescent="0.25">
      <c r="B5" s="42"/>
      <c r="C5" s="38" t="s">
        <v>155</v>
      </c>
      <c r="E5" s="57"/>
    </row>
    <row r="6" spans="1:5" ht="51" x14ac:dyDescent="0.25">
      <c r="B6" s="42"/>
      <c r="C6" s="38" t="s">
        <v>156</v>
      </c>
      <c r="E6" s="57"/>
    </row>
    <row r="7" spans="1:5" ht="38.25" x14ac:dyDescent="0.25">
      <c r="B7" s="42"/>
      <c r="C7" s="38" t="s">
        <v>157</v>
      </c>
      <c r="E7" s="57"/>
    </row>
    <row r="8" spans="1:5" ht="51" x14ac:dyDescent="0.25">
      <c r="B8" s="42"/>
      <c r="C8" s="38" t="s">
        <v>133</v>
      </c>
      <c r="E8" s="57" t="s">
        <v>37</v>
      </c>
    </row>
    <row r="9" spans="1:5" ht="38.25" x14ac:dyDescent="0.25">
      <c r="B9" s="42"/>
      <c r="C9" s="38" t="s">
        <v>136</v>
      </c>
      <c r="E9" s="57"/>
    </row>
    <row r="10" spans="1:5" x14ac:dyDescent="0.25">
      <c r="B10" s="110"/>
      <c r="C10" s="110"/>
    </row>
    <row r="11" spans="1:5" x14ac:dyDescent="0.25">
      <c r="A11" t="s">
        <v>185</v>
      </c>
      <c r="B11" s="109" t="s">
        <v>89</v>
      </c>
      <c r="C11" s="109"/>
    </row>
    <row r="12" spans="1:5" x14ac:dyDescent="0.25">
      <c r="B12" s="53" t="s">
        <v>79</v>
      </c>
      <c r="C12" s="53"/>
    </row>
    <row r="13" spans="1:5" x14ac:dyDescent="0.25">
      <c r="B13" s="42"/>
      <c r="C13" s="37" t="s">
        <v>70</v>
      </c>
      <c r="E13" s="57"/>
    </row>
    <row r="14" spans="1:5" x14ac:dyDescent="0.25">
      <c r="B14" s="42"/>
      <c r="C14" s="37" t="s">
        <v>80</v>
      </c>
      <c r="E14" s="57"/>
    </row>
    <row r="15" spans="1:5" x14ac:dyDescent="0.25">
      <c r="B15" s="42"/>
      <c r="C15" s="37" t="s">
        <v>173</v>
      </c>
      <c r="E15" s="57" t="s">
        <v>37</v>
      </c>
    </row>
    <row r="16" spans="1:5" x14ac:dyDescent="0.25">
      <c r="B16" s="42"/>
      <c r="C16" s="37" t="s">
        <v>174</v>
      </c>
      <c r="E16" s="57"/>
    </row>
    <row r="17" spans="1:5" x14ac:dyDescent="0.25">
      <c r="B17" s="42"/>
      <c r="C17" s="37" t="s">
        <v>73</v>
      </c>
      <c r="E17" s="57"/>
    </row>
    <row r="18" spans="1:5" x14ac:dyDescent="0.25">
      <c r="B18" s="42"/>
      <c r="C18" s="37"/>
    </row>
    <row r="19" spans="1:5" x14ac:dyDescent="0.25">
      <c r="A19" t="s">
        <v>185</v>
      </c>
      <c r="B19" s="109" t="s">
        <v>90</v>
      </c>
      <c r="C19" s="109"/>
    </row>
    <row r="20" spans="1:5" x14ac:dyDescent="0.25">
      <c r="B20" s="111"/>
      <c r="C20" s="111"/>
    </row>
    <row r="21" spans="1:5" x14ac:dyDescent="0.25">
      <c r="B21" s="42"/>
      <c r="C21" s="37" t="s">
        <v>66</v>
      </c>
      <c r="E21" s="57"/>
    </row>
    <row r="22" spans="1:5" x14ac:dyDescent="0.25">
      <c r="B22" s="42"/>
      <c r="C22" s="37" t="s">
        <v>175</v>
      </c>
      <c r="E22" s="57"/>
    </row>
    <row r="23" spans="1:5" x14ac:dyDescent="0.25">
      <c r="B23" s="42"/>
      <c r="C23" s="37" t="s">
        <v>176</v>
      </c>
      <c r="E23" s="57"/>
    </row>
    <row r="24" spans="1:5" x14ac:dyDescent="0.25">
      <c r="B24" s="42"/>
      <c r="C24" s="37" t="s">
        <v>69</v>
      </c>
      <c r="E24" s="57" t="s">
        <v>37</v>
      </c>
    </row>
    <row r="25" spans="1:5" x14ac:dyDescent="0.25">
      <c r="A25" t="s">
        <v>185</v>
      </c>
      <c r="B25" s="109" t="s">
        <v>187</v>
      </c>
      <c r="C25" s="109"/>
    </row>
    <row r="26" spans="1:5" x14ac:dyDescent="0.25">
      <c r="B26" s="111"/>
      <c r="C26" s="111"/>
    </row>
    <row r="27" spans="1:5" x14ac:dyDescent="0.25">
      <c r="B27" s="42"/>
      <c r="C27" s="37" t="s">
        <v>177</v>
      </c>
      <c r="E27" s="57"/>
    </row>
    <row r="28" spans="1:5" x14ac:dyDescent="0.25">
      <c r="B28" s="42"/>
      <c r="C28" s="37" t="s">
        <v>178</v>
      </c>
      <c r="E28" s="57"/>
    </row>
    <row r="29" spans="1:5" x14ac:dyDescent="0.25">
      <c r="B29" s="42"/>
      <c r="C29" s="37" t="s">
        <v>179</v>
      </c>
      <c r="E29" s="57" t="s">
        <v>37</v>
      </c>
    </row>
    <row r="30" spans="1:5" x14ac:dyDescent="0.25">
      <c r="B30" s="42"/>
      <c r="C30" s="37"/>
    </row>
    <row r="31" spans="1:5" x14ac:dyDescent="0.25">
      <c r="A31" t="s">
        <v>184</v>
      </c>
      <c r="B31" s="109" t="s">
        <v>180</v>
      </c>
      <c r="C31" s="109"/>
    </row>
    <row r="32" spans="1:5" x14ac:dyDescent="0.25">
      <c r="B32" s="53" t="s">
        <v>81</v>
      </c>
      <c r="C32" s="53"/>
    </row>
    <row r="33" spans="1:7" x14ac:dyDescent="0.25">
      <c r="B33" s="112"/>
      <c r="C33" s="112"/>
    </row>
    <row r="34" spans="1:7" x14ac:dyDescent="0.25">
      <c r="B34" s="42"/>
      <c r="C34" s="37" t="s">
        <v>183</v>
      </c>
      <c r="E34" s="57"/>
    </row>
    <row r="35" spans="1:7" x14ac:dyDescent="0.25">
      <c r="B35" s="42"/>
      <c r="C35" s="37" t="s">
        <v>23</v>
      </c>
      <c r="E35" s="57"/>
    </row>
    <row r="36" spans="1:7" x14ac:dyDescent="0.25">
      <c r="B36" s="42"/>
      <c r="C36" s="37" t="s">
        <v>22</v>
      </c>
      <c r="E36" s="57" t="s">
        <v>37</v>
      </c>
    </row>
    <row r="37" spans="1:7" x14ac:dyDescent="0.25">
      <c r="B37" s="42"/>
      <c r="C37" s="37"/>
    </row>
    <row r="38" spans="1:7" x14ac:dyDescent="0.25">
      <c r="A38" t="s">
        <v>184</v>
      </c>
      <c r="B38" s="109" t="s">
        <v>91</v>
      </c>
      <c r="C38" s="109"/>
    </row>
    <row r="39" spans="1:7" x14ac:dyDescent="0.25">
      <c r="B39" s="53" t="s">
        <v>82</v>
      </c>
      <c r="C39" s="53"/>
    </row>
    <row r="40" spans="1:7" x14ac:dyDescent="0.25">
      <c r="B40" s="42"/>
      <c r="C40" s="37" t="s">
        <v>36</v>
      </c>
      <c r="E40" s="57"/>
    </row>
    <row r="41" spans="1:7" x14ac:dyDescent="0.25">
      <c r="B41" s="42"/>
      <c r="C41" s="37" t="s">
        <v>83</v>
      </c>
      <c r="E41" s="57"/>
    </row>
    <row r="42" spans="1:7" x14ac:dyDescent="0.25">
      <c r="B42" s="42"/>
      <c r="C42" s="37" t="s">
        <v>170</v>
      </c>
      <c r="E42" s="57" t="s">
        <v>37</v>
      </c>
    </row>
    <row r="43" spans="1:7" x14ac:dyDescent="0.25">
      <c r="B43" s="42"/>
      <c r="C43" s="102" t="s">
        <v>18</v>
      </c>
      <c r="E43" s="57"/>
    </row>
    <row r="44" spans="1:7" x14ac:dyDescent="0.25">
      <c r="B44" s="42"/>
      <c r="C44" s="37"/>
    </row>
    <row r="46" spans="1:7" x14ac:dyDescent="0.25">
      <c r="A46" t="s">
        <v>186</v>
      </c>
      <c r="B46" s="109" t="s">
        <v>134</v>
      </c>
      <c r="C46" s="109"/>
      <c r="D46" s="109"/>
      <c r="E46" s="109"/>
      <c r="F46" s="109"/>
      <c r="G46" s="109"/>
    </row>
    <row r="47" spans="1:7" x14ac:dyDescent="0.25">
      <c r="B47" s="53" t="s">
        <v>181</v>
      </c>
      <c r="C47" s="53"/>
      <c r="D47" s="53"/>
      <c r="E47" s="53"/>
      <c r="F47" s="53"/>
      <c r="G47" s="53"/>
    </row>
    <row r="48" spans="1:7" x14ac:dyDescent="0.25">
      <c r="B48" s="42"/>
      <c r="C48" s="41" t="s">
        <v>150</v>
      </c>
      <c r="D48" s="44"/>
      <c r="E48" s="57"/>
      <c r="F48" s="45"/>
      <c r="G48" s="40"/>
    </row>
    <row r="49" spans="1:7" x14ac:dyDescent="0.25">
      <c r="B49" s="42"/>
      <c r="C49" s="41" t="s">
        <v>161</v>
      </c>
      <c r="D49" s="44"/>
      <c r="E49" s="57"/>
      <c r="F49" s="45"/>
      <c r="G49" s="40"/>
    </row>
    <row r="50" spans="1:7" x14ac:dyDescent="0.25">
      <c r="B50" s="42"/>
      <c r="C50" s="41" t="s">
        <v>162</v>
      </c>
      <c r="D50" s="44"/>
      <c r="E50" s="57"/>
      <c r="F50" s="45"/>
      <c r="G50" s="40"/>
    </row>
    <row r="51" spans="1:7" x14ac:dyDescent="0.25">
      <c r="B51" s="42"/>
      <c r="C51" s="41" t="s">
        <v>163</v>
      </c>
      <c r="D51" s="44"/>
      <c r="E51" s="57" t="s">
        <v>37</v>
      </c>
      <c r="F51" s="45"/>
      <c r="G51" s="40"/>
    </row>
    <row r="54" spans="1:7" x14ac:dyDescent="0.25">
      <c r="C54" s="13"/>
    </row>
    <row r="64" spans="1:7" x14ac:dyDescent="0.25">
      <c r="A64" t="s">
        <v>185</v>
      </c>
      <c r="B64" s="52" t="s">
        <v>92</v>
      </c>
      <c r="C64" s="35"/>
    </row>
    <row r="65" spans="1:7" x14ac:dyDescent="0.25">
      <c r="B65" s="53"/>
      <c r="C65" s="35"/>
    </row>
    <row r="66" spans="1:7" x14ac:dyDescent="0.25">
      <c r="B66" s="24" t="s">
        <v>88</v>
      </c>
      <c r="C66" s="38" t="s">
        <v>12</v>
      </c>
      <c r="D66" s="40"/>
      <c r="E66" s="57"/>
    </row>
    <row r="67" spans="1:7" x14ac:dyDescent="0.25">
      <c r="B67" s="24" t="s">
        <v>88</v>
      </c>
      <c r="C67" s="38" t="s">
        <v>13</v>
      </c>
      <c r="D67" s="40"/>
      <c r="E67" s="57"/>
    </row>
    <row r="68" spans="1:7" x14ac:dyDescent="0.25">
      <c r="B68" s="24" t="s">
        <v>88</v>
      </c>
      <c r="C68" s="38" t="s">
        <v>140</v>
      </c>
      <c r="D68" s="40"/>
      <c r="E68" s="57"/>
    </row>
    <row r="69" spans="1:7" ht="25.5" x14ac:dyDescent="0.25">
      <c r="B69" s="24" t="s">
        <v>88</v>
      </c>
      <c r="C69" s="38" t="s">
        <v>14</v>
      </c>
      <c r="D69" s="40"/>
      <c r="E69" s="57" t="s">
        <v>37</v>
      </c>
    </row>
    <row r="71" spans="1:7" x14ac:dyDescent="0.25">
      <c r="A71" t="s">
        <v>186</v>
      </c>
      <c r="B71" s="109" t="s">
        <v>182</v>
      </c>
      <c r="C71" s="109"/>
      <c r="D71" s="109"/>
      <c r="E71" s="109"/>
      <c r="F71" s="109"/>
      <c r="G71" s="109"/>
    </row>
    <row r="72" spans="1:7" x14ac:dyDescent="0.25">
      <c r="B72" s="111"/>
      <c r="C72" s="111"/>
      <c r="D72" s="111"/>
      <c r="E72" s="111"/>
      <c r="F72" s="111"/>
      <c r="G72" s="111"/>
    </row>
    <row r="73" spans="1:7" x14ac:dyDescent="0.25">
      <c r="B73" s="42"/>
      <c r="C73" s="37" t="s">
        <v>25</v>
      </c>
      <c r="D73" s="40"/>
      <c r="E73" s="57"/>
      <c r="F73" s="40"/>
      <c r="G73" s="40"/>
    </row>
    <row r="74" spans="1:7" x14ac:dyDescent="0.25">
      <c r="B74" s="42"/>
      <c r="C74" s="37" t="s">
        <v>26</v>
      </c>
      <c r="D74" s="40"/>
      <c r="E74" s="57"/>
      <c r="F74" s="40"/>
      <c r="G74" s="40"/>
    </row>
    <row r="75" spans="1:7" x14ac:dyDescent="0.25">
      <c r="B75" s="42"/>
      <c r="C75" s="37" t="s">
        <v>27</v>
      </c>
      <c r="D75" s="40"/>
      <c r="E75" s="57"/>
      <c r="F75" s="40"/>
      <c r="G75" s="40"/>
    </row>
    <row r="76" spans="1:7" x14ac:dyDescent="0.25">
      <c r="B76" s="42"/>
      <c r="C76" s="37" t="s">
        <v>28</v>
      </c>
      <c r="D76" s="40"/>
      <c r="E76" s="57" t="s">
        <v>37</v>
      </c>
      <c r="F76" s="40"/>
      <c r="G76" s="40"/>
    </row>
    <row r="77" spans="1:7" x14ac:dyDescent="0.25">
      <c r="B77" s="110"/>
      <c r="C77" s="110"/>
      <c r="D77" s="110"/>
      <c r="E77" s="110"/>
      <c r="F77" s="110"/>
      <c r="G77" s="110"/>
    </row>
    <row r="78" spans="1:7" x14ac:dyDescent="0.25">
      <c r="A78" t="s">
        <v>186</v>
      </c>
      <c r="B78" s="109" t="s">
        <v>135</v>
      </c>
      <c r="C78" s="109"/>
      <c r="D78" s="109"/>
      <c r="E78" s="109"/>
      <c r="F78" s="109"/>
      <c r="G78" s="109"/>
    </row>
    <row r="79" spans="1:7" x14ac:dyDescent="0.25">
      <c r="B79" s="111"/>
      <c r="C79" s="111"/>
      <c r="D79" s="111"/>
      <c r="E79" s="111"/>
      <c r="F79" s="111"/>
      <c r="G79" s="111"/>
    </row>
    <row r="80" spans="1:7" x14ac:dyDescent="0.25">
      <c r="B80" s="42"/>
      <c r="C80" s="41" t="s">
        <v>152</v>
      </c>
      <c r="D80" s="41"/>
      <c r="E80" s="57"/>
      <c r="F80" s="41"/>
      <c r="G80" s="40"/>
    </row>
    <row r="81" spans="1:9" x14ac:dyDescent="0.25">
      <c r="B81" s="42"/>
      <c r="C81" s="41" t="s">
        <v>153</v>
      </c>
      <c r="D81" s="41"/>
      <c r="E81" s="57" t="s">
        <v>37</v>
      </c>
      <c r="F81" s="41"/>
      <c r="G81" s="40"/>
    </row>
    <row r="82" spans="1:9" x14ac:dyDescent="0.25">
      <c r="B82" s="42"/>
      <c r="C82" s="41" t="s">
        <v>151</v>
      </c>
      <c r="D82" s="41"/>
      <c r="E82" s="57"/>
      <c r="F82" s="41"/>
      <c r="G82" s="40"/>
    </row>
    <row r="83" spans="1:9" x14ac:dyDescent="0.25">
      <c r="B83" s="42"/>
      <c r="C83" s="41" t="s">
        <v>154</v>
      </c>
      <c r="D83" s="41"/>
      <c r="E83" s="57"/>
      <c r="F83" s="41"/>
      <c r="G83" s="40"/>
    </row>
    <row r="84" spans="1:9" x14ac:dyDescent="0.25">
      <c r="B84" s="42"/>
      <c r="C84" s="46"/>
      <c r="D84" s="46"/>
      <c r="E84" s="46"/>
      <c r="F84" s="46"/>
      <c r="G84" s="40"/>
      <c r="I84" s="64"/>
    </row>
    <row r="85" spans="1:9" x14ac:dyDescent="0.25">
      <c r="B85" s="42"/>
      <c r="C85" s="46" t="s">
        <v>158</v>
      </c>
      <c r="D85" s="46"/>
      <c r="E85" s="46"/>
      <c r="F85" s="46"/>
      <c r="G85" s="40"/>
      <c r="I85" s="64"/>
    </row>
    <row r="86" spans="1:9" x14ac:dyDescent="0.25">
      <c r="B86" s="42"/>
      <c r="C86" s="46"/>
      <c r="D86" s="46"/>
      <c r="E86" s="46"/>
      <c r="F86" s="46"/>
      <c r="G86" s="40"/>
      <c r="I86" s="64"/>
    </row>
    <row r="87" spans="1:9" x14ac:dyDescent="0.25">
      <c r="B87" s="42"/>
      <c r="C87" s="46"/>
      <c r="D87" s="46"/>
      <c r="E87" s="46"/>
      <c r="F87" s="46"/>
      <c r="G87" s="40"/>
      <c r="I87" s="64"/>
    </row>
    <row r="88" spans="1:9" x14ac:dyDescent="0.25">
      <c r="B88" s="42"/>
      <c r="C88" s="46"/>
      <c r="D88" s="46"/>
      <c r="E88" s="46"/>
      <c r="F88" s="46"/>
      <c r="G88" s="40"/>
      <c r="I88" s="64"/>
    </row>
    <row r="89" spans="1:9" x14ac:dyDescent="0.25">
      <c r="B89" s="42"/>
      <c r="C89" s="46"/>
      <c r="D89" s="46"/>
      <c r="E89" s="46"/>
      <c r="F89" s="46"/>
      <c r="G89" s="40"/>
      <c r="I89" s="64"/>
    </row>
    <row r="90" spans="1:9" x14ac:dyDescent="0.25">
      <c r="B90" s="110"/>
      <c r="C90" s="110"/>
      <c r="D90" s="110"/>
      <c r="E90" s="110"/>
      <c r="F90" s="110"/>
      <c r="G90" s="110"/>
    </row>
    <row r="91" spans="1:9" x14ac:dyDescent="0.25">
      <c r="B91" s="110"/>
      <c r="C91" s="110"/>
      <c r="D91" s="110"/>
      <c r="E91" s="110"/>
      <c r="F91" s="110"/>
      <c r="G91" s="110"/>
    </row>
    <row r="92" spans="1:9" x14ac:dyDescent="0.25">
      <c r="B92" s="43"/>
      <c r="C92" s="43"/>
      <c r="D92" s="43"/>
      <c r="E92" s="43"/>
      <c r="F92" s="43"/>
      <c r="G92" s="43"/>
    </row>
    <row r="93" spans="1:9" x14ac:dyDescent="0.25">
      <c r="B93" s="43"/>
      <c r="C93" s="43"/>
      <c r="D93" s="43"/>
      <c r="E93" s="43"/>
      <c r="F93" s="43"/>
      <c r="G93" s="43"/>
    </row>
    <row r="94" spans="1:9" x14ac:dyDescent="0.25">
      <c r="B94" s="65"/>
      <c r="C94" s="65"/>
      <c r="D94" s="65"/>
      <c r="E94" s="65"/>
      <c r="F94" s="65"/>
      <c r="G94" s="65"/>
    </row>
    <row r="95" spans="1:9" x14ac:dyDescent="0.25">
      <c r="A95" t="s">
        <v>186</v>
      </c>
      <c r="B95" s="109" t="s">
        <v>108</v>
      </c>
      <c r="C95" s="109"/>
      <c r="D95" s="109"/>
      <c r="E95" s="109"/>
      <c r="F95" s="109"/>
      <c r="G95" s="109"/>
    </row>
    <row r="96" spans="1:9" x14ac:dyDescent="0.25">
      <c r="B96" s="53" t="s">
        <v>86</v>
      </c>
      <c r="C96" s="56"/>
      <c r="D96" s="56"/>
      <c r="E96" s="56"/>
      <c r="F96" s="56"/>
      <c r="G96" s="56"/>
    </row>
    <row r="97" spans="2:7" x14ac:dyDescent="0.25">
      <c r="B97" s="42"/>
      <c r="C97" s="41" t="s">
        <v>109</v>
      </c>
      <c r="D97" s="40"/>
      <c r="E97" s="57"/>
      <c r="F97" s="40"/>
      <c r="G97" s="40"/>
    </row>
    <row r="98" spans="2:7" x14ac:dyDescent="0.25">
      <c r="B98" s="42"/>
      <c r="C98" s="41" t="s">
        <v>110</v>
      </c>
      <c r="D98" s="40"/>
      <c r="E98" s="57" t="s">
        <v>37</v>
      </c>
      <c r="F98" s="40"/>
      <c r="G98" s="40"/>
    </row>
    <row r="99" spans="2:7" x14ac:dyDescent="0.25">
      <c r="B99" s="42"/>
      <c r="C99" s="41" t="s">
        <v>111</v>
      </c>
      <c r="D99" s="40"/>
      <c r="E99" s="57"/>
      <c r="F99" s="40"/>
      <c r="G99" s="40"/>
    </row>
    <row r="101" spans="2:7" x14ac:dyDescent="0.25">
      <c r="C101" s="46" t="s">
        <v>159</v>
      </c>
      <c r="E101" s="13" t="s">
        <v>160</v>
      </c>
      <c r="G101" s="13"/>
    </row>
  </sheetData>
  <mergeCells count="19">
    <mergeCell ref="B95:G95"/>
    <mergeCell ref="B72:G72"/>
    <mergeCell ref="B77:G77"/>
    <mergeCell ref="B78:G78"/>
    <mergeCell ref="B79:G79"/>
    <mergeCell ref="B90:G90"/>
    <mergeCell ref="B91:G91"/>
    <mergeCell ref="B71:G71"/>
    <mergeCell ref="B3:C3"/>
    <mergeCell ref="B10:C10"/>
    <mergeCell ref="B11:C11"/>
    <mergeCell ref="B19:C19"/>
    <mergeCell ref="B20:C20"/>
    <mergeCell ref="B25:C25"/>
    <mergeCell ref="B26:C26"/>
    <mergeCell ref="B31:C31"/>
    <mergeCell ref="B33:C33"/>
    <mergeCell ref="B38:C38"/>
    <mergeCell ref="B46:G46"/>
  </mergeCells>
  <conditionalFormatting sqref="E5:E9">
    <cfRule type="cellIs" dxfId="16" priority="11" operator="equal">
      <formula>"x"</formula>
    </cfRule>
  </conditionalFormatting>
  <conditionalFormatting sqref="E13:E17">
    <cfRule type="cellIs" dxfId="15" priority="10" operator="equal">
      <formula>"x"</formula>
    </cfRule>
  </conditionalFormatting>
  <conditionalFormatting sqref="E21:E24">
    <cfRule type="cellIs" dxfId="14" priority="9" operator="equal">
      <formula>"x"</formula>
    </cfRule>
  </conditionalFormatting>
  <conditionalFormatting sqref="E27:E29">
    <cfRule type="cellIs" dxfId="13" priority="8" operator="equal">
      <formula>"x"</formula>
    </cfRule>
  </conditionalFormatting>
  <conditionalFormatting sqref="E34:E36">
    <cfRule type="cellIs" dxfId="12" priority="7" operator="equal">
      <formula>"x"</formula>
    </cfRule>
  </conditionalFormatting>
  <conditionalFormatting sqref="E40:E43">
    <cfRule type="cellIs" dxfId="11" priority="6" operator="equal">
      <formula>"x"</formula>
    </cfRule>
  </conditionalFormatting>
  <conditionalFormatting sqref="E48:E51">
    <cfRule type="cellIs" dxfId="10" priority="5" operator="equal">
      <formula>"x"</formula>
    </cfRule>
  </conditionalFormatting>
  <conditionalFormatting sqref="E66:E69">
    <cfRule type="cellIs" dxfId="9" priority="4" operator="equal">
      <formula>"x"</formula>
    </cfRule>
  </conditionalFormatting>
  <conditionalFormatting sqref="E73:E76">
    <cfRule type="cellIs" dxfId="8" priority="3" operator="equal">
      <formula>"x"</formula>
    </cfRule>
  </conditionalFormatting>
  <conditionalFormatting sqref="E80:E83">
    <cfRule type="cellIs" dxfId="7" priority="2" operator="equal">
      <formula>"x"</formula>
    </cfRule>
  </conditionalFormatting>
  <conditionalFormatting sqref="E97:E99">
    <cfRule type="cellIs" dxfId="6" priority="1" operator="equal">
      <formula>"x"</formula>
    </cfRule>
  </conditionalFormatting>
  <pageMargins left="0.7" right="0.7" top="0.75" bottom="0.75" header="0.3" footer="0.3"/>
  <pageSetup paperSize="9" orientation="portrait" horizontalDpi="300" verticalDpi="0" copies="0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'Risk Capacity Selection'!$J$1:$J$2</xm:f>
          </x14:formula1>
          <xm:sqref>E5:E9 E13:E17 E21:E24 E27:E29 E34:E36 I84:I89 E48:E51 E73:E76 E66:E69 E97:E99 E80:E83 E40:E43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65"/>
  <sheetViews>
    <sheetView showGridLines="0" workbookViewId="0">
      <selection activeCell="O8" sqref="O8"/>
    </sheetView>
  </sheetViews>
  <sheetFormatPr defaultRowHeight="15" x14ac:dyDescent="0.25"/>
  <cols>
    <col min="6" max="12" width="2.140625" customWidth="1"/>
  </cols>
  <sheetData>
    <row r="1" spans="13:21" x14ac:dyDescent="0.25">
      <c r="O1" s="13" t="s">
        <v>149</v>
      </c>
      <c r="P1" s="13" t="s">
        <v>65</v>
      </c>
      <c r="Q1" s="13" t="s">
        <v>149</v>
      </c>
      <c r="R1" s="13" t="s">
        <v>65</v>
      </c>
    </row>
    <row r="2" spans="13:21" x14ac:dyDescent="0.25">
      <c r="M2">
        <v>1</v>
      </c>
      <c r="N2" t="str">
        <f>IF(AND($M2&gt;=$C$18,$M2&lt;$D$18),$B$18,IF(AND($M2&gt;=$C$19,$M2&lt;$D$19),$B$19,IF(AND($M2&gt;=$C$20,$M2&lt;$D$20),$B$20,IF(AND($M2&gt;=$C$21,$M2&lt;$D$21),$B$21,IF(AND($M2&gt;=$C$22,$M2&lt;=$D$22),$B$22,"")))))</f>
        <v>R1</v>
      </c>
      <c r="O2">
        <v>1.5</v>
      </c>
      <c r="P2" t="str">
        <f>IF(AND($O2&gt;=$C$18,$O2&lt;$D$18),$B$18,IF(AND($O2&gt;=$C$19,$O2&lt;$D$19),$B$19,IF(AND($O2&gt;=$C$20,$O2&lt;$D$20),$B$20,IF(AND($O2&gt;=$C$21,$O2&lt;$D$21),$B$21,IF(AND($O2&gt;=$C$22,$O2&lt;=$D$22),$B$22,"")))))</f>
        <v>R1</v>
      </c>
      <c r="Q2">
        <v>2.25</v>
      </c>
      <c r="R2" t="str">
        <f>IF(AND($Q2&gt;=$C$18,$Q2&lt;$D$18),$B$18,IF(AND($Q2&gt;=$C$19,$Q2&lt;$D$19),$B$19,IF(AND($Q2&gt;=$C$20,$Q2&lt;$D$20),$B$20,IF(AND($Q2&gt;=$C$21,$Q2&lt;$D$21),$B$21,IF(AND($Q2&gt;=$C$22,$Q2&lt;=$D$22),$B$22,"")))))</f>
        <v>R1</v>
      </c>
      <c r="T2" t="s">
        <v>3</v>
      </c>
      <c r="U2">
        <f>COUNTIF($N$2:$R$65,T2)</f>
        <v>25</v>
      </c>
    </row>
    <row r="3" spans="13:21" x14ac:dyDescent="0.25">
      <c r="M3">
        <v>1.4000000000000001</v>
      </c>
      <c r="N3" t="str">
        <f>IF(AND($M3&gt;=$C$18,$M3&lt;$D$18),$B$18,IF(AND($M3&gt;=$C$19,$M3&lt;$D$19),$B$19,IF(AND($M3&gt;=$C$20,$M3&lt;$D$20),$B$20,IF(AND($M3&gt;=$C$21,$M3&lt;$D$21),$B$21,IF(AND($M3&gt;=$C$22,$M3&lt;=$D$22),$B$22,"")))))</f>
        <v>R1</v>
      </c>
      <c r="O3">
        <v>1.9000000000000001</v>
      </c>
      <c r="P3" t="str">
        <f t="shared" ref="P3:P65" si="0">IF(AND($O3&gt;=$C$18,$O3&lt;$D$18),$B$18,IF(AND($O3&gt;=$C$19,$O3&lt;$D$19),$B$19,IF(AND($O3&gt;=$C$20,$O3&lt;$D$20),$B$20,IF(AND($O3&gt;=$C$21,$O3&lt;$D$21),$B$21,IF(AND($O3&gt;=$C$22,$O3&lt;=$D$22),$B$22,"")))))</f>
        <v>R1</v>
      </c>
      <c r="Q3">
        <v>2.6500000000000004</v>
      </c>
      <c r="R3" t="str">
        <f t="shared" ref="R3:R65" si="1">IF(AND($Q3&gt;=$C$18,$Q3&lt;$D$18),$B$18,IF(AND($Q3&gt;=$C$19,$Q3&lt;$D$19),$B$19,IF(AND($Q3&gt;=$C$20,$Q3&lt;$D$20),$B$20,IF(AND($Q3&gt;=$C$21,$Q3&lt;$D$21),$B$21,IF(AND($Q3&gt;=$C$22,$Q3&lt;=$D$22),$B$22,"")))))</f>
        <v>R2</v>
      </c>
      <c r="T3" t="s">
        <v>4</v>
      </c>
      <c r="U3">
        <f>COUNTIF($N$2:$R$65,T3)</f>
        <v>42</v>
      </c>
    </row>
    <row r="4" spans="13:21" x14ac:dyDescent="0.25">
      <c r="M4">
        <v>1.6</v>
      </c>
      <c r="N4" t="str">
        <f t="shared" ref="N4:N65" si="2">IF(AND($M4&gt;=$C$18,$M4&lt;$D$18),$B$18,IF(AND($M4&gt;=$C$19,$M4&lt;$D$19),$B$19,IF(AND($M4&gt;=$C$20,$M4&lt;$D$20),$B$20,IF(AND($M4&gt;=$C$21,$M4&lt;$D$21),$B$21,IF(AND($M4&gt;=$C$22,$M4&lt;=$D$22),$B$22,"")))))</f>
        <v>R1</v>
      </c>
      <c r="O4">
        <v>2.1</v>
      </c>
      <c r="P4" t="str">
        <f t="shared" si="0"/>
        <v>R1</v>
      </c>
      <c r="Q4">
        <v>2.85</v>
      </c>
      <c r="R4" t="str">
        <f t="shared" si="1"/>
        <v>R2</v>
      </c>
      <c r="T4" t="s">
        <v>5</v>
      </c>
      <c r="U4">
        <f>COUNTIF($N$2:$R$65,T4)</f>
        <v>47</v>
      </c>
    </row>
    <row r="5" spans="13:21" x14ac:dyDescent="0.25">
      <c r="M5">
        <v>2</v>
      </c>
      <c r="N5" t="str">
        <f t="shared" si="2"/>
        <v>R1</v>
      </c>
      <c r="O5">
        <v>2.5</v>
      </c>
      <c r="P5" t="str">
        <f t="shared" si="0"/>
        <v>R2</v>
      </c>
      <c r="Q5">
        <v>3.25</v>
      </c>
      <c r="R5" t="str">
        <f t="shared" si="1"/>
        <v>R3</v>
      </c>
      <c r="T5" t="s">
        <v>6</v>
      </c>
      <c r="U5">
        <f>COUNTIF($N$2:$R$65,T5)</f>
        <v>47</v>
      </c>
    </row>
    <row r="6" spans="13:21" x14ac:dyDescent="0.25">
      <c r="M6">
        <v>1.5</v>
      </c>
      <c r="N6" t="str">
        <f t="shared" si="2"/>
        <v>R1</v>
      </c>
      <c r="O6">
        <v>2</v>
      </c>
      <c r="P6" t="str">
        <f t="shared" si="0"/>
        <v>R1</v>
      </c>
      <c r="Q6">
        <v>2.75</v>
      </c>
      <c r="R6" t="str">
        <f t="shared" si="1"/>
        <v>R2</v>
      </c>
      <c r="T6" t="s">
        <v>7</v>
      </c>
      <c r="U6">
        <f>COUNTIF($N$2:$R$65,T6)</f>
        <v>31</v>
      </c>
    </row>
    <row r="7" spans="13:21" x14ac:dyDescent="0.25">
      <c r="M7">
        <v>1.9000000000000001</v>
      </c>
      <c r="N7" t="str">
        <f t="shared" si="2"/>
        <v>R1</v>
      </c>
      <c r="O7">
        <v>2.4000000000000004</v>
      </c>
      <c r="P7" t="str">
        <f t="shared" si="0"/>
        <v>R2</v>
      </c>
      <c r="Q7">
        <v>3.1500000000000004</v>
      </c>
      <c r="R7" t="str">
        <f t="shared" si="1"/>
        <v>R3</v>
      </c>
    </row>
    <row r="8" spans="13:21" x14ac:dyDescent="0.25">
      <c r="M8">
        <v>2.1</v>
      </c>
      <c r="N8" t="str">
        <f t="shared" si="2"/>
        <v>R1</v>
      </c>
      <c r="O8">
        <v>2.6</v>
      </c>
      <c r="P8" t="str">
        <f t="shared" si="0"/>
        <v>R2</v>
      </c>
      <c r="Q8">
        <v>3.35</v>
      </c>
      <c r="R8" t="str">
        <f t="shared" si="1"/>
        <v>R3</v>
      </c>
    </row>
    <row r="9" spans="13:21" x14ac:dyDescent="0.25">
      <c r="M9">
        <v>2.5</v>
      </c>
      <c r="N9" t="str">
        <f t="shared" si="2"/>
        <v>R2</v>
      </c>
      <c r="O9">
        <v>3</v>
      </c>
      <c r="P9" t="str">
        <f t="shared" si="0"/>
        <v>R2</v>
      </c>
      <c r="Q9">
        <v>3.75</v>
      </c>
      <c r="R9" t="str">
        <f t="shared" si="1"/>
        <v>R4</v>
      </c>
    </row>
    <row r="10" spans="13:21" x14ac:dyDescent="0.25">
      <c r="M10">
        <v>1.75</v>
      </c>
      <c r="N10" t="str">
        <f t="shared" si="2"/>
        <v>R1</v>
      </c>
      <c r="O10">
        <v>2.25</v>
      </c>
      <c r="P10" t="str">
        <f t="shared" si="0"/>
        <v>R1</v>
      </c>
      <c r="Q10">
        <v>3</v>
      </c>
      <c r="R10" t="str">
        <f t="shared" si="1"/>
        <v>R2</v>
      </c>
    </row>
    <row r="11" spans="13:21" x14ac:dyDescent="0.25">
      <c r="M11">
        <v>2.1500000000000004</v>
      </c>
      <c r="N11" t="str">
        <f t="shared" si="2"/>
        <v>R1</v>
      </c>
      <c r="O11">
        <v>2.6500000000000004</v>
      </c>
      <c r="P11" t="str">
        <f t="shared" si="0"/>
        <v>R2</v>
      </c>
      <c r="Q11">
        <v>3.4000000000000004</v>
      </c>
      <c r="R11" t="str">
        <f t="shared" si="1"/>
        <v>R3</v>
      </c>
    </row>
    <row r="12" spans="13:21" x14ac:dyDescent="0.25">
      <c r="M12">
        <v>2.35</v>
      </c>
      <c r="N12" t="str">
        <f t="shared" si="2"/>
        <v>R1</v>
      </c>
      <c r="O12">
        <v>2.85</v>
      </c>
      <c r="P12" t="str">
        <f t="shared" si="0"/>
        <v>R2</v>
      </c>
      <c r="Q12">
        <v>3.6</v>
      </c>
      <c r="R12" t="str">
        <f t="shared" si="1"/>
        <v>R3</v>
      </c>
    </row>
    <row r="13" spans="13:21" x14ac:dyDescent="0.25">
      <c r="M13">
        <v>2.75</v>
      </c>
      <c r="N13" t="str">
        <f t="shared" si="2"/>
        <v>R2</v>
      </c>
      <c r="O13">
        <v>3.25</v>
      </c>
      <c r="P13" t="str">
        <f t="shared" si="0"/>
        <v>R3</v>
      </c>
      <c r="Q13">
        <v>4</v>
      </c>
      <c r="R13" t="str">
        <f t="shared" si="1"/>
        <v>R4</v>
      </c>
    </row>
    <row r="14" spans="13:21" x14ac:dyDescent="0.25">
      <c r="M14">
        <v>2.25</v>
      </c>
      <c r="N14" t="str">
        <f t="shared" si="2"/>
        <v>R1</v>
      </c>
      <c r="O14">
        <v>2.75</v>
      </c>
      <c r="P14" t="str">
        <f t="shared" si="0"/>
        <v>R2</v>
      </c>
      <c r="Q14">
        <v>3.5</v>
      </c>
      <c r="R14" t="str">
        <f t="shared" si="1"/>
        <v>R3</v>
      </c>
    </row>
    <row r="15" spans="13:21" x14ac:dyDescent="0.25">
      <c r="M15">
        <v>2.6500000000000004</v>
      </c>
      <c r="N15" t="str">
        <f t="shared" si="2"/>
        <v>R2</v>
      </c>
      <c r="O15">
        <v>3.1500000000000004</v>
      </c>
      <c r="P15" t="str">
        <f t="shared" si="0"/>
        <v>R3</v>
      </c>
      <c r="Q15">
        <v>3.9000000000000004</v>
      </c>
      <c r="R15" t="str">
        <f t="shared" si="1"/>
        <v>R4</v>
      </c>
    </row>
    <row r="16" spans="13:21" x14ac:dyDescent="0.25">
      <c r="M16">
        <v>2.85</v>
      </c>
      <c r="N16" t="str">
        <f t="shared" si="2"/>
        <v>R2</v>
      </c>
      <c r="O16">
        <v>3.35</v>
      </c>
      <c r="P16" t="str">
        <f t="shared" si="0"/>
        <v>R3</v>
      </c>
      <c r="Q16">
        <v>4.0999999999999996</v>
      </c>
      <c r="R16" t="str">
        <f t="shared" si="1"/>
        <v>R4</v>
      </c>
    </row>
    <row r="17" spans="2:18" x14ac:dyDescent="0.25">
      <c r="B17" s="48" t="s">
        <v>65</v>
      </c>
      <c r="C17" s="48" t="s">
        <v>114</v>
      </c>
      <c r="D17" s="40"/>
      <c r="M17">
        <v>3.25</v>
      </c>
      <c r="N17" t="str">
        <f t="shared" si="2"/>
        <v>R3</v>
      </c>
      <c r="O17">
        <v>3.75</v>
      </c>
      <c r="P17" t="str">
        <f t="shared" si="0"/>
        <v>R4</v>
      </c>
      <c r="Q17">
        <v>4.5</v>
      </c>
      <c r="R17" t="str">
        <f t="shared" si="1"/>
        <v>R5</v>
      </c>
    </row>
    <row r="18" spans="2:18" x14ac:dyDescent="0.25">
      <c r="B18" s="40" t="s">
        <v>3</v>
      </c>
      <c r="C18" s="40">
        <v>1</v>
      </c>
      <c r="D18" s="40">
        <v>2.4</v>
      </c>
      <c r="M18">
        <v>1.5999999999999999</v>
      </c>
      <c r="N18" t="str">
        <f t="shared" si="2"/>
        <v>R1</v>
      </c>
      <c r="O18">
        <v>2.0999999999999996</v>
      </c>
      <c r="P18" t="str">
        <f t="shared" si="0"/>
        <v>R1</v>
      </c>
      <c r="Q18">
        <v>2.8499999999999996</v>
      </c>
      <c r="R18" t="str">
        <f t="shared" si="1"/>
        <v>R2</v>
      </c>
    </row>
    <row r="19" spans="2:18" x14ac:dyDescent="0.25">
      <c r="B19" s="40" t="s">
        <v>4</v>
      </c>
      <c r="C19" s="40">
        <v>2.4</v>
      </c>
      <c r="D19" s="40">
        <v>3.1</v>
      </c>
      <c r="M19">
        <v>2</v>
      </c>
      <c r="N19" t="str">
        <f t="shared" si="2"/>
        <v>R1</v>
      </c>
      <c r="O19">
        <v>2.5</v>
      </c>
      <c r="P19" t="str">
        <f t="shared" si="0"/>
        <v>R2</v>
      </c>
      <c r="Q19">
        <v>3.25</v>
      </c>
      <c r="R19" t="str">
        <f t="shared" si="1"/>
        <v>R3</v>
      </c>
    </row>
    <row r="20" spans="2:18" x14ac:dyDescent="0.25">
      <c r="B20" s="40" t="s">
        <v>5</v>
      </c>
      <c r="C20" s="40">
        <v>3.1</v>
      </c>
      <c r="D20" s="40">
        <v>3.7</v>
      </c>
      <c r="M20">
        <v>2.2000000000000002</v>
      </c>
      <c r="N20" t="str">
        <f t="shared" si="2"/>
        <v>R1</v>
      </c>
      <c r="O20">
        <v>2.7</v>
      </c>
      <c r="P20" t="str">
        <f t="shared" si="0"/>
        <v>R2</v>
      </c>
      <c r="Q20">
        <v>3.45</v>
      </c>
      <c r="R20" t="str">
        <f t="shared" si="1"/>
        <v>R3</v>
      </c>
    </row>
    <row r="21" spans="2:18" x14ac:dyDescent="0.25">
      <c r="B21" s="40" t="s">
        <v>6</v>
      </c>
      <c r="C21" s="40">
        <v>3.7</v>
      </c>
      <c r="D21" s="40">
        <v>4.4000000000000004</v>
      </c>
      <c r="M21">
        <v>2.6</v>
      </c>
      <c r="N21" t="str">
        <f t="shared" si="2"/>
        <v>R2</v>
      </c>
      <c r="O21">
        <v>3.1</v>
      </c>
      <c r="P21" t="str">
        <f t="shared" si="0"/>
        <v>R3</v>
      </c>
      <c r="Q21">
        <v>3.85</v>
      </c>
      <c r="R21" t="str">
        <f t="shared" si="1"/>
        <v>R4</v>
      </c>
    </row>
    <row r="22" spans="2:18" x14ac:dyDescent="0.25">
      <c r="B22" s="40" t="s">
        <v>7</v>
      </c>
      <c r="C22" s="40">
        <v>4.4000000000000004</v>
      </c>
      <c r="D22" s="40">
        <v>6</v>
      </c>
      <c r="M22">
        <v>2.0999999999999996</v>
      </c>
      <c r="N22" t="str">
        <f t="shared" si="2"/>
        <v>R1</v>
      </c>
      <c r="O22">
        <v>2.5999999999999996</v>
      </c>
      <c r="P22" t="str">
        <f t="shared" si="0"/>
        <v>R2</v>
      </c>
      <c r="Q22">
        <v>3.3499999999999996</v>
      </c>
      <c r="R22" t="str">
        <f t="shared" si="1"/>
        <v>R3</v>
      </c>
    </row>
    <row r="23" spans="2:18" x14ac:dyDescent="0.25">
      <c r="M23">
        <v>2.5</v>
      </c>
      <c r="N23" t="str">
        <f t="shared" si="2"/>
        <v>R2</v>
      </c>
      <c r="O23">
        <v>3</v>
      </c>
      <c r="P23" t="str">
        <f t="shared" si="0"/>
        <v>R2</v>
      </c>
      <c r="Q23">
        <v>3.75</v>
      </c>
      <c r="R23" t="str">
        <f t="shared" si="1"/>
        <v>R4</v>
      </c>
    </row>
    <row r="24" spans="2:18" x14ac:dyDescent="0.25">
      <c r="M24">
        <v>2.7</v>
      </c>
      <c r="N24" t="str">
        <f t="shared" si="2"/>
        <v>R2</v>
      </c>
      <c r="O24">
        <v>3.2</v>
      </c>
      <c r="P24" t="str">
        <f t="shared" si="0"/>
        <v>R3</v>
      </c>
      <c r="Q24">
        <v>3.95</v>
      </c>
      <c r="R24" t="str">
        <f t="shared" si="1"/>
        <v>R4</v>
      </c>
    </row>
    <row r="25" spans="2:18" x14ac:dyDescent="0.25">
      <c r="M25">
        <v>3.1</v>
      </c>
      <c r="N25" t="str">
        <f t="shared" si="2"/>
        <v>R3</v>
      </c>
      <c r="O25">
        <v>3.6</v>
      </c>
      <c r="P25" t="str">
        <f t="shared" si="0"/>
        <v>R3</v>
      </c>
      <c r="Q25">
        <v>4.3499999999999996</v>
      </c>
      <c r="R25" t="str">
        <f t="shared" si="1"/>
        <v>R4</v>
      </c>
    </row>
    <row r="26" spans="2:18" x14ac:dyDescent="0.25">
      <c r="M26">
        <v>2.35</v>
      </c>
      <c r="N26" t="str">
        <f t="shared" si="2"/>
        <v>R1</v>
      </c>
      <c r="O26">
        <v>2.85</v>
      </c>
      <c r="P26" t="str">
        <f t="shared" si="0"/>
        <v>R2</v>
      </c>
      <c r="Q26">
        <v>3.6</v>
      </c>
      <c r="R26" t="str">
        <f t="shared" si="1"/>
        <v>R3</v>
      </c>
    </row>
    <row r="27" spans="2:18" x14ac:dyDescent="0.25">
      <c r="M27">
        <v>2.75</v>
      </c>
      <c r="N27" t="str">
        <f t="shared" si="2"/>
        <v>R2</v>
      </c>
      <c r="O27">
        <v>3.25</v>
      </c>
      <c r="P27" t="str">
        <f t="shared" si="0"/>
        <v>R3</v>
      </c>
      <c r="Q27">
        <v>4</v>
      </c>
      <c r="R27" t="str">
        <f t="shared" si="1"/>
        <v>R4</v>
      </c>
    </row>
    <row r="28" spans="2:18" x14ac:dyDescent="0.25">
      <c r="M28">
        <v>2.95</v>
      </c>
      <c r="N28" t="str">
        <f t="shared" si="2"/>
        <v>R2</v>
      </c>
      <c r="O28">
        <v>3.45</v>
      </c>
      <c r="P28" t="str">
        <f t="shared" si="0"/>
        <v>R3</v>
      </c>
      <c r="Q28">
        <v>4.2</v>
      </c>
      <c r="R28" t="str">
        <f t="shared" si="1"/>
        <v>R4</v>
      </c>
    </row>
    <row r="29" spans="2:18" x14ac:dyDescent="0.25">
      <c r="M29">
        <v>3.35</v>
      </c>
      <c r="N29" t="str">
        <f t="shared" si="2"/>
        <v>R3</v>
      </c>
      <c r="O29">
        <v>3.85</v>
      </c>
      <c r="P29" t="str">
        <f t="shared" si="0"/>
        <v>R4</v>
      </c>
      <c r="Q29">
        <v>4.5999999999999996</v>
      </c>
      <c r="R29" t="str">
        <f t="shared" si="1"/>
        <v>R5</v>
      </c>
    </row>
    <row r="30" spans="2:18" x14ac:dyDescent="0.25">
      <c r="M30">
        <v>2.85</v>
      </c>
      <c r="N30" t="str">
        <f t="shared" si="2"/>
        <v>R2</v>
      </c>
      <c r="O30">
        <v>3.35</v>
      </c>
      <c r="P30" t="str">
        <f t="shared" si="0"/>
        <v>R3</v>
      </c>
      <c r="Q30">
        <v>4.0999999999999996</v>
      </c>
      <c r="R30" t="str">
        <f t="shared" si="1"/>
        <v>R4</v>
      </c>
    </row>
    <row r="31" spans="2:18" x14ac:dyDescent="0.25">
      <c r="M31">
        <v>3.25</v>
      </c>
      <c r="N31" t="str">
        <f t="shared" si="2"/>
        <v>R3</v>
      </c>
      <c r="O31">
        <v>3.75</v>
      </c>
      <c r="P31" t="str">
        <f t="shared" si="0"/>
        <v>R4</v>
      </c>
      <c r="Q31">
        <v>4.5</v>
      </c>
      <c r="R31" t="str">
        <f t="shared" si="1"/>
        <v>R5</v>
      </c>
    </row>
    <row r="32" spans="2:18" x14ac:dyDescent="0.25">
      <c r="M32">
        <v>3.45</v>
      </c>
      <c r="N32" t="str">
        <f t="shared" si="2"/>
        <v>R3</v>
      </c>
      <c r="O32">
        <v>3.95</v>
      </c>
      <c r="P32" t="str">
        <f t="shared" si="0"/>
        <v>R4</v>
      </c>
      <c r="Q32">
        <v>4.7</v>
      </c>
      <c r="R32" t="str">
        <f t="shared" si="1"/>
        <v>R5</v>
      </c>
    </row>
    <row r="33" spans="13:18" x14ac:dyDescent="0.25">
      <c r="M33">
        <v>3.85</v>
      </c>
      <c r="N33" t="str">
        <f t="shared" si="2"/>
        <v>R4</v>
      </c>
      <c r="O33">
        <v>4.3499999999999996</v>
      </c>
      <c r="P33" t="str">
        <f t="shared" si="0"/>
        <v>R4</v>
      </c>
      <c r="Q33">
        <v>5.0999999999999996</v>
      </c>
      <c r="R33" t="str">
        <f t="shared" si="1"/>
        <v>R5</v>
      </c>
    </row>
    <row r="34" spans="13:18" x14ac:dyDescent="0.25">
      <c r="M34">
        <v>1.9</v>
      </c>
      <c r="N34" t="str">
        <f t="shared" si="2"/>
        <v>R1</v>
      </c>
      <c r="O34">
        <v>2.4</v>
      </c>
      <c r="P34" t="str">
        <f t="shared" si="0"/>
        <v>R2</v>
      </c>
      <c r="Q34">
        <v>3.15</v>
      </c>
      <c r="R34" t="str">
        <f t="shared" si="1"/>
        <v>R3</v>
      </c>
    </row>
    <row r="35" spans="13:18" x14ac:dyDescent="0.25">
      <c r="M35">
        <v>2.2999999999999998</v>
      </c>
      <c r="N35" t="str">
        <f t="shared" si="2"/>
        <v>R1</v>
      </c>
      <c r="O35">
        <v>2.8</v>
      </c>
      <c r="P35" t="str">
        <f t="shared" si="0"/>
        <v>R2</v>
      </c>
      <c r="Q35">
        <v>3.55</v>
      </c>
      <c r="R35" t="str">
        <f t="shared" si="1"/>
        <v>R3</v>
      </c>
    </row>
    <row r="36" spans="13:18" x14ac:dyDescent="0.25">
      <c r="M36">
        <v>2.5</v>
      </c>
      <c r="N36" t="str">
        <f t="shared" si="2"/>
        <v>R2</v>
      </c>
      <c r="O36">
        <v>3</v>
      </c>
      <c r="P36" t="str">
        <f t="shared" si="0"/>
        <v>R2</v>
      </c>
      <c r="Q36">
        <v>3.75</v>
      </c>
      <c r="R36" t="str">
        <f t="shared" si="1"/>
        <v>R4</v>
      </c>
    </row>
    <row r="37" spans="13:18" x14ac:dyDescent="0.25">
      <c r="M37">
        <v>2.9000000000000004</v>
      </c>
      <c r="N37" t="str">
        <f t="shared" si="2"/>
        <v>R2</v>
      </c>
      <c r="O37">
        <v>3.4000000000000004</v>
      </c>
      <c r="P37" t="str">
        <f t="shared" si="0"/>
        <v>R3</v>
      </c>
      <c r="Q37">
        <v>4.1500000000000004</v>
      </c>
      <c r="R37" t="str">
        <f t="shared" si="1"/>
        <v>R4</v>
      </c>
    </row>
    <row r="38" spans="13:18" x14ac:dyDescent="0.25">
      <c r="M38">
        <v>2.4</v>
      </c>
      <c r="N38" t="str">
        <f t="shared" si="2"/>
        <v>R2</v>
      </c>
      <c r="O38">
        <v>2.9</v>
      </c>
      <c r="P38" t="str">
        <f t="shared" si="0"/>
        <v>R2</v>
      </c>
      <c r="Q38">
        <v>3.65</v>
      </c>
      <c r="R38" t="str">
        <f t="shared" si="1"/>
        <v>R3</v>
      </c>
    </row>
    <row r="39" spans="13:18" x14ac:dyDescent="0.25">
      <c r="M39">
        <v>2.8</v>
      </c>
      <c r="N39" t="str">
        <f t="shared" si="2"/>
        <v>R2</v>
      </c>
      <c r="O39">
        <v>3.3</v>
      </c>
      <c r="P39" t="str">
        <f t="shared" si="0"/>
        <v>R3</v>
      </c>
      <c r="Q39">
        <v>4.05</v>
      </c>
      <c r="R39" t="str">
        <f t="shared" si="1"/>
        <v>R4</v>
      </c>
    </row>
    <row r="40" spans="13:18" x14ac:dyDescent="0.25">
      <c r="M40">
        <v>3</v>
      </c>
      <c r="N40" t="str">
        <f t="shared" si="2"/>
        <v>R2</v>
      </c>
      <c r="O40">
        <v>3.5</v>
      </c>
      <c r="P40" t="str">
        <f t="shared" si="0"/>
        <v>R3</v>
      </c>
      <c r="Q40">
        <v>4.25</v>
      </c>
      <c r="R40" t="str">
        <f t="shared" si="1"/>
        <v>R4</v>
      </c>
    </row>
    <row r="41" spans="13:18" x14ac:dyDescent="0.25">
      <c r="M41">
        <v>3.4000000000000004</v>
      </c>
      <c r="N41" t="str">
        <f t="shared" si="2"/>
        <v>R3</v>
      </c>
      <c r="O41">
        <v>3.9000000000000004</v>
      </c>
      <c r="P41" t="str">
        <f t="shared" si="0"/>
        <v>R4</v>
      </c>
      <c r="Q41">
        <v>4.6500000000000004</v>
      </c>
      <c r="R41" t="str">
        <f t="shared" si="1"/>
        <v>R5</v>
      </c>
    </row>
    <row r="42" spans="13:18" x14ac:dyDescent="0.25">
      <c r="M42">
        <v>2.6500000000000004</v>
      </c>
      <c r="N42" t="str">
        <f t="shared" si="2"/>
        <v>R2</v>
      </c>
      <c r="O42">
        <v>3.1500000000000004</v>
      </c>
      <c r="P42" t="str">
        <f t="shared" si="0"/>
        <v>R3</v>
      </c>
      <c r="Q42">
        <v>3.9000000000000004</v>
      </c>
      <c r="R42" t="str">
        <f t="shared" si="1"/>
        <v>R4</v>
      </c>
    </row>
    <row r="43" spans="13:18" x14ac:dyDescent="0.25">
      <c r="M43">
        <v>3.0500000000000003</v>
      </c>
      <c r="N43" t="str">
        <f t="shared" si="2"/>
        <v>R2</v>
      </c>
      <c r="O43">
        <v>3.5500000000000003</v>
      </c>
      <c r="P43" t="str">
        <f t="shared" si="0"/>
        <v>R3</v>
      </c>
      <c r="Q43">
        <v>4.3000000000000007</v>
      </c>
      <c r="R43" t="str">
        <f t="shared" si="1"/>
        <v>R4</v>
      </c>
    </row>
    <row r="44" spans="13:18" x14ac:dyDescent="0.25">
      <c r="M44">
        <v>3.25</v>
      </c>
      <c r="N44" t="str">
        <f t="shared" si="2"/>
        <v>R3</v>
      </c>
      <c r="O44">
        <v>3.75</v>
      </c>
      <c r="P44" t="str">
        <f t="shared" si="0"/>
        <v>R4</v>
      </c>
      <c r="Q44">
        <v>4.5</v>
      </c>
      <c r="R44" t="str">
        <f t="shared" si="1"/>
        <v>R5</v>
      </c>
    </row>
    <row r="45" spans="13:18" x14ac:dyDescent="0.25">
      <c r="M45">
        <v>3.6500000000000004</v>
      </c>
      <c r="N45" t="str">
        <f t="shared" si="2"/>
        <v>R3</v>
      </c>
      <c r="O45">
        <v>4.1500000000000004</v>
      </c>
      <c r="P45" t="str">
        <f t="shared" si="0"/>
        <v>R4</v>
      </c>
      <c r="Q45">
        <v>4.9000000000000004</v>
      </c>
      <c r="R45" t="str">
        <f t="shared" si="1"/>
        <v>R5</v>
      </c>
    </row>
    <row r="46" spans="13:18" x14ac:dyDescent="0.25">
      <c r="M46">
        <v>3.1500000000000004</v>
      </c>
      <c r="N46" t="str">
        <f t="shared" si="2"/>
        <v>R3</v>
      </c>
      <c r="O46">
        <v>3.6500000000000004</v>
      </c>
      <c r="P46" t="str">
        <f t="shared" si="0"/>
        <v>R3</v>
      </c>
      <c r="Q46">
        <v>4.4000000000000004</v>
      </c>
      <c r="R46" t="str">
        <f t="shared" si="1"/>
        <v>R5</v>
      </c>
    </row>
    <row r="47" spans="13:18" x14ac:dyDescent="0.25">
      <c r="M47">
        <v>3.5500000000000003</v>
      </c>
      <c r="N47" t="str">
        <f t="shared" si="2"/>
        <v>R3</v>
      </c>
      <c r="O47">
        <v>4.0500000000000007</v>
      </c>
      <c r="P47" t="str">
        <f t="shared" si="0"/>
        <v>R4</v>
      </c>
      <c r="Q47">
        <v>4.8000000000000007</v>
      </c>
      <c r="R47" t="str">
        <f t="shared" si="1"/>
        <v>R5</v>
      </c>
    </row>
    <row r="48" spans="13:18" x14ac:dyDescent="0.25">
      <c r="M48">
        <v>3.75</v>
      </c>
      <c r="N48" t="str">
        <f t="shared" si="2"/>
        <v>R4</v>
      </c>
      <c r="O48">
        <v>4.25</v>
      </c>
      <c r="P48" t="str">
        <f t="shared" si="0"/>
        <v>R4</v>
      </c>
      <c r="Q48">
        <v>5</v>
      </c>
      <c r="R48" t="str">
        <f t="shared" si="1"/>
        <v>R5</v>
      </c>
    </row>
    <row r="49" spans="13:18" x14ac:dyDescent="0.25">
      <c r="M49">
        <v>4.1500000000000004</v>
      </c>
      <c r="N49" t="str">
        <f t="shared" si="2"/>
        <v>R4</v>
      </c>
      <c r="O49">
        <v>4.6500000000000004</v>
      </c>
      <c r="P49" t="str">
        <f t="shared" si="0"/>
        <v>R5</v>
      </c>
      <c r="Q49">
        <v>5.4</v>
      </c>
      <c r="R49" t="str">
        <f t="shared" si="1"/>
        <v>R5</v>
      </c>
    </row>
    <row r="50" spans="13:18" x14ac:dyDescent="0.25">
      <c r="M50">
        <v>2.5</v>
      </c>
      <c r="N50" t="str">
        <f t="shared" si="2"/>
        <v>R2</v>
      </c>
      <c r="O50">
        <v>3</v>
      </c>
      <c r="P50" t="str">
        <f t="shared" si="0"/>
        <v>R2</v>
      </c>
      <c r="Q50">
        <v>3.75</v>
      </c>
      <c r="R50" t="str">
        <f t="shared" si="1"/>
        <v>R4</v>
      </c>
    </row>
    <row r="51" spans="13:18" x14ac:dyDescent="0.25">
      <c r="M51">
        <v>2.9</v>
      </c>
      <c r="N51" t="str">
        <f t="shared" si="2"/>
        <v>R2</v>
      </c>
      <c r="O51">
        <v>3.4</v>
      </c>
      <c r="P51" t="str">
        <f t="shared" si="0"/>
        <v>R3</v>
      </c>
      <c r="Q51">
        <v>4.1500000000000004</v>
      </c>
      <c r="R51" t="str">
        <f t="shared" si="1"/>
        <v>R4</v>
      </c>
    </row>
    <row r="52" spans="13:18" x14ac:dyDescent="0.25">
      <c r="M52">
        <v>3.0999999999999996</v>
      </c>
      <c r="N52" t="str">
        <f t="shared" si="2"/>
        <v>R3</v>
      </c>
      <c r="O52">
        <v>3.5999999999999996</v>
      </c>
      <c r="P52" t="str">
        <f t="shared" si="0"/>
        <v>R3</v>
      </c>
      <c r="Q52">
        <v>4.3499999999999996</v>
      </c>
      <c r="R52" t="str">
        <f t="shared" si="1"/>
        <v>R4</v>
      </c>
    </row>
    <row r="53" spans="13:18" x14ac:dyDescent="0.25">
      <c r="M53">
        <v>3.5</v>
      </c>
      <c r="N53" t="str">
        <f t="shared" si="2"/>
        <v>R3</v>
      </c>
      <c r="O53">
        <v>4</v>
      </c>
      <c r="P53" t="str">
        <f t="shared" si="0"/>
        <v>R4</v>
      </c>
      <c r="Q53">
        <v>4.75</v>
      </c>
      <c r="R53" t="str">
        <f t="shared" si="1"/>
        <v>R5</v>
      </c>
    </row>
    <row r="54" spans="13:18" x14ac:dyDescent="0.25">
      <c r="M54">
        <v>3</v>
      </c>
      <c r="N54" t="str">
        <f t="shared" si="2"/>
        <v>R2</v>
      </c>
      <c r="O54">
        <v>3.5</v>
      </c>
      <c r="P54" t="str">
        <f t="shared" si="0"/>
        <v>R3</v>
      </c>
      <c r="Q54">
        <v>4.25</v>
      </c>
      <c r="R54" t="str">
        <f t="shared" si="1"/>
        <v>R4</v>
      </c>
    </row>
    <row r="55" spans="13:18" x14ac:dyDescent="0.25">
      <c r="M55">
        <v>3.4</v>
      </c>
      <c r="N55" t="str">
        <f t="shared" si="2"/>
        <v>R3</v>
      </c>
      <c r="O55">
        <v>3.9</v>
      </c>
      <c r="P55" t="str">
        <f t="shared" si="0"/>
        <v>R4</v>
      </c>
      <c r="Q55">
        <v>4.6500000000000004</v>
      </c>
      <c r="R55" t="str">
        <f t="shared" si="1"/>
        <v>R5</v>
      </c>
    </row>
    <row r="56" spans="13:18" x14ac:dyDescent="0.25">
      <c r="M56">
        <v>3.5999999999999996</v>
      </c>
      <c r="N56" t="str">
        <f t="shared" si="2"/>
        <v>R3</v>
      </c>
      <c r="O56">
        <v>4.0999999999999996</v>
      </c>
      <c r="P56" t="str">
        <f t="shared" si="0"/>
        <v>R4</v>
      </c>
      <c r="Q56">
        <v>4.8499999999999996</v>
      </c>
      <c r="R56" t="str">
        <f t="shared" si="1"/>
        <v>R5</v>
      </c>
    </row>
    <row r="57" spans="13:18" x14ac:dyDescent="0.25">
      <c r="M57">
        <v>4</v>
      </c>
      <c r="N57" t="str">
        <f t="shared" si="2"/>
        <v>R4</v>
      </c>
      <c r="O57">
        <v>4.5</v>
      </c>
      <c r="P57" t="str">
        <f t="shared" si="0"/>
        <v>R5</v>
      </c>
      <c r="Q57">
        <v>5.25</v>
      </c>
      <c r="R57" t="str">
        <f t="shared" si="1"/>
        <v>R5</v>
      </c>
    </row>
    <row r="58" spans="13:18" x14ac:dyDescent="0.25">
      <c r="M58">
        <v>3.25</v>
      </c>
      <c r="N58" t="str">
        <f t="shared" si="2"/>
        <v>R3</v>
      </c>
      <c r="O58">
        <v>3.75</v>
      </c>
      <c r="P58" t="str">
        <f t="shared" si="0"/>
        <v>R4</v>
      </c>
      <c r="Q58">
        <v>4.5</v>
      </c>
      <c r="R58" t="str">
        <f t="shared" si="1"/>
        <v>R5</v>
      </c>
    </row>
    <row r="59" spans="13:18" x14ac:dyDescent="0.25">
      <c r="M59">
        <v>3.65</v>
      </c>
      <c r="N59" t="str">
        <f t="shared" si="2"/>
        <v>R3</v>
      </c>
      <c r="O59">
        <v>4.1500000000000004</v>
      </c>
      <c r="P59" t="str">
        <f t="shared" si="0"/>
        <v>R4</v>
      </c>
      <c r="Q59">
        <v>4.9000000000000004</v>
      </c>
      <c r="R59" t="str">
        <f t="shared" si="1"/>
        <v>R5</v>
      </c>
    </row>
    <row r="60" spans="13:18" x14ac:dyDescent="0.25">
      <c r="M60">
        <v>3.8499999999999996</v>
      </c>
      <c r="N60" t="str">
        <f t="shared" si="2"/>
        <v>R4</v>
      </c>
      <c r="O60">
        <v>4.3499999999999996</v>
      </c>
      <c r="P60" t="str">
        <f t="shared" si="0"/>
        <v>R4</v>
      </c>
      <c r="Q60">
        <v>5.0999999999999996</v>
      </c>
      <c r="R60" t="str">
        <f t="shared" si="1"/>
        <v>R5</v>
      </c>
    </row>
    <row r="61" spans="13:18" x14ac:dyDescent="0.25">
      <c r="M61">
        <v>4.25</v>
      </c>
      <c r="N61" t="str">
        <f t="shared" si="2"/>
        <v>R4</v>
      </c>
      <c r="O61">
        <v>4.75</v>
      </c>
      <c r="P61" t="str">
        <f t="shared" si="0"/>
        <v>R5</v>
      </c>
      <c r="Q61">
        <v>5.5</v>
      </c>
      <c r="R61" t="str">
        <f t="shared" si="1"/>
        <v>R5</v>
      </c>
    </row>
    <row r="62" spans="13:18" x14ac:dyDescent="0.25">
      <c r="M62">
        <v>3.75</v>
      </c>
      <c r="N62" t="str">
        <f t="shared" si="2"/>
        <v>R4</v>
      </c>
      <c r="O62">
        <v>4.25</v>
      </c>
      <c r="P62" t="str">
        <f t="shared" si="0"/>
        <v>R4</v>
      </c>
      <c r="Q62">
        <v>5</v>
      </c>
      <c r="R62" t="str">
        <f t="shared" si="1"/>
        <v>R5</v>
      </c>
    </row>
    <row r="63" spans="13:18" x14ac:dyDescent="0.25">
      <c r="M63">
        <v>4.1500000000000004</v>
      </c>
      <c r="N63" t="str">
        <f t="shared" si="2"/>
        <v>R4</v>
      </c>
      <c r="O63">
        <v>4.6500000000000004</v>
      </c>
      <c r="P63" t="str">
        <f t="shared" si="0"/>
        <v>R5</v>
      </c>
      <c r="Q63">
        <v>5.4</v>
      </c>
      <c r="R63" t="str">
        <f t="shared" si="1"/>
        <v>R5</v>
      </c>
    </row>
    <row r="64" spans="13:18" x14ac:dyDescent="0.25">
      <c r="M64">
        <v>4.3499999999999996</v>
      </c>
      <c r="N64" t="str">
        <f t="shared" si="2"/>
        <v>R4</v>
      </c>
      <c r="O64">
        <v>4.8499999999999996</v>
      </c>
      <c r="P64" t="str">
        <f t="shared" si="0"/>
        <v>R5</v>
      </c>
      <c r="Q64">
        <v>5.6</v>
      </c>
      <c r="R64" t="str">
        <f t="shared" si="1"/>
        <v>R5</v>
      </c>
    </row>
    <row r="65" spans="13:18" x14ac:dyDescent="0.25">
      <c r="M65">
        <v>4.75</v>
      </c>
      <c r="N65" t="str">
        <f t="shared" si="2"/>
        <v>R5</v>
      </c>
      <c r="O65">
        <v>5.25</v>
      </c>
      <c r="P65" t="str">
        <f t="shared" si="0"/>
        <v>R5</v>
      </c>
      <c r="Q65">
        <v>6</v>
      </c>
      <c r="R65" t="str">
        <f t="shared" si="1"/>
        <v>R5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C1:T50"/>
  <sheetViews>
    <sheetView showGridLines="0" topLeftCell="A7" zoomScale="90" zoomScaleNormal="90" workbookViewId="0">
      <selection activeCell="G23" sqref="G23:L24"/>
    </sheetView>
  </sheetViews>
  <sheetFormatPr defaultColWidth="9.140625" defaultRowHeight="12.75" x14ac:dyDescent="0.2"/>
  <cols>
    <col min="1" max="1" width="3" style="40" customWidth="1"/>
    <col min="2" max="2" width="3.5703125" style="40" customWidth="1"/>
    <col min="3" max="3" width="6.42578125" style="40" customWidth="1"/>
    <col min="4" max="4" width="6.140625" style="40" customWidth="1"/>
    <col min="5" max="5" width="28.140625" style="40" customWidth="1"/>
    <col min="6" max="6" width="14.85546875" style="40" customWidth="1"/>
    <col min="7" max="7" width="24.5703125" style="40" customWidth="1"/>
    <col min="8" max="8" width="19.42578125" style="40" customWidth="1"/>
    <col min="9" max="16384" width="9.140625" style="40"/>
  </cols>
  <sheetData>
    <row r="1" spans="3:20" ht="25.5" x14ac:dyDescent="0.2">
      <c r="C1" s="40" t="s">
        <v>112</v>
      </c>
      <c r="D1" s="54"/>
      <c r="E1" s="39" t="s">
        <v>77</v>
      </c>
      <c r="L1" s="51" t="s">
        <v>45</v>
      </c>
      <c r="M1" s="51" t="s">
        <v>35</v>
      </c>
      <c r="N1" s="71" t="s">
        <v>124</v>
      </c>
      <c r="T1" s="72" t="s">
        <v>37</v>
      </c>
    </row>
    <row r="2" spans="3:20" x14ac:dyDescent="0.2">
      <c r="D2" s="54"/>
      <c r="E2" s="109"/>
      <c r="F2" s="109"/>
      <c r="G2" s="109"/>
      <c r="H2" s="109"/>
      <c r="I2" s="109"/>
      <c r="J2" s="109"/>
      <c r="P2" s="48" t="s">
        <v>149</v>
      </c>
      <c r="R2" s="48" t="s">
        <v>129</v>
      </c>
    </row>
    <row r="3" spans="3:20" x14ac:dyDescent="0.2">
      <c r="D3" s="54"/>
      <c r="E3" s="109"/>
      <c r="F3" s="109"/>
      <c r="G3" s="109"/>
      <c r="H3" s="109"/>
      <c r="I3" s="109"/>
      <c r="J3" s="109"/>
      <c r="O3" s="48"/>
      <c r="P3" s="55">
        <f>SUM(P6:P31)</f>
        <v>4.6500000000000004</v>
      </c>
      <c r="R3" s="55" t="str">
        <f>G36</f>
        <v>R5</v>
      </c>
      <c r="S3" s="47">
        <f>VLOOKUP(R3,'RiskCapacity Scoring'!R3:S7,2,0)</f>
        <v>5</v>
      </c>
    </row>
    <row r="4" spans="3:20" x14ac:dyDescent="0.2">
      <c r="C4" s="40" t="s">
        <v>34</v>
      </c>
      <c r="D4" s="54"/>
      <c r="E4" s="109" t="s">
        <v>134</v>
      </c>
      <c r="F4" s="109"/>
      <c r="G4" s="109"/>
      <c r="H4" s="109"/>
      <c r="I4" s="109"/>
      <c r="J4" s="109"/>
      <c r="L4" s="69">
        <v>0.3</v>
      </c>
      <c r="M4" s="50"/>
      <c r="O4" s="48" t="s">
        <v>125</v>
      </c>
      <c r="P4" s="48" t="s">
        <v>130</v>
      </c>
      <c r="R4" s="48"/>
    </row>
    <row r="5" spans="3:20" ht="13.5" thickBot="1" x14ac:dyDescent="0.25">
      <c r="D5" s="54"/>
      <c r="E5" s="53"/>
      <c r="F5" s="53"/>
      <c r="G5" s="53"/>
      <c r="H5" s="53"/>
      <c r="I5" s="53"/>
      <c r="J5" s="53"/>
      <c r="L5" s="50"/>
      <c r="M5" s="50"/>
      <c r="R5" s="48"/>
    </row>
    <row r="6" spans="3:20" ht="15" x14ac:dyDescent="0.25">
      <c r="D6" s="54"/>
      <c r="E6" s="42"/>
      <c r="F6" s="41" t="s">
        <v>150</v>
      </c>
      <c r="G6" s="44"/>
      <c r="H6" s="41"/>
      <c r="I6" s="45"/>
      <c r="L6" s="50"/>
      <c r="M6" s="73">
        <v>1</v>
      </c>
      <c r="N6" s="74">
        <f>M6*$L$4</f>
        <v>0.3</v>
      </c>
      <c r="O6" s="75">
        <f>'Final Questionnaire'!E48</f>
        <v>0</v>
      </c>
      <c r="P6" s="76" t="str">
        <f>IF(O6="x",N6,"")</f>
        <v/>
      </c>
      <c r="R6" s="48"/>
    </row>
    <row r="7" spans="3:20" ht="15" x14ac:dyDescent="0.25">
      <c r="D7" s="54"/>
      <c r="E7" s="42"/>
      <c r="F7" s="41" t="s">
        <v>161</v>
      </c>
      <c r="G7" s="44"/>
      <c r="H7" s="41"/>
      <c r="I7" s="45"/>
      <c r="L7" s="50"/>
      <c r="M7" s="77">
        <v>3</v>
      </c>
      <c r="N7" s="78">
        <f>M7*$L$4</f>
        <v>0.89999999999999991</v>
      </c>
      <c r="O7" s="79">
        <f>'Final Questionnaire'!E49</f>
        <v>0</v>
      </c>
      <c r="P7" s="80" t="str">
        <f>IF(O7="x",N7,"")</f>
        <v/>
      </c>
      <c r="R7" s="48"/>
    </row>
    <row r="8" spans="3:20" ht="15" x14ac:dyDescent="0.25">
      <c r="D8" s="54"/>
      <c r="E8" s="42"/>
      <c r="F8" s="41" t="s">
        <v>162</v>
      </c>
      <c r="G8" s="44"/>
      <c r="H8" s="41"/>
      <c r="I8" s="45"/>
      <c r="L8" s="50"/>
      <c r="M8" s="77">
        <v>4</v>
      </c>
      <c r="N8" s="78">
        <f>M8*$L$4</f>
        <v>1.2</v>
      </c>
      <c r="O8" s="79">
        <f>'Final Questionnaire'!E50</f>
        <v>0</v>
      </c>
      <c r="P8" s="80" t="str">
        <f>IF(O8="x",N8,"")</f>
        <v/>
      </c>
    </row>
    <row r="9" spans="3:20" ht="15.75" thickBot="1" x14ac:dyDescent="0.3">
      <c r="D9" s="54"/>
      <c r="E9" s="42"/>
      <c r="F9" s="41" t="s">
        <v>163</v>
      </c>
      <c r="G9" s="44"/>
      <c r="H9" s="41"/>
      <c r="I9" s="45"/>
      <c r="L9" s="50"/>
      <c r="M9" s="81">
        <v>6</v>
      </c>
      <c r="N9" s="82">
        <f>M9*$L$4</f>
        <v>1.7999999999999998</v>
      </c>
      <c r="O9" s="83" t="str">
        <f>'Final Questionnaire'!E51</f>
        <v>x</v>
      </c>
      <c r="P9" s="84">
        <f>IF(O9="x",N9,"")</f>
        <v>1.7999999999999998</v>
      </c>
    </row>
    <row r="10" spans="3:20" x14ac:dyDescent="0.2">
      <c r="D10" s="54"/>
      <c r="E10" s="110"/>
      <c r="F10" s="110"/>
      <c r="G10" s="110"/>
      <c r="H10" s="110"/>
      <c r="I10" s="110"/>
      <c r="J10" s="110"/>
      <c r="L10" s="50"/>
      <c r="M10" s="50"/>
      <c r="N10" s="50"/>
      <c r="O10" s="50"/>
    </row>
    <row r="11" spans="3:20" x14ac:dyDescent="0.2">
      <c r="D11" s="54"/>
      <c r="E11" s="110"/>
      <c r="F11" s="110"/>
      <c r="G11" s="110"/>
      <c r="H11" s="110"/>
      <c r="I11" s="110"/>
      <c r="J11" s="110"/>
      <c r="L11" s="50"/>
      <c r="M11" s="50"/>
      <c r="N11" s="50"/>
      <c r="O11" s="50"/>
    </row>
    <row r="12" spans="3:20" x14ac:dyDescent="0.2">
      <c r="C12" s="40" t="s">
        <v>34</v>
      </c>
      <c r="D12" s="54"/>
      <c r="E12" s="109" t="s">
        <v>93</v>
      </c>
      <c r="F12" s="109"/>
      <c r="G12" s="109"/>
      <c r="H12" s="109"/>
      <c r="I12" s="109"/>
      <c r="J12" s="109"/>
      <c r="L12" s="69">
        <v>0.25</v>
      </c>
      <c r="M12" s="50"/>
      <c r="N12" s="50"/>
      <c r="O12" s="50"/>
    </row>
    <row r="13" spans="3:20" ht="13.5" thickBot="1" x14ac:dyDescent="0.25">
      <c r="D13" s="54"/>
      <c r="E13" s="111"/>
      <c r="F13" s="111"/>
      <c r="G13" s="111"/>
      <c r="H13" s="111"/>
      <c r="I13" s="111"/>
      <c r="J13" s="111"/>
      <c r="L13" s="50"/>
      <c r="M13" s="50"/>
      <c r="N13" s="50"/>
      <c r="O13" s="50"/>
    </row>
    <row r="14" spans="3:20" ht="15" x14ac:dyDescent="0.25">
      <c r="D14" s="54"/>
      <c r="E14" s="42"/>
      <c r="F14" s="37" t="s">
        <v>25</v>
      </c>
      <c r="L14" s="50"/>
      <c r="M14" s="73">
        <v>1</v>
      </c>
      <c r="N14" s="74">
        <f>M14*$L$12</f>
        <v>0.25</v>
      </c>
      <c r="O14" s="75">
        <f>'Final Questionnaire'!E73</f>
        <v>0</v>
      </c>
      <c r="P14" s="76" t="str">
        <f>IF(O14="x",N14,"")</f>
        <v/>
      </c>
    </row>
    <row r="15" spans="3:20" ht="15" x14ac:dyDescent="0.25">
      <c r="D15" s="54"/>
      <c r="E15" s="42"/>
      <c r="F15" s="37" t="s">
        <v>26</v>
      </c>
      <c r="L15" s="50"/>
      <c r="M15" s="77">
        <v>3</v>
      </c>
      <c r="N15" s="78">
        <f>M15*$L$12</f>
        <v>0.75</v>
      </c>
      <c r="O15" s="79">
        <f>'Final Questionnaire'!E74</f>
        <v>0</v>
      </c>
      <c r="P15" s="80" t="str">
        <f>IF(O15="x",N15,"")</f>
        <v/>
      </c>
    </row>
    <row r="16" spans="3:20" ht="15" x14ac:dyDescent="0.25">
      <c r="D16" s="54"/>
      <c r="E16" s="42"/>
      <c r="F16" s="37" t="s">
        <v>27</v>
      </c>
      <c r="L16" s="50"/>
      <c r="M16" s="77">
        <v>4</v>
      </c>
      <c r="N16" s="78">
        <f>M16*$L$12</f>
        <v>1</v>
      </c>
      <c r="O16" s="79">
        <f>'Final Questionnaire'!E75</f>
        <v>0</v>
      </c>
      <c r="P16" s="80" t="str">
        <f>IF(O16="x",N16,"")</f>
        <v/>
      </c>
    </row>
    <row r="17" spans="3:16" ht="15.75" thickBot="1" x14ac:dyDescent="0.3">
      <c r="D17" s="54"/>
      <c r="E17" s="42"/>
      <c r="F17" s="37" t="s">
        <v>28</v>
      </c>
      <c r="L17" s="50"/>
      <c r="M17" s="81">
        <v>6</v>
      </c>
      <c r="N17" s="82">
        <f>M17*$L$12</f>
        <v>1.5</v>
      </c>
      <c r="O17" s="83" t="str">
        <f>'Final Questionnaire'!E76</f>
        <v>x</v>
      </c>
      <c r="P17" s="84">
        <f>IF(O17="x",N17,"")</f>
        <v>1.5</v>
      </c>
    </row>
    <row r="18" spans="3:16" x14ac:dyDescent="0.2">
      <c r="D18" s="54"/>
      <c r="E18" s="110"/>
      <c r="F18" s="110"/>
      <c r="G18" s="110"/>
      <c r="H18" s="110"/>
      <c r="I18" s="110"/>
      <c r="J18" s="110"/>
      <c r="L18" s="50"/>
      <c r="M18" s="50"/>
      <c r="N18" s="50"/>
      <c r="O18" s="50"/>
    </row>
    <row r="19" spans="3:16" x14ac:dyDescent="0.2">
      <c r="C19" s="40" t="s">
        <v>34</v>
      </c>
      <c r="D19" s="54"/>
      <c r="E19" s="109" t="s">
        <v>135</v>
      </c>
      <c r="F19" s="109"/>
      <c r="G19" s="109"/>
      <c r="H19" s="109"/>
      <c r="I19" s="109"/>
      <c r="J19" s="109"/>
      <c r="L19" s="69">
        <v>0.2</v>
      </c>
      <c r="M19" s="50"/>
      <c r="N19" s="50"/>
      <c r="O19" s="50"/>
    </row>
    <row r="20" spans="3:16" ht="13.5" thickBot="1" x14ac:dyDescent="0.25">
      <c r="D20" s="54"/>
      <c r="E20" s="111"/>
      <c r="F20" s="111"/>
      <c r="G20" s="111"/>
      <c r="H20" s="111"/>
      <c r="I20" s="111"/>
      <c r="J20" s="111"/>
      <c r="L20" s="50"/>
      <c r="M20" s="50"/>
      <c r="N20" s="50"/>
      <c r="O20" s="50"/>
    </row>
    <row r="21" spans="3:16" ht="15" x14ac:dyDescent="0.25">
      <c r="D21" s="54"/>
      <c r="E21" s="42"/>
      <c r="F21" s="41" t="s">
        <v>84</v>
      </c>
      <c r="G21" s="41" t="s">
        <v>94</v>
      </c>
      <c r="H21" s="41" t="s">
        <v>95</v>
      </c>
      <c r="I21" s="41" t="s">
        <v>96</v>
      </c>
      <c r="L21" s="50"/>
      <c r="M21" s="73">
        <v>1</v>
      </c>
      <c r="N21" s="74">
        <f>M21*$L$19</f>
        <v>0.2</v>
      </c>
      <c r="O21" s="75">
        <f>'Final Questionnaire'!E80</f>
        <v>0</v>
      </c>
      <c r="P21" s="76" t="str">
        <f>IF(O21="x",N21,"")</f>
        <v/>
      </c>
    </row>
    <row r="22" spans="3:16" ht="15" x14ac:dyDescent="0.25">
      <c r="D22" s="54"/>
      <c r="E22" s="42"/>
      <c r="F22" s="41" t="s">
        <v>97</v>
      </c>
      <c r="G22" s="41" t="s">
        <v>98</v>
      </c>
      <c r="H22" s="41" t="s">
        <v>99</v>
      </c>
      <c r="I22" s="41" t="s">
        <v>100</v>
      </c>
      <c r="L22" s="50"/>
      <c r="M22" s="77">
        <v>3</v>
      </c>
      <c r="N22" s="78">
        <f>M22*$L$19</f>
        <v>0.60000000000000009</v>
      </c>
      <c r="O22" s="79" t="str">
        <f>'Final Questionnaire'!E81</f>
        <v>x</v>
      </c>
      <c r="P22" s="80">
        <f>IF(O22="x",N22,"")</f>
        <v>0.60000000000000009</v>
      </c>
    </row>
    <row r="23" spans="3:16" ht="15" x14ac:dyDescent="0.25">
      <c r="D23" s="54"/>
      <c r="E23" s="42"/>
      <c r="F23" s="41" t="s">
        <v>101</v>
      </c>
      <c r="G23" s="41" t="s">
        <v>102</v>
      </c>
      <c r="H23" s="41" t="s">
        <v>99</v>
      </c>
      <c r="I23" s="41" t="s">
        <v>103</v>
      </c>
      <c r="L23" s="50"/>
      <c r="M23" s="77">
        <v>4</v>
      </c>
      <c r="N23" s="78">
        <f>M23*$L$19</f>
        <v>0.8</v>
      </c>
      <c r="O23" s="79">
        <f>'Final Questionnaire'!E82</f>
        <v>0</v>
      </c>
      <c r="P23" s="80" t="str">
        <f>IF(O23="x",N23,"")</f>
        <v/>
      </c>
    </row>
    <row r="24" spans="3:16" ht="15.75" thickBot="1" x14ac:dyDescent="0.3">
      <c r="D24" s="54"/>
      <c r="E24" s="42"/>
      <c r="F24" s="41" t="s">
        <v>104</v>
      </c>
      <c r="G24" s="41" t="s">
        <v>105</v>
      </c>
      <c r="H24" s="41" t="s">
        <v>106</v>
      </c>
      <c r="I24" s="41" t="s">
        <v>107</v>
      </c>
      <c r="L24" s="50"/>
      <c r="M24" s="81">
        <v>6</v>
      </c>
      <c r="N24" s="82">
        <f>M24*$L$19</f>
        <v>1.2000000000000002</v>
      </c>
      <c r="O24" s="83">
        <f>'Final Questionnaire'!E83</f>
        <v>0</v>
      </c>
      <c r="P24" s="84" t="str">
        <f>IF(O24="x",N24,"")</f>
        <v/>
      </c>
    </row>
    <row r="25" spans="3:16" x14ac:dyDescent="0.2">
      <c r="D25" s="54"/>
      <c r="E25" s="110"/>
      <c r="F25" s="110"/>
      <c r="G25" s="110"/>
      <c r="H25" s="110"/>
      <c r="I25" s="110"/>
      <c r="J25" s="110"/>
      <c r="L25" s="50"/>
      <c r="M25" s="50"/>
      <c r="N25" s="50"/>
      <c r="O25" s="50"/>
    </row>
    <row r="26" spans="3:16" x14ac:dyDescent="0.2">
      <c r="D26" s="54"/>
      <c r="E26" s="110"/>
      <c r="F26" s="110"/>
      <c r="G26" s="110"/>
      <c r="H26" s="110"/>
      <c r="I26" s="110"/>
      <c r="J26" s="110"/>
      <c r="L26" s="50"/>
      <c r="M26" s="50"/>
      <c r="N26" s="50"/>
      <c r="O26" s="50"/>
    </row>
    <row r="27" spans="3:16" x14ac:dyDescent="0.2">
      <c r="C27" s="40" t="s">
        <v>34</v>
      </c>
      <c r="D27" s="54"/>
      <c r="E27" s="109" t="s">
        <v>108</v>
      </c>
      <c r="F27" s="109"/>
      <c r="G27" s="109"/>
      <c r="H27" s="109"/>
      <c r="I27" s="109"/>
      <c r="J27" s="109"/>
      <c r="L27" s="69">
        <v>0.25</v>
      </c>
      <c r="M27" s="50"/>
      <c r="N27" s="50"/>
      <c r="O27" s="50"/>
    </row>
    <row r="28" spans="3:16" ht="13.5" thickBot="1" x14ac:dyDescent="0.25">
      <c r="D28" s="54"/>
      <c r="E28" s="53"/>
      <c r="F28" s="56"/>
      <c r="G28" s="56"/>
      <c r="H28" s="56"/>
      <c r="I28" s="56"/>
      <c r="J28" s="56"/>
      <c r="L28" s="50"/>
      <c r="M28" s="50"/>
      <c r="N28" s="50"/>
      <c r="O28" s="50"/>
    </row>
    <row r="29" spans="3:16" ht="15" x14ac:dyDescent="0.25">
      <c r="E29" s="42"/>
      <c r="F29" s="41" t="s">
        <v>109</v>
      </c>
      <c r="L29" s="50"/>
      <c r="M29" s="73">
        <v>1</v>
      </c>
      <c r="N29" s="74">
        <f>M29*$L$27</f>
        <v>0.25</v>
      </c>
      <c r="O29" s="75">
        <f>'Final Questionnaire'!E97</f>
        <v>0</v>
      </c>
      <c r="P29" s="76" t="str">
        <f>IF(O29="x",N29,"")</f>
        <v/>
      </c>
    </row>
    <row r="30" spans="3:16" ht="15" x14ac:dyDescent="0.25">
      <c r="E30" s="42"/>
      <c r="F30" s="41" t="s">
        <v>110</v>
      </c>
      <c r="L30" s="50"/>
      <c r="M30" s="77">
        <v>3</v>
      </c>
      <c r="N30" s="78">
        <f>M30*$L$27</f>
        <v>0.75</v>
      </c>
      <c r="O30" s="79" t="str">
        <f>'Final Questionnaire'!E98</f>
        <v>x</v>
      </c>
      <c r="P30" s="80">
        <f>IF(O30="x",N30,"")</f>
        <v>0.75</v>
      </c>
    </row>
    <row r="31" spans="3:16" ht="15.75" thickBot="1" x14ac:dyDescent="0.3">
      <c r="E31" s="42"/>
      <c r="F31" s="41" t="s">
        <v>111</v>
      </c>
      <c r="L31" s="50"/>
      <c r="M31" s="81">
        <v>6</v>
      </c>
      <c r="N31" s="82">
        <f>M31*$L$27</f>
        <v>1.5</v>
      </c>
      <c r="O31" s="83">
        <f>'Final Questionnaire'!E99</f>
        <v>0</v>
      </c>
      <c r="P31" s="84" t="str">
        <f>IF(O31="x",N31,"")</f>
        <v/>
      </c>
    </row>
    <row r="32" spans="3:16" x14ac:dyDescent="0.2">
      <c r="E32" s="110"/>
      <c r="F32" s="110"/>
      <c r="G32" s="110"/>
      <c r="H32" s="110"/>
      <c r="I32" s="110"/>
      <c r="J32" s="110"/>
      <c r="L32" s="50"/>
      <c r="M32" s="78"/>
      <c r="N32" s="78"/>
      <c r="O32" s="78"/>
      <c r="P32" s="85"/>
    </row>
    <row r="33" spans="3:15" x14ac:dyDescent="0.2">
      <c r="L33" s="50"/>
      <c r="M33" s="50"/>
      <c r="N33" s="50"/>
      <c r="O33" s="50"/>
    </row>
    <row r="34" spans="3:15" ht="13.5" thickBot="1" x14ac:dyDescent="0.25">
      <c r="L34" s="50"/>
      <c r="M34" s="50"/>
      <c r="O34" s="50"/>
    </row>
    <row r="35" spans="3:15" ht="13.5" thickBot="1" x14ac:dyDescent="0.25">
      <c r="D35" s="86" t="s">
        <v>65</v>
      </c>
      <c r="E35" s="74" t="s">
        <v>114</v>
      </c>
      <c r="F35" s="89"/>
      <c r="G35" s="95" t="s">
        <v>129</v>
      </c>
      <c r="L35" s="51"/>
      <c r="M35" s="50"/>
      <c r="O35" s="50"/>
    </row>
    <row r="36" spans="3:15" ht="13.5" thickBot="1" x14ac:dyDescent="0.25">
      <c r="D36" s="87" t="s">
        <v>3</v>
      </c>
      <c r="E36" s="90">
        <v>1</v>
      </c>
      <c r="F36" s="91">
        <v>2.4</v>
      </c>
      <c r="G36" s="94" t="str">
        <f>IF(AND($P$3&gt;=E36,$P$3&lt;F36),D36,IF(AND($P$3&gt;=E37,$P$3&lt;F37),D37,IF(AND($P$3&gt;=E38,$P$3&lt;F38),D38,IF(AND($P$3&gt;=E39,$P$3&lt;F39),D39,IF(AND($P$3&gt;=E40,$P$3&lt;=F40),D40,"")))))</f>
        <v>R5</v>
      </c>
      <c r="L36" s="50"/>
      <c r="M36" s="50"/>
      <c r="O36" s="50"/>
    </row>
    <row r="37" spans="3:15" x14ac:dyDescent="0.2">
      <c r="D37" s="87" t="s">
        <v>4</v>
      </c>
      <c r="E37" s="90">
        <v>2.4</v>
      </c>
      <c r="F37" s="91">
        <v>3.1</v>
      </c>
      <c r="G37" s="51"/>
      <c r="L37" s="50"/>
      <c r="M37" s="50"/>
      <c r="O37" s="50"/>
    </row>
    <row r="38" spans="3:15" x14ac:dyDescent="0.2">
      <c r="D38" s="87" t="s">
        <v>5</v>
      </c>
      <c r="E38" s="90">
        <v>3.1</v>
      </c>
      <c r="F38" s="91">
        <v>3.7</v>
      </c>
      <c r="G38" s="51"/>
      <c r="L38" s="50"/>
      <c r="M38" s="50"/>
    </row>
    <row r="39" spans="3:15" x14ac:dyDescent="0.2">
      <c r="D39" s="87" t="s">
        <v>6</v>
      </c>
      <c r="E39" s="90">
        <v>3.7</v>
      </c>
      <c r="F39" s="91">
        <v>4.4000000000000004</v>
      </c>
      <c r="G39" s="51"/>
      <c r="L39" s="50"/>
      <c r="M39" s="50"/>
    </row>
    <row r="40" spans="3:15" ht="13.5" thickBot="1" x14ac:dyDescent="0.25">
      <c r="D40" s="88" t="s">
        <v>7</v>
      </c>
      <c r="E40" s="92">
        <v>4.4000000000000004</v>
      </c>
      <c r="F40" s="93">
        <v>6</v>
      </c>
      <c r="G40" s="51"/>
      <c r="L40" s="50"/>
      <c r="M40" s="50"/>
    </row>
    <row r="41" spans="3:15" x14ac:dyDescent="0.2">
      <c r="L41" s="50"/>
      <c r="M41" s="50"/>
    </row>
    <row r="42" spans="3:15" x14ac:dyDescent="0.2">
      <c r="C42" s="40" t="s">
        <v>122</v>
      </c>
      <c r="D42" s="49">
        <f>L4+L12+L19+L27</f>
        <v>1</v>
      </c>
      <c r="L42" s="70"/>
      <c r="M42" s="50"/>
    </row>
    <row r="44" spans="3:15" x14ac:dyDescent="0.2">
      <c r="D44" s="51" t="s">
        <v>115</v>
      </c>
      <c r="E44" s="51" t="s">
        <v>116</v>
      </c>
      <c r="L44" s="51"/>
    </row>
    <row r="45" spans="3:15" x14ac:dyDescent="0.2">
      <c r="C45" s="48" t="s">
        <v>117</v>
      </c>
      <c r="D45" s="40">
        <f>N6</f>
        <v>0.3</v>
      </c>
      <c r="E45" s="40">
        <f>N9</f>
        <v>1.7999999999999998</v>
      </c>
    </row>
    <row r="46" spans="3:15" x14ac:dyDescent="0.2">
      <c r="C46" s="48" t="s">
        <v>119</v>
      </c>
      <c r="D46" s="40">
        <f>N14</f>
        <v>0.25</v>
      </c>
      <c r="E46" s="40">
        <f>N17</f>
        <v>1.5</v>
      </c>
    </row>
    <row r="47" spans="3:15" x14ac:dyDescent="0.2">
      <c r="C47" s="48" t="s">
        <v>120</v>
      </c>
      <c r="D47" s="40">
        <f>N21</f>
        <v>0.2</v>
      </c>
      <c r="E47" s="40">
        <f>N24</f>
        <v>1.2000000000000002</v>
      </c>
    </row>
    <row r="48" spans="3:15" x14ac:dyDescent="0.2">
      <c r="C48" s="48" t="s">
        <v>121</v>
      </c>
      <c r="D48" s="40">
        <f>N29</f>
        <v>0.25</v>
      </c>
      <c r="E48" s="40">
        <f>N31</f>
        <v>1.5</v>
      </c>
    </row>
    <row r="49" spans="3:12" x14ac:dyDescent="0.2">
      <c r="C49" s="40" t="s">
        <v>123</v>
      </c>
      <c r="D49" s="48">
        <f>SUM(D45:D48)</f>
        <v>1</v>
      </c>
      <c r="E49" s="48">
        <f>SUM(E45:E48)</f>
        <v>6</v>
      </c>
    </row>
    <row r="50" spans="3:12" x14ac:dyDescent="0.2">
      <c r="L50" s="48"/>
    </row>
  </sheetData>
  <mergeCells count="14">
    <mergeCell ref="E26:J26"/>
    <mergeCell ref="E27:J27"/>
    <mergeCell ref="E32:J32"/>
    <mergeCell ref="E18:J18"/>
    <mergeCell ref="E19:J19"/>
    <mergeCell ref="E20:J20"/>
    <mergeCell ref="E25:J25"/>
    <mergeCell ref="E12:J12"/>
    <mergeCell ref="E13:J13"/>
    <mergeCell ref="E11:J11"/>
    <mergeCell ref="E10:J10"/>
    <mergeCell ref="E2:J2"/>
    <mergeCell ref="E3:J3"/>
    <mergeCell ref="E4:J4"/>
  </mergeCells>
  <conditionalFormatting sqref="M6:M9">
    <cfRule type="expression" dxfId="5" priority="6">
      <formula>$O$8=1</formula>
    </cfRule>
  </conditionalFormatting>
  <conditionalFormatting sqref="R3:R8">
    <cfRule type="cellIs" dxfId="4" priority="5" operator="equal">
      <formula>"Or(""R1"",""R2"",""R3"",""R4"",""R5"")"</formula>
    </cfRule>
  </conditionalFormatting>
  <conditionalFormatting sqref="O6:O9">
    <cfRule type="cellIs" dxfId="3" priority="4" operator="equal">
      <formula>"x"</formula>
    </cfRule>
  </conditionalFormatting>
  <conditionalFormatting sqref="O14:O17">
    <cfRule type="cellIs" dxfId="2" priority="3" operator="equal">
      <formula>"x"</formula>
    </cfRule>
  </conditionalFormatting>
  <conditionalFormatting sqref="O21:O24">
    <cfRule type="cellIs" dxfId="1" priority="2" operator="equal">
      <formula>"x"</formula>
    </cfRule>
  </conditionalFormatting>
  <conditionalFormatting sqref="O29:O31">
    <cfRule type="cellIs" dxfId="0" priority="1" operator="equal">
      <formula>"x"</formula>
    </cfRule>
  </conditionalFormatting>
  <pageMargins left="0.7" right="0.7" top="0.75" bottom="0.75" header="0.3" footer="0.3"/>
  <pageSetup paperSize="9" orientation="portrait" horizont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1"/>
  <sheetViews>
    <sheetView showGridLines="0" workbookViewId="0">
      <pane xSplit="3" ySplit="2" topLeftCell="D3" activePane="bottomRight" state="frozen"/>
      <selection activeCell="B10" sqref="B10:C10"/>
      <selection pane="topRight" activeCell="B10" sqref="B10:C10"/>
      <selection pane="bottomLeft" activeCell="B10" sqref="B10:C10"/>
      <selection pane="bottomRight" activeCell="C31" sqref="C31"/>
    </sheetView>
  </sheetViews>
  <sheetFormatPr defaultRowHeight="15" x14ac:dyDescent="0.25"/>
  <cols>
    <col min="3" max="3" width="34.140625" customWidth="1"/>
    <col min="9" max="9" width="12" style="58" customWidth="1"/>
  </cols>
  <sheetData>
    <row r="1" spans="1:20" ht="15.75" thickBot="1" x14ac:dyDescent="0.3">
      <c r="D1" s="1" t="s">
        <v>0</v>
      </c>
      <c r="E1" s="2"/>
      <c r="F1" s="2"/>
      <c r="G1" s="2"/>
      <c r="H1" s="2"/>
    </row>
    <row r="2" spans="1:20" ht="35.25" thickBot="1" x14ac:dyDescent="0.3">
      <c r="B2" s="3" t="s">
        <v>1</v>
      </c>
      <c r="C2" s="3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58" t="s">
        <v>131</v>
      </c>
      <c r="K2" s="59" t="s">
        <v>126</v>
      </c>
      <c r="L2" s="33" t="str">
        <f>IFERROR(VLOOKUP(J3,$S$3:$T$7,2),"Please Check Answer Selection")</f>
        <v>R5</v>
      </c>
    </row>
    <row r="3" spans="1:20" ht="46.5" thickTop="1" thickBot="1" x14ac:dyDescent="0.3">
      <c r="A3" s="40">
        <f>'Risk Capacity Selection'!I6</f>
        <v>0</v>
      </c>
      <c r="B3" s="115" t="s">
        <v>8</v>
      </c>
      <c r="C3" s="5" t="s">
        <v>188</v>
      </c>
      <c r="D3" s="6" t="s">
        <v>9</v>
      </c>
      <c r="E3" s="6">
        <v>10</v>
      </c>
      <c r="F3" s="6">
        <v>10</v>
      </c>
      <c r="G3" s="6">
        <v>10</v>
      </c>
      <c r="H3" s="6">
        <v>10</v>
      </c>
      <c r="I3" s="58" t="str">
        <f>INDEX($D$3:$H$7,MATCH(1,$A$3:$A$7,0),MATCH('Risk Tolerance Scoring'!$R$3,'RiskCapacity Scoring'!$D$2:$H$2,0))</f>
        <v>-</v>
      </c>
      <c r="J3" s="63">
        <f>IF(MAX(I3:I31)=10,1,'Risk Tolerance Scoring'!S3+MIN(I3:I31))</f>
        <v>5</v>
      </c>
      <c r="R3" t="s">
        <v>3</v>
      </c>
      <c r="S3">
        <v>1</v>
      </c>
      <c r="T3" t="s">
        <v>3</v>
      </c>
    </row>
    <row r="4" spans="1:20" ht="57" thickBot="1" x14ac:dyDescent="0.3">
      <c r="A4" s="40">
        <f>'Risk Capacity Selection'!I7</f>
        <v>0</v>
      </c>
      <c r="B4" s="114"/>
      <c r="C4" s="7" t="s">
        <v>189</v>
      </c>
      <c r="D4" s="8" t="s">
        <v>9</v>
      </c>
      <c r="E4" s="8" t="s">
        <v>9</v>
      </c>
      <c r="F4" s="8" t="s">
        <v>9</v>
      </c>
      <c r="G4" s="8">
        <v>-1</v>
      </c>
      <c r="H4" s="8">
        <v>-2</v>
      </c>
      <c r="R4" t="s">
        <v>4</v>
      </c>
      <c r="S4">
        <v>2</v>
      </c>
      <c r="T4" t="s">
        <v>4</v>
      </c>
    </row>
    <row r="5" spans="1:20" ht="57" thickBot="1" x14ac:dyDescent="0.3">
      <c r="A5" s="40">
        <f>'Risk Capacity Selection'!I8</f>
        <v>0</v>
      </c>
      <c r="B5" s="114"/>
      <c r="C5" s="7" t="s">
        <v>190</v>
      </c>
      <c r="D5" s="8" t="s">
        <v>9</v>
      </c>
      <c r="E5" s="8" t="s">
        <v>9</v>
      </c>
      <c r="F5" s="8" t="s">
        <v>9</v>
      </c>
      <c r="G5" s="8" t="s">
        <v>9</v>
      </c>
      <c r="H5" s="8">
        <v>-1</v>
      </c>
      <c r="R5" t="s">
        <v>5</v>
      </c>
      <c r="S5">
        <v>3</v>
      </c>
      <c r="T5" t="s">
        <v>5</v>
      </c>
    </row>
    <row r="6" spans="1:20" ht="57" thickBot="1" x14ac:dyDescent="0.3">
      <c r="A6" s="40">
        <f>'Risk Capacity Selection'!I9</f>
        <v>1</v>
      </c>
      <c r="B6" s="114"/>
      <c r="C6" s="7" t="s">
        <v>127</v>
      </c>
      <c r="D6" s="8" t="s">
        <v>9</v>
      </c>
      <c r="E6" s="8" t="s">
        <v>9</v>
      </c>
      <c r="F6" s="8" t="s">
        <v>9</v>
      </c>
      <c r="G6" s="8" t="s">
        <v>9</v>
      </c>
      <c r="H6" s="8" t="s">
        <v>9</v>
      </c>
      <c r="R6" t="s">
        <v>6</v>
      </c>
      <c r="S6">
        <v>4</v>
      </c>
      <c r="T6" t="s">
        <v>6</v>
      </c>
    </row>
    <row r="7" spans="1:20" ht="45.75" thickBot="1" x14ac:dyDescent="0.3">
      <c r="A7" s="40">
        <f>'Risk Capacity Selection'!I10</f>
        <v>0</v>
      </c>
      <c r="B7" s="114"/>
      <c r="C7" s="7" t="s">
        <v>191</v>
      </c>
      <c r="D7" s="8" t="s">
        <v>9</v>
      </c>
      <c r="E7" s="8" t="s">
        <v>9</v>
      </c>
      <c r="F7" s="8" t="s">
        <v>9</v>
      </c>
      <c r="G7" s="8" t="s">
        <v>9</v>
      </c>
      <c r="H7" s="8" t="s">
        <v>9</v>
      </c>
      <c r="R7" t="s">
        <v>7</v>
      </c>
      <c r="S7">
        <v>5</v>
      </c>
      <c r="T7" t="s">
        <v>7</v>
      </c>
    </row>
    <row r="8" spans="1:20" ht="15.75" customHeight="1" thickBot="1" x14ac:dyDescent="0.3">
      <c r="A8" s="40">
        <f>'Risk Capacity Selection'!I14</f>
        <v>0</v>
      </c>
      <c r="B8" s="113" t="s">
        <v>16</v>
      </c>
      <c r="C8" s="9" t="s">
        <v>70</v>
      </c>
      <c r="D8" s="10" t="s">
        <v>9</v>
      </c>
      <c r="E8" s="10" t="s">
        <v>9</v>
      </c>
      <c r="F8" s="10" t="s">
        <v>9</v>
      </c>
      <c r="G8" s="10">
        <v>-1</v>
      </c>
      <c r="H8" s="10">
        <v>-2</v>
      </c>
      <c r="I8" s="58" t="str">
        <f>INDEX($D$8:$H$12,MATCH(1,$A$8:$A$12,0),MATCH('Risk Tolerance Scoring'!$R$3,'RiskCapacity Scoring'!$D$2:$H$2,0))</f>
        <v>-</v>
      </c>
    </row>
    <row r="9" spans="1:20" ht="15.75" thickBot="1" x14ac:dyDescent="0.3">
      <c r="A9" s="40">
        <f>'Risk Capacity Selection'!I15</f>
        <v>0</v>
      </c>
      <c r="B9" s="114"/>
      <c r="C9" s="9" t="s">
        <v>71</v>
      </c>
      <c r="D9" s="10" t="s">
        <v>9</v>
      </c>
      <c r="E9" s="10" t="s">
        <v>9</v>
      </c>
      <c r="F9" s="10" t="s">
        <v>9</v>
      </c>
      <c r="G9" s="10" t="s">
        <v>9</v>
      </c>
      <c r="H9" s="10">
        <v>-1</v>
      </c>
    </row>
    <row r="10" spans="1:20" ht="15.75" thickBot="1" x14ac:dyDescent="0.3">
      <c r="A10" s="40">
        <f>'Risk Capacity Selection'!I16</f>
        <v>1</v>
      </c>
      <c r="B10" s="114"/>
      <c r="C10" s="9" t="s">
        <v>192</v>
      </c>
      <c r="D10" s="10" t="s">
        <v>9</v>
      </c>
      <c r="E10" s="10" t="s">
        <v>9</v>
      </c>
      <c r="F10" s="10" t="s">
        <v>9</v>
      </c>
      <c r="G10" s="10" t="s">
        <v>9</v>
      </c>
      <c r="H10" s="10" t="s">
        <v>9</v>
      </c>
    </row>
    <row r="11" spans="1:20" ht="15.75" thickBot="1" x14ac:dyDescent="0.3">
      <c r="A11" s="40">
        <f>'Risk Capacity Selection'!I17</f>
        <v>0</v>
      </c>
      <c r="B11" s="114"/>
      <c r="C11" s="9" t="s">
        <v>72</v>
      </c>
      <c r="D11" s="10" t="s">
        <v>9</v>
      </c>
      <c r="E11" s="10" t="s">
        <v>9</v>
      </c>
      <c r="F11" s="10" t="s">
        <v>9</v>
      </c>
      <c r="G11" s="10" t="s">
        <v>9</v>
      </c>
      <c r="H11" s="10" t="s">
        <v>9</v>
      </c>
    </row>
    <row r="12" spans="1:20" ht="15.75" thickBot="1" x14ac:dyDescent="0.3">
      <c r="A12" s="40">
        <f>'Risk Capacity Selection'!I18</f>
        <v>0</v>
      </c>
      <c r="B12" s="116"/>
      <c r="C12" s="9" t="s">
        <v>73</v>
      </c>
      <c r="D12" s="10" t="s">
        <v>9</v>
      </c>
      <c r="E12" s="10" t="s">
        <v>9</v>
      </c>
      <c r="F12" s="10" t="s">
        <v>9</v>
      </c>
      <c r="G12" s="10" t="s">
        <v>9</v>
      </c>
      <c r="H12" s="10" t="s">
        <v>9</v>
      </c>
    </row>
    <row r="13" spans="1:20" ht="15.75" thickBot="1" x14ac:dyDescent="0.3">
      <c r="A13" s="40">
        <f>'Risk Capacity Selection'!I21</f>
        <v>0</v>
      </c>
      <c r="B13" s="113" t="s">
        <v>15</v>
      </c>
      <c r="C13" s="11" t="s">
        <v>66</v>
      </c>
      <c r="D13" s="8" t="s">
        <v>9</v>
      </c>
      <c r="E13" s="8" t="s">
        <v>9</v>
      </c>
      <c r="F13" s="8" t="s">
        <v>9</v>
      </c>
      <c r="G13" s="8">
        <v>-1</v>
      </c>
      <c r="H13" s="8">
        <v>-2</v>
      </c>
      <c r="I13" s="58" t="str">
        <f>INDEX($D$13:$H$16,MATCH(1,$A$13:$A$16,0),MATCH('Risk Tolerance Scoring'!$R$3,'RiskCapacity Scoring'!$D$2:$H$2,0))</f>
        <v>-</v>
      </c>
    </row>
    <row r="14" spans="1:20" ht="15.75" thickBot="1" x14ac:dyDescent="0.3">
      <c r="A14" s="40">
        <f>'Risk Capacity Selection'!I22</f>
        <v>0</v>
      </c>
      <c r="B14" s="114"/>
      <c r="C14" s="11" t="s">
        <v>193</v>
      </c>
      <c r="D14" s="8" t="s">
        <v>9</v>
      </c>
      <c r="E14" s="8" t="s">
        <v>9</v>
      </c>
      <c r="F14" s="8" t="s">
        <v>9</v>
      </c>
      <c r="G14" s="8" t="s">
        <v>9</v>
      </c>
      <c r="H14" s="8">
        <v>-1</v>
      </c>
    </row>
    <row r="15" spans="1:20" ht="15.75" thickBot="1" x14ac:dyDescent="0.3">
      <c r="A15" s="40">
        <f>'Risk Capacity Selection'!I23</f>
        <v>0</v>
      </c>
      <c r="B15" s="114"/>
      <c r="C15" s="11" t="s">
        <v>194</v>
      </c>
      <c r="D15" s="8" t="s">
        <v>9</v>
      </c>
      <c r="E15" s="8" t="s">
        <v>9</v>
      </c>
      <c r="F15" s="8" t="s">
        <v>9</v>
      </c>
      <c r="G15" s="8" t="s">
        <v>9</v>
      </c>
      <c r="H15" s="8" t="s">
        <v>9</v>
      </c>
    </row>
    <row r="16" spans="1:20" ht="15.75" thickBot="1" x14ac:dyDescent="0.3">
      <c r="A16" s="40">
        <f>'Risk Capacity Selection'!I24</f>
        <v>1</v>
      </c>
      <c r="B16" s="114"/>
      <c r="C16" s="11" t="s">
        <v>69</v>
      </c>
      <c r="D16" s="8" t="s">
        <v>9</v>
      </c>
      <c r="E16" s="8" t="s">
        <v>9</v>
      </c>
      <c r="F16" s="8" t="s">
        <v>9</v>
      </c>
      <c r="G16" s="8" t="s">
        <v>9</v>
      </c>
      <c r="H16" s="8" t="s">
        <v>9</v>
      </c>
    </row>
    <row r="17" spans="1:9" ht="15.75" customHeight="1" thickBot="1" x14ac:dyDescent="0.3">
      <c r="A17" s="40">
        <f>'Risk Capacity Selection'!I27</f>
        <v>0</v>
      </c>
      <c r="B17" s="113" t="s">
        <v>19</v>
      </c>
      <c r="C17" s="9" t="s">
        <v>177</v>
      </c>
      <c r="D17" s="10" t="s">
        <v>9</v>
      </c>
      <c r="E17" s="10" t="s">
        <v>9</v>
      </c>
      <c r="F17" s="10">
        <v>-1</v>
      </c>
      <c r="G17" s="10">
        <v>-2</v>
      </c>
      <c r="H17" s="10">
        <v>-3</v>
      </c>
      <c r="I17" s="58" t="str">
        <f>INDEX($D$17:$H$19,MATCH(1,$A$17:$A$19,0),MATCH('Risk Tolerance Scoring'!$R$3,'RiskCapacity Scoring'!$D$2:$H$2,0))</f>
        <v>-</v>
      </c>
    </row>
    <row r="18" spans="1:9" ht="15.75" thickBot="1" x14ac:dyDescent="0.3">
      <c r="A18" s="40">
        <f>'Risk Capacity Selection'!I28</f>
        <v>0</v>
      </c>
      <c r="B18" s="114"/>
      <c r="C18" s="9" t="s">
        <v>178</v>
      </c>
      <c r="D18" s="10" t="s">
        <v>9</v>
      </c>
      <c r="E18" s="10" t="s">
        <v>9</v>
      </c>
      <c r="F18" s="10" t="s">
        <v>9</v>
      </c>
      <c r="G18" s="10" t="s">
        <v>9</v>
      </c>
      <c r="H18" s="10">
        <v>-1</v>
      </c>
    </row>
    <row r="19" spans="1:9" ht="15.75" thickBot="1" x14ac:dyDescent="0.3">
      <c r="A19" s="40">
        <f>'Risk Capacity Selection'!I29</f>
        <v>1</v>
      </c>
      <c r="B19" s="114"/>
      <c r="C19" s="9" t="s">
        <v>179</v>
      </c>
      <c r="D19" s="10" t="s">
        <v>9</v>
      </c>
      <c r="E19" s="10" t="s">
        <v>9</v>
      </c>
      <c r="F19" s="10" t="s">
        <v>9</v>
      </c>
      <c r="G19" s="10" t="s">
        <v>9</v>
      </c>
      <c r="H19" s="10" t="s">
        <v>9</v>
      </c>
    </row>
    <row r="20" spans="1:9" ht="16.5" thickTop="1" thickBot="1" x14ac:dyDescent="0.3">
      <c r="A20" s="40">
        <f>'Risk Capacity Selection'!I33</f>
        <v>0</v>
      </c>
      <c r="B20" s="113" t="s">
        <v>21</v>
      </c>
      <c r="C20" s="103" t="s">
        <v>183</v>
      </c>
      <c r="D20" s="8" t="s">
        <v>9</v>
      </c>
      <c r="E20" s="6">
        <v>10</v>
      </c>
      <c r="F20" s="6">
        <v>10</v>
      </c>
      <c r="G20" s="6">
        <v>10</v>
      </c>
      <c r="H20" s="6">
        <v>10</v>
      </c>
      <c r="I20" s="58" t="str">
        <f>INDEX($D$20:$H$22,MATCH(1,$A$20:$A$22,0),MATCH('Risk Tolerance Scoring'!$R$3,'RiskCapacity Scoring'!$D$2:$H$2,0))</f>
        <v>-</v>
      </c>
    </row>
    <row r="21" spans="1:9" ht="15.75" thickBot="1" x14ac:dyDescent="0.3">
      <c r="A21" s="40">
        <f>'Risk Capacity Selection'!I34</f>
        <v>0</v>
      </c>
      <c r="B21" s="114"/>
      <c r="C21" s="103" t="s">
        <v>23</v>
      </c>
      <c r="D21" s="8" t="s">
        <v>9</v>
      </c>
      <c r="E21" s="8" t="s">
        <v>9</v>
      </c>
      <c r="F21" s="8" t="s">
        <v>9</v>
      </c>
      <c r="G21" s="8">
        <v>-1</v>
      </c>
      <c r="H21" s="8">
        <v>-2</v>
      </c>
    </row>
    <row r="22" spans="1:9" ht="15.75" thickBot="1" x14ac:dyDescent="0.3">
      <c r="A22" s="40">
        <f>'Risk Capacity Selection'!I35</f>
        <v>1</v>
      </c>
      <c r="B22" s="114"/>
      <c r="C22" s="103" t="s">
        <v>22</v>
      </c>
      <c r="D22" s="8" t="s">
        <v>9</v>
      </c>
      <c r="E22" s="8" t="s">
        <v>9</v>
      </c>
      <c r="F22" s="8" t="s">
        <v>9</v>
      </c>
      <c r="G22" s="8" t="s">
        <v>9</v>
      </c>
      <c r="H22" s="8" t="s">
        <v>9</v>
      </c>
    </row>
    <row r="23" spans="1:9" ht="15.75" thickBot="1" x14ac:dyDescent="0.3">
      <c r="A23" s="40">
        <f>'Risk Capacity Selection'!I38</f>
        <v>0</v>
      </c>
      <c r="B23" s="113" t="s">
        <v>17</v>
      </c>
      <c r="C23" s="9" t="s">
        <v>36</v>
      </c>
      <c r="D23" s="10" t="s">
        <v>9</v>
      </c>
      <c r="E23" s="10">
        <v>10</v>
      </c>
      <c r="F23" s="10">
        <v>10</v>
      </c>
      <c r="G23" s="10">
        <v>10</v>
      </c>
      <c r="H23" s="10">
        <v>10</v>
      </c>
      <c r="I23" s="58" t="str">
        <f>INDEX($D$23:$H$27,MATCH(1,$A$23:$A$27,0),MATCH('Risk Tolerance Scoring'!$R$3,'RiskCapacity Scoring'!$D$2:$H$2,0))</f>
        <v>-</v>
      </c>
    </row>
    <row r="24" spans="1:9" ht="15.75" thickBot="1" x14ac:dyDescent="0.3">
      <c r="A24" s="40">
        <f>'Risk Capacity Selection'!I39</f>
        <v>0</v>
      </c>
      <c r="B24" s="114"/>
      <c r="C24" s="9" t="s">
        <v>128</v>
      </c>
      <c r="D24" s="10" t="s">
        <v>9</v>
      </c>
      <c r="E24" s="10" t="s">
        <v>9</v>
      </c>
      <c r="F24" s="10" t="s">
        <v>9</v>
      </c>
      <c r="G24" s="10" t="s">
        <v>9</v>
      </c>
      <c r="H24" s="10">
        <v>-1</v>
      </c>
    </row>
    <row r="25" spans="1:9" ht="15.75" thickBot="1" x14ac:dyDescent="0.3">
      <c r="A25" s="40">
        <f>'Risk Capacity Selection'!I40</f>
        <v>1</v>
      </c>
      <c r="B25" s="114"/>
      <c r="C25" s="9" t="s">
        <v>170</v>
      </c>
      <c r="D25" s="10" t="s">
        <v>9</v>
      </c>
      <c r="E25" s="10" t="s">
        <v>9</v>
      </c>
      <c r="F25" s="10" t="s">
        <v>9</v>
      </c>
      <c r="G25" s="10" t="s">
        <v>9</v>
      </c>
      <c r="H25" s="10" t="s">
        <v>9</v>
      </c>
    </row>
    <row r="26" spans="1:9" ht="15.75" thickBot="1" x14ac:dyDescent="0.3">
      <c r="A26" s="40">
        <f>'Risk Capacity Selection'!I41</f>
        <v>0</v>
      </c>
      <c r="B26" s="114"/>
      <c r="C26" s="9" t="s">
        <v>18</v>
      </c>
      <c r="D26" s="10" t="s">
        <v>9</v>
      </c>
      <c r="E26" s="10" t="s">
        <v>9</v>
      </c>
      <c r="F26" s="10" t="s">
        <v>9</v>
      </c>
      <c r="G26" s="10" t="s">
        <v>9</v>
      </c>
      <c r="H26" s="10" t="s">
        <v>9</v>
      </c>
    </row>
    <row r="27" spans="1:9" ht="15.75" thickBot="1" x14ac:dyDescent="0.3">
      <c r="A27" s="40">
        <f>'Risk Capacity Selection'!I42</f>
        <v>0</v>
      </c>
      <c r="B27" s="116"/>
      <c r="C27" s="9"/>
      <c r="D27" s="10"/>
      <c r="E27" s="10"/>
      <c r="F27" s="10"/>
      <c r="G27" s="10"/>
      <c r="H27" s="10"/>
    </row>
    <row r="28" spans="1:9" ht="24" thickBot="1" x14ac:dyDescent="0.3">
      <c r="A28" s="40">
        <f>'Risk Capacity Selection'!I46</f>
        <v>0</v>
      </c>
      <c r="B28" s="113" t="s">
        <v>11</v>
      </c>
      <c r="C28" s="11" t="s">
        <v>12</v>
      </c>
      <c r="D28" s="8" t="s">
        <v>9</v>
      </c>
      <c r="E28" s="8" t="s">
        <v>9</v>
      </c>
      <c r="F28" s="8" t="s">
        <v>9</v>
      </c>
      <c r="G28" s="8">
        <v>-1</v>
      </c>
      <c r="H28" s="8">
        <v>-2</v>
      </c>
      <c r="I28" s="58" t="str">
        <f>INDEX($D$28:$H$31,MATCH(1,$A$28:$A$31,0),MATCH('Risk Tolerance Scoring'!$R$3,'RiskCapacity Scoring'!$D$2:$H$2,0))</f>
        <v>-</v>
      </c>
    </row>
    <row r="29" spans="1:9" ht="24" thickBot="1" x14ac:dyDescent="0.3">
      <c r="A29" s="40">
        <f>'Risk Capacity Selection'!I47</f>
        <v>0</v>
      </c>
      <c r="B29" s="114"/>
      <c r="C29" s="11" t="s">
        <v>13</v>
      </c>
      <c r="D29" s="8" t="s">
        <v>9</v>
      </c>
      <c r="E29" s="8" t="s">
        <v>9</v>
      </c>
      <c r="F29" s="8" t="s">
        <v>9</v>
      </c>
      <c r="G29" s="8" t="s">
        <v>9</v>
      </c>
      <c r="H29" s="8">
        <v>-1</v>
      </c>
    </row>
    <row r="30" spans="1:9" ht="24" thickBot="1" x14ac:dyDescent="0.3">
      <c r="A30" s="40">
        <f>'Risk Capacity Selection'!I48</f>
        <v>0</v>
      </c>
      <c r="B30" s="114"/>
      <c r="C30" s="11" t="s">
        <v>140</v>
      </c>
      <c r="D30" s="8" t="s">
        <v>9</v>
      </c>
      <c r="E30" s="8" t="s">
        <v>9</v>
      </c>
      <c r="F30" s="8" t="s">
        <v>9</v>
      </c>
      <c r="G30" s="8" t="s">
        <v>9</v>
      </c>
      <c r="H30" s="8" t="s">
        <v>9</v>
      </c>
    </row>
    <row r="31" spans="1:9" ht="35.25" thickBot="1" x14ac:dyDescent="0.3">
      <c r="A31" s="40">
        <f>'Risk Capacity Selection'!I49</f>
        <v>1</v>
      </c>
      <c r="B31" s="114"/>
      <c r="C31" s="11" t="s">
        <v>14</v>
      </c>
      <c r="D31" s="8" t="s">
        <v>9</v>
      </c>
      <c r="E31" s="8" t="s">
        <v>9</v>
      </c>
      <c r="F31" s="8" t="s">
        <v>9</v>
      </c>
      <c r="G31" s="8" t="s">
        <v>9</v>
      </c>
      <c r="H31" s="8" t="s">
        <v>9</v>
      </c>
    </row>
  </sheetData>
  <mergeCells count="7">
    <mergeCell ref="B20:B22"/>
    <mergeCell ref="B3:B7"/>
    <mergeCell ref="B28:B31"/>
    <mergeCell ref="B13:B16"/>
    <mergeCell ref="B8:B12"/>
    <mergeCell ref="B23:B27"/>
    <mergeCell ref="B17:B19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J49"/>
  <sheetViews>
    <sheetView showGridLines="0" topLeftCell="C22" workbookViewId="0">
      <selection activeCell="F6" sqref="F6"/>
    </sheetView>
  </sheetViews>
  <sheetFormatPr defaultRowHeight="15" x14ac:dyDescent="0.25"/>
  <cols>
    <col min="1" max="1" width="3.5703125" customWidth="1"/>
    <col min="2" max="2" width="6.140625" customWidth="1"/>
    <col min="3" max="3" width="5.5703125" customWidth="1"/>
    <col min="4" max="4" width="5.42578125" customWidth="1"/>
    <col min="6" max="6" width="88.5703125" customWidth="1"/>
    <col min="8" max="8" width="9.140625" style="58"/>
    <col min="10" max="10" width="9.140625" style="12"/>
  </cols>
  <sheetData>
    <row r="1" spans="3:10" s="40" customFormat="1" x14ac:dyDescent="0.2">
      <c r="C1" s="40" t="s">
        <v>112</v>
      </c>
      <c r="E1" s="39" t="s">
        <v>77</v>
      </c>
      <c r="H1" s="50"/>
      <c r="J1" s="68" t="s">
        <v>37</v>
      </c>
    </row>
    <row r="2" spans="3:10" s="40" customFormat="1" ht="12.75" x14ac:dyDescent="0.2">
      <c r="E2" s="37"/>
      <c r="H2" s="50"/>
      <c r="J2" s="51"/>
    </row>
    <row r="3" spans="3:10" s="40" customFormat="1" ht="12.75" x14ac:dyDescent="0.2">
      <c r="E3" s="37"/>
      <c r="H3" s="50"/>
      <c r="J3" s="51"/>
    </row>
    <row r="4" spans="3:10" s="40" customFormat="1" ht="12.75" x14ac:dyDescent="0.2">
      <c r="C4" s="40" t="s">
        <v>113</v>
      </c>
      <c r="E4" s="109" t="s">
        <v>87</v>
      </c>
      <c r="F4" s="109"/>
      <c r="H4" s="51" t="s">
        <v>125</v>
      </c>
      <c r="I4" s="48" t="s">
        <v>164</v>
      </c>
      <c r="J4" s="51"/>
    </row>
    <row r="5" spans="3:10" s="40" customFormat="1" ht="13.5" thickBot="1" x14ac:dyDescent="0.25">
      <c r="E5" s="53" t="s">
        <v>78</v>
      </c>
      <c r="F5" s="53"/>
      <c r="H5" s="50"/>
      <c r="J5" s="51"/>
    </row>
    <row r="6" spans="3:10" s="40" customFormat="1" ht="25.5" x14ac:dyDescent="0.25">
      <c r="E6" s="42"/>
      <c r="F6" s="38" t="s">
        <v>188</v>
      </c>
      <c r="G6" s="40">
        <v>1</v>
      </c>
      <c r="H6" s="96">
        <f>'Final Questionnaire'!E5</f>
        <v>0</v>
      </c>
      <c r="I6" s="97">
        <f>IF(H6="x",1,0)</f>
        <v>0</v>
      </c>
      <c r="J6" s="60" t="s">
        <v>10</v>
      </c>
    </row>
    <row r="7" spans="3:10" s="40" customFormat="1" ht="38.25" x14ac:dyDescent="0.25">
      <c r="E7" s="42"/>
      <c r="F7" s="38" t="s">
        <v>189</v>
      </c>
      <c r="G7" s="40">
        <v>2</v>
      </c>
      <c r="H7" s="98">
        <f>'Final Questionnaire'!E6</f>
        <v>0</v>
      </c>
      <c r="I7" s="99">
        <f>IF(H7="x",1,0)</f>
        <v>0</v>
      </c>
      <c r="J7" s="51"/>
    </row>
    <row r="8" spans="3:10" s="40" customFormat="1" ht="25.5" x14ac:dyDescent="0.25">
      <c r="E8" s="42"/>
      <c r="F8" s="38" t="s">
        <v>190</v>
      </c>
      <c r="G8" s="40">
        <v>3</v>
      </c>
      <c r="H8" s="98">
        <f>'Final Questionnaire'!E7</f>
        <v>0</v>
      </c>
      <c r="I8" s="99">
        <f>IF(H8="x",1,0)</f>
        <v>0</v>
      </c>
      <c r="J8" s="51"/>
    </row>
    <row r="9" spans="3:10" s="40" customFormat="1" ht="38.25" x14ac:dyDescent="0.25">
      <c r="E9" s="42"/>
      <c r="F9" s="38" t="s">
        <v>127</v>
      </c>
      <c r="G9" s="40">
        <v>4</v>
      </c>
      <c r="H9" s="98" t="str">
        <f>'Final Questionnaire'!E8</f>
        <v>x</v>
      </c>
      <c r="I9" s="99">
        <f>IF(H9="x",1,0)</f>
        <v>1</v>
      </c>
      <c r="J9" s="51"/>
    </row>
    <row r="10" spans="3:10" s="40" customFormat="1" ht="26.25" thickBot="1" x14ac:dyDescent="0.3">
      <c r="E10" s="42"/>
      <c r="F10" s="38" t="s">
        <v>191</v>
      </c>
      <c r="G10" s="40">
        <v>5</v>
      </c>
      <c r="H10" s="100">
        <f>'Final Questionnaire'!E9</f>
        <v>0</v>
      </c>
      <c r="I10" s="101">
        <f>IF(H10="x",1,0)</f>
        <v>0</v>
      </c>
      <c r="J10" s="51"/>
    </row>
    <row r="11" spans="3:10" s="40" customFormat="1" ht="12.75" x14ac:dyDescent="0.2">
      <c r="E11" s="110"/>
      <c r="F11" s="110"/>
      <c r="H11" s="50"/>
      <c r="J11" s="51"/>
    </row>
    <row r="12" spans="3:10" s="40" customFormat="1" ht="12.75" x14ac:dyDescent="0.2">
      <c r="C12" s="40" t="s">
        <v>33</v>
      </c>
      <c r="E12" s="109" t="s">
        <v>89</v>
      </c>
      <c r="F12" s="109"/>
      <c r="H12" s="50"/>
      <c r="J12" s="51"/>
    </row>
    <row r="13" spans="3:10" s="40" customFormat="1" ht="13.5" thickBot="1" x14ac:dyDescent="0.25">
      <c r="E13" s="53" t="s">
        <v>79</v>
      </c>
      <c r="F13" s="53"/>
      <c r="H13" s="50"/>
      <c r="J13" s="51"/>
    </row>
    <row r="14" spans="3:10" s="40" customFormat="1" x14ac:dyDescent="0.25">
      <c r="E14" s="42"/>
      <c r="F14" s="37" t="s">
        <v>70</v>
      </c>
      <c r="G14" s="40">
        <v>1</v>
      </c>
      <c r="H14" s="96">
        <f>'Final Questionnaire'!E13</f>
        <v>0</v>
      </c>
      <c r="I14" s="97">
        <f>IF(H14="x",1,0)</f>
        <v>0</v>
      </c>
      <c r="J14" s="51"/>
    </row>
    <row r="15" spans="3:10" s="40" customFormat="1" x14ac:dyDescent="0.25">
      <c r="E15" s="42"/>
      <c r="F15" s="37" t="s">
        <v>71</v>
      </c>
      <c r="G15" s="40">
        <v>2</v>
      </c>
      <c r="H15" s="98">
        <f>'Final Questionnaire'!E14</f>
        <v>0</v>
      </c>
      <c r="I15" s="99">
        <f>IF(H15="x",1,0)</f>
        <v>0</v>
      </c>
      <c r="J15" s="51"/>
    </row>
    <row r="16" spans="3:10" s="40" customFormat="1" x14ac:dyDescent="0.25">
      <c r="E16" s="42"/>
      <c r="F16" s="37" t="s">
        <v>192</v>
      </c>
      <c r="G16" s="40">
        <v>3</v>
      </c>
      <c r="H16" s="98" t="str">
        <f>'Final Questionnaire'!E15</f>
        <v>x</v>
      </c>
      <c r="I16" s="99">
        <f>IF(H16="x",1,0)</f>
        <v>1</v>
      </c>
      <c r="J16" s="51"/>
    </row>
    <row r="17" spans="3:10" s="40" customFormat="1" x14ac:dyDescent="0.25">
      <c r="E17" s="42"/>
      <c r="F17" s="37" t="s">
        <v>72</v>
      </c>
      <c r="G17" s="40">
        <v>4</v>
      </c>
      <c r="H17" s="98">
        <f>'Final Questionnaire'!E16</f>
        <v>0</v>
      </c>
      <c r="I17" s="99">
        <f>IF(H17="x",1,0)</f>
        <v>0</v>
      </c>
      <c r="J17" s="51"/>
    </row>
    <row r="18" spans="3:10" s="40" customFormat="1" ht="15.75" thickBot="1" x14ac:dyDescent="0.3">
      <c r="E18" s="42"/>
      <c r="F18" s="37" t="s">
        <v>73</v>
      </c>
      <c r="G18" s="40">
        <v>5</v>
      </c>
      <c r="H18" s="100">
        <f>'Final Questionnaire'!E17</f>
        <v>0</v>
      </c>
      <c r="I18" s="101">
        <f>IF(H18="x",1,0)</f>
        <v>0</v>
      </c>
      <c r="J18" s="51"/>
    </row>
    <row r="19" spans="3:10" s="40" customFormat="1" ht="12.75" x14ac:dyDescent="0.2">
      <c r="C19" s="40" t="s">
        <v>33</v>
      </c>
      <c r="E19" s="109" t="s">
        <v>90</v>
      </c>
      <c r="F19" s="109"/>
      <c r="H19" s="50"/>
      <c r="J19" s="51"/>
    </row>
    <row r="20" spans="3:10" s="40" customFormat="1" ht="13.5" thickBot="1" x14ac:dyDescent="0.25">
      <c r="E20" s="111"/>
      <c r="F20" s="111"/>
      <c r="H20" s="50"/>
      <c r="J20" s="51"/>
    </row>
    <row r="21" spans="3:10" s="40" customFormat="1" x14ac:dyDescent="0.25">
      <c r="E21" s="42"/>
      <c r="F21" s="37" t="s">
        <v>66</v>
      </c>
      <c r="G21" s="40">
        <v>1</v>
      </c>
      <c r="H21" s="96">
        <f>'Final Questionnaire'!E21</f>
        <v>0</v>
      </c>
      <c r="I21" s="97">
        <f>IF(H21="x",1,0)</f>
        <v>0</v>
      </c>
      <c r="J21" s="51"/>
    </row>
    <row r="22" spans="3:10" s="40" customFormat="1" x14ac:dyDescent="0.25">
      <c r="E22" s="42"/>
      <c r="F22" s="37" t="s">
        <v>193</v>
      </c>
      <c r="G22" s="40">
        <v>2</v>
      </c>
      <c r="H22" s="98">
        <f>'Final Questionnaire'!E22</f>
        <v>0</v>
      </c>
      <c r="I22" s="99">
        <f>IF(H22="x",1,0)</f>
        <v>0</v>
      </c>
      <c r="J22" s="51"/>
    </row>
    <row r="23" spans="3:10" s="40" customFormat="1" x14ac:dyDescent="0.25">
      <c r="E23" s="42"/>
      <c r="F23" s="37" t="s">
        <v>194</v>
      </c>
      <c r="G23" s="40">
        <v>3</v>
      </c>
      <c r="H23" s="98">
        <f>'Final Questionnaire'!E23</f>
        <v>0</v>
      </c>
      <c r="I23" s="99">
        <f>IF(H23="x",1,0)</f>
        <v>0</v>
      </c>
      <c r="J23" s="51"/>
    </row>
    <row r="24" spans="3:10" s="40" customFormat="1" ht="15.75" thickBot="1" x14ac:dyDescent="0.3">
      <c r="E24" s="42"/>
      <c r="F24" s="37" t="s">
        <v>69</v>
      </c>
      <c r="G24" s="40">
        <v>4</v>
      </c>
      <c r="H24" s="100" t="str">
        <f>'Final Questionnaire'!E24</f>
        <v>x</v>
      </c>
      <c r="I24" s="101">
        <f>IF(H24="x",1,0)</f>
        <v>1</v>
      </c>
      <c r="J24" s="51"/>
    </row>
    <row r="25" spans="3:10" s="40" customFormat="1" ht="12.75" x14ac:dyDescent="0.2">
      <c r="C25" s="40" t="s">
        <v>33</v>
      </c>
      <c r="E25" s="109" t="s">
        <v>187</v>
      </c>
      <c r="F25" s="109"/>
      <c r="H25" s="50"/>
      <c r="J25" s="51"/>
    </row>
    <row r="26" spans="3:10" s="40" customFormat="1" ht="13.5" thickBot="1" x14ac:dyDescent="0.25">
      <c r="E26" s="111"/>
      <c r="F26" s="111"/>
      <c r="H26" s="50"/>
      <c r="J26" s="51"/>
    </row>
    <row r="27" spans="3:10" s="40" customFormat="1" x14ac:dyDescent="0.25">
      <c r="E27" s="42"/>
      <c r="F27" s="37" t="s">
        <v>177</v>
      </c>
      <c r="G27" s="40">
        <v>1</v>
      </c>
      <c r="H27" s="96">
        <f>'Final Questionnaire'!E27</f>
        <v>0</v>
      </c>
      <c r="I27" s="97">
        <f>IF(H27="x",1,0)</f>
        <v>0</v>
      </c>
      <c r="J27" s="51"/>
    </row>
    <row r="28" spans="3:10" s="40" customFormat="1" x14ac:dyDescent="0.25">
      <c r="E28" s="42"/>
      <c r="F28" s="37" t="s">
        <v>178</v>
      </c>
      <c r="G28" s="40">
        <v>2</v>
      </c>
      <c r="H28" s="98">
        <f>'Final Questionnaire'!E28</f>
        <v>0</v>
      </c>
      <c r="I28" s="99">
        <f>IF(H28="x",1,0)</f>
        <v>0</v>
      </c>
      <c r="J28" s="51"/>
    </row>
    <row r="29" spans="3:10" s="40" customFormat="1" ht="15.75" thickBot="1" x14ac:dyDescent="0.3">
      <c r="E29" s="42"/>
      <c r="F29" s="37" t="s">
        <v>179</v>
      </c>
      <c r="G29" s="40">
        <v>3</v>
      </c>
      <c r="H29" s="100" t="str">
        <f>'Final Questionnaire'!E29</f>
        <v>x</v>
      </c>
      <c r="I29" s="101">
        <f>IF(H29="x",1,0)</f>
        <v>1</v>
      </c>
      <c r="J29" s="51"/>
    </row>
    <row r="30" spans="3:10" s="40" customFormat="1" ht="12.75" x14ac:dyDescent="0.2">
      <c r="C30" s="40" t="s">
        <v>33</v>
      </c>
      <c r="E30" s="109" t="s">
        <v>180</v>
      </c>
      <c r="F30" s="109"/>
      <c r="H30" s="50"/>
      <c r="J30" s="51"/>
    </row>
    <row r="31" spans="3:10" s="40" customFormat="1" ht="12.75" x14ac:dyDescent="0.2">
      <c r="E31" s="53" t="s">
        <v>81</v>
      </c>
      <c r="F31" s="53"/>
      <c r="H31" s="50"/>
      <c r="J31" s="51"/>
    </row>
    <row r="32" spans="3:10" s="40" customFormat="1" ht="13.5" thickBot="1" x14ac:dyDescent="0.25">
      <c r="E32" s="112"/>
      <c r="F32" s="112"/>
      <c r="H32" s="50"/>
      <c r="J32" s="51"/>
    </row>
    <row r="33" spans="3:10" s="40" customFormat="1" x14ac:dyDescent="0.25">
      <c r="E33" s="42"/>
      <c r="F33" s="37" t="s">
        <v>183</v>
      </c>
      <c r="G33" s="40">
        <v>1</v>
      </c>
      <c r="H33" s="96">
        <f>'Final Questionnaire'!E34</f>
        <v>0</v>
      </c>
      <c r="I33" s="97">
        <f>IF(H33="x",1,0)</f>
        <v>0</v>
      </c>
      <c r="J33" s="60" t="s">
        <v>10</v>
      </c>
    </row>
    <row r="34" spans="3:10" s="40" customFormat="1" x14ac:dyDescent="0.25">
      <c r="E34" s="42"/>
      <c r="F34" s="37" t="s">
        <v>23</v>
      </c>
      <c r="G34" s="40">
        <v>2</v>
      </c>
      <c r="H34" s="98">
        <f>'Final Questionnaire'!E35</f>
        <v>0</v>
      </c>
      <c r="I34" s="99">
        <f>IF(H34="x",1,0)</f>
        <v>0</v>
      </c>
      <c r="J34" s="51"/>
    </row>
    <row r="35" spans="3:10" s="40" customFormat="1" ht="15.75" thickBot="1" x14ac:dyDescent="0.3">
      <c r="E35" s="42"/>
      <c r="F35" s="37" t="s">
        <v>22</v>
      </c>
      <c r="G35" s="40">
        <v>3</v>
      </c>
      <c r="H35" s="100" t="str">
        <f>'Final Questionnaire'!E36</f>
        <v>x</v>
      </c>
      <c r="I35" s="101">
        <f>IF(H35="x",1,0)</f>
        <v>1</v>
      </c>
      <c r="J35" s="51"/>
    </row>
    <row r="36" spans="3:10" s="40" customFormat="1" ht="12.75" x14ac:dyDescent="0.2">
      <c r="C36" s="40" t="s">
        <v>33</v>
      </c>
      <c r="E36" s="109" t="s">
        <v>91</v>
      </c>
      <c r="F36" s="109"/>
      <c r="H36" s="50"/>
      <c r="J36" s="51"/>
    </row>
    <row r="37" spans="3:10" s="40" customFormat="1" ht="13.5" thickBot="1" x14ac:dyDescent="0.25">
      <c r="E37" s="53" t="s">
        <v>82</v>
      </c>
      <c r="F37" s="53"/>
      <c r="H37" s="50"/>
      <c r="J37" s="51"/>
    </row>
    <row r="38" spans="3:10" s="40" customFormat="1" x14ac:dyDescent="0.25">
      <c r="E38" s="42"/>
      <c r="F38" s="37" t="s">
        <v>36</v>
      </c>
      <c r="G38" s="40">
        <v>1</v>
      </c>
      <c r="H38" s="96">
        <f>'Final Questionnaire'!E40</f>
        <v>0</v>
      </c>
      <c r="I38" s="97">
        <f>IF(H38="x",1,0)</f>
        <v>0</v>
      </c>
      <c r="J38" s="60" t="s">
        <v>10</v>
      </c>
    </row>
    <row r="39" spans="3:10" s="40" customFormat="1" x14ac:dyDescent="0.25">
      <c r="E39" s="42"/>
      <c r="F39" s="37" t="s">
        <v>83</v>
      </c>
      <c r="G39" s="40">
        <v>2</v>
      </c>
      <c r="H39" s="98">
        <f>'Final Questionnaire'!E41</f>
        <v>0</v>
      </c>
      <c r="I39" s="99">
        <f>IF(H39="x",1,0)</f>
        <v>0</v>
      </c>
      <c r="J39" s="51"/>
    </row>
    <row r="40" spans="3:10" s="40" customFormat="1" x14ac:dyDescent="0.25">
      <c r="E40" s="42"/>
      <c r="F40" s="37" t="s">
        <v>170</v>
      </c>
      <c r="G40" s="40">
        <v>3</v>
      </c>
      <c r="H40" s="98" t="str">
        <f>'Final Questionnaire'!E42</f>
        <v>x</v>
      </c>
      <c r="I40" s="99">
        <f>IF(H40="x",1,0)</f>
        <v>1</v>
      </c>
      <c r="J40" s="51"/>
    </row>
    <row r="41" spans="3:10" s="40" customFormat="1" x14ac:dyDescent="0.25">
      <c r="E41" s="42"/>
      <c r="F41" s="102" t="s">
        <v>18</v>
      </c>
      <c r="G41" s="40">
        <v>4</v>
      </c>
      <c r="H41" s="98">
        <f>'Final Questionnaire'!E43</f>
        <v>0</v>
      </c>
      <c r="I41" s="99">
        <f>IF(H41="x",1,0)</f>
        <v>0</v>
      </c>
      <c r="J41" s="51"/>
    </row>
    <row r="42" spans="3:10" s="40" customFormat="1" ht="15.75" thickBot="1" x14ac:dyDescent="0.3">
      <c r="E42" s="42"/>
      <c r="F42" s="37"/>
      <c r="H42" s="100"/>
      <c r="I42" s="101"/>
      <c r="J42" s="51"/>
    </row>
    <row r="44" spans="3:10" x14ac:dyDescent="0.25">
      <c r="C44" t="s">
        <v>33</v>
      </c>
      <c r="E44" s="52" t="s">
        <v>92</v>
      </c>
      <c r="F44" s="35"/>
    </row>
    <row r="45" spans="3:10" ht="15.75" thickBot="1" x14ac:dyDescent="0.3">
      <c r="E45" s="53"/>
      <c r="F45" s="35"/>
    </row>
    <row r="46" spans="3:10" x14ac:dyDescent="0.25">
      <c r="E46" s="24" t="s">
        <v>88</v>
      </c>
      <c r="F46" s="38" t="s">
        <v>12</v>
      </c>
      <c r="G46" s="40">
        <v>1</v>
      </c>
      <c r="H46" s="96">
        <f>'Final Questionnaire'!E66</f>
        <v>0</v>
      </c>
      <c r="I46" s="97">
        <f>IF(H46="x",1,0)</f>
        <v>0</v>
      </c>
    </row>
    <row r="47" spans="3:10" x14ac:dyDescent="0.25">
      <c r="E47" s="24" t="s">
        <v>88</v>
      </c>
      <c r="F47" s="38" t="s">
        <v>13</v>
      </c>
      <c r="G47" s="40">
        <v>2</v>
      </c>
      <c r="H47" s="98">
        <f>'Final Questionnaire'!E67</f>
        <v>0</v>
      </c>
      <c r="I47" s="99">
        <f>IF(H47="x",1,0)</f>
        <v>0</v>
      </c>
    </row>
    <row r="48" spans="3:10" x14ac:dyDescent="0.25">
      <c r="E48" s="24" t="s">
        <v>88</v>
      </c>
      <c r="F48" s="38" t="s">
        <v>140</v>
      </c>
      <c r="G48" s="40">
        <v>3</v>
      </c>
      <c r="H48" s="98">
        <f>'Final Questionnaire'!E68</f>
        <v>0</v>
      </c>
      <c r="I48" s="99">
        <f>IF(H48="x",1,0)</f>
        <v>0</v>
      </c>
    </row>
    <row r="49" spans="5:9" ht="26.25" thickBot="1" x14ac:dyDescent="0.3">
      <c r="E49" s="24" t="s">
        <v>88</v>
      </c>
      <c r="F49" s="38" t="s">
        <v>14</v>
      </c>
      <c r="G49" s="40">
        <v>4</v>
      </c>
      <c r="H49" s="100" t="str">
        <f>'Final Questionnaire'!E69</f>
        <v>x</v>
      </c>
      <c r="I49" s="101">
        <f>IF(H49="x",1,0)</f>
        <v>1</v>
      </c>
    </row>
  </sheetData>
  <mergeCells count="10">
    <mergeCell ref="E4:F4"/>
    <mergeCell ref="E11:F11"/>
    <mergeCell ref="E12:F12"/>
    <mergeCell ref="E19:F19"/>
    <mergeCell ref="E36:F36"/>
    <mergeCell ref="E20:F20"/>
    <mergeCell ref="E25:F25"/>
    <mergeCell ref="E26:F26"/>
    <mergeCell ref="E30:F30"/>
    <mergeCell ref="E32:F32"/>
  </mergeCells>
  <pageMargins left="0.7" right="0.7" top="0.75" bottom="0.75" header="0.3" footer="0.3"/>
  <pageSetup paperSize="9" orientation="portrait" horizontalDpi="300" verticalDpi="0" copies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8"/>
  <sheetViews>
    <sheetView showGridLines="0" zoomScaleNormal="100" workbookViewId="0">
      <selection activeCell="B16" sqref="B16"/>
    </sheetView>
  </sheetViews>
  <sheetFormatPr defaultRowHeight="15" x14ac:dyDescent="0.25"/>
  <cols>
    <col min="1" max="1" width="12.5703125" bestFit="1" customWidth="1"/>
    <col min="2" max="3" width="16.42578125" bestFit="1" customWidth="1"/>
    <col min="4" max="4" width="8.42578125" bestFit="1" customWidth="1"/>
    <col min="5" max="5" width="6.42578125" bestFit="1" customWidth="1"/>
    <col min="6" max="6" width="6.5703125" bestFit="1" customWidth="1"/>
    <col min="7" max="7" width="7.140625" bestFit="1" customWidth="1"/>
    <col min="8" max="9" width="6" bestFit="1" customWidth="1"/>
    <col min="10" max="10" width="6.42578125" bestFit="1" customWidth="1"/>
    <col min="11" max="11" width="6" bestFit="1" customWidth="1"/>
    <col min="12" max="12" width="7" bestFit="1" customWidth="1"/>
  </cols>
  <sheetData>
    <row r="1" spans="1:10" x14ac:dyDescent="0.25">
      <c r="A1" s="13"/>
      <c r="F1" s="26"/>
    </row>
    <row r="2" spans="1:10" x14ac:dyDescent="0.25">
      <c r="A2" s="13"/>
      <c r="F2" s="26"/>
    </row>
    <row r="3" spans="1:10" x14ac:dyDescent="0.25">
      <c r="G3" s="13"/>
      <c r="H3" s="13"/>
      <c r="I3" s="27"/>
      <c r="J3" s="27"/>
    </row>
    <row r="4" spans="1:10" x14ac:dyDescent="0.25">
      <c r="C4" s="26"/>
      <c r="D4" s="26"/>
      <c r="E4" s="26"/>
      <c r="G4" s="28"/>
      <c r="H4" s="29"/>
      <c r="I4" s="29"/>
      <c r="J4" s="29"/>
    </row>
    <row r="5" spans="1:10" x14ac:dyDescent="0.25">
      <c r="C5" s="26"/>
      <c r="D5" s="26"/>
      <c r="E5" s="26"/>
      <c r="G5" s="28"/>
      <c r="H5" s="29"/>
      <c r="I5" s="29"/>
      <c r="J5" s="29"/>
    </row>
    <row r="6" spans="1:10" x14ac:dyDescent="0.25">
      <c r="C6" s="26"/>
      <c r="D6" s="26"/>
      <c r="E6" s="26"/>
      <c r="G6" s="28"/>
      <c r="H6" s="29"/>
      <c r="I6" s="29"/>
      <c r="J6" s="29"/>
    </row>
    <row r="7" spans="1:10" x14ac:dyDescent="0.25">
      <c r="C7" s="26"/>
      <c r="D7" s="26"/>
      <c r="E7" s="26"/>
      <c r="G7" s="28"/>
      <c r="H7" s="29"/>
      <c r="I7" s="29"/>
      <c r="J7" s="29"/>
    </row>
    <row r="8" spans="1:10" x14ac:dyDescent="0.25">
      <c r="A8" s="34">
        <v>1000000</v>
      </c>
      <c r="B8" s="67" t="s">
        <v>171</v>
      </c>
      <c r="C8" s="67" t="s">
        <v>172</v>
      </c>
      <c r="D8" s="67" t="s">
        <v>50</v>
      </c>
      <c r="E8" s="67" t="s">
        <v>51</v>
      </c>
      <c r="F8" s="66"/>
    </row>
    <row r="9" spans="1:10" x14ac:dyDescent="0.25">
      <c r="A9" s="13" t="s">
        <v>29</v>
      </c>
      <c r="B9" s="34">
        <f t="shared" ref="B9:C12" si="0">D9*$A$8</f>
        <v>35000</v>
      </c>
      <c r="C9" s="34">
        <f t="shared" si="0"/>
        <v>0</v>
      </c>
      <c r="D9" s="26">
        <v>3.5000000000000003E-2</v>
      </c>
      <c r="E9" s="26">
        <v>0</v>
      </c>
      <c r="F9" s="66"/>
    </row>
    <row r="10" spans="1:10" x14ac:dyDescent="0.25">
      <c r="A10" s="13" t="s">
        <v>30</v>
      </c>
      <c r="B10" s="34">
        <f t="shared" si="0"/>
        <v>100000</v>
      </c>
      <c r="C10" s="34">
        <f t="shared" si="0"/>
        <v>-30000</v>
      </c>
      <c r="D10" s="26">
        <v>0.1</v>
      </c>
      <c r="E10" s="26">
        <v>-0.03</v>
      </c>
      <c r="F10" s="66"/>
    </row>
    <row r="11" spans="1:10" x14ac:dyDescent="0.25">
      <c r="A11" s="13" t="s">
        <v>31</v>
      </c>
      <c r="B11" s="34">
        <f t="shared" si="0"/>
        <v>150000</v>
      </c>
      <c r="C11" s="34">
        <f t="shared" si="0"/>
        <v>-60000</v>
      </c>
      <c r="D11" s="26">
        <v>0.15</v>
      </c>
      <c r="E11" s="26">
        <v>-0.06</v>
      </c>
      <c r="F11" s="66"/>
    </row>
    <row r="12" spans="1:10" x14ac:dyDescent="0.25">
      <c r="A12" s="13" t="s">
        <v>32</v>
      </c>
      <c r="B12" s="34">
        <f t="shared" si="0"/>
        <v>200000</v>
      </c>
      <c r="C12" s="34">
        <f t="shared" si="0"/>
        <v>-100000</v>
      </c>
      <c r="D12" s="26">
        <v>0.2</v>
      </c>
      <c r="E12" s="26">
        <v>-0.1</v>
      </c>
      <c r="F12" s="66"/>
    </row>
    <row r="13" spans="1:10" x14ac:dyDescent="0.25">
      <c r="A13" s="66"/>
      <c r="B13" s="66"/>
      <c r="C13" s="66"/>
      <c r="D13" s="66"/>
      <c r="E13" s="66"/>
      <c r="F13" s="66"/>
    </row>
    <row r="20" spans="2:13" x14ac:dyDescent="0.25">
      <c r="C20" s="13" t="s">
        <v>52</v>
      </c>
      <c r="D20" s="13" t="s">
        <v>53</v>
      </c>
      <c r="E20" s="13" t="s">
        <v>54</v>
      </c>
      <c r="F20" s="13" t="s">
        <v>55</v>
      </c>
      <c r="G20" s="13" t="s">
        <v>56</v>
      </c>
      <c r="H20" s="13" t="s">
        <v>57</v>
      </c>
      <c r="I20" s="13" t="s">
        <v>58</v>
      </c>
      <c r="J20" s="13" t="s">
        <v>59</v>
      </c>
      <c r="K20" s="13" t="s">
        <v>60</v>
      </c>
      <c r="L20" s="13" t="s">
        <v>61</v>
      </c>
    </row>
    <row r="21" spans="2:13" x14ac:dyDescent="0.25">
      <c r="B21" s="13" t="s">
        <v>29</v>
      </c>
      <c r="C21">
        <v>7</v>
      </c>
      <c r="D21">
        <v>-3</v>
      </c>
      <c r="E21">
        <v>6</v>
      </c>
      <c r="F21">
        <v>4</v>
      </c>
      <c r="G21">
        <v>5</v>
      </c>
      <c r="H21">
        <v>6</v>
      </c>
      <c r="I21">
        <v>3</v>
      </c>
      <c r="J21">
        <v>5</v>
      </c>
      <c r="K21">
        <v>6</v>
      </c>
      <c r="L21">
        <v>4</v>
      </c>
      <c r="M21" s="30"/>
    </row>
    <row r="22" spans="2:13" x14ac:dyDescent="0.25">
      <c r="B22" s="31"/>
      <c r="C22" s="30">
        <v>15</v>
      </c>
      <c r="D22" s="30">
        <f>C22</f>
        <v>15</v>
      </c>
      <c r="E22" s="30">
        <f t="shared" ref="E22:L23" si="1">D22</f>
        <v>15</v>
      </c>
      <c r="F22" s="30">
        <f t="shared" si="1"/>
        <v>15</v>
      </c>
      <c r="G22" s="30">
        <f t="shared" si="1"/>
        <v>15</v>
      </c>
      <c r="H22" s="30">
        <f t="shared" si="1"/>
        <v>15</v>
      </c>
      <c r="I22" s="30">
        <f t="shared" si="1"/>
        <v>15</v>
      </c>
      <c r="J22" s="30">
        <f t="shared" si="1"/>
        <v>15</v>
      </c>
      <c r="K22" s="30">
        <f t="shared" si="1"/>
        <v>15</v>
      </c>
      <c r="L22" s="30">
        <f t="shared" si="1"/>
        <v>15</v>
      </c>
    </row>
    <row r="23" spans="2:13" x14ac:dyDescent="0.25">
      <c r="B23" s="31"/>
      <c r="C23" s="30">
        <v>-10</v>
      </c>
      <c r="D23" s="30">
        <f>C23</f>
        <v>-10</v>
      </c>
      <c r="E23" s="30">
        <f t="shared" si="1"/>
        <v>-10</v>
      </c>
      <c r="F23" s="30">
        <f t="shared" si="1"/>
        <v>-10</v>
      </c>
      <c r="G23" s="30">
        <f t="shared" si="1"/>
        <v>-10</v>
      </c>
      <c r="H23" s="30">
        <f t="shared" si="1"/>
        <v>-10</v>
      </c>
      <c r="I23" s="30">
        <f t="shared" si="1"/>
        <v>-10</v>
      </c>
      <c r="J23" s="30">
        <f t="shared" si="1"/>
        <v>-10</v>
      </c>
      <c r="K23" s="30">
        <f t="shared" si="1"/>
        <v>-10</v>
      </c>
      <c r="L23" s="30">
        <f t="shared" si="1"/>
        <v>-10</v>
      </c>
    </row>
    <row r="26" spans="2:13" x14ac:dyDescent="0.25">
      <c r="B26" s="13" t="s">
        <v>30</v>
      </c>
      <c r="C26">
        <v>10</v>
      </c>
      <c r="D26">
        <v>-4</v>
      </c>
      <c r="E26">
        <v>10</v>
      </c>
      <c r="F26">
        <v>-8</v>
      </c>
      <c r="G26">
        <v>13</v>
      </c>
      <c r="H26">
        <v>8</v>
      </c>
      <c r="I26">
        <v>9</v>
      </c>
      <c r="J26">
        <v>-5</v>
      </c>
      <c r="K26">
        <v>10</v>
      </c>
      <c r="L26">
        <v>7</v>
      </c>
    </row>
    <row r="27" spans="2:13" x14ac:dyDescent="0.25">
      <c r="B27" s="31"/>
      <c r="C27" s="30">
        <v>15</v>
      </c>
      <c r="D27" s="30">
        <f>C27</f>
        <v>15</v>
      </c>
      <c r="E27" s="30">
        <f t="shared" ref="E27:L28" si="2">D27</f>
        <v>15</v>
      </c>
      <c r="F27" s="30">
        <f t="shared" si="2"/>
        <v>15</v>
      </c>
      <c r="G27" s="30">
        <f t="shared" si="2"/>
        <v>15</v>
      </c>
      <c r="H27" s="30">
        <f t="shared" si="2"/>
        <v>15</v>
      </c>
      <c r="I27" s="30">
        <f t="shared" si="2"/>
        <v>15</v>
      </c>
      <c r="J27" s="30">
        <f t="shared" si="2"/>
        <v>15</v>
      </c>
      <c r="K27" s="30">
        <f t="shared" si="2"/>
        <v>15</v>
      </c>
      <c r="L27" s="30">
        <f t="shared" si="2"/>
        <v>15</v>
      </c>
    </row>
    <row r="28" spans="2:13" x14ac:dyDescent="0.25">
      <c r="B28" s="31"/>
      <c r="C28" s="30">
        <v>-10</v>
      </c>
      <c r="D28" s="30">
        <f>C28</f>
        <v>-10</v>
      </c>
      <c r="E28" s="30">
        <f t="shared" si="2"/>
        <v>-10</v>
      </c>
      <c r="F28" s="30">
        <f t="shared" si="2"/>
        <v>-10</v>
      </c>
      <c r="G28" s="30">
        <f t="shared" si="2"/>
        <v>-10</v>
      </c>
      <c r="H28" s="30">
        <f t="shared" si="2"/>
        <v>-10</v>
      </c>
      <c r="I28" s="30">
        <f t="shared" si="2"/>
        <v>-10</v>
      </c>
      <c r="J28" s="30">
        <f t="shared" si="2"/>
        <v>-10</v>
      </c>
      <c r="K28" s="30">
        <f t="shared" si="2"/>
        <v>-10</v>
      </c>
      <c r="L28" s="30">
        <f t="shared" si="2"/>
        <v>-10</v>
      </c>
    </row>
    <row r="32" spans="2:13" x14ac:dyDescent="0.25">
      <c r="B32" s="13" t="s">
        <v>31</v>
      </c>
      <c r="C32">
        <v>16</v>
      </c>
      <c r="D32">
        <v>-11</v>
      </c>
      <c r="E32">
        <v>20</v>
      </c>
      <c r="F32">
        <v>-15</v>
      </c>
      <c r="G32">
        <v>-24</v>
      </c>
      <c r="H32">
        <v>25</v>
      </c>
      <c r="I32">
        <v>12</v>
      </c>
      <c r="J32">
        <v>-18</v>
      </c>
      <c r="K32">
        <v>22</v>
      </c>
      <c r="L32">
        <v>27</v>
      </c>
    </row>
    <row r="33" spans="2:12" x14ac:dyDescent="0.25">
      <c r="B33" s="31"/>
      <c r="C33" s="30">
        <v>15</v>
      </c>
      <c r="D33" s="30">
        <f>C33</f>
        <v>15</v>
      </c>
      <c r="E33" s="30">
        <f t="shared" ref="E33:L34" si="3">D33</f>
        <v>15</v>
      </c>
      <c r="F33" s="30">
        <f t="shared" si="3"/>
        <v>15</v>
      </c>
      <c r="G33" s="30">
        <f t="shared" si="3"/>
        <v>15</v>
      </c>
      <c r="H33" s="30">
        <f t="shared" si="3"/>
        <v>15</v>
      </c>
      <c r="I33" s="30">
        <f t="shared" si="3"/>
        <v>15</v>
      </c>
      <c r="J33" s="30">
        <f t="shared" si="3"/>
        <v>15</v>
      </c>
      <c r="K33" s="30">
        <f t="shared" si="3"/>
        <v>15</v>
      </c>
      <c r="L33" s="30">
        <f t="shared" si="3"/>
        <v>15</v>
      </c>
    </row>
    <row r="34" spans="2:12" x14ac:dyDescent="0.25">
      <c r="B34" s="31"/>
      <c r="C34" s="30">
        <v>-10</v>
      </c>
      <c r="D34" s="30">
        <f>C34</f>
        <v>-10</v>
      </c>
      <c r="E34" s="30">
        <f t="shared" si="3"/>
        <v>-10</v>
      </c>
      <c r="F34" s="30">
        <f t="shared" si="3"/>
        <v>-10</v>
      </c>
      <c r="G34" s="30">
        <f t="shared" si="3"/>
        <v>-10</v>
      </c>
      <c r="H34" s="30">
        <f t="shared" si="3"/>
        <v>-10</v>
      </c>
      <c r="I34" s="30">
        <f t="shared" si="3"/>
        <v>-10</v>
      </c>
      <c r="J34" s="30">
        <f t="shared" si="3"/>
        <v>-10</v>
      </c>
      <c r="K34" s="30">
        <f t="shared" si="3"/>
        <v>-10</v>
      </c>
      <c r="L34" s="30">
        <f t="shared" si="3"/>
        <v>-10</v>
      </c>
    </row>
    <row r="39" spans="2:12" x14ac:dyDescent="0.25">
      <c r="B39" s="13"/>
    </row>
    <row r="74" spans="1:4" x14ac:dyDescent="0.25">
      <c r="B74" s="13" t="s">
        <v>62</v>
      </c>
      <c r="C74" s="13" t="s">
        <v>63</v>
      </c>
      <c r="D74" s="13" t="s">
        <v>64</v>
      </c>
    </row>
    <row r="75" spans="1:4" x14ac:dyDescent="0.25">
      <c r="A75" s="13" t="s">
        <v>29</v>
      </c>
      <c r="B75" s="32">
        <v>0.7</v>
      </c>
      <c r="C75" s="32">
        <v>0.3</v>
      </c>
      <c r="D75" s="32">
        <v>0</v>
      </c>
    </row>
    <row r="76" spans="1:4" x14ac:dyDescent="0.25">
      <c r="A76" s="13" t="s">
        <v>30</v>
      </c>
      <c r="B76" s="32">
        <v>0.5</v>
      </c>
      <c r="C76" s="32">
        <v>0.2</v>
      </c>
      <c r="D76" s="32">
        <v>0.3</v>
      </c>
    </row>
    <row r="77" spans="1:4" x14ac:dyDescent="0.25">
      <c r="A77" s="13" t="s">
        <v>31</v>
      </c>
      <c r="B77" s="32">
        <v>0.3</v>
      </c>
      <c r="C77" s="32">
        <v>0.2</v>
      </c>
      <c r="D77" s="32">
        <v>0.5</v>
      </c>
    </row>
    <row r="78" spans="1:4" x14ac:dyDescent="0.25">
      <c r="A78" s="13" t="s">
        <v>32</v>
      </c>
      <c r="B78" s="32">
        <v>0</v>
      </c>
      <c r="C78" s="32">
        <v>0.3</v>
      </c>
      <c r="D78" s="32">
        <v>0.7</v>
      </c>
    </row>
  </sheetData>
  <pageMargins left="0.7" right="0.7" top="0.75" bottom="0.75" header="0.3" footer="0.3"/>
  <pageSetup paperSize="9" orientation="portrait" horizontalDpi="300" verticalDpi="0" copies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58"/>
  <sheetViews>
    <sheetView showGridLines="0" tabSelected="1" topLeftCell="A31" zoomScale="80" zoomScaleNormal="80" workbookViewId="0">
      <selection activeCell="E42" sqref="E42"/>
    </sheetView>
  </sheetViews>
  <sheetFormatPr defaultRowHeight="15" x14ac:dyDescent="0.25"/>
  <cols>
    <col min="2" max="2" width="53.85546875" customWidth="1"/>
    <col min="3" max="7" width="15.85546875" customWidth="1"/>
  </cols>
  <sheetData>
    <row r="1" spans="2:7" ht="15.75" thickBot="1" x14ac:dyDescent="0.3"/>
    <row r="2" spans="2:7" ht="42.95" customHeight="1" x14ac:dyDescent="0.25">
      <c r="B2" s="117" t="s">
        <v>38</v>
      </c>
      <c r="C2" s="122" t="s">
        <v>169</v>
      </c>
      <c r="D2" s="123"/>
      <c r="E2" s="123"/>
      <c r="F2" s="123"/>
      <c r="G2" s="123"/>
    </row>
    <row r="3" spans="2:7" ht="30.75" thickBot="1" x14ac:dyDescent="0.3">
      <c r="B3" s="118"/>
      <c r="C3" s="18" t="s">
        <v>165</v>
      </c>
      <c r="D3" s="18" t="s">
        <v>166</v>
      </c>
      <c r="E3" s="18" t="s">
        <v>167</v>
      </c>
      <c r="F3" s="18" t="s">
        <v>40</v>
      </c>
      <c r="G3" s="18" t="s">
        <v>41</v>
      </c>
    </row>
    <row r="4" spans="2:7" ht="30" x14ac:dyDescent="0.25">
      <c r="B4" s="17" t="s">
        <v>198</v>
      </c>
    </row>
    <row r="5" spans="2:7" x14ac:dyDescent="0.25">
      <c r="B5" s="15" t="s">
        <v>74</v>
      </c>
      <c r="C5" s="14"/>
      <c r="D5" s="14"/>
      <c r="E5" s="14"/>
      <c r="F5" s="14"/>
      <c r="G5" s="14"/>
    </row>
    <row r="6" spans="2:7" ht="19.5" x14ac:dyDescent="0.25">
      <c r="B6" s="16" t="s">
        <v>75</v>
      </c>
      <c r="C6" s="62"/>
      <c r="D6" s="14"/>
      <c r="E6" s="14"/>
      <c r="F6" s="14"/>
      <c r="G6" s="14"/>
    </row>
    <row r="7" spans="2:7" ht="19.5" x14ac:dyDescent="0.25">
      <c r="B7" s="16" t="s">
        <v>76</v>
      </c>
      <c r="C7" s="25" t="s">
        <v>37</v>
      </c>
      <c r="D7" s="25" t="s">
        <v>37</v>
      </c>
      <c r="E7" s="14"/>
      <c r="F7" s="14"/>
      <c r="G7" s="14"/>
    </row>
    <row r="8" spans="2:7" ht="45" x14ac:dyDescent="0.25">
      <c r="B8" s="17" t="s">
        <v>195</v>
      </c>
    </row>
    <row r="9" spans="2:7" x14ac:dyDescent="0.25">
      <c r="B9" s="15" t="s">
        <v>168</v>
      </c>
      <c r="C9" s="14"/>
      <c r="D9" s="14"/>
      <c r="E9" s="14"/>
      <c r="F9" s="14"/>
      <c r="G9" s="14"/>
    </row>
    <row r="10" spans="2:7" ht="30" x14ac:dyDescent="0.25">
      <c r="B10" s="15" t="s">
        <v>161</v>
      </c>
      <c r="C10" s="62"/>
      <c r="D10" s="14"/>
      <c r="E10" s="14"/>
      <c r="F10" s="14"/>
      <c r="G10" s="14"/>
    </row>
    <row r="11" spans="2:7" ht="30" x14ac:dyDescent="0.25">
      <c r="B11" s="15" t="s">
        <v>162</v>
      </c>
      <c r="C11" s="25" t="s">
        <v>37</v>
      </c>
      <c r="D11" s="62"/>
      <c r="E11" s="14"/>
      <c r="F11" s="14"/>
      <c r="G11" s="14"/>
    </row>
    <row r="12" spans="2:7" ht="30" x14ac:dyDescent="0.25">
      <c r="B12" s="15" t="s">
        <v>163</v>
      </c>
      <c r="C12" s="25" t="s">
        <v>37</v>
      </c>
      <c r="D12" s="25" t="s">
        <v>37</v>
      </c>
      <c r="E12" s="62"/>
      <c r="F12" s="14"/>
      <c r="G12" s="14"/>
    </row>
    <row r="13" spans="2:7" x14ac:dyDescent="0.25">
      <c r="B13" s="17" t="s">
        <v>200</v>
      </c>
    </row>
    <row r="14" spans="2:7" x14ac:dyDescent="0.25">
      <c r="B14" s="15" t="s">
        <v>20</v>
      </c>
      <c r="C14" s="14"/>
      <c r="D14" s="14"/>
      <c r="E14" s="14"/>
      <c r="F14" s="14"/>
      <c r="G14" s="14"/>
    </row>
    <row r="15" spans="2:7" x14ac:dyDescent="0.25">
      <c r="B15" s="15" t="s">
        <v>43</v>
      </c>
      <c r="C15" s="14"/>
      <c r="D15" s="14"/>
      <c r="E15" s="14"/>
      <c r="F15" s="14"/>
      <c r="G15" s="14"/>
    </row>
    <row r="16" spans="2:7" ht="19.5" x14ac:dyDescent="0.25">
      <c r="B16" s="15" t="s">
        <v>44</v>
      </c>
      <c r="C16" s="14"/>
      <c r="D16" s="14"/>
      <c r="E16" s="14"/>
      <c r="F16" s="25" t="s">
        <v>37</v>
      </c>
      <c r="G16" s="25" t="s">
        <v>37</v>
      </c>
    </row>
    <row r="17" spans="2:7" ht="30" x14ac:dyDescent="0.25">
      <c r="B17" s="105" t="s">
        <v>202</v>
      </c>
      <c r="C17" s="130"/>
      <c r="D17" s="131"/>
      <c r="E17" s="131"/>
      <c r="F17" s="131"/>
      <c r="G17" s="132"/>
    </row>
    <row r="18" spans="2:7" ht="25.5" x14ac:dyDescent="0.25">
      <c r="B18" s="106" t="s">
        <v>152</v>
      </c>
      <c r="C18" s="14"/>
      <c r="D18" s="14"/>
      <c r="E18" s="14"/>
      <c r="F18" s="14"/>
      <c r="G18" s="14"/>
    </row>
    <row r="19" spans="2:7" ht="25.5" x14ac:dyDescent="0.25">
      <c r="B19" s="106" t="s">
        <v>153</v>
      </c>
      <c r="C19" s="14"/>
      <c r="D19" s="14"/>
      <c r="E19" s="14"/>
      <c r="F19" s="14"/>
      <c r="G19" s="14"/>
    </row>
    <row r="20" spans="2:7" ht="25.5" x14ac:dyDescent="0.25">
      <c r="B20" s="106" t="s">
        <v>151</v>
      </c>
      <c r="C20" s="25" t="s">
        <v>37</v>
      </c>
      <c r="D20" s="14"/>
      <c r="E20" s="14"/>
      <c r="F20" s="14"/>
      <c r="G20" s="14"/>
    </row>
    <row r="21" spans="2:7" ht="25.5" x14ac:dyDescent="0.25">
      <c r="B21" s="106" t="s">
        <v>154</v>
      </c>
      <c r="C21" s="25" t="s">
        <v>37</v>
      </c>
      <c r="D21" s="25" t="s">
        <v>37</v>
      </c>
      <c r="E21" s="14"/>
      <c r="F21" s="14"/>
      <c r="G21" s="14"/>
    </row>
    <row r="22" spans="2:7" x14ac:dyDescent="0.25">
      <c r="B22" s="46"/>
    </row>
    <row r="23" spans="2:7" x14ac:dyDescent="0.25">
      <c r="B23" s="46"/>
    </row>
    <row r="24" spans="2:7" x14ac:dyDescent="0.25">
      <c r="B24" s="46"/>
    </row>
    <row r="25" spans="2:7" x14ac:dyDescent="0.25">
      <c r="B25" s="46"/>
    </row>
    <row r="26" spans="2:7" x14ac:dyDescent="0.25">
      <c r="B26" s="46"/>
    </row>
    <row r="27" spans="2:7" ht="15.75" thickBot="1" x14ac:dyDescent="0.3">
      <c r="B27" s="46"/>
    </row>
    <row r="28" spans="2:7" ht="39.950000000000003" customHeight="1" x14ac:dyDescent="0.25">
      <c r="B28" s="117" t="s">
        <v>39</v>
      </c>
      <c r="C28" s="127" t="s">
        <v>205</v>
      </c>
      <c r="D28" s="128"/>
      <c r="E28" s="128"/>
      <c r="F28" s="128"/>
      <c r="G28" s="128"/>
    </row>
    <row r="29" spans="2:7" ht="26.25" thickBot="1" x14ac:dyDescent="0.3">
      <c r="B29" s="118"/>
      <c r="C29" s="19" t="s">
        <v>70</v>
      </c>
      <c r="D29" s="19" t="s">
        <v>71</v>
      </c>
      <c r="E29" s="19" t="s">
        <v>204</v>
      </c>
      <c r="F29" s="19" t="s">
        <v>72</v>
      </c>
      <c r="G29" s="19" t="s">
        <v>73</v>
      </c>
    </row>
    <row r="30" spans="2:7" ht="25.5" x14ac:dyDescent="0.25">
      <c r="B30" s="23"/>
      <c r="C30" s="19" t="s">
        <v>66</v>
      </c>
      <c r="D30" s="19" t="s">
        <v>67</v>
      </c>
      <c r="E30" s="19" t="s">
        <v>68</v>
      </c>
      <c r="F30" s="19" t="s">
        <v>69</v>
      </c>
      <c r="G30" s="19"/>
    </row>
    <row r="31" spans="2:7" ht="18.75" x14ac:dyDescent="0.25">
      <c r="B31" s="17" t="s">
        <v>206</v>
      </c>
      <c r="C31" s="129"/>
      <c r="D31" s="129"/>
      <c r="E31" s="129"/>
      <c r="F31" s="129"/>
      <c r="G31" s="129"/>
    </row>
    <row r="32" spans="2:7" ht="15.75" x14ac:dyDescent="0.25">
      <c r="B32" s="15" t="s">
        <v>24</v>
      </c>
      <c r="C32" s="20"/>
      <c r="D32" s="20"/>
      <c r="E32" s="21"/>
      <c r="F32" s="14"/>
      <c r="G32" s="14"/>
    </row>
    <row r="33" spans="2:20" ht="15.75" x14ac:dyDescent="0.25">
      <c r="B33" s="15" t="s">
        <v>137</v>
      </c>
      <c r="C33" s="21"/>
      <c r="D33" s="20"/>
      <c r="E33" s="20"/>
      <c r="F33" s="14"/>
      <c r="G33" s="14"/>
    </row>
    <row r="34" spans="2:20" ht="60" x14ac:dyDescent="0.25">
      <c r="B34" s="15" t="s">
        <v>138</v>
      </c>
      <c r="C34" s="36" t="s">
        <v>42</v>
      </c>
      <c r="D34" s="21"/>
      <c r="E34" s="22"/>
      <c r="F34" s="14"/>
      <c r="G34" s="14"/>
      <c r="L34" s="104"/>
    </row>
    <row r="35" spans="2:20" x14ac:dyDescent="0.25">
      <c r="B35" s="14" t="s">
        <v>85</v>
      </c>
      <c r="C35" s="124" t="s">
        <v>139</v>
      </c>
      <c r="D35" s="125"/>
      <c r="E35" s="125"/>
      <c r="F35" s="125"/>
      <c r="G35" s="126"/>
      <c r="L35" s="104"/>
      <c r="O35" s="104"/>
    </row>
    <row r="36" spans="2:20" x14ac:dyDescent="0.25">
      <c r="L36" s="104"/>
      <c r="O36" s="104"/>
    </row>
    <row r="37" spans="2:20" x14ac:dyDescent="0.25">
      <c r="L37" s="104"/>
      <c r="O37" s="104"/>
    </row>
    <row r="38" spans="2:20" ht="15.75" thickBot="1" x14ac:dyDescent="0.3">
      <c r="L38" s="104"/>
      <c r="O38" s="104"/>
    </row>
    <row r="39" spans="2:20" ht="33" customHeight="1" x14ac:dyDescent="0.25">
      <c r="B39" s="117" t="s">
        <v>207</v>
      </c>
      <c r="C39" s="122" t="s">
        <v>208</v>
      </c>
      <c r="D39" s="123"/>
      <c r="E39" s="123"/>
      <c r="F39" s="123"/>
      <c r="G39" s="123"/>
    </row>
    <row r="40" spans="2:20" ht="64.5" thickBot="1" x14ac:dyDescent="0.3">
      <c r="B40" s="118"/>
      <c r="C40" s="106" t="s">
        <v>150</v>
      </c>
      <c r="D40" s="106" t="s">
        <v>161</v>
      </c>
      <c r="E40" s="106" t="s">
        <v>162</v>
      </c>
      <c r="F40" s="106" t="s">
        <v>163</v>
      </c>
      <c r="G40" s="18"/>
      <c r="O40" s="109"/>
      <c r="P40" s="109"/>
      <c r="Q40" s="109"/>
      <c r="R40" s="109"/>
      <c r="S40" s="109"/>
      <c r="T40" s="109"/>
    </row>
    <row r="41" spans="2:20" ht="27.75" x14ac:dyDescent="0.25">
      <c r="B41" s="17" t="s">
        <v>209</v>
      </c>
      <c r="C41" s="120"/>
      <c r="D41" s="121"/>
      <c r="E41" s="121"/>
      <c r="F41" s="121"/>
      <c r="G41" s="121"/>
    </row>
    <row r="42" spans="2:20" ht="25.5" x14ac:dyDescent="0.25">
      <c r="B42" s="106" t="s">
        <v>152</v>
      </c>
      <c r="C42" s="14"/>
      <c r="D42" s="14"/>
      <c r="E42" s="14"/>
      <c r="F42" s="14"/>
      <c r="G42" s="14"/>
    </row>
    <row r="43" spans="2:20" ht="25.5" x14ac:dyDescent="0.25">
      <c r="B43" s="106" t="s">
        <v>153</v>
      </c>
      <c r="C43" s="14"/>
      <c r="D43" s="14"/>
      <c r="E43" s="14"/>
      <c r="F43" s="14"/>
      <c r="G43" s="14"/>
    </row>
    <row r="44" spans="2:20" ht="25.5" x14ac:dyDescent="0.25">
      <c r="B44" s="106" t="s">
        <v>151</v>
      </c>
      <c r="C44" s="25" t="s">
        <v>37</v>
      </c>
      <c r="D44" s="14"/>
      <c r="E44" s="14"/>
      <c r="F44" s="14"/>
      <c r="G44" s="14"/>
    </row>
    <row r="45" spans="2:20" ht="25.5" x14ac:dyDescent="0.25">
      <c r="B45" s="106" t="s">
        <v>154</v>
      </c>
      <c r="C45" s="25" t="s">
        <v>37</v>
      </c>
      <c r="D45" s="25" t="s">
        <v>37</v>
      </c>
      <c r="E45" s="14"/>
      <c r="F45" s="14"/>
      <c r="G45" s="14"/>
    </row>
    <row r="48" spans="2:20" ht="15.75" thickBot="1" x14ac:dyDescent="0.3"/>
    <row r="49" spans="2:12" ht="15" customHeight="1" x14ac:dyDescent="0.25">
      <c r="B49" s="117" t="s">
        <v>211</v>
      </c>
      <c r="C49" s="119" t="s">
        <v>212</v>
      </c>
      <c r="D49" s="119"/>
      <c r="E49" s="119"/>
      <c r="F49" s="119"/>
      <c r="G49" s="119"/>
      <c r="H49" s="107"/>
    </row>
    <row r="50" spans="2:12" ht="51.75" thickBot="1" x14ac:dyDescent="0.3">
      <c r="B50" s="118"/>
      <c r="C50" s="106" t="s">
        <v>109</v>
      </c>
      <c r="D50" s="106" t="s">
        <v>110</v>
      </c>
      <c r="E50" s="106" t="s">
        <v>111</v>
      </c>
      <c r="F50" s="106"/>
      <c r="G50" s="18"/>
      <c r="H50" s="108"/>
    </row>
    <row r="51" spans="2:12" ht="27.75" x14ac:dyDescent="0.25">
      <c r="B51" s="17" t="s">
        <v>209</v>
      </c>
      <c r="C51" s="120"/>
      <c r="D51" s="121"/>
      <c r="E51" s="121"/>
      <c r="F51" s="121"/>
      <c r="G51" s="121"/>
      <c r="L51" s="46"/>
    </row>
    <row r="52" spans="2:12" ht="25.5" x14ac:dyDescent="0.25">
      <c r="B52" s="106" t="s">
        <v>152</v>
      </c>
      <c r="C52" s="14"/>
      <c r="D52" s="14"/>
      <c r="E52" s="14"/>
      <c r="F52" s="14"/>
      <c r="G52" s="14"/>
      <c r="L52" s="46"/>
    </row>
    <row r="53" spans="2:12" ht="25.5" x14ac:dyDescent="0.25">
      <c r="B53" s="106" t="s">
        <v>153</v>
      </c>
      <c r="C53" s="14"/>
      <c r="D53" s="14"/>
      <c r="E53" s="14"/>
      <c r="F53" s="14"/>
      <c r="G53" s="14"/>
      <c r="L53" s="46"/>
    </row>
    <row r="54" spans="2:12" ht="25.5" x14ac:dyDescent="0.25">
      <c r="B54" s="106" t="s">
        <v>151</v>
      </c>
      <c r="C54" s="62"/>
      <c r="D54" s="14"/>
      <c r="E54" s="14"/>
      <c r="F54" s="14"/>
      <c r="G54" s="14"/>
    </row>
    <row r="55" spans="2:12" ht="25.5" x14ac:dyDescent="0.25">
      <c r="B55" s="106" t="s">
        <v>154</v>
      </c>
      <c r="C55" s="25" t="s">
        <v>37</v>
      </c>
      <c r="D55" s="62"/>
      <c r="E55" s="14"/>
      <c r="F55" s="14"/>
      <c r="G55" s="14"/>
    </row>
    <row r="57" spans="2:12" x14ac:dyDescent="0.25">
      <c r="K57" s="104"/>
    </row>
    <row r="58" spans="2:12" x14ac:dyDescent="0.25">
      <c r="K58" s="104"/>
    </row>
  </sheetData>
  <mergeCells count="14">
    <mergeCell ref="O40:T40"/>
    <mergeCell ref="C41:G41"/>
    <mergeCell ref="C35:G35"/>
    <mergeCell ref="B2:B3"/>
    <mergeCell ref="C2:G2"/>
    <mergeCell ref="B28:B29"/>
    <mergeCell ref="C28:G28"/>
    <mergeCell ref="C31:G31"/>
    <mergeCell ref="C17:G17"/>
    <mergeCell ref="B49:B50"/>
    <mergeCell ref="C49:G49"/>
    <mergeCell ref="C51:G51"/>
    <mergeCell ref="B39:B40"/>
    <mergeCell ref="C39:G39"/>
  </mergeCells>
  <pageMargins left="0.7" right="0.7" top="0.75" bottom="0.75" header="0.3" footer="0.3"/>
  <pageSetup paperSize="9" orientation="portrait" horizontalDpi="300" verticalDpi="0" copies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A5" sqref="A5:XFD5"/>
    </sheetView>
  </sheetViews>
  <sheetFormatPr defaultRowHeight="15" x14ac:dyDescent="0.25"/>
  <cols>
    <col min="1" max="1" width="10.28515625" customWidth="1"/>
  </cols>
  <sheetData>
    <row r="1" spans="1:2" x14ac:dyDescent="0.25">
      <c r="A1" t="s">
        <v>196</v>
      </c>
      <c r="B1" t="s">
        <v>197</v>
      </c>
    </row>
    <row r="2" spans="1:2" x14ac:dyDescent="0.25">
      <c r="A2" t="s">
        <v>196</v>
      </c>
      <c r="B2" t="s">
        <v>199</v>
      </c>
    </row>
    <row r="3" spans="1:2" x14ac:dyDescent="0.25">
      <c r="A3" t="s">
        <v>196</v>
      </c>
      <c r="B3" t="s">
        <v>201</v>
      </c>
    </row>
    <row r="4" spans="1:2" x14ac:dyDescent="0.25">
      <c r="A4" t="s">
        <v>196</v>
      </c>
      <c r="B4" t="s">
        <v>203</v>
      </c>
    </row>
    <row r="6" spans="1:2" x14ac:dyDescent="0.25">
      <c r="A6" t="s">
        <v>197</v>
      </c>
      <c r="B6" t="s">
        <v>203</v>
      </c>
    </row>
    <row r="8" spans="1:2" x14ac:dyDescent="0.25">
      <c r="A8" t="s">
        <v>210</v>
      </c>
      <c r="B8" t="s">
        <v>203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4"/>
  <sheetViews>
    <sheetView workbookViewId="0"/>
  </sheetViews>
  <sheetFormatPr defaultRowHeight="15" x14ac:dyDescent="0.25"/>
  <cols>
    <col min="5" max="6" width="19.85546875" customWidth="1"/>
    <col min="7" max="7" width="17.85546875" bestFit="1" customWidth="1"/>
    <col min="8" max="8" width="16.85546875" bestFit="1" customWidth="1"/>
  </cols>
  <sheetData>
    <row r="1" spans="1:16" x14ac:dyDescent="0.25">
      <c r="A1">
        <v>0.3</v>
      </c>
      <c r="B1">
        <v>0.25</v>
      </c>
      <c r="C1">
        <v>0.2</v>
      </c>
      <c r="D1">
        <v>0.25</v>
      </c>
      <c r="E1" t="str">
        <f t="shared" ref="E1:E32" si="0">IFERROR(INDEX($A$1:$A$4,INT((ROW(1:1)-1)/((COUNTA(B:B)*(COUNTA(C:C)))))+1)&amp;" - "&amp;INDEX(B:B,MOD(INT((ROW(1:1)-1)/COUNTA(C:C)),COUNTA(B:B))+1)&amp;" - "&amp;INDEX(C:C,MOD((ROW(1:1)-1),COUNTA(C:C))+1),"")</f>
        <v>0.3 - 0.25 - 0.2</v>
      </c>
      <c r="F1" t="str">
        <f>E1&amp;" - "&amp;$D$1</f>
        <v>0.3 - 0.25 - 0.2 - 0.25</v>
      </c>
      <c r="G1" t="str">
        <f>E1&amp;" - "&amp;$D$2</f>
        <v>0.3 - 0.25 - 0.2 - 0.75</v>
      </c>
      <c r="H1" t="str">
        <f>E1&amp;" - "&amp;$D$3</f>
        <v>0.3 - 0.25 - 0.2 - 1.5</v>
      </c>
    </row>
    <row r="2" spans="1:16" x14ac:dyDescent="0.25">
      <c r="A2">
        <v>0.89999999999999991</v>
      </c>
      <c r="B2">
        <v>0.75</v>
      </c>
      <c r="C2">
        <v>0.60000000000000009</v>
      </c>
      <c r="D2">
        <v>0.75</v>
      </c>
      <c r="E2" t="str">
        <f t="shared" si="0"/>
        <v>0.3 - 0.25 - 0.6</v>
      </c>
      <c r="F2" t="str">
        <f t="shared" ref="F2:F64" si="1">E2&amp;" - "&amp;$D$1</f>
        <v>0.3 - 0.25 - 0.6 - 0.25</v>
      </c>
      <c r="G2" t="str">
        <f t="shared" ref="G2:G64" si="2">E2&amp;" - "&amp;$D$2</f>
        <v>0.3 - 0.25 - 0.6 - 0.75</v>
      </c>
      <c r="H2" t="str">
        <f t="shared" ref="H2:H64" si="3">E2&amp;" - "&amp;$D$3</f>
        <v>0.3 - 0.25 - 0.6 - 1.5</v>
      </c>
    </row>
    <row r="3" spans="1:16" x14ac:dyDescent="0.25">
      <c r="A3">
        <v>1.2</v>
      </c>
      <c r="B3">
        <v>1</v>
      </c>
      <c r="C3">
        <v>0.8</v>
      </c>
      <c r="D3">
        <v>1.5</v>
      </c>
      <c r="E3" t="str">
        <f t="shared" si="0"/>
        <v>0.3 - 0.25 - 0.8</v>
      </c>
      <c r="F3" t="str">
        <f t="shared" si="1"/>
        <v>0.3 - 0.25 - 0.8 - 0.25</v>
      </c>
      <c r="G3" t="str">
        <f t="shared" si="2"/>
        <v>0.3 - 0.25 - 0.8 - 0.75</v>
      </c>
      <c r="H3" t="str">
        <f t="shared" si="3"/>
        <v>0.3 - 0.25 - 0.8 - 1.5</v>
      </c>
    </row>
    <row r="4" spans="1:16" x14ac:dyDescent="0.25">
      <c r="A4">
        <v>1.7999999999999998</v>
      </c>
      <c r="B4">
        <v>1.5</v>
      </c>
      <c r="C4">
        <v>1.2000000000000002</v>
      </c>
      <c r="E4" t="str">
        <f t="shared" si="0"/>
        <v>0.3 - 0.25 - 1.2</v>
      </c>
      <c r="F4" t="str">
        <f t="shared" si="1"/>
        <v>0.3 - 0.25 - 1.2 - 0.25</v>
      </c>
      <c r="G4" t="str">
        <f t="shared" si="2"/>
        <v>0.3 - 0.25 - 1.2 - 0.75</v>
      </c>
      <c r="H4" t="str">
        <f t="shared" si="3"/>
        <v>0.3 - 0.25 - 1.2 - 1.5</v>
      </c>
      <c r="M4" s="13" t="s">
        <v>148</v>
      </c>
    </row>
    <row r="5" spans="1:16" x14ac:dyDescent="0.25">
      <c r="E5" t="str">
        <f t="shared" si="0"/>
        <v>0.3 - 0.75 - 0.2</v>
      </c>
      <c r="F5" t="str">
        <f t="shared" si="1"/>
        <v>0.3 - 0.75 - 0.2 - 0.25</v>
      </c>
      <c r="G5" t="str">
        <f t="shared" si="2"/>
        <v>0.3 - 0.75 - 0.2 - 0.75</v>
      </c>
      <c r="H5" t="str">
        <f t="shared" si="3"/>
        <v>0.3 - 0.75 - 0.2 - 1.5</v>
      </c>
      <c r="K5" s="13" t="s">
        <v>112</v>
      </c>
      <c r="L5" s="13" t="s">
        <v>147</v>
      </c>
      <c r="M5" s="13" t="s">
        <v>143</v>
      </c>
      <c r="N5" s="13" t="s">
        <v>144</v>
      </c>
      <c r="O5" s="13" t="s">
        <v>145</v>
      </c>
      <c r="P5" s="13" t="s">
        <v>146</v>
      </c>
    </row>
    <row r="6" spans="1:16" x14ac:dyDescent="0.25">
      <c r="E6" t="str">
        <f t="shared" si="0"/>
        <v>0.3 - 0.75 - 0.6</v>
      </c>
      <c r="F6" t="str">
        <f t="shared" si="1"/>
        <v>0.3 - 0.75 - 0.6 - 0.25</v>
      </c>
      <c r="G6" t="str">
        <f t="shared" si="2"/>
        <v>0.3 - 0.75 - 0.6 - 0.75</v>
      </c>
      <c r="H6" t="str">
        <f t="shared" si="3"/>
        <v>0.3 - 0.75 - 0.6 - 1.5</v>
      </c>
      <c r="K6" t="s">
        <v>132</v>
      </c>
      <c r="L6" s="13" t="s">
        <v>46</v>
      </c>
      <c r="M6" t="s">
        <v>10</v>
      </c>
    </row>
    <row r="7" spans="1:16" x14ac:dyDescent="0.25">
      <c r="E7" t="str">
        <f t="shared" si="0"/>
        <v>0.3 - 0.75 - 0.8</v>
      </c>
      <c r="F7" t="str">
        <f t="shared" si="1"/>
        <v>0.3 - 0.75 - 0.8 - 0.25</v>
      </c>
      <c r="G7" t="str">
        <f t="shared" si="2"/>
        <v>0.3 - 0.75 - 0.8 - 0.75</v>
      </c>
      <c r="H7" t="str">
        <f t="shared" si="3"/>
        <v>0.3 - 0.75 - 0.8 - 1.5</v>
      </c>
      <c r="K7" t="s">
        <v>33</v>
      </c>
      <c r="L7" s="13" t="s">
        <v>47</v>
      </c>
    </row>
    <row r="8" spans="1:16" x14ac:dyDescent="0.25">
      <c r="E8" t="str">
        <f t="shared" si="0"/>
        <v>0.3 - 0.75 - 1.2</v>
      </c>
      <c r="F8" t="str">
        <f t="shared" si="1"/>
        <v>0.3 - 0.75 - 1.2 - 0.25</v>
      </c>
      <c r="G8" t="str">
        <f t="shared" si="2"/>
        <v>0.3 - 0.75 - 1.2 - 0.75</v>
      </c>
      <c r="H8" t="str">
        <f t="shared" si="3"/>
        <v>0.3 - 0.75 - 1.2 - 1.5</v>
      </c>
      <c r="K8" t="s">
        <v>33</v>
      </c>
      <c r="L8" s="13" t="s">
        <v>48</v>
      </c>
    </row>
    <row r="9" spans="1:16" x14ac:dyDescent="0.25">
      <c r="E9" t="str">
        <f t="shared" si="0"/>
        <v>0.3 - 1 - 0.2</v>
      </c>
      <c r="F9" t="str">
        <f t="shared" si="1"/>
        <v>0.3 - 1 - 0.2 - 0.25</v>
      </c>
      <c r="G9" t="str">
        <f t="shared" si="2"/>
        <v>0.3 - 1 - 0.2 - 0.75</v>
      </c>
      <c r="H9" t="str">
        <f t="shared" si="3"/>
        <v>0.3 - 1 - 0.2 - 1.5</v>
      </c>
      <c r="K9" t="s">
        <v>33</v>
      </c>
      <c r="L9" s="13" t="s">
        <v>49</v>
      </c>
    </row>
    <row r="10" spans="1:16" x14ac:dyDescent="0.25">
      <c r="E10" t="str">
        <f t="shared" si="0"/>
        <v>0.3 - 1 - 0.6</v>
      </c>
      <c r="F10" t="str">
        <f t="shared" si="1"/>
        <v>0.3 - 1 - 0.6 - 0.25</v>
      </c>
      <c r="G10" t="str">
        <f t="shared" si="2"/>
        <v>0.3 - 1 - 0.6 - 0.75</v>
      </c>
      <c r="H10" t="str">
        <f t="shared" si="3"/>
        <v>0.3 - 1 - 0.6 - 1.5</v>
      </c>
      <c r="K10" t="s">
        <v>33</v>
      </c>
      <c r="L10" s="13" t="s">
        <v>141</v>
      </c>
      <c r="M10" t="s">
        <v>10</v>
      </c>
    </row>
    <row r="11" spans="1:16" x14ac:dyDescent="0.25">
      <c r="E11" t="str">
        <f t="shared" si="0"/>
        <v>0.3 - 1 - 0.8</v>
      </c>
      <c r="F11" t="str">
        <f t="shared" si="1"/>
        <v>0.3 - 1 - 0.8 - 0.25</v>
      </c>
      <c r="G11" t="str">
        <f t="shared" si="2"/>
        <v>0.3 - 1 - 0.8 - 0.75</v>
      </c>
      <c r="H11" t="str">
        <f t="shared" si="3"/>
        <v>0.3 - 1 - 0.8 - 1.5</v>
      </c>
      <c r="K11" t="s">
        <v>33</v>
      </c>
      <c r="L11" s="13" t="s">
        <v>142</v>
      </c>
      <c r="M11" t="s">
        <v>10</v>
      </c>
    </row>
    <row r="12" spans="1:16" x14ac:dyDescent="0.25">
      <c r="E12" t="str">
        <f t="shared" si="0"/>
        <v>0.3 - 1 - 1.2</v>
      </c>
      <c r="F12" t="str">
        <f t="shared" si="1"/>
        <v>0.3 - 1 - 1.2 - 0.25</v>
      </c>
      <c r="G12" t="str">
        <f t="shared" si="2"/>
        <v>0.3 - 1 - 1.2 - 0.75</v>
      </c>
      <c r="H12" t="str">
        <f t="shared" si="3"/>
        <v>0.3 - 1 - 1.2 - 1.5</v>
      </c>
      <c r="K12" t="s">
        <v>34</v>
      </c>
      <c r="L12" s="13" t="s">
        <v>117</v>
      </c>
      <c r="M12">
        <v>0.3</v>
      </c>
      <c r="N12">
        <v>0.89999999999999991</v>
      </c>
      <c r="O12">
        <v>1.2</v>
      </c>
      <c r="P12">
        <v>1.7999999999999998</v>
      </c>
    </row>
    <row r="13" spans="1:16" x14ac:dyDescent="0.25">
      <c r="E13" t="str">
        <f t="shared" si="0"/>
        <v>0.3 - 1.5 - 0.2</v>
      </c>
      <c r="F13" t="str">
        <f t="shared" si="1"/>
        <v>0.3 - 1.5 - 0.2 - 0.25</v>
      </c>
      <c r="G13" t="str">
        <f t="shared" si="2"/>
        <v>0.3 - 1.5 - 0.2 - 0.75</v>
      </c>
      <c r="H13" t="str">
        <f t="shared" si="3"/>
        <v>0.3 - 1.5 - 0.2 - 1.5</v>
      </c>
      <c r="K13" t="s">
        <v>33</v>
      </c>
      <c r="L13" s="13" t="s">
        <v>118</v>
      </c>
    </row>
    <row r="14" spans="1:16" x14ac:dyDescent="0.25">
      <c r="E14" t="str">
        <f t="shared" si="0"/>
        <v>0.3 - 1.5 - 0.6</v>
      </c>
      <c r="F14" t="str">
        <f t="shared" si="1"/>
        <v>0.3 - 1.5 - 0.6 - 0.25</v>
      </c>
      <c r="G14" t="str">
        <f t="shared" si="2"/>
        <v>0.3 - 1.5 - 0.6 - 0.75</v>
      </c>
      <c r="H14" t="str">
        <f t="shared" si="3"/>
        <v>0.3 - 1.5 - 0.6 - 1.5</v>
      </c>
      <c r="K14" t="s">
        <v>34</v>
      </c>
      <c r="L14" s="13" t="s">
        <v>119</v>
      </c>
      <c r="M14">
        <v>0.25</v>
      </c>
      <c r="N14">
        <v>0.75</v>
      </c>
      <c r="O14">
        <v>1</v>
      </c>
      <c r="P14">
        <v>1.5</v>
      </c>
    </row>
    <row r="15" spans="1:16" x14ac:dyDescent="0.25">
      <c r="E15" t="str">
        <f t="shared" si="0"/>
        <v>0.3 - 1.5 - 0.8</v>
      </c>
      <c r="F15" t="str">
        <f t="shared" si="1"/>
        <v>0.3 - 1.5 - 0.8 - 0.25</v>
      </c>
      <c r="G15" t="str">
        <f t="shared" si="2"/>
        <v>0.3 - 1.5 - 0.8 - 0.75</v>
      </c>
      <c r="H15" t="str">
        <f t="shared" si="3"/>
        <v>0.3 - 1.5 - 0.8 - 1.5</v>
      </c>
      <c r="K15" t="s">
        <v>34</v>
      </c>
      <c r="L15" s="13" t="s">
        <v>120</v>
      </c>
      <c r="M15">
        <v>0.2</v>
      </c>
      <c r="N15">
        <v>0.60000000000000009</v>
      </c>
      <c r="O15">
        <v>0.8</v>
      </c>
      <c r="P15">
        <v>1.2000000000000002</v>
      </c>
    </row>
    <row r="16" spans="1:16" x14ac:dyDescent="0.25">
      <c r="E16" t="str">
        <f t="shared" si="0"/>
        <v>0.3 - 1.5 - 1.2</v>
      </c>
      <c r="F16" t="str">
        <f t="shared" si="1"/>
        <v>0.3 - 1.5 - 1.2 - 0.25</v>
      </c>
      <c r="G16" t="str">
        <f t="shared" si="2"/>
        <v>0.3 - 1.5 - 1.2 - 0.75</v>
      </c>
      <c r="H16" t="str">
        <f t="shared" si="3"/>
        <v>0.3 - 1.5 - 1.2 - 1.5</v>
      </c>
      <c r="K16" t="s">
        <v>34</v>
      </c>
      <c r="L16" s="13" t="s">
        <v>121</v>
      </c>
      <c r="M16">
        <v>0.25</v>
      </c>
      <c r="N16">
        <v>0.75</v>
      </c>
      <c r="O16">
        <v>1.5</v>
      </c>
    </row>
    <row r="17" spans="5:8" x14ac:dyDescent="0.25">
      <c r="E17" t="str">
        <f t="shared" si="0"/>
        <v>0.9 - 0.25 - 0.2</v>
      </c>
      <c r="F17" t="str">
        <f t="shared" si="1"/>
        <v>0.9 - 0.25 - 0.2 - 0.25</v>
      </c>
      <c r="G17" t="str">
        <f t="shared" si="2"/>
        <v>0.9 - 0.25 - 0.2 - 0.75</v>
      </c>
      <c r="H17" t="str">
        <f t="shared" si="3"/>
        <v>0.9 - 0.25 - 0.2 - 1.5</v>
      </c>
    </row>
    <row r="18" spans="5:8" x14ac:dyDescent="0.25">
      <c r="E18" t="str">
        <f t="shared" si="0"/>
        <v>0.9 - 0.25 - 0.6</v>
      </c>
      <c r="F18" t="str">
        <f t="shared" si="1"/>
        <v>0.9 - 0.25 - 0.6 - 0.25</v>
      </c>
      <c r="G18" t="str">
        <f t="shared" si="2"/>
        <v>0.9 - 0.25 - 0.6 - 0.75</v>
      </c>
      <c r="H18" t="str">
        <f t="shared" si="3"/>
        <v>0.9 - 0.25 - 0.6 - 1.5</v>
      </c>
    </row>
    <row r="19" spans="5:8" x14ac:dyDescent="0.25">
      <c r="E19" t="str">
        <f t="shared" si="0"/>
        <v>0.9 - 0.25 - 0.8</v>
      </c>
      <c r="F19" t="str">
        <f t="shared" si="1"/>
        <v>0.9 - 0.25 - 0.8 - 0.25</v>
      </c>
      <c r="G19" t="str">
        <f t="shared" si="2"/>
        <v>0.9 - 0.25 - 0.8 - 0.75</v>
      </c>
      <c r="H19" t="str">
        <f t="shared" si="3"/>
        <v>0.9 - 0.25 - 0.8 - 1.5</v>
      </c>
    </row>
    <row r="20" spans="5:8" x14ac:dyDescent="0.25">
      <c r="E20" t="str">
        <f t="shared" si="0"/>
        <v>0.9 - 0.25 - 1.2</v>
      </c>
      <c r="F20" t="str">
        <f t="shared" si="1"/>
        <v>0.9 - 0.25 - 1.2 - 0.25</v>
      </c>
      <c r="G20" t="str">
        <f t="shared" si="2"/>
        <v>0.9 - 0.25 - 1.2 - 0.75</v>
      </c>
      <c r="H20" t="str">
        <f t="shared" si="3"/>
        <v>0.9 - 0.25 - 1.2 - 1.5</v>
      </c>
    </row>
    <row r="21" spans="5:8" x14ac:dyDescent="0.25">
      <c r="E21" t="str">
        <f t="shared" si="0"/>
        <v>0.9 - 0.75 - 0.2</v>
      </c>
      <c r="F21" t="str">
        <f t="shared" si="1"/>
        <v>0.9 - 0.75 - 0.2 - 0.25</v>
      </c>
      <c r="G21" t="str">
        <f t="shared" si="2"/>
        <v>0.9 - 0.75 - 0.2 - 0.75</v>
      </c>
      <c r="H21" t="str">
        <f t="shared" si="3"/>
        <v>0.9 - 0.75 - 0.2 - 1.5</v>
      </c>
    </row>
    <row r="22" spans="5:8" x14ac:dyDescent="0.25">
      <c r="E22" t="str">
        <f t="shared" si="0"/>
        <v>0.9 - 0.75 - 0.6</v>
      </c>
      <c r="F22" t="str">
        <f t="shared" si="1"/>
        <v>0.9 - 0.75 - 0.6 - 0.25</v>
      </c>
      <c r="G22" t="str">
        <f t="shared" si="2"/>
        <v>0.9 - 0.75 - 0.6 - 0.75</v>
      </c>
      <c r="H22" t="str">
        <f t="shared" si="3"/>
        <v>0.9 - 0.75 - 0.6 - 1.5</v>
      </c>
    </row>
    <row r="23" spans="5:8" x14ac:dyDescent="0.25">
      <c r="E23" t="str">
        <f t="shared" si="0"/>
        <v>0.9 - 0.75 - 0.8</v>
      </c>
      <c r="F23" t="str">
        <f t="shared" si="1"/>
        <v>0.9 - 0.75 - 0.8 - 0.25</v>
      </c>
      <c r="G23" t="str">
        <f t="shared" si="2"/>
        <v>0.9 - 0.75 - 0.8 - 0.75</v>
      </c>
      <c r="H23" t="str">
        <f t="shared" si="3"/>
        <v>0.9 - 0.75 - 0.8 - 1.5</v>
      </c>
    </row>
    <row r="24" spans="5:8" x14ac:dyDescent="0.25">
      <c r="E24" t="str">
        <f t="shared" si="0"/>
        <v>0.9 - 0.75 - 1.2</v>
      </c>
      <c r="F24" t="str">
        <f t="shared" si="1"/>
        <v>0.9 - 0.75 - 1.2 - 0.25</v>
      </c>
      <c r="G24" t="str">
        <f t="shared" si="2"/>
        <v>0.9 - 0.75 - 1.2 - 0.75</v>
      </c>
      <c r="H24" t="str">
        <f t="shared" si="3"/>
        <v>0.9 - 0.75 - 1.2 - 1.5</v>
      </c>
    </row>
    <row r="25" spans="5:8" x14ac:dyDescent="0.25">
      <c r="E25" t="str">
        <f t="shared" si="0"/>
        <v>0.9 - 1 - 0.2</v>
      </c>
      <c r="F25" t="str">
        <f t="shared" si="1"/>
        <v>0.9 - 1 - 0.2 - 0.25</v>
      </c>
      <c r="G25" t="str">
        <f t="shared" si="2"/>
        <v>0.9 - 1 - 0.2 - 0.75</v>
      </c>
      <c r="H25" t="str">
        <f t="shared" si="3"/>
        <v>0.9 - 1 - 0.2 - 1.5</v>
      </c>
    </row>
    <row r="26" spans="5:8" x14ac:dyDescent="0.25">
      <c r="E26" t="str">
        <f t="shared" si="0"/>
        <v>0.9 - 1 - 0.6</v>
      </c>
      <c r="F26" t="str">
        <f t="shared" si="1"/>
        <v>0.9 - 1 - 0.6 - 0.25</v>
      </c>
      <c r="G26" t="str">
        <f t="shared" si="2"/>
        <v>0.9 - 1 - 0.6 - 0.75</v>
      </c>
      <c r="H26" t="str">
        <f t="shared" si="3"/>
        <v>0.9 - 1 - 0.6 - 1.5</v>
      </c>
    </row>
    <row r="27" spans="5:8" x14ac:dyDescent="0.25">
      <c r="E27" t="str">
        <f t="shared" si="0"/>
        <v>0.9 - 1 - 0.8</v>
      </c>
      <c r="F27" t="str">
        <f t="shared" si="1"/>
        <v>0.9 - 1 - 0.8 - 0.25</v>
      </c>
      <c r="G27" t="str">
        <f t="shared" si="2"/>
        <v>0.9 - 1 - 0.8 - 0.75</v>
      </c>
      <c r="H27" t="str">
        <f t="shared" si="3"/>
        <v>0.9 - 1 - 0.8 - 1.5</v>
      </c>
    </row>
    <row r="28" spans="5:8" x14ac:dyDescent="0.25">
      <c r="E28" t="str">
        <f t="shared" si="0"/>
        <v>0.9 - 1 - 1.2</v>
      </c>
      <c r="F28" t="str">
        <f t="shared" si="1"/>
        <v>0.9 - 1 - 1.2 - 0.25</v>
      </c>
      <c r="G28" t="str">
        <f t="shared" si="2"/>
        <v>0.9 - 1 - 1.2 - 0.75</v>
      </c>
      <c r="H28" t="str">
        <f t="shared" si="3"/>
        <v>0.9 - 1 - 1.2 - 1.5</v>
      </c>
    </row>
    <row r="29" spans="5:8" x14ac:dyDescent="0.25">
      <c r="E29" t="str">
        <f t="shared" si="0"/>
        <v>0.9 - 1.5 - 0.2</v>
      </c>
      <c r="F29" t="str">
        <f t="shared" si="1"/>
        <v>0.9 - 1.5 - 0.2 - 0.25</v>
      </c>
      <c r="G29" t="str">
        <f t="shared" si="2"/>
        <v>0.9 - 1.5 - 0.2 - 0.75</v>
      </c>
      <c r="H29" t="str">
        <f t="shared" si="3"/>
        <v>0.9 - 1.5 - 0.2 - 1.5</v>
      </c>
    </row>
    <row r="30" spans="5:8" x14ac:dyDescent="0.25">
      <c r="E30" t="str">
        <f t="shared" si="0"/>
        <v>0.9 - 1.5 - 0.6</v>
      </c>
      <c r="F30" t="str">
        <f t="shared" si="1"/>
        <v>0.9 - 1.5 - 0.6 - 0.25</v>
      </c>
      <c r="G30" t="str">
        <f t="shared" si="2"/>
        <v>0.9 - 1.5 - 0.6 - 0.75</v>
      </c>
      <c r="H30" t="str">
        <f t="shared" si="3"/>
        <v>0.9 - 1.5 - 0.6 - 1.5</v>
      </c>
    </row>
    <row r="31" spans="5:8" x14ac:dyDescent="0.25">
      <c r="E31" t="str">
        <f t="shared" si="0"/>
        <v>0.9 - 1.5 - 0.8</v>
      </c>
      <c r="F31" t="str">
        <f t="shared" si="1"/>
        <v>0.9 - 1.5 - 0.8 - 0.25</v>
      </c>
      <c r="G31" t="str">
        <f t="shared" si="2"/>
        <v>0.9 - 1.5 - 0.8 - 0.75</v>
      </c>
      <c r="H31" t="str">
        <f t="shared" si="3"/>
        <v>0.9 - 1.5 - 0.8 - 1.5</v>
      </c>
    </row>
    <row r="32" spans="5:8" x14ac:dyDescent="0.25">
      <c r="E32" t="str">
        <f t="shared" si="0"/>
        <v>0.9 - 1.5 - 1.2</v>
      </c>
      <c r="F32" t="str">
        <f t="shared" si="1"/>
        <v>0.9 - 1.5 - 1.2 - 0.25</v>
      </c>
      <c r="G32" t="str">
        <f t="shared" si="2"/>
        <v>0.9 - 1.5 - 1.2 - 0.75</v>
      </c>
      <c r="H32" t="str">
        <f t="shared" si="3"/>
        <v>0.9 - 1.5 - 1.2 - 1.5</v>
      </c>
    </row>
    <row r="33" spans="5:8" x14ac:dyDescent="0.25">
      <c r="E33" t="str">
        <f t="shared" ref="E33:E64" si="4">IFERROR(INDEX($A$1:$A$4,INT((ROW(33:33)-1)/((COUNTA(B:B)*(COUNTA(C:C)))))+1)&amp;" - "&amp;INDEX(B:B,MOD(INT((ROW(33:33)-1)/COUNTA(C:C)),COUNTA(B:B))+1)&amp;" - "&amp;INDEX(C:C,MOD((ROW(33:33)-1),COUNTA(C:C))+1),"")</f>
        <v>1.2 - 0.25 - 0.2</v>
      </c>
      <c r="F33" t="str">
        <f t="shared" si="1"/>
        <v>1.2 - 0.25 - 0.2 - 0.25</v>
      </c>
      <c r="G33" t="str">
        <f t="shared" si="2"/>
        <v>1.2 - 0.25 - 0.2 - 0.75</v>
      </c>
      <c r="H33" t="str">
        <f t="shared" si="3"/>
        <v>1.2 - 0.25 - 0.2 - 1.5</v>
      </c>
    </row>
    <row r="34" spans="5:8" x14ac:dyDescent="0.25">
      <c r="E34" t="str">
        <f t="shared" si="4"/>
        <v>1.2 - 0.25 - 0.6</v>
      </c>
      <c r="F34" t="str">
        <f t="shared" si="1"/>
        <v>1.2 - 0.25 - 0.6 - 0.25</v>
      </c>
      <c r="G34" t="str">
        <f t="shared" si="2"/>
        <v>1.2 - 0.25 - 0.6 - 0.75</v>
      </c>
      <c r="H34" t="str">
        <f t="shared" si="3"/>
        <v>1.2 - 0.25 - 0.6 - 1.5</v>
      </c>
    </row>
    <row r="35" spans="5:8" x14ac:dyDescent="0.25">
      <c r="E35" t="str">
        <f t="shared" si="4"/>
        <v>1.2 - 0.25 - 0.8</v>
      </c>
      <c r="F35" t="str">
        <f t="shared" si="1"/>
        <v>1.2 - 0.25 - 0.8 - 0.25</v>
      </c>
      <c r="G35" t="str">
        <f t="shared" si="2"/>
        <v>1.2 - 0.25 - 0.8 - 0.75</v>
      </c>
      <c r="H35" t="str">
        <f t="shared" si="3"/>
        <v>1.2 - 0.25 - 0.8 - 1.5</v>
      </c>
    </row>
    <row r="36" spans="5:8" x14ac:dyDescent="0.25">
      <c r="E36" t="str">
        <f t="shared" si="4"/>
        <v>1.2 - 0.25 - 1.2</v>
      </c>
      <c r="F36" t="str">
        <f t="shared" si="1"/>
        <v>1.2 - 0.25 - 1.2 - 0.25</v>
      </c>
      <c r="G36" t="str">
        <f t="shared" si="2"/>
        <v>1.2 - 0.25 - 1.2 - 0.75</v>
      </c>
      <c r="H36" t="str">
        <f t="shared" si="3"/>
        <v>1.2 - 0.25 - 1.2 - 1.5</v>
      </c>
    </row>
    <row r="37" spans="5:8" x14ac:dyDescent="0.25">
      <c r="E37" t="str">
        <f t="shared" si="4"/>
        <v>1.2 - 0.75 - 0.2</v>
      </c>
      <c r="F37" t="str">
        <f t="shared" si="1"/>
        <v>1.2 - 0.75 - 0.2 - 0.25</v>
      </c>
      <c r="G37" t="str">
        <f t="shared" si="2"/>
        <v>1.2 - 0.75 - 0.2 - 0.75</v>
      </c>
      <c r="H37" t="str">
        <f t="shared" si="3"/>
        <v>1.2 - 0.75 - 0.2 - 1.5</v>
      </c>
    </row>
    <row r="38" spans="5:8" x14ac:dyDescent="0.25">
      <c r="E38" t="str">
        <f t="shared" si="4"/>
        <v>1.2 - 0.75 - 0.6</v>
      </c>
      <c r="F38" t="str">
        <f t="shared" si="1"/>
        <v>1.2 - 0.75 - 0.6 - 0.25</v>
      </c>
      <c r="G38" t="str">
        <f t="shared" si="2"/>
        <v>1.2 - 0.75 - 0.6 - 0.75</v>
      </c>
      <c r="H38" t="str">
        <f t="shared" si="3"/>
        <v>1.2 - 0.75 - 0.6 - 1.5</v>
      </c>
    </row>
    <row r="39" spans="5:8" x14ac:dyDescent="0.25">
      <c r="E39" t="str">
        <f t="shared" si="4"/>
        <v>1.2 - 0.75 - 0.8</v>
      </c>
      <c r="F39" t="str">
        <f t="shared" si="1"/>
        <v>1.2 - 0.75 - 0.8 - 0.25</v>
      </c>
      <c r="G39" t="str">
        <f t="shared" si="2"/>
        <v>1.2 - 0.75 - 0.8 - 0.75</v>
      </c>
      <c r="H39" t="str">
        <f t="shared" si="3"/>
        <v>1.2 - 0.75 - 0.8 - 1.5</v>
      </c>
    </row>
    <row r="40" spans="5:8" x14ac:dyDescent="0.25">
      <c r="E40" t="str">
        <f t="shared" si="4"/>
        <v>1.2 - 0.75 - 1.2</v>
      </c>
      <c r="F40" t="str">
        <f t="shared" si="1"/>
        <v>1.2 - 0.75 - 1.2 - 0.25</v>
      </c>
      <c r="G40" t="str">
        <f t="shared" si="2"/>
        <v>1.2 - 0.75 - 1.2 - 0.75</v>
      </c>
      <c r="H40" t="str">
        <f t="shared" si="3"/>
        <v>1.2 - 0.75 - 1.2 - 1.5</v>
      </c>
    </row>
    <row r="41" spans="5:8" x14ac:dyDescent="0.25">
      <c r="E41" t="str">
        <f t="shared" si="4"/>
        <v>1.2 - 1 - 0.2</v>
      </c>
      <c r="F41" t="str">
        <f t="shared" si="1"/>
        <v>1.2 - 1 - 0.2 - 0.25</v>
      </c>
      <c r="G41" t="str">
        <f t="shared" si="2"/>
        <v>1.2 - 1 - 0.2 - 0.75</v>
      </c>
      <c r="H41" t="str">
        <f t="shared" si="3"/>
        <v>1.2 - 1 - 0.2 - 1.5</v>
      </c>
    </row>
    <row r="42" spans="5:8" x14ac:dyDescent="0.25">
      <c r="E42" t="str">
        <f t="shared" si="4"/>
        <v>1.2 - 1 - 0.6</v>
      </c>
      <c r="F42" t="str">
        <f t="shared" si="1"/>
        <v>1.2 - 1 - 0.6 - 0.25</v>
      </c>
      <c r="G42" t="str">
        <f t="shared" si="2"/>
        <v>1.2 - 1 - 0.6 - 0.75</v>
      </c>
      <c r="H42" t="str">
        <f t="shared" si="3"/>
        <v>1.2 - 1 - 0.6 - 1.5</v>
      </c>
    </row>
    <row r="43" spans="5:8" x14ac:dyDescent="0.25">
      <c r="E43" t="str">
        <f t="shared" si="4"/>
        <v>1.2 - 1 - 0.8</v>
      </c>
      <c r="F43" t="str">
        <f t="shared" si="1"/>
        <v>1.2 - 1 - 0.8 - 0.25</v>
      </c>
      <c r="G43" t="str">
        <f t="shared" si="2"/>
        <v>1.2 - 1 - 0.8 - 0.75</v>
      </c>
      <c r="H43" t="str">
        <f t="shared" si="3"/>
        <v>1.2 - 1 - 0.8 - 1.5</v>
      </c>
    </row>
    <row r="44" spans="5:8" x14ac:dyDescent="0.25">
      <c r="E44" t="str">
        <f t="shared" si="4"/>
        <v>1.2 - 1 - 1.2</v>
      </c>
      <c r="F44" t="str">
        <f t="shared" si="1"/>
        <v>1.2 - 1 - 1.2 - 0.25</v>
      </c>
      <c r="G44" t="str">
        <f t="shared" si="2"/>
        <v>1.2 - 1 - 1.2 - 0.75</v>
      </c>
      <c r="H44" t="str">
        <f t="shared" si="3"/>
        <v>1.2 - 1 - 1.2 - 1.5</v>
      </c>
    </row>
    <row r="45" spans="5:8" x14ac:dyDescent="0.25">
      <c r="E45" t="str">
        <f t="shared" si="4"/>
        <v>1.2 - 1.5 - 0.2</v>
      </c>
      <c r="F45" t="str">
        <f t="shared" si="1"/>
        <v>1.2 - 1.5 - 0.2 - 0.25</v>
      </c>
      <c r="G45" t="str">
        <f t="shared" si="2"/>
        <v>1.2 - 1.5 - 0.2 - 0.75</v>
      </c>
      <c r="H45" t="str">
        <f t="shared" si="3"/>
        <v>1.2 - 1.5 - 0.2 - 1.5</v>
      </c>
    </row>
    <row r="46" spans="5:8" x14ac:dyDescent="0.25">
      <c r="E46" t="str">
        <f t="shared" si="4"/>
        <v>1.2 - 1.5 - 0.6</v>
      </c>
      <c r="F46" t="str">
        <f t="shared" si="1"/>
        <v>1.2 - 1.5 - 0.6 - 0.25</v>
      </c>
      <c r="G46" t="str">
        <f t="shared" si="2"/>
        <v>1.2 - 1.5 - 0.6 - 0.75</v>
      </c>
      <c r="H46" t="str">
        <f t="shared" si="3"/>
        <v>1.2 - 1.5 - 0.6 - 1.5</v>
      </c>
    </row>
    <row r="47" spans="5:8" x14ac:dyDescent="0.25">
      <c r="E47" t="str">
        <f t="shared" si="4"/>
        <v>1.2 - 1.5 - 0.8</v>
      </c>
      <c r="F47" t="str">
        <f t="shared" si="1"/>
        <v>1.2 - 1.5 - 0.8 - 0.25</v>
      </c>
      <c r="G47" t="str">
        <f t="shared" si="2"/>
        <v>1.2 - 1.5 - 0.8 - 0.75</v>
      </c>
      <c r="H47" t="str">
        <f t="shared" si="3"/>
        <v>1.2 - 1.5 - 0.8 - 1.5</v>
      </c>
    </row>
    <row r="48" spans="5:8" x14ac:dyDescent="0.25">
      <c r="E48" t="str">
        <f t="shared" si="4"/>
        <v>1.2 - 1.5 - 1.2</v>
      </c>
      <c r="F48" t="str">
        <f t="shared" si="1"/>
        <v>1.2 - 1.5 - 1.2 - 0.25</v>
      </c>
      <c r="G48" t="str">
        <f t="shared" si="2"/>
        <v>1.2 - 1.5 - 1.2 - 0.75</v>
      </c>
      <c r="H48" t="str">
        <f t="shared" si="3"/>
        <v>1.2 - 1.5 - 1.2 - 1.5</v>
      </c>
    </row>
    <row r="49" spans="5:8" x14ac:dyDescent="0.25">
      <c r="E49" t="str">
        <f t="shared" si="4"/>
        <v>1.8 - 0.25 - 0.2</v>
      </c>
      <c r="F49" t="str">
        <f t="shared" si="1"/>
        <v>1.8 - 0.25 - 0.2 - 0.25</v>
      </c>
      <c r="G49" t="str">
        <f t="shared" si="2"/>
        <v>1.8 - 0.25 - 0.2 - 0.75</v>
      </c>
      <c r="H49" t="str">
        <f t="shared" si="3"/>
        <v>1.8 - 0.25 - 0.2 - 1.5</v>
      </c>
    </row>
    <row r="50" spans="5:8" x14ac:dyDescent="0.25">
      <c r="E50" t="str">
        <f t="shared" si="4"/>
        <v>1.8 - 0.25 - 0.6</v>
      </c>
      <c r="F50" t="str">
        <f t="shared" si="1"/>
        <v>1.8 - 0.25 - 0.6 - 0.25</v>
      </c>
      <c r="G50" t="str">
        <f t="shared" si="2"/>
        <v>1.8 - 0.25 - 0.6 - 0.75</v>
      </c>
      <c r="H50" t="str">
        <f t="shared" si="3"/>
        <v>1.8 - 0.25 - 0.6 - 1.5</v>
      </c>
    </row>
    <row r="51" spans="5:8" x14ac:dyDescent="0.25">
      <c r="E51" t="str">
        <f t="shared" si="4"/>
        <v>1.8 - 0.25 - 0.8</v>
      </c>
      <c r="F51" t="str">
        <f t="shared" si="1"/>
        <v>1.8 - 0.25 - 0.8 - 0.25</v>
      </c>
      <c r="G51" t="str">
        <f t="shared" si="2"/>
        <v>1.8 - 0.25 - 0.8 - 0.75</v>
      </c>
      <c r="H51" t="str">
        <f t="shared" si="3"/>
        <v>1.8 - 0.25 - 0.8 - 1.5</v>
      </c>
    </row>
    <row r="52" spans="5:8" x14ac:dyDescent="0.25">
      <c r="E52" t="str">
        <f t="shared" si="4"/>
        <v>1.8 - 0.25 - 1.2</v>
      </c>
      <c r="F52" t="str">
        <f t="shared" si="1"/>
        <v>1.8 - 0.25 - 1.2 - 0.25</v>
      </c>
      <c r="G52" t="str">
        <f t="shared" si="2"/>
        <v>1.8 - 0.25 - 1.2 - 0.75</v>
      </c>
      <c r="H52" t="str">
        <f t="shared" si="3"/>
        <v>1.8 - 0.25 - 1.2 - 1.5</v>
      </c>
    </row>
    <row r="53" spans="5:8" x14ac:dyDescent="0.25">
      <c r="E53" t="str">
        <f t="shared" si="4"/>
        <v>1.8 - 0.75 - 0.2</v>
      </c>
      <c r="F53" t="str">
        <f t="shared" si="1"/>
        <v>1.8 - 0.75 - 0.2 - 0.25</v>
      </c>
      <c r="G53" t="str">
        <f t="shared" si="2"/>
        <v>1.8 - 0.75 - 0.2 - 0.75</v>
      </c>
      <c r="H53" t="str">
        <f t="shared" si="3"/>
        <v>1.8 - 0.75 - 0.2 - 1.5</v>
      </c>
    </row>
    <row r="54" spans="5:8" x14ac:dyDescent="0.25">
      <c r="E54" t="str">
        <f t="shared" si="4"/>
        <v>1.8 - 0.75 - 0.6</v>
      </c>
      <c r="F54" t="str">
        <f t="shared" si="1"/>
        <v>1.8 - 0.75 - 0.6 - 0.25</v>
      </c>
      <c r="G54" t="str">
        <f t="shared" si="2"/>
        <v>1.8 - 0.75 - 0.6 - 0.75</v>
      </c>
      <c r="H54" t="str">
        <f t="shared" si="3"/>
        <v>1.8 - 0.75 - 0.6 - 1.5</v>
      </c>
    </row>
    <row r="55" spans="5:8" x14ac:dyDescent="0.25">
      <c r="E55" t="str">
        <f t="shared" si="4"/>
        <v>1.8 - 0.75 - 0.8</v>
      </c>
      <c r="F55" t="str">
        <f t="shared" si="1"/>
        <v>1.8 - 0.75 - 0.8 - 0.25</v>
      </c>
      <c r="G55" t="str">
        <f t="shared" si="2"/>
        <v>1.8 - 0.75 - 0.8 - 0.75</v>
      </c>
      <c r="H55" t="str">
        <f t="shared" si="3"/>
        <v>1.8 - 0.75 - 0.8 - 1.5</v>
      </c>
    </row>
    <row r="56" spans="5:8" x14ac:dyDescent="0.25">
      <c r="E56" t="str">
        <f t="shared" si="4"/>
        <v>1.8 - 0.75 - 1.2</v>
      </c>
      <c r="F56" t="str">
        <f t="shared" si="1"/>
        <v>1.8 - 0.75 - 1.2 - 0.25</v>
      </c>
      <c r="G56" t="str">
        <f t="shared" si="2"/>
        <v>1.8 - 0.75 - 1.2 - 0.75</v>
      </c>
      <c r="H56" t="str">
        <f t="shared" si="3"/>
        <v>1.8 - 0.75 - 1.2 - 1.5</v>
      </c>
    </row>
    <row r="57" spans="5:8" x14ac:dyDescent="0.25">
      <c r="E57" t="str">
        <f t="shared" si="4"/>
        <v>1.8 - 1 - 0.2</v>
      </c>
      <c r="F57" t="str">
        <f t="shared" si="1"/>
        <v>1.8 - 1 - 0.2 - 0.25</v>
      </c>
      <c r="G57" t="str">
        <f t="shared" si="2"/>
        <v>1.8 - 1 - 0.2 - 0.75</v>
      </c>
      <c r="H57" t="str">
        <f t="shared" si="3"/>
        <v>1.8 - 1 - 0.2 - 1.5</v>
      </c>
    </row>
    <row r="58" spans="5:8" x14ac:dyDescent="0.25">
      <c r="E58" t="str">
        <f t="shared" si="4"/>
        <v>1.8 - 1 - 0.6</v>
      </c>
      <c r="F58" t="str">
        <f t="shared" si="1"/>
        <v>1.8 - 1 - 0.6 - 0.25</v>
      </c>
      <c r="G58" t="str">
        <f t="shared" si="2"/>
        <v>1.8 - 1 - 0.6 - 0.75</v>
      </c>
      <c r="H58" t="str">
        <f t="shared" si="3"/>
        <v>1.8 - 1 - 0.6 - 1.5</v>
      </c>
    </row>
    <row r="59" spans="5:8" x14ac:dyDescent="0.25">
      <c r="E59" t="str">
        <f t="shared" si="4"/>
        <v>1.8 - 1 - 0.8</v>
      </c>
      <c r="F59" t="str">
        <f t="shared" si="1"/>
        <v>1.8 - 1 - 0.8 - 0.25</v>
      </c>
      <c r="G59" t="str">
        <f t="shared" si="2"/>
        <v>1.8 - 1 - 0.8 - 0.75</v>
      </c>
      <c r="H59" t="str">
        <f t="shared" si="3"/>
        <v>1.8 - 1 - 0.8 - 1.5</v>
      </c>
    </row>
    <row r="60" spans="5:8" x14ac:dyDescent="0.25">
      <c r="E60" t="str">
        <f t="shared" si="4"/>
        <v>1.8 - 1 - 1.2</v>
      </c>
      <c r="F60" t="str">
        <f t="shared" si="1"/>
        <v>1.8 - 1 - 1.2 - 0.25</v>
      </c>
      <c r="G60" t="str">
        <f t="shared" si="2"/>
        <v>1.8 - 1 - 1.2 - 0.75</v>
      </c>
      <c r="H60" t="str">
        <f t="shared" si="3"/>
        <v>1.8 - 1 - 1.2 - 1.5</v>
      </c>
    </row>
    <row r="61" spans="5:8" x14ac:dyDescent="0.25">
      <c r="E61" t="str">
        <f t="shared" si="4"/>
        <v>1.8 - 1.5 - 0.2</v>
      </c>
      <c r="F61" t="str">
        <f t="shared" si="1"/>
        <v>1.8 - 1.5 - 0.2 - 0.25</v>
      </c>
      <c r="G61" t="str">
        <f t="shared" si="2"/>
        <v>1.8 - 1.5 - 0.2 - 0.75</v>
      </c>
      <c r="H61" t="str">
        <f t="shared" si="3"/>
        <v>1.8 - 1.5 - 0.2 - 1.5</v>
      </c>
    </row>
    <row r="62" spans="5:8" x14ac:dyDescent="0.25">
      <c r="E62" t="str">
        <f t="shared" si="4"/>
        <v>1.8 - 1.5 - 0.6</v>
      </c>
      <c r="F62" t="str">
        <f t="shared" si="1"/>
        <v>1.8 - 1.5 - 0.6 - 0.25</v>
      </c>
      <c r="G62" t="str">
        <f t="shared" si="2"/>
        <v>1.8 - 1.5 - 0.6 - 0.75</v>
      </c>
      <c r="H62" t="str">
        <f t="shared" si="3"/>
        <v>1.8 - 1.5 - 0.6 - 1.5</v>
      </c>
    </row>
    <row r="63" spans="5:8" x14ac:dyDescent="0.25">
      <c r="E63" t="str">
        <f t="shared" si="4"/>
        <v>1.8 - 1.5 - 0.8</v>
      </c>
      <c r="F63" t="str">
        <f t="shared" si="1"/>
        <v>1.8 - 1.5 - 0.8 - 0.25</v>
      </c>
      <c r="G63" t="str">
        <f t="shared" si="2"/>
        <v>1.8 - 1.5 - 0.8 - 0.75</v>
      </c>
      <c r="H63" t="str">
        <f t="shared" si="3"/>
        <v>1.8 - 1.5 - 0.8 - 1.5</v>
      </c>
    </row>
    <row r="64" spans="5:8" x14ac:dyDescent="0.25">
      <c r="E64" t="str">
        <f t="shared" si="4"/>
        <v>1.8 - 1.5 - 1.2</v>
      </c>
      <c r="F64" t="str">
        <f t="shared" si="1"/>
        <v>1.8 - 1.5 - 1.2 - 0.25</v>
      </c>
      <c r="G64" t="str">
        <f t="shared" si="2"/>
        <v>1.8 - 1.5 - 1.2 - 0.75</v>
      </c>
      <c r="H64" t="str">
        <f t="shared" si="3"/>
        <v>1.8 - 1.5 - 1.2 - 1.5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4"/>
  <sheetViews>
    <sheetView workbookViewId="0"/>
  </sheetViews>
  <sheetFormatPr defaultRowHeight="15" x14ac:dyDescent="0.25"/>
  <cols>
    <col min="5" max="7" width="19.85546875" customWidth="1"/>
    <col min="8" max="8" width="17.85546875" bestFit="1" customWidth="1"/>
    <col min="9" max="9" width="17.85546875" customWidth="1"/>
    <col min="10" max="10" width="16.85546875" bestFit="1" customWidth="1"/>
  </cols>
  <sheetData>
    <row r="1" spans="1:12" x14ac:dyDescent="0.25">
      <c r="A1">
        <v>0.3</v>
      </c>
      <c r="B1">
        <v>0.25</v>
      </c>
      <c r="C1">
        <v>0.2</v>
      </c>
      <c r="D1">
        <v>0.25</v>
      </c>
      <c r="E1">
        <f t="shared" ref="E1:E32" si="0">IFERROR(INDEX($A$1:$A$4,INT((ROW(1:1)-1)/((COUNTA(B:B)*(COUNTA(C:C)))))+1)+INDEX(B:B,MOD(INT((ROW(1:1)-1)/COUNTA(C:C)),COUNTA(B:B))+1)+INDEX(C:C,MOD((ROW(1:1)-1),COUNTA(C:C))+1),"")</f>
        <v>0.75</v>
      </c>
      <c r="F1">
        <f>E1+$D$1</f>
        <v>1</v>
      </c>
      <c r="H1">
        <f>E1+$D$2</f>
        <v>1.5</v>
      </c>
      <c r="J1">
        <f>E1+$D$3</f>
        <v>2.25</v>
      </c>
      <c r="L1">
        <f>MAX(F1:J64)</f>
        <v>6</v>
      </c>
    </row>
    <row r="2" spans="1:12" x14ac:dyDescent="0.25">
      <c r="A2">
        <v>0.89999999999999991</v>
      </c>
      <c r="B2">
        <v>0.75</v>
      </c>
      <c r="C2">
        <v>0.60000000000000009</v>
      </c>
      <c r="D2">
        <v>0.75</v>
      </c>
      <c r="E2">
        <f t="shared" si="0"/>
        <v>1.1500000000000001</v>
      </c>
      <c r="F2">
        <f t="shared" ref="F2:F64" si="1">E2+$D$1</f>
        <v>1.4000000000000001</v>
      </c>
      <c r="H2">
        <f t="shared" ref="H2:H64" si="2">E2+$D$2</f>
        <v>1.9000000000000001</v>
      </c>
      <c r="J2">
        <f t="shared" ref="J2:J64" si="3">E2+$D$3</f>
        <v>2.6500000000000004</v>
      </c>
    </row>
    <row r="3" spans="1:12" x14ac:dyDescent="0.25">
      <c r="A3">
        <v>1.2</v>
      </c>
      <c r="B3">
        <v>1</v>
      </c>
      <c r="C3">
        <v>0.8</v>
      </c>
      <c r="D3">
        <v>1.5</v>
      </c>
      <c r="E3">
        <f t="shared" si="0"/>
        <v>1.35</v>
      </c>
      <c r="F3">
        <f t="shared" si="1"/>
        <v>1.6</v>
      </c>
      <c r="H3">
        <f t="shared" si="2"/>
        <v>2.1</v>
      </c>
      <c r="J3">
        <f t="shared" si="3"/>
        <v>2.85</v>
      </c>
    </row>
    <row r="4" spans="1:12" x14ac:dyDescent="0.25">
      <c r="A4">
        <v>1.7999999999999998</v>
      </c>
      <c r="B4">
        <v>1.5</v>
      </c>
      <c r="C4">
        <v>1.2000000000000002</v>
      </c>
      <c r="E4">
        <f t="shared" si="0"/>
        <v>1.7500000000000002</v>
      </c>
      <c r="F4">
        <f t="shared" si="1"/>
        <v>2</v>
      </c>
      <c r="H4">
        <f t="shared" si="2"/>
        <v>2.5</v>
      </c>
      <c r="J4">
        <f t="shared" si="3"/>
        <v>3.25</v>
      </c>
    </row>
    <row r="5" spans="1:12" x14ac:dyDescent="0.25">
      <c r="E5">
        <f t="shared" si="0"/>
        <v>1.25</v>
      </c>
      <c r="F5">
        <f t="shared" si="1"/>
        <v>1.5</v>
      </c>
      <c r="H5">
        <f t="shared" si="2"/>
        <v>2</v>
      </c>
      <c r="J5">
        <f t="shared" si="3"/>
        <v>2.75</v>
      </c>
    </row>
    <row r="6" spans="1:12" x14ac:dyDescent="0.25">
      <c r="E6">
        <f t="shared" si="0"/>
        <v>1.6500000000000001</v>
      </c>
      <c r="F6">
        <f t="shared" si="1"/>
        <v>1.9000000000000001</v>
      </c>
      <c r="H6">
        <f t="shared" si="2"/>
        <v>2.4000000000000004</v>
      </c>
      <c r="J6">
        <f t="shared" si="3"/>
        <v>3.1500000000000004</v>
      </c>
    </row>
    <row r="7" spans="1:12" x14ac:dyDescent="0.25">
      <c r="E7">
        <f t="shared" si="0"/>
        <v>1.85</v>
      </c>
      <c r="F7">
        <f t="shared" si="1"/>
        <v>2.1</v>
      </c>
      <c r="H7">
        <f t="shared" si="2"/>
        <v>2.6</v>
      </c>
      <c r="J7">
        <f t="shared" si="3"/>
        <v>3.35</v>
      </c>
    </row>
    <row r="8" spans="1:12" x14ac:dyDescent="0.25">
      <c r="E8">
        <f t="shared" si="0"/>
        <v>2.25</v>
      </c>
      <c r="F8">
        <f t="shared" si="1"/>
        <v>2.5</v>
      </c>
      <c r="H8">
        <f t="shared" si="2"/>
        <v>3</v>
      </c>
      <c r="J8">
        <f t="shared" si="3"/>
        <v>3.75</v>
      </c>
    </row>
    <row r="9" spans="1:12" x14ac:dyDescent="0.25">
      <c r="E9">
        <f t="shared" si="0"/>
        <v>1.5</v>
      </c>
      <c r="F9">
        <f t="shared" si="1"/>
        <v>1.75</v>
      </c>
      <c r="H9">
        <f t="shared" si="2"/>
        <v>2.25</v>
      </c>
      <c r="J9">
        <f t="shared" si="3"/>
        <v>3</v>
      </c>
    </row>
    <row r="10" spans="1:12" x14ac:dyDescent="0.25">
      <c r="E10">
        <f t="shared" si="0"/>
        <v>1.9000000000000001</v>
      </c>
      <c r="F10">
        <f t="shared" si="1"/>
        <v>2.1500000000000004</v>
      </c>
      <c r="H10">
        <f t="shared" si="2"/>
        <v>2.6500000000000004</v>
      </c>
      <c r="J10">
        <f t="shared" si="3"/>
        <v>3.4000000000000004</v>
      </c>
    </row>
    <row r="11" spans="1:12" x14ac:dyDescent="0.25">
      <c r="E11">
        <f t="shared" si="0"/>
        <v>2.1</v>
      </c>
      <c r="F11">
        <f t="shared" si="1"/>
        <v>2.35</v>
      </c>
      <c r="H11">
        <f t="shared" si="2"/>
        <v>2.85</v>
      </c>
      <c r="J11">
        <f t="shared" si="3"/>
        <v>3.6</v>
      </c>
    </row>
    <row r="12" spans="1:12" x14ac:dyDescent="0.25">
      <c r="E12">
        <f t="shared" si="0"/>
        <v>2.5</v>
      </c>
      <c r="F12">
        <f t="shared" si="1"/>
        <v>2.75</v>
      </c>
      <c r="H12">
        <f t="shared" si="2"/>
        <v>3.25</v>
      </c>
      <c r="J12">
        <f t="shared" si="3"/>
        <v>4</v>
      </c>
    </row>
    <row r="13" spans="1:12" x14ac:dyDescent="0.25">
      <c r="E13">
        <f t="shared" si="0"/>
        <v>2</v>
      </c>
      <c r="F13">
        <f t="shared" si="1"/>
        <v>2.25</v>
      </c>
      <c r="H13">
        <f t="shared" si="2"/>
        <v>2.75</v>
      </c>
      <c r="J13">
        <f t="shared" si="3"/>
        <v>3.5</v>
      </c>
    </row>
    <row r="14" spans="1:12" x14ac:dyDescent="0.25">
      <c r="E14">
        <f t="shared" si="0"/>
        <v>2.4000000000000004</v>
      </c>
      <c r="F14">
        <f t="shared" si="1"/>
        <v>2.6500000000000004</v>
      </c>
      <c r="H14">
        <f t="shared" si="2"/>
        <v>3.1500000000000004</v>
      </c>
      <c r="J14">
        <f t="shared" si="3"/>
        <v>3.9000000000000004</v>
      </c>
    </row>
    <row r="15" spans="1:12" x14ac:dyDescent="0.25">
      <c r="E15">
        <f t="shared" si="0"/>
        <v>2.6</v>
      </c>
      <c r="F15">
        <f t="shared" si="1"/>
        <v>2.85</v>
      </c>
      <c r="H15">
        <f t="shared" si="2"/>
        <v>3.35</v>
      </c>
      <c r="J15">
        <f t="shared" si="3"/>
        <v>4.0999999999999996</v>
      </c>
    </row>
    <row r="16" spans="1:12" x14ac:dyDescent="0.25">
      <c r="E16">
        <f t="shared" si="0"/>
        <v>3</v>
      </c>
      <c r="F16">
        <f t="shared" si="1"/>
        <v>3.25</v>
      </c>
      <c r="H16">
        <f t="shared" si="2"/>
        <v>3.75</v>
      </c>
      <c r="J16">
        <f t="shared" si="3"/>
        <v>4.5</v>
      </c>
    </row>
    <row r="17" spans="5:10" x14ac:dyDescent="0.25">
      <c r="E17">
        <f t="shared" si="0"/>
        <v>1.3499999999999999</v>
      </c>
      <c r="F17">
        <f t="shared" si="1"/>
        <v>1.5999999999999999</v>
      </c>
      <c r="H17">
        <f t="shared" si="2"/>
        <v>2.0999999999999996</v>
      </c>
      <c r="J17">
        <f t="shared" si="3"/>
        <v>2.8499999999999996</v>
      </c>
    </row>
    <row r="18" spans="5:10" x14ac:dyDescent="0.25">
      <c r="E18">
        <f t="shared" si="0"/>
        <v>1.75</v>
      </c>
      <c r="F18">
        <f t="shared" si="1"/>
        <v>2</v>
      </c>
      <c r="H18">
        <f t="shared" si="2"/>
        <v>2.5</v>
      </c>
      <c r="J18">
        <f t="shared" si="3"/>
        <v>3.25</v>
      </c>
    </row>
    <row r="19" spans="5:10" x14ac:dyDescent="0.25">
      <c r="E19">
        <f t="shared" si="0"/>
        <v>1.95</v>
      </c>
      <c r="F19">
        <f t="shared" si="1"/>
        <v>2.2000000000000002</v>
      </c>
      <c r="H19">
        <f t="shared" si="2"/>
        <v>2.7</v>
      </c>
      <c r="J19">
        <f t="shared" si="3"/>
        <v>3.45</v>
      </c>
    </row>
    <row r="20" spans="5:10" x14ac:dyDescent="0.25">
      <c r="E20">
        <f t="shared" si="0"/>
        <v>2.35</v>
      </c>
      <c r="F20">
        <f t="shared" si="1"/>
        <v>2.6</v>
      </c>
      <c r="H20">
        <f t="shared" si="2"/>
        <v>3.1</v>
      </c>
      <c r="J20">
        <f t="shared" si="3"/>
        <v>3.85</v>
      </c>
    </row>
    <row r="21" spans="5:10" x14ac:dyDescent="0.25">
      <c r="E21">
        <f t="shared" si="0"/>
        <v>1.8499999999999999</v>
      </c>
      <c r="F21">
        <f t="shared" si="1"/>
        <v>2.0999999999999996</v>
      </c>
      <c r="H21">
        <f t="shared" si="2"/>
        <v>2.5999999999999996</v>
      </c>
      <c r="J21">
        <f t="shared" si="3"/>
        <v>3.3499999999999996</v>
      </c>
    </row>
    <row r="22" spans="5:10" x14ac:dyDescent="0.25">
      <c r="E22">
        <f t="shared" si="0"/>
        <v>2.25</v>
      </c>
      <c r="F22">
        <f t="shared" si="1"/>
        <v>2.5</v>
      </c>
      <c r="H22">
        <f t="shared" si="2"/>
        <v>3</v>
      </c>
      <c r="J22">
        <f t="shared" si="3"/>
        <v>3.75</v>
      </c>
    </row>
    <row r="23" spans="5:10" x14ac:dyDescent="0.25">
      <c r="E23">
        <f t="shared" si="0"/>
        <v>2.4500000000000002</v>
      </c>
      <c r="F23">
        <f t="shared" si="1"/>
        <v>2.7</v>
      </c>
      <c r="H23">
        <f t="shared" si="2"/>
        <v>3.2</v>
      </c>
      <c r="J23">
        <f t="shared" si="3"/>
        <v>3.95</v>
      </c>
    </row>
    <row r="24" spans="5:10" x14ac:dyDescent="0.25">
      <c r="E24">
        <f t="shared" si="0"/>
        <v>2.85</v>
      </c>
      <c r="F24">
        <f t="shared" si="1"/>
        <v>3.1</v>
      </c>
      <c r="H24">
        <f t="shared" si="2"/>
        <v>3.6</v>
      </c>
      <c r="J24">
        <f t="shared" si="3"/>
        <v>4.3499999999999996</v>
      </c>
    </row>
    <row r="25" spans="5:10" x14ac:dyDescent="0.25">
      <c r="E25">
        <f t="shared" si="0"/>
        <v>2.1</v>
      </c>
      <c r="F25">
        <f t="shared" si="1"/>
        <v>2.35</v>
      </c>
      <c r="H25">
        <f t="shared" si="2"/>
        <v>2.85</v>
      </c>
      <c r="J25">
        <f t="shared" si="3"/>
        <v>3.6</v>
      </c>
    </row>
    <row r="26" spans="5:10" x14ac:dyDescent="0.25">
      <c r="E26">
        <f t="shared" si="0"/>
        <v>2.5</v>
      </c>
      <c r="F26">
        <f t="shared" si="1"/>
        <v>2.75</v>
      </c>
      <c r="H26">
        <f t="shared" si="2"/>
        <v>3.25</v>
      </c>
      <c r="J26">
        <f t="shared" si="3"/>
        <v>4</v>
      </c>
    </row>
    <row r="27" spans="5:10" x14ac:dyDescent="0.25">
      <c r="E27">
        <f t="shared" si="0"/>
        <v>2.7</v>
      </c>
      <c r="F27">
        <f t="shared" si="1"/>
        <v>2.95</v>
      </c>
      <c r="H27">
        <f t="shared" si="2"/>
        <v>3.45</v>
      </c>
      <c r="J27">
        <f t="shared" si="3"/>
        <v>4.2</v>
      </c>
    </row>
    <row r="28" spans="5:10" x14ac:dyDescent="0.25">
      <c r="E28">
        <f t="shared" si="0"/>
        <v>3.1</v>
      </c>
      <c r="F28">
        <f t="shared" si="1"/>
        <v>3.35</v>
      </c>
      <c r="H28">
        <f t="shared" si="2"/>
        <v>3.85</v>
      </c>
      <c r="J28">
        <f t="shared" si="3"/>
        <v>4.5999999999999996</v>
      </c>
    </row>
    <row r="29" spans="5:10" x14ac:dyDescent="0.25">
      <c r="E29">
        <f t="shared" si="0"/>
        <v>2.6</v>
      </c>
      <c r="F29">
        <f t="shared" si="1"/>
        <v>2.85</v>
      </c>
      <c r="H29">
        <f t="shared" si="2"/>
        <v>3.35</v>
      </c>
      <c r="J29">
        <f t="shared" si="3"/>
        <v>4.0999999999999996</v>
      </c>
    </row>
    <row r="30" spans="5:10" x14ac:dyDescent="0.25">
      <c r="E30">
        <f t="shared" si="0"/>
        <v>3</v>
      </c>
      <c r="F30">
        <f t="shared" si="1"/>
        <v>3.25</v>
      </c>
      <c r="H30">
        <f t="shared" si="2"/>
        <v>3.75</v>
      </c>
      <c r="J30">
        <f t="shared" si="3"/>
        <v>4.5</v>
      </c>
    </row>
    <row r="31" spans="5:10" x14ac:dyDescent="0.25">
      <c r="E31">
        <f t="shared" si="0"/>
        <v>3.2</v>
      </c>
      <c r="F31">
        <f t="shared" si="1"/>
        <v>3.45</v>
      </c>
      <c r="H31">
        <f t="shared" si="2"/>
        <v>3.95</v>
      </c>
      <c r="J31">
        <f t="shared" si="3"/>
        <v>4.7</v>
      </c>
    </row>
    <row r="32" spans="5:10" x14ac:dyDescent="0.25">
      <c r="E32">
        <f t="shared" si="0"/>
        <v>3.6</v>
      </c>
      <c r="F32">
        <f t="shared" si="1"/>
        <v>3.85</v>
      </c>
      <c r="H32">
        <f t="shared" si="2"/>
        <v>4.3499999999999996</v>
      </c>
      <c r="J32">
        <f t="shared" si="3"/>
        <v>5.0999999999999996</v>
      </c>
    </row>
    <row r="33" spans="5:10" x14ac:dyDescent="0.25">
      <c r="E33">
        <f t="shared" ref="E33:E64" si="4">IFERROR(INDEX($A$1:$A$4,INT((ROW(33:33)-1)/((COUNTA(B:B)*(COUNTA(C:C)))))+1)+INDEX(B:B,MOD(INT((ROW(33:33)-1)/COUNTA(C:C)),COUNTA(B:B))+1)+INDEX(C:C,MOD((ROW(33:33)-1),COUNTA(C:C))+1),"")</f>
        <v>1.65</v>
      </c>
      <c r="F33">
        <f t="shared" si="1"/>
        <v>1.9</v>
      </c>
      <c r="H33">
        <f t="shared" si="2"/>
        <v>2.4</v>
      </c>
      <c r="J33">
        <f t="shared" si="3"/>
        <v>3.15</v>
      </c>
    </row>
    <row r="34" spans="5:10" x14ac:dyDescent="0.25">
      <c r="E34">
        <f t="shared" si="4"/>
        <v>2.0499999999999998</v>
      </c>
      <c r="F34">
        <f t="shared" si="1"/>
        <v>2.2999999999999998</v>
      </c>
      <c r="H34">
        <f t="shared" si="2"/>
        <v>2.8</v>
      </c>
      <c r="J34">
        <f t="shared" si="3"/>
        <v>3.55</v>
      </c>
    </row>
    <row r="35" spans="5:10" x14ac:dyDescent="0.25">
      <c r="E35">
        <f t="shared" si="4"/>
        <v>2.25</v>
      </c>
      <c r="F35">
        <f t="shared" si="1"/>
        <v>2.5</v>
      </c>
      <c r="H35">
        <f t="shared" si="2"/>
        <v>3</v>
      </c>
      <c r="J35">
        <f t="shared" si="3"/>
        <v>3.75</v>
      </c>
    </row>
    <row r="36" spans="5:10" x14ac:dyDescent="0.25">
      <c r="E36">
        <f t="shared" si="4"/>
        <v>2.6500000000000004</v>
      </c>
      <c r="F36">
        <f t="shared" si="1"/>
        <v>2.9000000000000004</v>
      </c>
      <c r="H36">
        <f t="shared" si="2"/>
        <v>3.4000000000000004</v>
      </c>
      <c r="J36">
        <f t="shared" si="3"/>
        <v>4.1500000000000004</v>
      </c>
    </row>
    <row r="37" spans="5:10" x14ac:dyDescent="0.25">
      <c r="E37">
        <f t="shared" si="4"/>
        <v>2.15</v>
      </c>
      <c r="F37">
        <f t="shared" si="1"/>
        <v>2.4</v>
      </c>
      <c r="H37">
        <f t="shared" si="2"/>
        <v>2.9</v>
      </c>
      <c r="J37">
        <f t="shared" si="3"/>
        <v>3.65</v>
      </c>
    </row>
    <row r="38" spans="5:10" x14ac:dyDescent="0.25">
      <c r="E38">
        <f t="shared" si="4"/>
        <v>2.5499999999999998</v>
      </c>
      <c r="F38">
        <f t="shared" si="1"/>
        <v>2.8</v>
      </c>
      <c r="H38">
        <f t="shared" si="2"/>
        <v>3.3</v>
      </c>
      <c r="J38">
        <f t="shared" si="3"/>
        <v>4.05</v>
      </c>
    </row>
    <row r="39" spans="5:10" x14ac:dyDescent="0.25">
      <c r="E39">
        <f t="shared" si="4"/>
        <v>2.75</v>
      </c>
      <c r="F39">
        <f t="shared" si="1"/>
        <v>3</v>
      </c>
      <c r="H39">
        <f t="shared" si="2"/>
        <v>3.5</v>
      </c>
      <c r="J39">
        <f t="shared" si="3"/>
        <v>4.25</v>
      </c>
    </row>
    <row r="40" spans="5:10" x14ac:dyDescent="0.25">
      <c r="E40">
        <f t="shared" si="4"/>
        <v>3.1500000000000004</v>
      </c>
      <c r="F40">
        <f t="shared" si="1"/>
        <v>3.4000000000000004</v>
      </c>
      <c r="H40">
        <f t="shared" si="2"/>
        <v>3.9000000000000004</v>
      </c>
      <c r="J40">
        <f t="shared" si="3"/>
        <v>4.6500000000000004</v>
      </c>
    </row>
    <row r="41" spans="5:10" x14ac:dyDescent="0.25">
      <c r="E41">
        <f t="shared" si="4"/>
        <v>2.4000000000000004</v>
      </c>
      <c r="F41">
        <f t="shared" si="1"/>
        <v>2.6500000000000004</v>
      </c>
      <c r="H41">
        <f t="shared" si="2"/>
        <v>3.1500000000000004</v>
      </c>
      <c r="J41">
        <f t="shared" si="3"/>
        <v>3.9000000000000004</v>
      </c>
    </row>
    <row r="42" spans="5:10" x14ac:dyDescent="0.25">
      <c r="E42">
        <f t="shared" si="4"/>
        <v>2.8000000000000003</v>
      </c>
      <c r="F42">
        <f t="shared" si="1"/>
        <v>3.0500000000000003</v>
      </c>
      <c r="H42">
        <f t="shared" si="2"/>
        <v>3.5500000000000003</v>
      </c>
      <c r="J42">
        <f t="shared" si="3"/>
        <v>4.3000000000000007</v>
      </c>
    </row>
    <row r="43" spans="5:10" x14ac:dyDescent="0.25">
      <c r="E43">
        <f t="shared" si="4"/>
        <v>3</v>
      </c>
      <c r="F43">
        <f t="shared" si="1"/>
        <v>3.25</v>
      </c>
      <c r="H43">
        <f t="shared" si="2"/>
        <v>3.75</v>
      </c>
      <c r="J43">
        <f t="shared" si="3"/>
        <v>4.5</v>
      </c>
    </row>
    <row r="44" spans="5:10" x14ac:dyDescent="0.25">
      <c r="E44">
        <f t="shared" si="4"/>
        <v>3.4000000000000004</v>
      </c>
      <c r="F44">
        <f t="shared" si="1"/>
        <v>3.6500000000000004</v>
      </c>
      <c r="H44">
        <f t="shared" si="2"/>
        <v>4.1500000000000004</v>
      </c>
      <c r="J44">
        <f t="shared" si="3"/>
        <v>4.9000000000000004</v>
      </c>
    </row>
    <row r="45" spans="5:10" x14ac:dyDescent="0.25">
      <c r="E45">
        <f t="shared" si="4"/>
        <v>2.9000000000000004</v>
      </c>
      <c r="F45">
        <f t="shared" si="1"/>
        <v>3.1500000000000004</v>
      </c>
      <c r="H45">
        <f t="shared" si="2"/>
        <v>3.6500000000000004</v>
      </c>
      <c r="J45">
        <f t="shared" si="3"/>
        <v>4.4000000000000004</v>
      </c>
    </row>
    <row r="46" spans="5:10" x14ac:dyDescent="0.25">
      <c r="E46">
        <f t="shared" si="4"/>
        <v>3.3000000000000003</v>
      </c>
      <c r="F46">
        <f t="shared" si="1"/>
        <v>3.5500000000000003</v>
      </c>
      <c r="H46">
        <f t="shared" si="2"/>
        <v>4.0500000000000007</v>
      </c>
      <c r="J46">
        <f t="shared" si="3"/>
        <v>4.8000000000000007</v>
      </c>
    </row>
    <row r="47" spans="5:10" x14ac:dyDescent="0.25">
      <c r="E47">
        <f t="shared" si="4"/>
        <v>3.5</v>
      </c>
      <c r="F47">
        <f t="shared" si="1"/>
        <v>3.75</v>
      </c>
      <c r="H47">
        <f t="shared" si="2"/>
        <v>4.25</v>
      </c>
      <c r="J47">
        <f t="shared" si="3"/>
        <v>5</v>
      </c>
    </row>
    <row r="48" spans="5:10" x14ac:dyDescent="0.25">
      <c r="E48">
        <f t="shared" si="4"/>
        <v>3.9000000000000004</v>
      </c>
      <c r="F48">
        <f t="shared" si="1"/>
        <v>4.1500000000000004</v>
      </c>
      <c r="H48">
        <f t="shared" si="2"/>
        <v>4.6500000000000004</v>
      </c>
      <c r="J48">
        <f t="shared" si="3"/>
        <v>5.4</v>
      </c>
    </row>
    <row r="49" spans="5:10" x14ac:dyDescent="0.25">
      <c r="E49">
        <f t="shared" si="4"/>
        <v>2.25</v>
      </c>
      <c r="F49">
        <f t="shared" si="1"/>
        <v>2.5</v>
      </c>
      <c r="H49">
        <f t="shared" si="2"/>
        <v>3</v>
      </c>
      <c r="J49">
        <f t="shared" si="3"/>
        <v>3.75</v>
      </c>
    </row>
    <row r="50" spans="5:10" x14ac:dyDescent="0.25">
      <c r="E50">
        <f t="shared" si="4"/>
        <v>2.65</v>
      </c>
      <c r="F50">
        <f t="shared" si="1"/>
        <v>2.9</v>
      </c>
      <c r="H50">
        <f t="shared" si="2"/>
        <v>3.4</v>
      </c>
      <c r="J50">
        <f t="shared" si="3"/>
        <v>4.1500000000000004</v>
      </c>
    </row>
    <row r="51" spans="5:10" x14ac:dyDescent="0.25">
      <c r="E51">
        <f t="shared" si="4"/>
        <v>2.8499999999999996</v>
      </c>
      <c r="F51">
        <f t="shared" si="1"/>
        <v>3.0999999999999996</v>
      </c>
      <c r="H51">
        <f t="shared" si="2"/>
        <v>3.5999999999999996</v>
      </c>
      <c r="J51">
        <f t="shared" si="3"/>
        <v>4.3499999999999996</v>
      </c>
    </row>
    <row r="52" spans="5:10" x14ac:dyDescent="0.25">
      <c r="E52">
        <f t="shared" si="4"/>
        <v>3.25</v>
      </c>
      <c r="F52">
        <f t="shared" si="1"/>
        <v>3.5</v>
      </c>
      <c r="H52">
        <f t="shared" si="2"/>
        <v>4</v>
      </c>
      <c r="J52">
        <f t="shared" si="3"/>
        <v>4.75</v>
      </c>
    </row>
    <row r="53" spans="5:10" x14ac:dyDescent="0.25">
      <c r="E53">
        <f t="shared" si="4"/>
        <v>2.75</v>
      </c>
      <c r="F53">
        <f t="shared" si="1"/>
        <v>3</v>
      </c>
      <c r="H53">
        <f t="shared" si="2"/>
        <v>3.5</v>
      </c>
      <c r="J53">
        <f t="shared" si="3"/>
        <v>4.25</v>
      </c>
    </row>
    <row r="54" spans="5:10" x14ac:dyDescent="0.25">
      <c r="E54">
        <f t="shared" si="4"/>
        <v>3.15</v>
      </c>
      <c r="F54">
        <f t="shared" si="1"/>
        <v>3.4</v>
      </c>
      <c r="H54">
        <f t="shared" si="2"/>
        <v>3.9</v>
      </c>
      <c r="J54">
        <f t="shared" si="3"/>
        <v>4.6500000000000004</v>
      </c>
    </row>
    <row r="55" spans="5:10" x14ac:dyDescent="0.25">
      <c r="E55">
        <f t="shared" si="4"/>
        <v>3.3499999999999996</v>
      </c>
      <c r="F55">
        <f t="shared" si="1"/>
        <v>3.5999999999999996</v>
      </c>
      <c r="H55">
        <f t="shared" si="2"/>
        <v>4.0999999999999996</v>
      </c>
      <c r="J55">
        <f t="shared" si="3"/>
        <v>4.8499999999999996</v>
      </c>
    </row>
    <row r="56" spans="5:10" x14ac:dyDescent="0.25">
      <c r="E56">
        <f t="shared" si="4"/>
        <v>3.75</v>
      </c>
      <c r="F56">
        <f t="shared" si="1"/>
        <v>4</v>
      </c>
      <c r="H56">
        <f t="shared" si="2"/>
        <v>4.5</v>
      </c>
      <c r="J56">
        <f t="shared" si="3"/>
        <v>5.25</v>
      </c>
    </row>
    <row r="57" spans="5:10" x14ac:dyDescent="0.25">
      <c r="E57">
        <f t="shared" si="4"/>
        <v>3</v>
      </c>
      <c r="F57">
        <f t="shared" si="1"/>
        <v>3.25</v>
      </c>
      <c r="H57">
        <f t="shared" si="2"/>
        <v>3.75</v>
      </c>
      <c r="J57">
        <f t="shared" si="3"/>
        <v>4.5</v>
      </c>
    </row>
    <row r="58" spans="5:10" x14ac:dyDescent="0.25">
      <c r="E58">
        <f t="shared" si="4"/>
        <v>3.4</v>
      </c>
      <c r="F58">
        <f t="shared" si="1"/>
        <v>3.65</v>
      </c>
      <c r="H58">
        <f t="shared" si="2"/>
        <v>4.1500000000000004</v>
      </c>
      <c r="J58">
        <f t="shared" si="3"/>
        <v>4.9000000000000004</v>
      </c>
    </row>
    <row r="59" spans="5:10" x14ac:dyDescent="0.25">
      <c r="E59">
        <f t="shared" si="4"/>
        <v>3.5999999999999996</v>
      </c>
      <c r="F59">
        <f t="shared" si="1"/>
        <v>3.8499999999999996</v>
      </c>
      <c r="H59">
        <f t="shared" si="2"/>
        <v>4.3499999999999996</v>
      </c>
      <c r="J59">
        <f t="shared" si="3"/>
        <v>5.0999999999999996</v>
      </c>
    </row>
    <row r="60" spans="5:10" x14ac:dyDescent="0.25">
      <c r="E60">
        <f t="shared" si="4"/>
        <v>4</v>
      </c>
      <c r="F60">
        <f t="shared" si="1"/>
        <v>4.25</v>
      </c>
      <c r="H60">
        <f t="shared" si="2"/>
        <v>4.75</v>
      </c>
      <c r="J60">
        <f t="shared" si="3"/>
        <v>5.5</v>
      </c>
    </row>
    <row r="61" spans="5:10" x14ac:dyDescent="0.25">
      <c r="E61">
        <f t="shared" si="4"/>
        <v>3.5</v>
      </c>
      <c r="F61">
        <f t="shared" si="1"/>
        <v>3.75</v>
      </c>
      <c r="H61">
        <f t="shared" si="2"/>
        <v>4.25</v>
      </c>
      <c r="J61">
        <f t="shared" si="3"/>
        <v>5</v>
      </c>
    </row>
    <row r="62" spans="5:10" x14ac:dyDescent="0.25">
      <c r="E62">
        <f t="shared" si="4"/>
        <v>3.9</v>
      </c>
      <c r="F62">
        <f t="shared" si="1"/>
        <v>4.1500000000000004</v>
      </c>
      <c r="H62">
        <f t="shared" si="2"/>
        <v>4.6500000000000004</v>
      </c>
      <c r="J62">
        <f t="shared" si="3"/>
        <v>5.4</v>
      </c>
    </row>
    <row r="63" spans="5:10" x14ac:dyDescent="0.25">
      <c r="E63">
        <f t="shared" si="4"/>
        <v>4.0999999999999996</v>
      </c>
      <c r="F63">
        <f t="shared" si="1"/>
        <v>4.3499999999999996</v>
      </c>
      <c r="H63">
        <f t="shared" si="2"/>
        <v>4.8499999999999996</v>
      </c>
      <c r="J63">
        <f t="shared" si="3"/>
        <v>5.6</v>
      </c>
    </row>
    <row r="64" spans="5:10" x14ac:dyDescent="0.25">
      <c r="E64">
        <f t="shared" si="4"/>
        <v>4.5</v>
      </c>
      <c r="F64">
        <f t="shared" si="1"/>
        <v>4.75</v>
      </c>
      <c r="H64">
        <f t="shared" si="2"/>
        <v>5.25</v>
      </c>
      <c r="J64">
        <f t="shared" si="3"/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Final Questionnaire</vt:lpstr>
      <vt:lpstr>Risk Tolerance Scoring</vt:lpstr>
      <vt:lpstr>RiskCapacity Scoring</vt:lpstr>
      <vt:lpstr>Risk Capacity Selection</vt:lpstr>
      <vt:lpstr>Charts</vt:lpstr>
      <vt:lpstr>Inconsistency Final</vt:lpstr>
      <vt:lpstr>Sheet1</vt:lpstr>
      <vt:lpstr>Score combinations 1</vt:lpstr>
      <vt:lpstr>Score combinations 2</vt:lpstr>
      <vt:lpstr>Rating Distribution test</vt:lpstr>
    </vt:vector>
  </TitlesOfParts>
  <Company>EY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Mathew P Pathirikatu</dc:creator>
  <cp:lastModifiedBy>Amany El Mosalamy, RBG</cp:lastModifiedBy>
  <dcterms:created xsi:type="dcterms:W3CDTF">2018-07-22T14:24:29Z</dcterms:created>
  <dcterms:modified xsi:type="dcterms:W3CDTF">2020-04-27T08:57:16Z</dcterms:modified>
</cp:coreProperties>
</file>