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Instrumentation-Y\"/>
    </mc:Choice>
  </mc:AlternateContent>
  <bookViews>
    <workbookView xWindow="0" yWindow="0" windowWidth="21600" windowHeight="9600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P20" i="1" l="1"/>
  <c r="J20" i="1"/>
  <c r="D20" i="1"/>
  <c r="N34" i="1" l="1"/>
  <c r="H34" i="1" l="1"/>
  <c r="B108" i="1" l="1"/>
  <c r="B62" i="1"/>
  <c r="B63" i="1"/>
  <c r="H124" i="1" l="1"/>
  <c r="H130" i="1" s="1"/>
  <c r="I130" i="1" s="1"/>
  <c r="B16" i="1" s="1"/>
  <c r="B124" i="1"/>
  <c r="B130" i="1" s="1"/>
  <c r="C130" i="1" s="1"/>
  <c r="B15" i="1" s="1"/>
  <c r="T59" i="1"/>
  <c r="T58" i="1"/>
  <c r="T57" i="1"/>
  <c r="T56" i="1"/>
  <c r="T55" i="1"/>
  <c r="T54" i="1"/>
  <c r="T53" i="1"/>
  <c r="N112" i="1"/>
  <c r="N111" i="1"/>
  <c r="H111" i="1"/>
  <c r="B111" i="1"/>
  <c r="N110" i="1"/>
  <c r="H110" i="1"/>
  <c r="B110" i="1"/>
  <c r="N109" i="1"/>
  <c r="H109" i="1"/>
  <c r="B109" i="1"/>
  <c r="N108" i="1"/>
  <c r="H108" i="1"/>
  <c r="N107" i="1"/>
  <c r="H107" i="1"/>
  <c r="B107" i="1"/>
  <c r="N106" i="1"/>
  <c r="H106" i="1"/>
  <c r="B106" i="1"/>
  <c r="H92" i="1"/>
  <c r="B92" i="1"/>
  <c r="H91" i="1"/>
  <c r="B91" i="1"/>
  <c r="H90" i="1"/>
  <c r="B90" i="1"/>
  <c r="H89" i="1"/>
  <c r="B89" i="1"/>
  <c r="H88" i="1"/>
  <c r="B88" i="1"/>
  <c r="H87" i="1"/>
  <c r="B87" i="1"/>
  <c r="N86" i="1"/>
  <c r="H86" i="1"/>
  <c r="B86" i="1"/>
  <c r="N85" i="1"/>
  <c r="N84" i="1"/>
  <c r="N83" i="1"/>
  <c r="N82" i="1"/>
  <c r="N81" i="1"/>
  <c r="N80" i="1"/>
  <c r="H65" i="1"/>
  <c r="B65" i="1"/>
  <c r="H64" i="1"/>
  <c r="B64" i="1"/>
  <c r="H63" i="1"/>
  <c r="H62" i="1"/>
  <c r="H61" i="1"/>
  <c r="B61" i="1"/>
  <c r="H60" i="1"/>
  <c r="B60" i="1"/>
  <c r="N59" i="1"/>
  <c r="H59" i="1"/>
  <c r="N58" i="1"/>
  <c r="N57" i="1"/>
  <c r="N56" i="1"/>
  <c r="N55" i="1"/>
  <c r="N54" i="1"/>
  <c r="N53" i="1"/>
  <c r="B38" i="1"/>
  <c r="B37" i="1"/>
  <c r="B36" i="1"/>
  <c r="B35" i="1"/>
  <c r="N40" i="1"/>
  <c r="O40" i="1" s="1"/>
  <c r="B4" i="1" s="1"/>
  <c r="H40" i="1"/>
  <c r="I40" i="1" s="1"/>
  <c r="B3" i="1" s="1"/>
  <c r="B34" i="1"/>
  <c r="N23" i="1"/>
  <c r="H23" i="1"/>
  <c r="B23" i="1"/>
  <c r="N22" i="1"/>
  <c r="H22" i="1"/>
  <c r="B22" i="1"/>
  <c r="N21" i="1"/>
  <c r="H21" i="1"/>
  <c r="B21" i="1"/>
  <c r="N20" i="1"/>
  <c r="H20" i="1"/>
  <c r="B20" i="1"/>
  <c r="P19" i="1"/>
  <c r="N19" i="1"/>
  <c r="J19" i="1"/>
  <c r="H19" i="1"/>
  <c r="D19" i="1"/>
  <c r="B19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113" i="1" l="1"/>
  <c r="I113" i="1" s="1"/>
  <c r="B11" i="1" s="1"/>
  <c r="B113" i="1"/>
  <c r="C113" i="1" s="1"/>
  <c r="B8" i="1" s="1"/>
  <c r="H67" i="1"/>
  <c r="I67" i="1" s="1"/>
  <c r="B9" i="1" s="1"/>
  <c r="B67" i="1"/>
  <c r="C67" i="1" s="1"/>
  <c r="B6" i="1" s="1"/>
  <c r="B40" i="1"/>
  <c r="C40" i="1" s="1"/>
  <c r="B2" i="1" s="1"/>
  <c r="B94" i="1"/>
  <c r="C94" i="1" s="1"/>
  <c r="B7" i="1" s="1"/>
  <c r="H94" i="1"/>
  <c r="I94" i="1" s="1"/>
  <c r="B10" i="1" s="1"/>
  <c r="N114" i="1"/>
  <c r="O114" i="1" s="1"/>
  <c r="B14" i="1" s="1"/>
  <c r="N88" i="1"/>
  <c r="O88" i="1" s="1"/>
  <c r="B13" i="1" s="1"/>
  <c r="N61" i="1"/>
  <c r="O61" i="1" s="1"/>
  <c r="B12" i="1" s="1"/>
  <c r="T61" i="1"/>
  <c r="U61" i="1" s="1"/>
  <c r="B5" i="1" s="1"/>
</calcChain>
</file>

<file path=xl/sharedStrings.xml><?xml version="1.0" encoding="utf-8"?>
<sst xmlns="http://schemas.openxmlformats.org/spreadsheetml/2006/main" count="393" uniqueCount="78">
  <si>
    <t>INST240 -- Pressure and Level Measurement</t>
  </si>
  <si>
    <t>Mastery exam #1 pass (0/1) =</t>
  </si>
  <si>
    <t>Mastery exam #1 score (%) =</t>
  </si>
  <si>
    <t>Proportional exam #1 score (%) =</t>
  </si>
  <si>
    <t>Mastery exam #2 pass (0/1) =</t>
  </si>
  <si>
    <t>Mastery exam #2 score (%) =</t>
  </si>
  <si>
    <t>Proportional exam #2 score (%) =</t>
  </si>
  <si>
    <t>Comments</t>
  </si>
  <si>
    <t># of late arrivals =</t>
  </si>
  <si>
    <t>Hours absent =</t>
  </si>
  <si>
    <t>Sick hours =</t>
  </si>
  <si>
    <t>Mastery exam score average =</t>
  </si>
  <si>
    <t>Proportional exam score average =</t>
  </si>
  <si>
    <t>Quiz deduction =</t>
  </si>
  <si>
    <t>Late arrival deduction =</t>
  </si>
  <si>
    <t>Lab #1 score =</t>
  </si>
  <si>
    <t>Lab #2 score =</t>
  </si>
  <si>
    <t>Lab score average =</t>
  </si>
  <si>
    <t>Final grade =</t>
  </si>
  <si>
    <t>Mastery objectives complete (0/1) =</t>
  </si>
  <si>
    <t>Lab #1 objectives complete (0/1)=</t>
  </si>
  <si>
    <t>Lab #2 objectives complete (0/1)=</t>
  </si>
  <si>
    <t>weight</t>
  </si>
  <si>
    <t>Absence hours deduction =</t>
  </si>
  <si>
    <t>weight after 1st tardy</t>
  </si>
  <si>
    <t>Attempts =</t>
  </si>
  <si>
    <t>Extra credit =</t>
  </si>
  <si>
    <t>INST241 -- Temperature and Flow Measurement</t>
  </si>
  <si>
    <t>INST242 -- Analytical Measurement</t>
  </si>
  <si>
    <t>Capstone challenge pass (0/1) =</t>
  </si>
  <si>
    <t>INST250 -- Final Control Elements</t>
  </si>
  <si>
    <t>INST251 -- PID Control</t>
  </si>
  <si>
    <t>INST252 -- Loop Tuning</t>
  </si>
  <si>
    <t>INST260 -- Data Acquisition Systems</t>
  </si>
  <si>
    <t>INST263 -- Control Strategies</t>
  </si>
  <si>
    <t>INST200 -- Intro to Instrumentation</t>
  </si>
  <si>
    <t>Quizzes passed =</t>
  </si>
  <si>
    <t>(out of 8)</t>
  </si>
  <si>
    <t>Quiz contribution =</t>
  </si>
  <si>
    <t>Lab objectives complete (0/1)=</t>
  </si>
  <si>
    <t>Lab score =</t>
  </si>
  <si>
    <t>First-year review exam score =</t>
  </si>
  <si>
    <t>Proportional exam score (%) =</t>
  </si>
  <si>
    <t>Mastery exam pass (0/1) =</t>
  </si>
  <si>
    <t>Mastery exam score (%) =</t>
  </si>
  <si>
    <t>INST205 -- Job Prep 1</t>
  </si>
  <si>
    <t>Resume complete (0/1)=</t>
  </si>
  <si>
    <t>Cover letter (0/1)=</t>
  </si>
  <si>
    <t>INST206 -- Job Prep 2</t>
  </si>
  <si>
    <t>Grade summary</t>
  </si>
  <si>
    <t>Would supervisor hire? (0/1)</t>
  </si>
  <si>
    <t>INST292 -- Internship (10 credits)</t>
  </si>
  <si>
    <t>INST290 -- Internship (5 credits)</t>
  </si>
  <si>
    <t>Supervisor's name</t>
  </si>
  <si>
    <t>Company name</t>
  </si>
  <si>
    <t>Location</t>
  </si>
  <si>
    <t>INST262 -- Digital Control Systems</t>
  </si>
  <si>
    <t>Fall quarter statistics</t>
  </si>
  <si>
    <t>Winter quarter statistics</t>
  </si>
  <si>
    <t>Mastery score average =</t>
  </si>
  <si>
    <t>Proportional score average =</t>
  </si>
  <si>
    <t>Spring quarter statistics</t>
  </si>
  <si>
    <t>INST233 -- Protective Relays</t>
  </si>
  <si>
    <t>Mastery/capstone attempt average =</t>
  </si>
  <si>
    <t>Note: only enter data in the white cells, not the grey cells!</t>
  </si>
  <si>
    <t>Any that read "#DIV/0" are lacking data to calculate the value.</t>
  </si>
  <si>
    <t>All blue- or violet-colored values are calculated by the spreadsheet.</t>
  </si>
  <si>
    <t>Quizzes failed (out of 14) =</t>
  </si>
  <si>
    <t>Quizzes failed (out of 22) =</t>
  </si>
  <si>
    <t>Quizzes failed (out of 26) =</t>
  </si>
  <si>
    <t>Quizzes failed (out of 28) =</t>
  </si>
  <si>
    <t>Quizzes failed (out of 32) =</t>
  </si>
  <si>
    <t>Quiz failure % =</t>
  </si>
  <si>
    <t>Homework (0/1)=</t>
  </si>
  <si>
    <t>Late Arrivals =</t>
  </si>
  <si>
    <t>Informational interview (0/1) =</t>
  </si>
  <si>
    <t>Graduation Application (0/1) =</t>
  </si>
  <si>
    <t xml:space="preserve">Hours absent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</si>
</sst>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0" fillId="0" borderId="0" xfId="0" applyNumberFormat="1" applyFill="1"/>
    <xf numFmtId="165" fontId="0" fillId="0" borderId="0" xfId="1" applyNumberFormat="1" applyFont="1" applyFill="1"/>
    <xf numFmtId="164" fontId="0" fillId="0" borderId="0" xfId="0" applyNumberFormat="1" applyFill="1"/>
    <xf numFmtId="165" fontId="5" fillId="2" borderId="0" xfId="1" applyNumberFormat="1" applyFont="1" applyFill="1"/>
    <xf numFmtId="165" fontId="5" fillId="2" borderId="0" xfId="0" applyNumberFormat="1" applyFont="1" applyFill="1"/>
    <xf numFmtId="9" fontId="5" fillId="2" borderId="0" xfId="1" applyFont="1" applyFill="1"/>
    <xf numFmtId="0" fontId="6" fillId="2" borderId="0" xfId="0" applyFont="1" applyFill="1" applyAlignment="1">
      <alignment horizontal="right"/>
    </xf>
    <xf numFmtId="9" fontId="3" fillId="2" borderId="0" xfId="0" applyNumberFormat="1" applyFont="1" applyFill="1"/>
    <xf numFmtId="9" fontId="3" fillId="2" borderId="0" xfId="1" applyFont="1" applyFill="1"/>
    <xf numFmtId="0" fontId="6" fillId="2" borderId="0" xfId="0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1" fontId="5" fillId="2" borderId="0" xfId="0" applyNumberFormat="1" applyFont="1" applyFill="1"/>
    <xf numFmtId="0" fontId="7" fillId="2" borderId="0" xfId="0" applyFont="1" applyFill="1"/>
    <xf numFmtId="9" fontId="4" fillId="0" borderId="0" xfId="1" applyFont="1" applyFill="1"/>
    <xf numFmtId="1" fontId="0" fillId="2" borderId="0" xfId="0" applyNumberFormat="1" applyFill="1"/>
    <xf numFmtId="1" fontId="0" fillId="0" borderId="0" xfId="1" applyNumberFormat="1" applyFont="1" applyFill="1"/>
    <xf numFmtId="164" fontId="0" fillId="2" borderId="0" xfId="0" applyNumberFormat="1" applyFill="1"/>
    <xf numFmtId="9" fontId="4" fillId="2" borderId="0" xfId="1" applyFont="1" applyFill="1"/>
    <xf numFmtId="0" fontId="0" fillId="0" borderId="0" xfId="0" applyFill="1"/>
    <xf numFmtId="0" fontId="8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2" borderId="0" xfId="0" applyFont="1" applyFill="1"/>
    <xf numFmtId="164" fontId="8" fillId="2" borderId="0" xfId="0" applyNumberFormat="1" applyFont="1" applyFill="1"/>
    <xf numFmtId="9" fontId="8" fillId="2" borderId="0" xfId="1" applyFont="1" applyFill="1"/>
    <xf numFmtId="165" fontId="8" fillId="2" borderId="0" xfId="1" applyNumberFormat="1" applyFont="1" applyFill="1"/>
    <xf numFmtId="0" fontId="10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165" fontId="8" fillId="0" borderId="0" xfId="1" applyNumberFormat="1" applyFont="1" applyFill="1"/>
    <xf numFmtId="0" fontId="0" fillId="0" borderId="0" xfId="0" applyFill="1" applyAlignment="1">
      <alignment horizontal="right"/>
    </xf>
    <xf numFmtId="166" fontId="8" fillId="0" borderId="0" xfId="0" applyNumberFormat="1" applyFont="1" applyFill="1"/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zoomScaleNormal="100" workbookViewId="0">
      <selection activeCell="E15" sqref="E15"/>
    </sheetView>
  </sheetViews>
  <sheetFormatPr defaultRowHeight="15" x14ac:dyDescent="0.25"/>
  <cols>
    <col min="1" max="1" width="32.7109375" customWidth="1"/>
    <col min="2" max="2" width="8.7109375" customWidth="1"/>
    <col min="3" max="3" width="14.7109375" customWidth="1"/>
    <col min="4" max="4" width="7.7109375" customWidth="1"/>
    <col min="5" max="5" width="60.7109375" customWidth="1"/>
    <col min="7" max="7" width="32.7109375" customWidth="1"/>
    <col min="8" max="8" width="8.7109375" customWidth="1"/>
    <col min="9" max="9" width="14.7109375" customWidth="1"/>
    <col min="10" max="10" width="7.7109375" customWidth="1"/>
    <col min="11" max="11" width="60.7109375" customWidth="1"/>
    <col min="13" max="13" width="32.7109375" customWidth="1"/>
    <col min="14" max="14" width="8.7109375" customWidth="1"/>
    <col min="15" max="15" width="14.7109375" customWidth="1"/>
    <col min="16" max="16" width="7.7109375" customWidth="1"/>
    <col min="17" max="17" width="60.7109375" customWidth="1"/>
    <col min="19" max="19" width="32.7109375" customWidth="1"/>
    <col min="20" max="20" width="8.7109375" customWidth="1"/>
    <col min="21" max="21" width="14.7109375" customWidth="1"/>
    <col min="22" max="22" width="7.7109375" customWidth="1"/>
    <col min="23" max="23" width="60.7109375" customWidth="1"/>
  </cols>
  <sheetData>
    <row r="1" spans="1:5" x14ac:dyDescent="0.25">
      <c r="A1" s="26" t="s">
        <v>49</v>
      </c>
      <c r="B1" s="2"/>
      <c r="C1" s="27"/>
      <c r="D1" s="32" t="s">
        <v>64</v>
      </c>
    </row>
    <row r="2" spans="1:5" x14ac:dyDescent="0.25">
      <c r="A2" s="25" t="str">
        <f>A25</f>
        <v>INST200 -- Intro to Instrumentation</v>
      </c>
      <c r="B2" s="25" t="e">
        <f>C40</f>
        <v>#DIV/0!</v>
      </c>
      <c r="E2" s="32" t="s">
        <v>66</v>
      </c>
    </row>
    <row r="3" spans="1:5" x14ac:dyDescent="0.25">
      <c r="A3" s="25" t="str">
        <f>G25</f>
        <v>INST205 -- Job Prep 1</v>
      </c>
      <c r="B3" s="25" t="str">
        <f>I40</f>
        <v>Fail</v>
      </c>
      <c r="E3" s="32" t="s">
        <v>65</v>
      </c>
    </row>
    <row r="4" spans="1:5" x14ac:dyDescent="0.25">
      <c r="A4" s="25" t="str">
        <f>M25</f>
        <v>INST206 -- Job Prep 2</v>
      </c>
      <c r="B4" s="25" t="str">
        <f>O40</f>
        <v>Fail</v>
      </c>
    </row>
    <row r="5" spans="1:5" x14ac:dyDescent="0.25">
      <c r="A5" s="28" t="str">
        <f>S42</f>
        <v>INST233 -- Protective Relays</v>
      </c>
      <c r="B5" s="25" t="e">
        <f>U61</f>
        <v>#DIV/0!</v>
      </c>
    </row>
    <row r="6" spans="1:5" x14ac:dyDescent="0.25">
      <c r="A6" s="25" t="str">
        <f>A42</f>
        <v>INST240 -- Pressure and Level Measurement</v>
      </c>
      <c r="B6" s="25" t="e">
        <f>C67</f>
        <v>#DIV/0!</v>
      </c>
    </row>
    <row r="7" spans="1:5" x14ac:dyDescent="0.25">
      <c r="A7" s="25" t="str">
        <f>A69</f>
        <v>INST241 -- Temperature and Flow Measurement</v>
      </c>
      <c r="B7" s="25" t="e">
        <f>C94</f>
        <v>#DIV/0!</v>
      </c>
    </row>
    <row r="8" spans="1:5" x14ac:dyDescent="0.25">
      <c r="A8" s="25" t="str">
        <f>A96</f>
        <v>INST242 -- Analytical Measurement</v>
      </c>
      <c r="B8" s="25" t="e">
        <f>C113</f>
        <v>#DIV/0!</v>
      </c>
    </row>
    <row r="9" spans="1:5" x14ac:dyDescent="0.25">
      <c r="A9" s="25" t="str">
        <f>G42</f>
        <v>INST250 -- Final Control Elements</v>
      </c>
      <c r="B9" s="25" t="e">
        <f>I67</f>
        <v>#DIV/0!</v>
      </c>
    </row>
    <row r="10" spans="1:5" x14ac:dyDescent="0.25">
      <c r="A10" s="25" t="str">
        <f>G69</f>
        <v>INST251 -- PID Control</v>
      </c>
      <c r="B10" s="25" t="e">
        <f>I94</f>
        <v>#DIV/0!</v>
      </c>
    </row>
    <row r="11" spans="1:5" x14ac:dyDescent="0.25">
      <c r="A11" s="25" t="str">
        <f>G96</f>
        <v>INST252 -- Loop Tuning</v>
      </c>
      <c r="B11" s="25" t="e">
        <f>I113</f>
        <v>#DIV/0!</v>
      </c>
    </row>
    <row r="12" spans="1:5" x14ac:dyDescent="0.25">
      <c r="A12" s="25" t="str">
        <f>M42</f>
        <v>INST260 -- Data Acquisition Systems</v>
      </c>
      <c r="B12" s="25" t="e">
        <f>O61</f>
        <v>#DIV/0!</v>
      </c>
    </row>
    <row r="13" spans="1:5" x14ac:dyDescent="0.25">
      <c r="A13" s="25" t="str">
        <f>M63</f>
        <v>INST262 -- Digital Control Systems</v>
      </c>
      <c r="B13" s="25" t="e">
        <f>O88</f>
        <v>#DIV/0!</v>
      </c>
    </row>
    <row r="14" spans="1:5" x14ac:dyDescent="0.25">
      <c r="A14" s="25" t="str">
        <f>M90</f>
        <v>INST263 -- Control Strategies</v>
      </c>
      <c r="B14" s="25" t="e">
        <f>O114</f>
        <v>#DIV/0!</v>
      </c>
    </row>
    <row r="15" spans="1:5" x14ac:dyDescent="0.25">
      <c r="A15" s="28" t="str">
        <f>A115</f>
        <v>INST290 -- Internship (5 credits)</v>
      </c>
      <c r="B15" s="25" t="e">
        <f>C130</f>
        <v>#DIV/0!</v>
      </c>
    </row>
    <row r="16" spans="1:5" x14ac:dyDescent="0.25">
      <c r="A16" s="28" t="str">
        <f>G115</f>
        <v>INST292 -- Internship (10 credits)</v>
      </c>
      <c r="B16" s="25" t="e">
        <f>I130</f>
        <v>#DIV/0!</v>
      </c>
    </row>
    <row r="18" spans="1:22" x14ac:dyDescent="0.25">
      <c r="A18" s="26" t="s">
        <v>57</v>
      </c>
      <c r="B18" s="2"/>
      <c r="C18" s="2"/>
      <c r="D18" s="2"/>
      <c r="G18" s="26" t="s">
        <v>58</v>
      </c>
      <c r="H18" s="2"/>
      <c r="I18" s="2"/>
      <c r="J18" s="2"/>
      <c r="M18" s="26" t="s">
        <v>61</v>
      </c>
      <c r="N18" s="2"/>
      <c r="O18" s="2"/>
      <c r="P18" s="2"/>
      <c r="S18" s="33"/>
      <c r="T18" s="24"/>
      <c r="U18" s="24"/>
      <c r="V18" s="24"/>
    </row>
    <row r="19" spans="1:22" x14ac:dyDescent="0.25">
      <c r="A19" s="4" t="s">
        <v>17</v>
      </c>
      <c r="B19" s="30" t="e">
        <f>AVERAGE(B44,B50,B71,B77,B98)</f>
        <v>#DIV/0!</v>
      </c>
      <c r="C19" s="5" t="s">
        <v>74</v>
      </c>
      <c r="D19" s="20">
        <f>SUM(B56,B83,B103)</f>
        <v>0</v>
      </c>
      <c r="G19" s="4" t="s">
        <v>17</v>
      </c>
      <c r="H19" s="31" t="e">
        <f>AVERAGE(H44,H50,H71,H77,H98)</f>
        <v>#DIV/0!</v>
      </c>
      <c r="I19" s="5" t="s">
        <v>74</v>
      </c>
      <c r="J19" s="20">
        <f>SUM(H56,H83,H103)</f>
        <v>0</v>
      </c>
      <c r="M19" s="4" t="s">
        <v>17</v>
      </c>
      <c r="N19" s="31" t="e">
        <f>AVERAGE(N44,N65,N71,N92,N98)</f>
        <v>#DIV/0!</v>
      </c>
      <c r="O19" s="5" t="s">
        <v>74</v>
      </c>
      <c r="P19" s="20">
        <f>SUM(N50,N77,N103)</f>
        <v>0</v>
      </c>
      <c r="S19" s="34"/>
      <c r="T19" s="35"/>
      <c r="U19" s="36"/>
      <c r="V19" s="6"/>
    </row>
    <row r="20" spans="1:22" x14ac:dyDescent="0.25">
      <c r="A20" s="4" t="s">
        <v>63</v>
      </c>
      <c r="B20" s="29" t="e">
        <f>AVERAGE(D45,D51,D72,D78,D99)</f>
        <v>#DIV/0!</v>
      </c>
      <c r="C20" s="5" t="s">
        <v>77</v>
      </c>
      <c r="D20" s="20">
        <f>B57+B84+B104</f>
        <v>0</v>
      </c>
      <c r="G20" s="4" t="s">
        <v>63</v>
      </c>
      <c r="H20" s="29" t="e">
        <f>AVERAGE(J45,J51,J72,J78,J99)</f>
        <v>#DIV/0!</v>
      </c>
      <c r="I20" s="5" t="s">
        <v>77</v>
      </c>
      <c r="J20" s="20">
        <f>H57+H84+H104</f>
        <v>0</v>
      </c>
      <c r="M20" s="4" t="s">
        <v>63</v>
      </c>
      <c r="N20" s="29" t="e">
        <f>AVERAGE(P45,P66,P72,P93,P99)</f>
        <v>#DIV/0!</v>
      </c>
      <c r="O20" s="5" t="s">
        <v>77</v>
      </c>
      <c r="P20" s="20">
        <f>N51+N78+N104</f>
        <v>0</v>
      </c>
      <c r="S20" s="34"/>
      <c r="T20" s="37"/>
      <c r="U20" s="24"/>
      <c r="V20" s="24"/>
    </row>
    <row r="21" spans="1:22" x14ac:dyDescent="0.25">
      <c r="A21" s="5" t="s">
        <v>59</v>
      </c>
      <c r="B21" s="30" t="e">
        <f>AVERAGE(B46,B52,B73,B79)</f>
        <v>#DIV/0!</v>
      </c>
      <c r="C21" s="2"/>
      <c r="D21" s="2"/>
      <c r="G21" s="5" t="s">
        <v>59</v>
      </c>
      <c r="H21" s="31" t="e">
        <f>AVERAGE(H46,H52,H73,H79)</f>
        <v>#DIV/0!</v>
      </c>
      <c r="I21" s="2"/>
      <c r="J21" s="2"/>
      <c r="M21" s="5" t="s">
        <v>59</v>
      </c>
      <c r="N21" s="31" t="e">
        <f>AVERAGE(N46,N67,N73,N94)</f>
        <v>#DIV/0!</v>
      </c>
      <c r="O21" s="2"/>
      <c r="P21" s="2"/>
      <c r="S21" s="36"/>
      <c r="T21" s="35"/>
      <c r="U21" s="24"/>
      <c r="V21" s="24"/>
    </row>
    <row r="22" spans="1:22" x14ac:dyDescent="0.25">
      <c r="A22" s="5" t="s">
        <v>60</v>
      </c>
      <c r="B22" s="30" t="e">
        <f>AVERAGE(B47,B53,B74,B80,B100)</f>
        <v>#DIV/0!</v>
      </c>
      <c r="C22" s="2"/>
      <c r="D22" s="2"/>
      <c r="G22" s="5" t="s">
        <v>60</v>
      </c>
      <c r="H22" s="31" t="e">
        <f>AVERAGE(H47,H53,H74,H80,H100)</f>
        <v>#DIV/0!</v>
      </c>
      <c r="I22" s="2"/>
      <c r="J22" s="2"/>
      <c r="M22" s="5" t="s">
        <v>60</v>
      </c>
      <c r="N22" s="31" t="e">
        <f>AVERAGE(N47,N68,N74,N95,N100)</f>
        <v>#DIV/0!</v>
      </c>
      <c r="O22" s="2"/>
      <c r="P22" s="2"/>
      <c r="S22" s="36"/>
      <c r="T22" s="35"/>
      <c r="U22" s="24"/>
      <c r="V22" s="24"/>
    </row>
    <row r="23" spans="1:22" x14ac:dyDescent="0.25">
      <c r="A23" s="5" t="s">
        <v>72</v>
      </c>
      <c r="B23" s="31">
        <f>SUM(B55,B82,B102)/86</f>
        <v>0</v>
      </c>
      <c r="C23" s="2"/>
      <c r="D23" s="2"/>
      <c r="G23" s="5" t="s">
        <v>72</v>
      </c>
      <c r="H23" s="31">
        <f>SUM(H55,H82,H102)/86</f>
        <v>0</v>
      </c>
      <c r="I23" s="2"/>
      <c r="J23" s="2"/>
      <c r="M23" s="5" t="s">
        <v>72</v>
      </c>
      <c r="N23" s="31">
        <f>SUM(N49,N76,N102)/86</f>
        <v>0</v>
      </c>
      <c r="O23" s="2"/>
      <c r="P23" s="2"/>
      <c r="S23" s="36"/>
      <c r="T23" s="35"/>
      <c r="U23" s="24"/>
      <c r="V23" s="24"/>
    </row>
    <row r="25" spans="1:22" x14ac:dyDescent="0.25">
      <c r="A25" s="1" t="s">
        <v>35</v>
      </c>
      <c r="B25" s="2"/>
      <c r="C25" s="2"/>
      <c r="D25" s="2"/>
      <c r="E25" s="3" t="s">
        <v>7</v>
      </c>
      <c r="G25" s="1" t="s">
        <v>45</v>
      </c>
      <c r="H25" s="2"/>
      <c r="I25" s="2"/>
      <c r="J25" s="2"/>
      <c r="K25" s="3" t="s">
        <v>7</v>
      </c>
      <c r="M25" s="1" t="s">
        <v>48</v>
      </c>
      <c r="N25" s="2"/>
      <c r="O25" s="2"/>
      <c r="P25" s="2"/>
      <c r="Q25" s="3" t="s">
        <v>7</v>
      </c>
    </row>
    <row r="26" spans="1:22" x14ac:dyDescent="0.25">
      <c r="A26" s="4" t="s">
        <v>39</v>
      </c>
      <c r="B26" s="6"/>
      <c r="C26" s="5"/>
      <c r="D26" s="20"/>
      <c r="E26" s="18"/>
      <c r="G26" s="4" t="s">
        <v>46</v>
      </c>
      <c r="H26" s="6"/>
      <c r="I26" s="2"/>
      <c r="J26" s="2"/>
      <c r="K26" s="18"/>
      <c r="M26" s="4" t="s">
        <v>75</v>
      </c>
      <c r="N26" s="6"/>
      <c r="O26" s="2"/>
      <c r="P26" s="2"/>
      <c r="Q26" s="18"/>
    </row>
    <row r="27" spans="1:22" x14ac:dyDescent="0.25">
      <c r="A27" s="4" t="s">
        <v>40</v>
      </c>
      <c r="B27" s="7"/>
      <c r="C27" s="2"/>
      <c r="D27" s="2"/>
      <c r="E27" s="18"/>
      <c r="G27" s="4" t="s">
        <v>47</v>
      </c>
      <c r="H27" s="21"/>
      <c r="I27" s="2"/>
      <c r="J27" s="2"/>
      <c r="K27" s="18"/>
      <c r="M27" s="4" t="s">
        <v>76</v>
      </c>
      <c r="N27" s="21"/>
      <c r="O27" s="2"/>
      <c r="P27" s="2"/>
      <c r="Q27" s="18"/>
    </row>
    <row r="28" spans="1:22" x14ac:dyDescent="0.25">
      <c r="A28" s="5" t="s">
        <v>41</v>
      </c>
      <c r="B28" s="6"/>
      <c r="C28" s="2"/>
      <c r="D28" s="2"/>
      <c r="E28" s="18"/>
      <c r="G28" s="4" t="s">
        <v>73</v>
      </c>
      <c r="H28" s="21"/>
      <c r="I28" s="5"/>
      <c r="J28" s="20"/>
      <c r="K28" s="18"/>
      <c r="M28" s="4" t="s">
        <v>73</v>
      </c>
      <c r="N28" s="21"/>
      <c r="O28" s="5"/>
      <c r="P28" s="20"/>
      <c r="Q28" s="18"/>
    </row>
    <row r="29" spans="1:22" x14ac:dyDescent="0.25">
      <c r="A29" s="2"/>
      <c r="B29" s="2"/>
      <c r="C29" s="2"/>
      <c r="D29" s="2"/>
      <c r="E29" s="18"/>
      <c r="G29" s="2"/>
      <c r="H29" s="2"/>
      <c r="I29" s="2"/>
      <c r="J29" s="2"/>
      <c r="K29" s="18"/>
      <c r="M29" s="2"/>
      <c r="N29" s="2"/>
      <c r="O29" s="2"/>
      <c r="P29" s="2"/>
      <c r="Q29" s="18"/>
    </row>
    <row r="30" spans="1:22" x14ac:dyDescent="0.25">
      <c r="A30" s="5" t="s">
        <v>36</v>
      </c>
      <c r="B30" s="8"/>
      <c r="C30" s="2" t="s">
        <v>37</v>
      </c>
      <c r="D30" s="2"/>
      <c r="E30" s="18"/>
      <c r="G30" s="5"/>
      <c r="H30" s="22"/>
      <c r="I30" s="2"/>
      <c r="J30" s="2"/>
      <c r="K30" s="18"/>
      <c r="M30" s="5"/>
      <c r="N30" s="22"/>
      <c r="O30" s="2"/>
      <c r="P30" s="2"/>
      <c r="Q30" s="18"/>
    </row>
    <row r="31" spans="1:22" x14ac:dyDescent="0.25">
      <c r="A31" s="5" t="s">
        <v>8</v>
      </c>
      <c r="B31" s="6"/>
      <c r="C31" s="3"/>
      <c r="D31" s="2"/>
      <c r="E31" s="18"/>
      <c r="G31" s="5"/>
      <c r="H31" s="20"/>
      <c r="I31" s="3"/>
      <c r="J31" s="2"/>
      <c r="K31" s="18"/>
      <c r="M31" s="5"/>
      <c r="N31" s="20"/>
      <c r="O31" s="3"/>
      <c r="P31" s="2"/>
      <c r="Q31" s="18"/>
    </row>
    <row r="32" spans="1:22" x14ac:dyDescent="0.25">
      <c r="A32" s="5" t="s">
        <v>9</v>
      </c>
      <c r="B32" s="6"/>
      <c r="C32" s="5" t="s">
        <v>10</v>
      </c>
      <c r="D32" s="6"/>
      <c r="E32" s="18"/>
      <c r="G32" s="5"/>
      <c r="H32" s="20"/>
      <c r="I32" s="5"/>
      <c r="J32" s="20"/>
      <c r="K32" s="18"/>
      <c r="M32" s="5"/>
      <c r="N32" s="20"/>
      <c r="O32" s="5"/>
      <c r="P32" s="20"/>
      <c r="Q32" s="18"/>
    </row>
    <row r="33" spans="1:23" x14ac:dyDescent="0.25">
      <c r="A33" s="2"/>
      <c r="B33" s="2"/>
      <c r="C33" s="2"/>
      <c r="D33" s="2"/>
      <c r="E33" s="18"/>
      <c r="G33" s="2"/>
      <c r="H33" s="2"/>
      <c r="I33" s="2"/>
      <c r="J33" s="2"/>
      <c r="K33" s="18"/>
      <c r="M33" s="2"/>
      <c r="N33" s="2"/>
      <c r="O33" s="2"/>
      <c r="P33" s="2"/>
      <c r="Q33" s="18"/>
    </row>
    <row r="34" spans="1:23" x14ac:dyDescent="0.25">
      <c r="A34" s="5" t="s">
        <v>19</v>
      </c>
      <c r="B34" s="17" t="e">
        <f>IF(AVERAGE(B26)=1,1,0)</f>
        <v>#DIV/0!</v>
      </c>
      <c r="C34" s="13">
        <v>0.5</v>
      </c>
      <c r="D34" s="3" t="s">
        <v>22</v>
      </c>
      <c r="E34" s="18"/>
      <c r="G34" s="5" t="s">
        <v>19</v>
      </c>
      <c r="H34" s="17">
        <f>H26*H27*H28</f>
        <v>0</v>
      </c>
      <c r="I34" s="13">
        <v>1</v>
      </c>
      <c r="J34" s="3" t="s">
        <v>22</v>
      </c>
      <c r="K34" s="18"/>
      <c r="M34" s="5" t="s">
        <v>19</v>
      </c>
      <c r="N34" s="17">
        <f>N26*N27*N28</f>
        <v>0</v>
      </c>
      <c r="O34" s="13">
        <v>1</v>
      </c>
      <c r="P34" s="3" t="s">
        <v>22</v>
      </c>
      <c r="Q34" s="18"/>
    </row>
    <row r="35" spans="1:23" x14ac:dyDescent="0.25">
      <c r="A35" s="5" t="s">
        <v>17</v>
      </c>
      <c r="B35" s="9" t="e">
        <f>AVERAGE(B27)</f>
        <v>#DIV/0!</v>
      </c>
      <c r="C35" s="13">
        <v>0.25</v>
      </c>
      <c r="D35" s="3" t="s">
        <v>22</v>
      </c>
      <c r="E35" s="18"/>
      <c r="G35" s="5"/>
      <c r="H35" s="9"/>
      <c r="I35" s="13"/>
      <c r="J35" s="3"/>
      <c r="K35" s="18"/>
      <c r="M35" s="5"/>
      <c r="N35" s="9"/>
      <c r="O35" s="13"/>
      <c r="P35" s="3"/>
      <c r="Q35" s="18"/>
    </row>
    <row r="36" spans="1:23" x14ac:dyDescent="0.25">
      <c r="A36" s="5" t="s">
        <v>38</v>
      </c>
      <c r="B36" s="9">
        <f>B30/8</f>
        <v>0</v>
      </c>
      <c r="C36" s="14">
        <v>0.25</v>
      </c>
      <c r="D36" s="3" t="s">
        <v>22</v>
      </c>
      <c r="E36" s="18"/>
      <c r="G36" s="5"/>
      <c r="H36" s="11"/>
      <c r="I36" s="14"/>
      <c r="J36" s="3"/>
      <c r="K36" s="18"/>
      <c r="M36" s="5"/>
      <c r="N36" s="11"/>
      <c r="O36" s="14"/>
      <c r="P36" s="3"/>
      <c r="Q36" s="18"/>
    </row>
    <row r="37" spans="1:23" x14ac:dyDescent="0.25">
      <c r="A37" s="5" t="s">
        <v>14</v>
      </c>
      <c r="B37" s="11">
        <f>C37 * IF(B31&gt;1,B31-1,0)</f>
        <v>0</v>
      </c>
      <c r="C37" s="14">
        <v>-0.01</v>
      </c>
      <c r="D37" s="3" t="s">
        <v>24</v>
      </c>
      <c r="E37" s="18"/>
      <c r="G37" s="5"/>
      <c r="H37" s="11"/>
      <c r="I37" s="14"/>
      <c r="J37" s="3"/>
      <c r="K37" s="18"/>
      <c r="M37" s="5"/>
      <c r="N37" s="11"/>
      <c r="O37" s="14"/>
      <c r="P37" s="3"/>
      <c r="Q37" s="18"/>
    </row>
    <row r="38" spans="1:23" x14ac:dyDescent="0.25">
      <c r="A38" s="5" t="s">
        <v>23</v>
      </c>
      <c r="B38" s="11">
        <f>C38 * (B32-D32)</f>
        <v>0</v>
      </c>
      <c r="C38" s="14">
        <v>-0.01</v>
      </c>
      <c r="D38" s="3" t="s">
        <v>22</v>
      </c>
      <c r="E38" s="18"/>
      <c r="G38" s="5"/>
      <c r="H38" s="11"/>
      <c r="I38" s="14"/>
      <c r="J38" s="3"/>
      <c r="K38" s="18"/>
      <c r="M38" s="5"/>
      <c r="N38" s="11"/>
      <c r="O38" s="14"/>
      <c r="P38" s="3"/>
      <c r="Q38" s="18"/>
    </row>
    <row r="39" spans="1:23" x14ac:dyDescent="0.25">
      <c r="A39" s="5" t="s">
        <v>26</v>
      </c>
      <c r="B39" s="19"/>
      <c r="C39" s="14"/>
      <c r="D39" s="3"/>
      <c r="E39" s="18"/>
      <c r="G39" s="5"/>
      <c r="H39" s="23"/>
      <c r="I39" s="14"/>
      <c r="J39" s="3"/>
      <c r="K39" s="18"/>
      <c r="M39" s="5"/>
      <c r="N39" s="23"/>
      <c r="O39" s="14"/>
      <c r="P39" s="3"/>
      <c r="Q39" s="18"/>
    </row>
    <row r="40" spans="1:23" x14ac:dyDescent="0.25">
      <c r="A40" s="12" t="s">
        <v>18</v>
      </c>
      <c r="B40" s="16" t="e">
        <f>((C34 * B34) + (C35 * B35) + (C36* B36) + B37 + B38 + B39)</f>
        <v>#DIV/0!</v>
      </c>
      <c r="C40" s="15" t="e">
        <f>IF(B40&gt;=95%,"A",IF(B40&gt;=90%,"A-",IF(B40&gt;=86%,"B+",IF(B40&gt;=83%,"B",IF(B40&gt;=80%,"B-",IF(B40&gt;=76%,"C+",IF(B40&gt;=73%,"C",IF(B40&gt;=70%,"C-",IF(B40&gt;=66%,"D+",IF(B40&gt;=63%,"D",IF(B40&gt;=60%,"D-","F")))))))))))</f>
        <v>#DIV/0!</v>
      </c>
      <c r="D40" s="2"/>
      <c r="E40" s="18"/>
      <c r="G40" s="12" t="s">
        <v>18</v>
      </c>
      <c r="H40" s="16">
        <f>(I34 * H34)</f>
        <v>0</v>
      </c>
      <c r="I40" s="15" t="str">
        <f>IF(H40&gt;=50%,"Pass","Fail")</f>
        <v>Fail</v>
      </c>
      <c r="J40" s="2"/>
      <c r="K40" s="18"/>
      <c r="M40" s="12" t="s">
        <v>18</v>
      </c>
      <c r="N40" s="16">
        <f>(O34 * N34)</f>
        <v>0</v>
      </c>
      <c r="O40" s="15" t="str">
        <f>IF(N40&gt;=50%,"Pass","Fail")</f>
        <v>Fail</v>
      </c>
      <c r="P40" s="2"/>
      <c r="Q40" s="18"/>
    </row>
    <row r="42" spans="1:23" x14ac:dyDescent="0.25">
      <c r="A42" s="1" t="s">
        <v>0</v>
      </c>
      <c r="B42" s="2"/>
      <c r="C42" s="2"/>
      <c r="D42" s="2"/>
      <c r="E42" s="3" t="s">
        <v>7</v>
      </c>
      <c r="G42" s="1" t="s">
        <v>30</v>
      </c>
      <c r="H42" s="2"/>
      <c r="I42" s="2"/>
      <c r="J42" s="2"/>
      <c r="K42" s="3" t="s">
        <v>7</v>
      </c>
      <c r="M42" s="1" t="s">
        <v>33</v>
      </c>
      <c r="N42" s="2"/>
      <c r="O42" s="2"/>
      <c r="P42" s="2"/>
      <c r="Q42" s="3" t="s">
        <v>7</v>
      </c>
      <c r="S42" s="1" t="s">
        <v>62</v>
      </c>
      <c r="T42" s="2"/>
      <c r="U42" s="2"/>
      <c r="V42" s="2"/>
      <c r="W42" s="3" t="s">
        <v>7</v>
      </c>
    </row>
    <row r="43" spans="1:23" x14ac:dyDescent="0.25">
      <c r="A43" s="4" t="s">
        <v>20</v>
      </c>
      <c r="B43" s="6"/>
      <c r="C43" s="2"/>
      <c r="D43" s="2"/>
      <c r="E43" s="18"/>
      <c r="G43" s="4" t="s">
        <v>20</v>
      </c>
      <c r="H43" s="6"/>
      <c r="I43" s="2"/>
      <c r="J43" s="2"/>
      <c r="K43" s="18"/>
      <c r="M43" s="4" t="s">
        <v>39</v>
      </c>
      <c r="N43" s="6"/>
      <c r="O43" s="2"/>
      <c r="P43" s="2"/>
      <c r="Q43" s="18"/>
      <c r="S43" s="4" t="s">
        <v>39</v>
      </c>
      <c r="T43" s="6"/>
      <c r="U43" s="2"/>
      <c r="V43" s="2"/>
      <c r="W43" s="18"/>
    </row>
    <row r="44" spans="1:23" x14ac:dyDescent="0.25">
      <c r="A44" s="4" t="s">
        <v>15</v>
      </c>
      <c r="B44" s="7"/>
      <c r="C44" s="2"/>
      <c r="D44" s="2"/>
      <c r="E44" s="18"/>
      <c r="G44" s="4" t="s">
        <v>15</v>
      </c>
      <c r="H44" s="7"/>
      <c r="I44" s="2"/>
      <c r="J44" s="2"/>
      <c r="K44" s="18"/>
      <c r="M44" s="4" t="s">
        <v>40</v>
      </c>
      <c r="N44" s="7"/>
      <c r="O44" s="2"/>
      <c r="P44" s="2"/>
      <c r="Q44" s="18"/>
      <c r="S44" s="4" t="s">
        <v>40</v>
      </c>
      <c r="T44" s="7"/>
      <c r="U44" s="2"/>
      <c r="V44" s="2"/>
      <c r="W44" s="18"/>
    </row>
    <row r="45" spans="1:23" x14ac:dyDescent="0.25">
      <c r="A45" s="5" t="s">
        <v>1</v>
      </c>
      <c r="B45" s="6"/>
      <c r="C45" s="5" t="s">
        <v>25</v>
      </c>
      <c r="D45" s="6"/>
      <c r="E45" s="18"/>
      <c r="G45" s="5" t="s">
        <v>1</v>
      </c>
      <c r="H45" s="6"/>
      <c r="I45" s="5" t="s">
        <v>25</v>
      </c>
      <c r="J45" s="6"/>
      <c r="K45" s="18"/>
      <c r="M45" s="5" t="s">
        <v>43</v>
      </c>
      <c r="N45" s="6"/>
      <c r="O45" s="5" t="s">
        <v>25</v>
      </c>
      <c r="P45" s="6"/>
      <c r="Q45" s="18"/>
      <c r="S45" s="5" t="s">
        <v>43</v>
      </c>
      <c r="T45" s="6"/>
      <c r="U45" s="5" t="s">
        <v>25</v>
      </c>
      <c r="V45" s="6"/>
      <c r="W45" s="18"/>
    </row>
    <row r="46" spans="1:23" x14ac:dyDescent="0.25">
      <c r="A46" s="5" t="s">
        <v>2</v>
      </c>
      <c r="B46" s="7"/>
      <c r="C46" s="2"/>
      <c r="D46" s="2"/>
      <c r="E46" s="18"/>
      <c r="G46" s="5" t="s">
        <v>2</v>
      </c>
      <c r="H46" s="7"/>
      <c r="I46" s="2"/>
      <c r="J46" s="2"/>
      <c r="K46" s="18"/>
      <c r="M46" s="5" t="s">
        <v>44</v>
      </c>
      <c r="N46" s="7"/>
      <c r="O46" s="2"/>
      <c r="P46" s="2"/>
      <c r="Q46" s="18"/>
      <c r="S46" s="5" t="s">
        <v>44</v>
      </c>
      <c r="T46" s="7"/>
      <c r="U46" s="2"/>
      <c r="V46" s="2"/>
      <c r="W46" s="18"/>
    </row>
    <row r="47" spans="1:23" x14ac:dyDescent="0.25">
      <c r="A47" s="5" t="s">
        <v>3</v>
      </c>
      <c r="B47" s="7"/>
      <c r="C47" s="2"/>
      <c r="D47" s="2"/>
      <c r="E47" s="18"/>
      <c r="G47" s="5" t="s">
        <v>3</v>
      </c>
      <c r="H47" s="7"/>
      <c r="I47" s="2"/>
      <c r="J47" s="2"/>
      <c r="K47" s="18"/>
      <c r="M47" s="5" t="s">
        <v>42</v>
      </c>
      <c r="N47" s="7"/>
      <c r="O47" s="2"/>
      <c r="P47" s="2"/>
      <c r="Q47" s="18"/>
      <c r="S47" s="5" t="s">
        <v>42</v>
      </c>
      <c r="T47" s="7"/>
      <c r="U47" s="2"/>
      <c r="V47" s="2"/>
      <c r="W47" s="18"/>
    </row>
    <row r="48" spans="1:23" x14ac:dyDescent="0.25">
      <c r="A48" s="2"/>
      <c r="B48" s="2"/>
      <c r="C48" s="2"/>
      <c r="D48" s="2"/>
      <c r="E48" s="18"/>
      <c r="G48" s="2"/>
      <c r="H48" s="2"/>
      <c r="I48" s="2"/>
      <c r="J48" s="2"/>
      <c r="K48" s="18"/>
      <c r="M48" s="2"/>
      <c r="N48" s="2"/>
      <c r="O48" s="2"/>
      <c r="P48" s="2"/>
      <c r="Q48" s="18"/>
      <c r="S48" s="2"/>
      <c r="T48" s="2"/>
      <c r="U48" s="2"/>
      <c r="V48" s="2"/>
      <c r="W48" s="18"/>
    </row>
    <row r="49" spans="1:23" x14ac:dyDescent="0.25">
      <c r="A49" s="4" t="s">
        <v>21</v>
      </c>
      <c r="B49" s="6"/>
      <c r="C49" s="2"/>
      <c r="D49" s="2"/>
      <c r="E49" s="18"/>
      <c r="G49" s="4" t="s">
        <v>21</v>
      </c>
      <c r="H49" s="6"/>
      <c r="I49" s="2"/>
      <c r="J49" s="2"/>
      <c r="K49" s="18"/>
      <c r="M49" s="5" t="s">
        <v>69</v>
      </c>
      <c r="N49" s="8"/>
      <c r="O49" s="2"/>
      <c r="P49" s="2"/>
      <c r="Q49" s="18"/>
      <c r="S49" s="5" t="s">
        <v>67</v>
      </c>
      <c r="T49" s="8"/>
      <c r="U49" s="2"/>
      <c r="V49" s="2"/>
      <c r="W49" s="18"/>
    </row>
    <row r="50" spans="1:23" x14ac:dyDescent="0.25">
      <c r="A50" s="4" t="s">
        <v>16</v>
      </c>
      <c r="B50" s="7"/>
      <c r="C50" s="2"/>
      <c r="D50" s="2"/>
      <c r="E50" s="18"/>
      <c r="G50" s="4" t="s">
        <v>16</v>
      </c>
      <c r="H50" s="7"/>
      <c r="I50" s="2"/>
      <c r="J50" s="2"/>
      <c r="K50" s="18"/>
      <c r="M50" s="5" t="s">
        <v>8</v>
      </c>
      <c r="N50" s="6"/>
      <c r="O50" s="3"/>
      <c r="P50" s="2"/>
      <c r="Q50" s="18"/>
      <c r="S50" s="5" t="s">
        <v>8</v>
      </c>
      <c r="T50" s="6"/>
      <c r="U50" s="3"/>
      <c r="V50" s="2"/>
      <c r="W50" s="18"/>
    </row>
    <row r="51" spans="1:23" x14ac:dyDescent="0.25">
      <c r="A51" s="5" t="s">
        <v>4</v>
      </c>
      <c r="B51" s="6"/>
      <c r="C51" s="5" t="s">
        <v>25</v>
      </c>
      <c r="D51" s="6"/>
      <c r="E51" s="18"/>
      <c r="G51" s="5" t="s">
        <v>4</v>
      </c>
      <c r="H51" s="6"/>
      <c r="I51" s="5" t="s">
        <v>25</v>
      </c>
      <c r="J51" s="6"/>
      <c r="K51" s="18"/>
      <c r="M51" s="5" t="s">
        <v>9</v>
      </c>
      <c r="N51" s="6"/>
      <c r="O51" s="5" t="s">
        <v>10</v>
      </c>
      <c r="P51" s="6"/>
      <c r="Q51" s="18"/>
      <c r="S51" s="5" t="s">
        <v>9</v>
      </c>
      <c r="T51" s="6"/>
      <c r="U51" s="5" t="s">
        <v>10</v>
      </c>
      <c r="V51" s="6"/>
      <c r="W51" s="18"/>
    </row>
    <row r="52" spans="1:23" x14ac:dyDescent="0.25">
      <c r="A52" s="5" t="s">
        <v>5</v>
      </c>
      <c r="B52" s="7"/>
      <c r="C52" s="2"/>
      <c r="D52" s="2"/>
      <c r="E52" s="18"/>
      <c r="G52" s="5" t="s">
        <v>5</v>
      </c>
      <c r="H52" s="7"/>
      <c r="I52" s="2"/>
      <c r="J52" s="2"/>
      <c r="K52" s="18"/>
      <c r="M52" s="2"/>
      <c r="N52" s="2"/>
      <c r="O52" s="2"/>
      <c r="P52" s="2"/>
      <c r="Q52" s="18"/>
      <c r="S52" s="2"/>
      <c r="T52" s="2"/>
      <c r="U52" s="2"/>
      <c r="V52" s="2"/>
      <c r="W52" s="18"/>
    </row>
    <row r="53" spans="1:23" x14ac:dyDescent="0.25">
      <c r="A53" s="5" t="s">
        <v>6</v>
      </c>
      <c r="B53" s="7"/>
      <c r="C53" s="2"/>
      <c r="D53" s="2"/>
      <c r="E53" s="18"/>
      <c r="G53" s="5" t="s">
        <v>6</v>
      </c>
      <c r="H53" s="7"/>
      <c r="I53" s="2"/>
      <c r="J53" s="2"/>
      <c r="K53" s="18"/>
      <c r="M53" s="5" t="s">
        <v>19</v>
      </c>
      <c r="N53" s="17" t="e">
        <f>IF(AVERAGE(N43,N45)=1,1,0)</f>
        <v>#DIV/0!</v>
      </c>
      <c r="O53" s="13">
        <v>0.5</v>
      </c>
      <c r="P53" s="3" t="s">
        <v>22</v>
      </c>
      <c r="Q53" s="18"/>
      <c r="S53" s="5" t="s">
        <v>19</v>
      </c>
      <c r="T53" s="17" t="e">
        <f>IF(AVERAGE(T43,T45)=1,1,0)</f>
        <v>#DIV/0!</v>
      </c>
      <c r="U53" s="13">
        <v>0.5</v>
      </c>
      <c r="V53" s="3" t="s">
        <v>22</v>
      </c>
      <c r="W53" s="18"/>
    </row>
    <row r="54" spans="1:23" x14ac:dyDescent="0.25">
      <c r="A54" s="2"/>
      <c r="B54" s="2"/>
      <c r="C54" s="2"/>
      <c r="D54" s="2"/>
      <c r="E54" s="18"/>
      <c r="G54" s="2"/>
      <c r="H54" s="2"/>
      <c r="I54" s="2"/>
      <c r="J54" s="2"/>
      <c r="K54" s="18"/>
      <c r="M54" s="5" t="s">
        <v>17</v>
      </c>
      <c r="N54" s="9" t="e">
        <f>AVERAGE(N44)</f>
        <v>#DIV/0!</v>
      </c>
      <c r="O54" s="13">
        <v>0.1</v>
      </c>
      <c r="P54" s="3" t="s">
        <v>22</v>
      </c>
      <c r="Q54" s="18"/>
      <c r="S54" s="5" t="s">
        <v>17</v>
      </c>
      <c r="T54" s="9" t="e">
        <f>AVERAGE(T44)</f>
        <v>#DIV/0!</v>
      </c>
      <c r="U54" s="13">
        <v>0.1</v>
      </c>
      <c r="V54" s="3" t="s">
        <v>22</v>
      </c>
      <c r="W54" s="18"/>
    </row>
    <row r="55" spans="1:23" x14ac:dyDescent="0.25">
      <c r="A55" s="5" t="s">
        <v>71</v>
      </c>
      <c r="B55" s="8"/>
      <c r="C55" s="2"/>
      <c r="D55" s="2"/>
      <c r="E55" s="18"/>
      <c r="G55" s="5" t="s">
        <v>71</v>
      </c>
      <c r="H55" s="8"/>
      <c r="I55" s="2"/>
      <c r="J55" s="2"/>
      <c r="K55" s="18"/>
      <c r="M55" s="5" t="s">
        <v>11</v>
      </c>
      <c r="N55" s="10" t="e">
        <f>AVERAGE(N46)</f>
        <v>#DIV/0!</v>
      </c>
      <c r="O55" s="13">
        <v>0.1</v>
      </c>
      <c r="P55" s="3" t="s">
        <v>22</v>
      </c>
      <c r="Q55" s="18"/>
      <c r="S55" s="5" t="s">
        <v>11</v>
      </c>
      <c r="T55" s="10" t="e">
        <f>AVERAGE(T46)</f>
        <v>#DIV/0!</v>
      </c>
      <c r="U55" s="13">
        <v>0.1</v>
      </c>
      <c r="V55" s="3" t="s">
        <v>22</v>
      </c>
      <c r="W55" s="18"/>
    </row>
    <row r="56" spans="1:23" x14ac:dyDescent="0.25">
      <c r="A56" s="5" t="s">
        <v>8</v>
      </c>
      <c r="B56" s="6"/>
      <c r="C56" s="3"/>
      <c r="D56" s="2"/>
      <c r="E56" s="18"/>
      <c r="G56" s="5" t="s">
        <v>8</v>
      </c>
      <c r="H56" s="6"/>
      <c r="I56" s="3"/>
      <c r="J56" s="2"/>
      <c r="K56" s="18"/>
      <c r="M56" s="5" t="s">
        <v>12</v>
      </c>
      <c r="N56" s="10" t="e">
        <f>AVERAGE(N47)</f>
        <v>#DIV/0!</v>
      </c>
      <c r="O56" s="13">
        <v>0.3</v>
      </c>
      <c r="P56" s="3" t="s">
        <v>22</v>
      </c>
      <c r="Q56" s="18"/>
      <c r="S56" s="5" t="s">
        <v>12</v>
      </c>
      <c r="T56" s="10" t="e">
        <f>AVERAGE(T47)</f>
        <v>#DIV/0!</v>
      </c>
      <c r="U56" s="13">
        <v>0.3</v>
      </c>
      <c r="V56" s="3" t="s">
        <v>22</v>
      </c>
      <c r="W56" s="18"/>
    </row>
    <row r="57" spans="1:23" x14ac:dyDescent="0.25">
      <c r="A57" s="5" t="s">
        <v>9</v>
      </c>
      <c r="B57" s="6"/>
      <c r="C57" s="5" t="s">
        <v>10</v>
      </c>
      <c r="D57" s="6"/>
      <c r="E57" s="18"/>
      <c r="G57" s="5" t="s">
        <v>9</v>
      </c>
      <c r="H57" s="6"/>
      <c r="I57" s="5" t="s">
        <v>10</v>
      </c>
      <c r="J57" s="6"/>
      <c r="K57" s="18"/>
      <c r="M57" s="5" t="s">
        <v>13</v>
      </c>
      <c r="N57" s="9">
        <f>O57 * N49</f>
        <v>0</v>
      </c>
      <c r="O57" s="14">
        <v>-0.01</v>
      </c>
      <c r="P57" s="3" t="s">
        <v>22</v>
      </c>
      <c r="Q57" s="18"/>
      <c r="S57" s="5" t="s">
        <v>13</v>
      </c>
      <c r="T57" s="9">
        <f>U57 * T49</f>
        <v>0</v>
      </c>
      <c r="U57" s="14">
        <v>-0.01</v>
      </c>
      <c r="V57" s="3" t="s">
        <v>22</v>
      </c>
      <c r="W57" s="18"/>
    </row>
    <row r="58" spans="1:23" x14ac:dyDescent="0.25">
      <c r="A58" s="2"/>
      <c r="B58" s="2"/>
      <c r="C58" s="2"/>
      <c r="D58" s="2"/>
      <c r="E58" s="18"/>
      <c r="G58" s="2"/>
      <c r="H58" s="2"/>
      <c r="I58" s="2"/>
      <c r="J58" s="2"/>
      <c r="K58" s="18"/>
      <c r="M58" s="5" t="s">
        <v>14</v>
      </c>
      <c r="N58" s="11">
        <f>O58 * IF(N50&gt;1,N50-1,0)</f>
        <v>0</v>
      </c>
      <c r="O58" s="14">
        <v>-0.01</v>
      </c>
      <c r="P58" s="3" t="s">
        <v>24</v>
      </c>
      <c r="Q58" s="18"/>
      <c r="S58" s="5" t="s">
        <v>14</v>
      </c>
      <c r="T58" s="11">
        <f>U58 * IF(T50&gt;1,T50-1,0)</f>
        <v>0</v>
      </c>
      <c r="U58" s="14">
        <v>-0.01</v>
      </c>
      <c r="V58" s="3" t="s">
        <v>24</v>
      </c>
      <c r="W58" s="18"/>
    </row>
    <row r="59" spans="1:23" x14ac:dyDescent="0.25">
      <c r="A59" s="5" t="s">
        <v>19</v>
      </c>
      <c r="B59" s="17" t="e">
        <f>IF(AVERAGE(B43,B45,B49,B51)=1,1,0)</f>
        <v>#DIV/0!</v>
      </c>
      <c r="C59" s="13">
        <v>0.5</v>
      </c>
      <c r="D59" s="3" t="s">
        <v>22</v>
      </c>
      <c r="E59" s="18"/>
      <c r="G59" s="5" t="s">
        <v>19</v>
      </c>
      <c r="H59" s="17" t="e">
        <f>IF(AVERAGE(H43,H45,H49,H51)=1,1,0)</f>
        <v>#DIV/0!</v>
      </c>
      <c r="I59" s="13">
        <v>0.5</v>
      </c>
      <c r="J59" s="3" t="s">
        <v>22</v>
      </c>
      <c r="K59" s="18"/>
      <c r="M59" s="5" t="s">
        <v>23</v>
      </c>
      <c r="N59" s="11">
        <f>O59 * (N51-P51)</f>
        <v>0</v>
      </c>
      <c r="O59" s="14">
        <v>-0.01</v>
      </c>
      <c r="P59" s="3" t="s">
        <v>22</v>
      </c>
      <c r="Q59" s="18"/>
      <c r="S59" s="5" t="s">
        <v>23</v>
      </c>
      <c r="T59" s="11">
        <f>U59 * (T51-V51)</f>
        <v>0</v>
      </c>
      <c r="U59" s="14">
        <v>-0.01</v>
      </c>
      <c r="V59" s="3" t="s">
        <v>22</v>
      </c>
      <c r="W59" s="18"/>
    </row>
    <row r="60" spans="1:23" x14ac:dyDescent="0.25">
      <c r="A60" s="5" t="s">
        <v>17</v>
      </c>
      <c r="B60" s="9" t="e">
        <f>AVERAGE(B44,B50)</f>
        <v>#DIV/0!</v>
      </c>
      <c r="C60" s="13">
        <v>0.1</v>
      </c>
      <c r="D60" s="3" t="s">
        <v>22</v>
      </c>
      <c r="E60" s="18"/>
      <c r="G60" s="5" t="s">
        <v>17</v>
      </c>
      <c r="H60" s="9" t="e">
        <f>AVERAGE(H44,H50)</f>
        <v>#DIV/0!</v>
      </c>
      <c r="I60" s="13">
        <v>0.1</v>
      </c>
      <c r="J60" s="3" t="s">
        <v>22</v>
      </c>
      <c r="K60" s="18"/>
      <c r="M60" s="5" t="s">
        <v>26</v>
      </c>
      <c r="N60" s="19"/>
      <c r="O60" s="14"/>
      <c r="P60" s="3"/>
      <c r="Q60" s="18"/>
      <c r="S60" s="5" t="s">
        <v>26</v>
      </c>
      <c r="T60" s="19"/>
      <c r="U60" s="14"/>
      <c r="V60" s="3"/>
      <c r="W60" s="18"/>
    </row>
    <row r="61" spans="1:23" x14ac:dyDescent="0.25">
      <c r="A61" s="5" t="s">
        <v>11</v>
      </c>
      <c r="B61" s="10" t="e">
        <f>AVERAGE(B46,B52)</f>
        <v>#DIV/0!</v>
      </c>
      <c r="C61" s="13">
        <v>0.1</v>
      </c>
      <c r="D61" s="3" t="s">
        <v>22</v>
      </c>
      <c r="E61" s="18"/>
      <c r="G61" s="5" t="s">
        <v>11</v>
      </c>
      <c r="H61" s="10" t="e">
        <f>AVERAGE(H46,H52)</f>
        <v>#DIV/0!</v>
      </c>
      <c r="I61" s="13">
        <v>0.1</v>
      </c>
      <c r="J61" s="3" t="s">
        <v>22</v>
      </c>
      <c r="K61" s="18"/>
      <c r="M61" s="12" t="s">
        <v>18</v>
      </c>
      <c r="N61" s="16" t="e">
        <f>((O53 * N53) + (O54 * N54) + (O55 * N55) + (O56 * N56) + N57 + N58 + N59 + N60)</f>
        <v>#DIV/0!</v>
      </c>
      <c r="O61" s="15" t="e">
        <f>IF(N61&gt;=95%,"A",IF(N61&gt;=90%,"A-",IF(N61&gt;=86%,"B+",IF(N61&gt;=83%,"B",IF(N61&gt;=80%,"B-",IF(N61&gt;=76%,"C+",IF(N61&gt;=73%,"C",IF(N61&gt;=70%,"C-",IF(N61&gt;=66%,"D+",IF(N61&gt;=63%,"D",IF(N61&gt;=60%,"D-","F")))))))))))</f>
        <v>#DIV/0!</v>
      </c>
      <c r="P61" s="2"/>
      <c r="Q61" s="18"/>
      <c r="S61" s="12" t="s">
        <v>18</v>
      </c>
      <c r="T61" s="16" t="e">
        <f>((U53 * T53) + (U54 * T54) + (U55 * T55) + (U56 * T56) + T57 + T58 + T59 + T60)</f>
        <v>#DIV/0!</v>
      </c>
      <c r="U61" s="15" t="e">
        <f>IF(T61&gt;=95%,"A",IF(T61&gt;=90%,"A-",IF(T61&gt;=86%,"B+",IF(T61&gt;=83%,"B",IF(T61&gt;=80%,"B-",IF(T61&gt;=76%,"C+",IF(T61&gt;=73%,"C",IF(T61&gt;=70%,"C-",IF(T61&gt;=66%,"D+",IF(T61&gt;=63%,"D",IF(T61&gt;=60%,"D-","F")))))))))))</f>
        <v>#DIV/0!</v>
      </c>
      <c r="V61" s="2"/>
      <c r="W61" s="18"/>
    </row>
    <row r="62" spans="1:23" x14ac:dyDescent="0.25">
      <c r="A62" s="5" t="s">
        <v>12</v>
      </c>
      <c r="B62" s="10" t="e">
        <f>AVERAGE(B47,B53)</f>
        <v>#DIV/0!</v>
      </c>
      <c r="C62" s="13">
        <v>0.3</v>
      </c>
      <c r="D62" s="3" t="s">
        <v>22</v>
      </c>
      <c r="E62" s="18"/>
      <c r="G62" s="5" t="s">
        <v>12</v>
      </c>
      <c r="H62" s="10" t="e">
        <f>AVERAGE(H47,H53)</f>
        <v>#DIV/0!</v>
      </c>
      <c r="I62" s="13">
        <v>0.3</v>
      </c>
      <c r="J62" s="3" t="s">
        <v>22</v>
      </c>
      <c r="K62" s="18"/>
    </row>
    <row r="63" spans="1:23" x14ac:dyDescent="0.25">
      <c r="A63" s="5" t="s">
        <v>13</v>
      </c>
      <c r="B63" s="9">
        <f>C63 * B55</f>
        <v>0</v>
      </c>
      <c r="C63" s="14">
        <v>-0.01</v>
      </c>
      <c r="D63" s="3" t="s">
        <v>22</v>
      </c>
      <c r="E63" s="18"/>
      <c r="G63" s="5" t="s">
        <v>13</v>
      </c>
      <c r="H63" s="9">
        <f>I63 * H55</f>
        <v>0</v>
      </c>
      <c r="I63" s="14">
        <v>-0.01</v>
      </c>
      <c r="J63" s="3" t="s">
        <v>22</v>
      </c>
      <c r="K63" s="18"/>
      <c r="M63" s="1" t="s">
        <v>56</v>
      </c>
      <c r="N63" s="2"/>
      <c r="O63" s="2"/>
      <c r="P63" s="2"/>
      <c r="Q63" s="3" t="s">
        <v>7</v>
      </c>
    </row>
    <row r="64" spans="1:23" x14ac:dyDescent="0.25">
      <c r="A64" s="5" t="s">
        <v>14</v>
      </c>
      <c r="B64" s="11">
        <f>C64 * IF(B56&gt;1,B56-1,0)</f>
        <v>0</v>
      </c>
      <c r="C64" s="14">
        <v>-0.01</v>
      </c>
      <c r="D64" s="3" t="s">
        <v>24</v>
      </c>
      <c r="E64" s="18"/>
      <c r="G64" s="5" t="s">
        <v>14</v>
      </c>
      <c r="H64" s="11">
        <f>I64 * IF(H56&gt;1,H56-1,0)</f>
        <v>0</v>
      </c>
      <c r="I64" s="14">
        <v>-0.01</v>
      </c>
      <c r="J64" s="3" t="s">
        <v>24</v>
      </c>
      <c r="K64" s="18"/>
      <c r="M64" s="4" t="s">
        <v>20</v>
      </c>
      <c r="N64" s="6"/>
      <c r="O64" s="2"/>
      <c r="P64" s="2"/>
      <c r="Q64" s="18"/>
    </row>
    <row r="65" spans="1:17" x14ac:dyDescent="0.25">
      <c r="A65" s="5" t="s">
        <v>23</v>
      </c>
      <c r="B65" s="11">
        <f>C65 * (B57-D57)</f>
        <v>0</v>
      </c>
      <c r="C65" s="14">
        <v>-0.01</v>
      </c>
      <c r="D65" s="3" t="s">
        <v>22</v>
      </c>
      <c r="E65" s="18"/>
      <c r="G65" s="5" t="s">
        <v>23</v>
      </c>
      <c r="H65" s="11">
        <f>I65 * (H57-J57)</f>
        <v>0</v>
      </c>
      <c r="I65" s="14">
        <v>-0.01</v>
      </c>
      <c r="J65" s="3" t="s">
        <v>22</v>
      </c>
      <c r="K65" s="18"/>
      <c r="M65" s="4" t="s">
        <v>15</v>
      </c>
      <c r="N65" s="7"/>
      <c r="O65" s="2"/>
      <c r="P65" s="2"/>
      <c r="Q65" s="18"/>
    </row>
    <row r="66" spans="1:17" x14ac:dyDescent="0.25">
      <c r="A66" s="5" t="s">
        <v>26</v>
      </c>
      <c r="B66" s="19"/>
      <c r="C66" s="14"/>
      <c r="D66" s="3"/>
      <c r="E66" s="18"/>
      <c r="G66" s="5" t="s">
        <v>26</v>
      </c>
      <c r="H66" s="19"/>
      <c r="I66" s="14"/>
      <c r="J66" s="3"/>
      <c r="K66" s="18"/>
      <c r="M66" s="5" t="s">
        <v>1</v>
      </c>
      <c r="N66" s="6"/>
      <c r="O66" s="5" t="s">
        <v>25</v>
      </c>
      <c r="P66" s="6"/>
      <c r="Q66" s="18"/>
    </row>
    <row r="67" spans="1:17" x14ac:dyDescent="0.25">
      <c r="A67" s="12" t="s">
        <v>18</v>
      </c>
      <c r="B67" s="16" t="e">
        <f>((C59 * B59) + (C60 * B60) + (C61 * B61) + (C62 * B62) + B63 + B64 + B65 + B66)</f>
        <v>#DIV/0!</v>
      </c>
      <c r="C67" s="15" t="e">
        <f>IF(B67&gt;=95%,"A",IF(B67&gt;=90%,"A-",IF(B67&gt;=86%,"B+",IF(B67&gt;=83%,"B",IF(B67&gt;=80%,"B-",IF(B67&gt;=76%,"C+",IF(B67&gt;=73%,"C",IF(B67&gt;=70%,"C-",IF(B67&gt;=66%,"D+",IF(B67&gt;=63%,"D",IF(B67&gt;=60%,"D-","F")))))))))))</f>
        <v>#DIV/0!</v>
      </c>
      <c r="D67" s="2"/>
      <c r="E67" s="18"/>
      <c r="G67" s="12" t="s">
        <v>18</v>
      </c>
      <c r="H67" s="16" t="e">
        <f>((I59 * H59) + (I60 * H60) + (I61 * H61) + (I62 * H62) + H63 + H64 + H65 + H66)</f>
        <v>#DIV/0!</v>
      </c>
      <c r="I67" s="15" t="e">
        <f>IF(H67&gt;=95%,"A",IF(H67&gt;=90%,"A-",IF(H67&gt;=86%,"B+",IF(H67&gt;=83%,"B",IF(H67&gt;=80%,"B-",IF(H67&gt;=76%,"C+",IF(H67&gt;=73%,"C",IF(H67&gt;=70%,"C-",IF(H67&gt;=66%,"D+",IF(H67&gt;=63%,"D",IF(H67&gt;=60%,"D-","F")))))))))))</f>
        <v>#DIV/0!</v>
      </c>
      <c r="J67" s="2"/>
      <c r="K67" s="18"/>
      <c r="M67" s="5" t="s">
        <v>2</v>
      </c>
      <c r="N67" s="7"/>
      <c r="O67" s="2"/>
      <c r="P67" s="2"/>
      <c r="Q67" s="18"/>
    </row>
    <row r="68" spans="1:17" x14ac:dyDescent="0.25">
      <c r="M68" s="5" t="s">
        <v>3</v>
      </c>
      <c r="N68" s="7"/>
      <c r="O68" s="2"/>
      <c r="P68" s="2"/>
      <c r="Q68" s="18"/>
    </row>
    <row r="69" spans="1:17" x14ac:dyDescent="0.25">
      <c r="A69" s="1" t="s">
        <v>27</v>
      </c>
      <c r="B69" s="2"/>
      <c r="C69" s="2"/>
      <c r="D69" s="2"/>
      <c r="E69" s="3" t="s">
        <v>7</v>
      </c>
      <c r="G69" s="1" t="s">
        <v>31</v>
      </c>
      <c r="H69" s="2"/>
      <c r="I69" s="2"/>
      <c r="J69" s="2"/>
      <c r="K69" s="3" t="s">
        <v>7</v>
      </c>
      <c r="M69" s="2"/>
      <c r="N69" s="2"/>
      <c r="O69" s="2"/>
      <c r="P69" s="2"/>
      <c r="Q69" s="18"/>
    </row>
    <row r="70" spans="1:17" x14ac:dyDescent="0.25">
      <c r="A70" s="4" t="s">
        <v>20</v>
      </c>
      <c r="B70" s="6"/>
      <c r="C70" s="2"/>
      <c r="D70" s="2"/>
      <c r="E70" s="18"/>
      <c r="G70" s="4" t="s">
        <v>20</v>
      </c>
      <c r="H70" s="6"/>
      <c r="I70" s="2"/>
      <c r="J70" s="2"/>
      <c r="K70" s="18"/>
      <c r="M70" s="4" t="s">
        <v>21</v>
      </c>
      <c r="N70" s="6"/>
      <c r="O70" s="2"/>
      <c r="P70" s="2"/>
      <c r="Q70" s="18"/>
    </row>
    <row r="71" spans="1:17" x14ac:dyDescent="0.25">
      <c r="A71" s="4" t="s">
        <v>15</v>
      </c>
      <c r="B71" s="7"/>
      <c r="C71" s="2"/>
      <c r="D71" s="2"/>
      <c r="E71" s="18"/>
      <c r="G71" s="4" t="s">
        <v>15</v>
      </c>
      <c r="H71" s="7"/>
      <c r="I71" s="2"/>
      <c r="J71" s="2"/>
      <c r="K71" s="18"/>
      <c r="M71" s="4" t="s">
        <v>16</v>
      </c>
      <c r="N71" s="7"/>
      <c r="O71" s="2"/>
      <c r="P71" s="2"/>
      <c r="Q71" s="18"/>
    </row>
    <row r="72" spans="1:17" x14ac:dyDescent="0.25">
      <c r="A72" s="5" t="s">
        <v>1</v>
      </c>
      <c r="B72" s="6"/>
      <c r="C72" s="5" t="s">
        <v>25</v>
      </c>
      <c r="D72" s="6"/>
      <c r="E72" s="18"/>
      <c r="G72" s="5" t="s">
        <v>1</v>
      </c>
      <c r="H72" s="6"/>
      <c r="I72" s="5" t="s">
        <v>25</v>
      </c>
      <c r="J72" s="6"/>
      <c r="K72" s="18"/>
      <c r="M72" s="5" t="s">
        <v>4</v>
      </c>
      <c r="N72" s="6"/>
      <c r="O72" s="5" t="s">
        <v>25</v>
      </c>
      <c r="P72" s="6"/>
      <c r="Q72" s="18"/>
    </row>
    <row r="73" spans="1:17" x14ac:dyDescent="0.25">
      <c r="A73" s="5" t="s">
        <v>2</v>
      </c>
      <c r="B73" s="7"/>
      <c r="C73" s="2"/>
      <c r="D73" s="2"/>
      <c r="E73" s="18"/>
      <c r="G73" s="5" t="s">
        <v>2</v>
      </c>
      <c r="H73" s="7"/>
      <c r="I73" s="2"/>
      <c r="J73" s="2"/>
      <c r="K73" s="18"/>
      <c r="M73" s="5" t="s">
        <v>5</v>
      </c>
      <c r="N73" s="7"/>
      <c r="O73" s="2"/>
      <c r="P73" s="2"/>
      <c r="Q73" s="18"/>
    </row>
    <row r="74" spans="1:17" x14ac:dyDescent="0.25">
      <c r="A74" s="5" t="s">
        <v>3</v>
      </c>
      <c r="B74" s="7"/>
      <c r="C74" s="2"/>
      <c r="D74" s="2"/>
      <c r="E74" s="18"/>
      <c r="G74" s="5" t="s">
        <v>3</v>
      </c>
      <c r="H74" s="7"/>
      <c r="I74" s="2"/>
      <c r="J74" s="2"/>
      <c r="K74" s="18"/>
      <c r="M74" s="5" t="s">
        <v>6</v>
      </c>
      <c r="N74" s="7"/>
      <c r="O74" s="2"/>
      <c r="P74" s="2"/>
      <c r="Q74" s="18"/>
    </row>
    <row r="75" spans="1:17" x14ac:dyDescent="0.25">
      <c r="A75" s="2"/>
      <c r="B75" s="2"/>
      <c r="C75" s="2"/>
      <c r="D75" s="2"/>
      <c r="E75" s="18"/>
      <c r="G75" s="2"/>
      <c r="H75" s="2"/>
      <c r="I75" s="2"/>
      <c r="J75" s="2"/>
      <c r="K75" s="18"/>
      <c r="M75" s="2"/>
      <c r="N75" s="2"/>
      <c r="O75" s="2"/>
      <c r="P75" s="2"/>
      <c r="Q75" s="18"/>
    </row>
    <row r="76" spans="1:17" x14ac:dyDescent="0.25">
      <c r="A76" s="4" t="s">
        <v>21</v>
      </c>
      <c r="B76" s="6"/>
      <c r="C76" s="2"/>
      <c r="D76" s="2"/>
      <c r="E76" s="18"/>
      <c r="G76" s="4" t="s">
        <v>21</v>
      </c>
      <c r="H76" s="6"/>
      <c r="I76" s="2"/>
      <c r="J76" s="2"/>
      <c r="K76" s="18"/>
      <c r="M76" s="5" t="s">
        <v>71</v>
      </c>
      <c r="N76" s="8"/>
      <c r="O76" s="2"/>
      <c r="P76" s="2"/>
      <c r="Q76" s="18"/>
    </row>
    <row r="77" spans="1:17" x14ac:dyDescent="0.25">
      <c r="A77" s="4" t="s">
        <v>16</v>
      </c>
      <c r="B77" s="7"/>
      <c r="C77" s="2"/>
      <c r="D77" s="2"/>
      <c r="E77" s="18"/>
      <c r="G77" s="4" t="s">
        <v>16</v>
      </c>
      <c r="H77" s="7"/>
      <c r="I77" s="2"/>
      <c r="J77" s="2"/>
      <c r="K77" s="18"/>
      <c r="M77" s="5" t="s">
        <v>8</v>
      </c>
      <c r="N77" s="6"/>
      <c r="O77" s="3"/>
      <c r="P77" s="2"/>
      <c r="Q77" s="18"/>
    </row>
    <row r="78" spans="1:17" x14ac:dyDescent="0.25">
      <c r="A78" s="5" t="s">
        <v>4</v>
      </c>
      <c r="B78" s="6"/>
      <c r="C78" s="5" t="s">
        <v>25</v>
      </c>
      <c r="D78" s="6"/>
      <c r="E78" s="18"/>
      <c r="G78" s="5" t="s">
        <v>4</v>
      </c>
      <c r="H78" s="6"/>
      <c r="I78" s="5" t="s">
        <v>25</v>
      </c>
      <c r="J78" s="6"/>
      <c r="K78" s="18"/>
      <c r="M78" s="5" t="s">
        <v>9</v>
      </c>
      <c r="N78" s="6"/>
      <c r="O78" s="5" t="s">
        <v>10</v>
      </c>
      <c r="P78" s="6"/>
      <c r="Q78" s="18"/>
    </row>
    <row r="79" spans="1:17" x14ac:dyDescent="0.25">
      <c r="A79" s="5" t="s">
        <v>5</v>
      </c>
      <c r="B79" s="7"/>
      <c r="C79" s="2"/>
      <c r="D79" s="2"/>
      <c r="E79" s="18"/>
      <c r="G79" s="5" t="s">
        <v>5</v>
      </c>
      <c r="H79" s="7"/>
      <c r="I79" s="2"/>
      <c r="J79" s="2"/>
      <c r="K79" s="18"/>
      <c r="M79" s="2"/>
      <c r="N79" s="2"/>
      <c r="O79" s="2"/>
      <c r="P79" s="2"/>
      <c r="Q79" s="18"/>
    </row>
    <row r="80" spans="1:17" x14ac:dyDescent="0.25">
      <c r="A80" s="5" t="s">
        <v>6</v>
      </c>
      <c r="B80" s="7"/>
      <c r="C80" s="2"/>
      <c r="D80" s="2"/>
      <c r="E80" s="18"/>
      <c r="G80" s="5" t="s">
        <v>6</v>
      </c>
      <c r="H80" s="7"/>
      <c r="I80" s="2"/>
      <c r="J80" s="2"/>
      <c r="K80" s="18"/>
      <c r="M80" s="5" t="s">
        <v>19</v>
      </c>
      <c r="N80" s="17" t="e">
        <f>IF(AVERAGE(N64,N66,N70,N72)=1,1,0)</f>
        <v>#DIV/0!</v>
      </c>
      <c r="O80" s="13">
        <v>0.5</v>
      </c>
      <c r="P80" s="3" t="s">
        <v>22</v>
      </c>
      <c r="Q80" s="18"/>
    </row>
    <row r="81" spans="1:17" x14ac:dyDescent="0.25">
      <c r="A81" s="2"/>
      <c r="B81" s="2"/>
      <c r="C81" s="2"/>
      <c r="D81" s="2"/>
      <c r="E81" s="18"/>
      <c r="G81" s="2"/>
      <c r="H81" s="2"/>
      <c r="I81" s="2"/>
      <c r="J81" s="2"/>
      <c r="K81" s="18"/>
      <c r="M81" s="5" t="s">
        <v>17</v>
      </c>
      <c r="N81" s="9" t="e">
        <f>AVERAGE(N65,N71)</f>
        <v>#DIV/0!</v>
      </c>
      <c r="O81" s="13">
        <v>0.1</v>
      </c>
      <c r="P81" s="3" t="s">
        <v>22</v>
      </c>
      <c r="Q81" s="18"/>
    </row>
    <row r="82" spans="1:17" x14ac:dyDescent="0.25">
      <c r="A82" s="5" t="s">
        <v>71</v>
      </c>
      <c r="B82" s="8"/>
      <c r="C82" s="2"/>
      <c r="D82" s="2"/>
      <c r="E82" s="18"/>
      <c r="G82" s="5" t="s">
        <v>71</v>
      </c>
      <c r="H82" s="8"/>
      <c r="I82" s="2"/>
      <c r="J82" s="2"/>
      <c r="K82" s="18"/>
      <c r="M82" s="5" t="s">
        <v>11</v>
      </c>
      <c r="N82" s="10" t="e">
        <f>AVERAGE(N67,N73)</f>
        <v>#DIV/0!</v>
      </c>
      <c r="O82" s="13">
        <v>0.1</v>
      </c>
      <c r="P82" s="3" t="s">
        <v>22</v>
      </c>
      <c r="Q82" s="18"/>
    </row>
    <row r="83" spans="1:17" x14ac:dyDescent="0.25">
      <c r="A83" s="5" t="s">
        <v>8</v>
      </c>
      <c r="B83" s="6"/>
      <c r="C83" s="3"/>
      <c r="D83" s="2"/>
      <c r="E83" s="18"/>
      <c r="G83" s="5" t="s">
        <v>8</v>
      </c>
      <c r="H83" s="6"/>
      <c r="I83" s="3"/>
      <c r="J83" s="2"/>
      <c r="K83" s="18"/>
      <c r="M83" s="5" t="s">
        <v>12</v>
      </c>
      <c r="N83" s="10" t="e">
        <f>AVERAGE(N68,N74)</f>
        <v>#DIV/0!</v>
      </c>
      <c r="O83" s="13">
        <v>0.3</v>
      </c>
      <c r="P83" s="3" t="s">
        <v>22</v>
      </c>
      <c r="Q83" s="18"/>
    </row>
    <row r="84" spans="1:17" x14ac:dyDescent="0.25">
      <c r="A84" s="5" t="s">
        <v>9</v>
      </c>
      <c r="B84" s="6"/>
      <c r="C84" s="5" t="s">
        <v>10</v>
      </c>
      <c r="D84" s="6"/>
      <c r="E84" s="18"/>
      <c r="G84" s="5" t="s">
        <v>9</v>
      </c>
      <c r="H84" s="6"/>
      <c r="I84" s="5" t="s">
        <v>10</v>
      </c>
      <c r="J84" s="6"/>
      <c r="K84" s="18"/>
      <c r="M84" s="5" t="s">
        <v>13</v>
      </c>
      <c r="N84" s="9">
        <f>O84 * N76</f>
        <v>0</v>
      </c>
      <c r="O84" s="14">
        <v>-0.01</v>
      </c>
      <c r="P84" s="3" t="s">
        <v>22</v>
      </c>
      <c r="Q84" s="18"/>
    </row>
    <row r="85" spans="1:17" x14ac:dyDescent="0.25">
      <c r="A85" s="2"/>
      <c r="B85" s="2"/>
      <c r="C85" s="2"/>
      <c r="D85" s="2"/>
      <c r="E85" s="18"/>
      <c r="G85" s="2"/>
      <c r="H85" s="2"/>
      <c r="I85" s="2"/>
      <c r="J85" s="2"/>
      <c r="K85" s="18"/>
      <c r="M85" s="5" t="s">
        <v>14</v>
      </c>
      <c r="N85" s="11">
        <f>O85 * IF(N77&gt;1,N77-1,0)</f>
        <v>0</v>
      </c>
      <c r="O85" s="14">
        <v>-0.01</v>
      </c>
      <c r="P85" s="3" t="s">
        <v>24</v>
      </c>
      <c r="Q85" s="18"/>
    </row>
    <row r="86" spans="1:17" x14ac:dyDescent="0.25">
      <c r="A86" s="5" t="s">
        <v>19</v>
      </c>
      <c r="B86" s="17" t="e">
        <f>IF(AVERAGE(B70,B72,B76,B78)=1,1,0)</f>
        <v>#DIV/0!</v>
      </c>
      <c r="C86" s="13">
        <v>0.5</v>
      </c>
      <c r="D86" s="3" t="s">
        <v>22</v>
      </c>
      <c r="E86" s="18"/>
      <c r="G86" s="5" t="s">
        <v>19</v>
      </c>
      <c r="H86" s="17" t="e">
        <f>IF(AVERAGE(H70,H72,H76,H78)=1,1,0)</f>
        <v>#DIV/0!</v>
      </c>
      <c r="I86" s="13">
        <v>0.5</v>
      </c>
      <c r="J86" s="3" t="s">
        <v>22</v>
      </c>
      <c r="K86" s="18"/>
      <c r="M86" s="5" t="s">
        <v>23</v>
      </c>
      <c r="N86" s="11">
        <f>O86 * (N78-P78)</f>
        <v>0</v>
      </c>
      <c r="O86" s="14">
        <v>-0.01</v>
      </c>
      <c r="P86" s="3" t="s">
        <v>22</v>
      </c>
      <c r="Q86" s="18"/>
    </row>
    <row r="87" spans="1:17" x14ac:dyDescent="0.25">
      <c r="A87" s="5" t="s">
        <v>17</v>
      </c>
      <c r="B87" s="9" t="e">
        <f>AVERAGE(B71,B77)</f>
        <v>#DIV/0!</v>
      </c>
      <c r="C87" s="13">
        <v>0.1</v>
      </c>
      <c r="D87" s="3" t="s">
        <v>22</v>
      </c>
      <c r="E87" s="18"/>
      <c r="G87" s="5" t="s">
        <v>17</v>
      </c>
      <c r="H87" s="9" t="e">
        <f>AVERAGE(H71,H77)</f>
        <v>#DIV/0!</v>
      </c>
      <c r="I87" s="13">
        <v>0.1</v>
      </c>
      <c r="J87" s="3" t="s">
        <v>22</v>
      </c>
      <c r="K87" s="18"/>
      <c r="M87" s="5" t="s">
        <v>26</v>
      </c>
      <c r="N87" s="19"/>
      <c r="O87" s="14"/>
      <c r="P87" s="3"/>
      <c r="Q87" s="18"/>
    </row>
    <row r="88" spans="1:17" x14ac:dyDescent="0.25">
      <c r="A88" s="5" t="s">
        <v>11</v>
      </c>
      <c r="B88" s="10" t="e">
        <f>AVERAGE(B73,B79)</f>
        <v>#DIV/0!</v>
      </c>
      <c r="C88" s="13">
        <v>0.1</v>
      </c>
      <c r="D88" s="3" t="s">
        <v>22</v>
      </c>
      <c r="E88" s="18"/>
      <c r="G88" s="5" t="s">
        <v>11</v>
      </c>
      <c r="H88" s="10" t="e">
        <f>AVERAGE(H73,H79)</f>
        <v>#DIV/0!</v>
      </c>
      <c r="I88" s="13">
        <v>0.1</v>
      </c>
      <c r="J88" s="3" t="s">
        <v>22</v>
      </c>
      <c r="K88" s="18"/>
      <c r="M88" s="12" t="s">
        <v>18</v>
      </c>
      <c r="N88" s="16" t="e">
        <f>((O80 * N80) + (O81 * N81) + (O82 * N82) + (O83 * N83) + N84 + N85 + N86 + N87)</f>
        <v>#DIV/0!</v>
      </c>
      <c r="O88" s="15" t="e">
        <f>IF(N88&gt;=95%,"A",IF(N88&gt;=90%,"A-",IF(N88&gt;=86%,"B+",IF(N88&gt;=83%,"B",IF(N88&gt;=80%,"B-",IF(N88&gt;=76%,"C+",IF(N88&gt;=73%,"C",IF(N88&gt;=70%,"C-",IF(N88&gt;=66%,"D+",IF(N88&gt;=63%,"D",IF(N88&gt;=60%,"D-","F")))))))))))</f>
        <v>#DIV/0!</v>
      </c>
      <c r="P88" s="2"/>
      <c r="Q88" s="18"/>
    </row>
    <row r="89" spans="1:17" x14ac:dyDescent="0.25">
      <c r="A89" s="5" t="s">
        <v>12</v>
      </c>
      <c r="B89" s="10" t="e">
        <f>AVERAGE(B74,B80)</f>
        <v>#DIV/0!</v>
      </c>
      <c r="C89" s="13">
        <v>0.3</v>
      </c>
      <c r="D89" s="3" t="s">
        <v>22</v>
      </c>
      <c r="E89" s="18"/>
      <c r="G89" s="5" t="s">
        <v>12</v>
      </c>
      <c r="H89" s="10" t="e">
        <f>AVERAGE(H74,H80)</f>
        <v>#DIV/0!</v>
      </c>
      <c r="I89" s="13">
        <v>0.3</v>
      </c>
      <c r="J89" s="3" t="s">
        <v>22</v>
      </c>
      <c r="K89" s="18"/>
    </row>
    <row r="90" spans="1:17" x14ac:dyDescent="0.25">
      <c r="A90" s="5" t="s">
        <v>13</v>
      </c>
      <c r="B90" s="9">
        <f>C90 * B82</f>
        <v>0</v>
      </c>
      <c r="C90" s="14">
        <v>-0.01</v>
      </c>
      <c r="D90" s="3" t="s">
        <v>22</v>
      </c>
      <c r="E90" s="18"/>
      <c r="G90" s="5" t="s">
        <v>13</v>
      </c>
      <c r="H90" s="9">
        <f>I90 * H82</f>
        <v>0</v>
      </c>
      <c r="I90" s="14">
        <v>-0.01</v>
      </c>
      <c r="J90" s="3" t="s">
        <v>22</v>
      </c>
      <c r="K90" s="18"/>
      <c r="M90" s="1" t="s">
        <v>34</v>
      </c>
      <c r="N90" s="2"/>
      <c r="O90" s="2"/>
      <c r="P90" s="2"/>
      <c r="Q90" s="3" t="s">
        <v>7</v>
      </c>
    </row>
    <row r="91" spans="1:17" x14ac:dyDescent="0.25">
      <c r="A91" s="5" t="s">
        <v>14</v>
      </c>
      <c r="B91" s="11">
        <f>C91 * IF(B83&gt;1,B83-1,0)</f>
        <v>0</v>
      </c>
      <c r="C91" s="14">
        <v>-0.01</v>
      </c>
      <c r="D91" s="3" t="s">
        <v>24</v>
      </c>
      <c r="E91" s="18"/>
      <c r="G91" s="5" t="s">
        <v>14</v>
      </c>
      <c r="H91" s="11">
        <f>I91 * IF(H83&gt;1,H83-1,0)</f>
        <v>0</v>
      </c>
      <c r="I91" s="14">
        <v>-0.01</v>
      </c>
      <c r="J91" s="3" t="s">
        <v>24</v>
      </c>
      <c r="K91" s="18"/>
      <c r="M91" s="4" t="s">
        <v>20</v>
      </c>
      <c r="N91" s="6"/>
      <c r="O91" s="2"/>
      <c r="P91" s="2"/>
      <c r="Q91" s="18"/>
    </row>
    <row r="92" spans="1:17" x14ac:dyDescent="0.25">
      <c r="A92" s="5" t="s">
        <v>23</v>
      </c>
      <c r="B92" s="11">
        <f>C92 * (B84-D84)</f>
        <v>0</v>
      </c>
      <c r="C92" s="14">
        <v>-0.01</v>
      </c>
      <c r="D92" s="3" t="s">
        <v>22</v>
      </c>
      <c r="E92" s="18"/>
      <c r="G92" s="5" t="s">
        <v>23</v>
      </c>
      <c r="H92" s="11">
        <f>I92 * (H84-J84)</f>
        <v>0</v>
      </c>
      <c r="I92" s="14">
        <v>-0.01</v>
      </c>
      <c r="J92" s="3" t="s">
        <v>22</v>
      </c>
      <c r="K92" s="18"/>
      <c r="M92" s="4" t="s">
        <v>15</v>
      </c>
      <c r="N92" s="7"/>
      <c r="O92" s="2"/>
      <c r="P92" s="2"/>
      <c r="Q92" s="18"/>
    </row>
    <row r="93" spans="1:17" x14ac:dyDescent="0.25">
      <c r="A93" s="5" t="s">
        <v>26</v>
      </c>
      <c r="B93" s="19"/>
      <c r="C93" s="14"/>
      <c r="D93" s="3"/>
      <c r="E93" s="18"/>
      <c r="G93" s="5" t="s">
        <v>26</v>
      </c>
      <c r="H93" s="19"/>
      <c r="I93" s="14"/>
      <c r="J93" s="3"/>
      <c r="K93" s="18"/>
      <c r="M93" s="5" t="s">
        <v>43</v>
      </c>
      <c r="N93" s="6"/>
      <c r="O93" s="5" t="s">
        <v>25</v>
      </c>
      <c r="P93" s="6"/>
      <c r="Q93" s="18"/>
    </row>
    <row r="94" spans="1:17" x14ac:dyDescent="0.25">
      <c r="A94" s="12" t="s">
        <v>18</v>
      </c>
      <c r="B94" s="16" t="e">
        <f>((C86 * B86) + (C87 * B87) + (C88 * B88) + (C89 * B89) + B90 + B91 + B92 + B93)</f>
        <v>#DIV/0!</v>
      </c>
      <c r="C94" s="15" t="e">
        <f>IF(B94&gt;=95%,"A",IF(B94&gt;=90%,"A-",IF(B94&gt;=86%,"B+",IF(B94&gt;=83%,"B",IF(B94&gt;=80%,"B-",IF(B94&gt;=76%,"C+",IF(B94&gt;=73%,"C",IF(B94&gt;=70%,"C-",IF(B94&gt;=66%,"D+",IF(B94&gt;=63%,"D",IF(B94&gt;=60%,"D-","F")))))))))))</f>
        <v>#DIV/0!</v>
      </c>
      <c r="D94" s="2"/>
      <c r="E94" s="18"/>
      <c r="G94" s="12" t="s">
        <v>18</v>
      </c>
      <c r="H94" s="16" t="e">
        <f>((I86 * H86) + (I87 * H87) + (I88 * H88) + (I89 * H89) + H90 + H91 + H92 + H93)</f>
        <v>#DIV/0!</v>
      </c>
      <c r="I94" s="15" t="e">
        <f>IF(H94&gt;=95%,"A",IF(H94&gt;=90%,"A-",IF(H94&gt;=86%,"B+",IF(H94&gt;=83%,"B",IF(H94&gt;=80%,"B-",IF(H94&gt;=76%,"C+",IF(H94&gt;=73%,"C",IF(H94&gt;=70%,"C-",IF(H94&gt;=66%,"D+",IF(H94&gt;=63%,"D",IF(H94&gt;=60%,"D-","F")))))))))))</f>
        <v>#DIV/0!</v>
      </c>
      <c r="J94" s="2"/>
      <c r="K94" s="18"/>
      <c r="M94" s="5" t="s">
        <v>44</v>
      </c>
      <c r="N94" s="7"/>
      <c r="O94" s="2"/>
      <c r="P94" s="2"/>
      <c r="Q94" s="18"/>
    </row>
    <row r="95" spans="1:17" x14ac:dyDescent="0.25">
      <c r="M95" s="5" t="s">
        <v>3</v>
      </c>
      <c r="N95" s="7"/>
      <c r="O95" s="2"/>
      <c r="P95" s="2"/>
      <c r="Q95" s="18"/>
    </row>
    <row r="96" spans="1:17" x14ac:dyDescent="0.25">
      <c r="A96" s="1" t="s">
        <v>28</v>
      </c>
      <c r="B96" s="2"/>
      <c r="C96" s="2"/>
      <c r="D96" s="2"/>
      <c r="E96" s="3" t="s">
        <v>7</v>
      </c>
      <c r="G96" s="1" t="s">
        <v>32</v>
      </c>
      <c r="H96" s="2"/>
      <c r="I96" s="2"/>
      <c r="J96" s="2"/>
      <c r="K96" s="3" t="s">
        <v>7</v>
      </c>
      <c r="M96" s="2"/>
      <c r="N96" s="2"/>
      <c r="O96" s="2"/>
      <c r="P96" s="2"/>
      <c r="Q96" s="18"/>
    </row>
    <row r="97" spans="1:17" x14ac:dyDescent="0.25">
      <c r="A97" s="4" t="s">
        <v>39</v>
      </c>
      <c r="B97" s="6"/>
      <c r="C97" s="2"/>
      <c r="D97" s="2"/>
      <c r="E97" s="18"/>
      <c r="G97" s="4" t="s">
        <v>39</v>
      </c>
      <c r="H97" s="6"/>
      <c r="I97" s="2"/>
      <c r="J97" s="2"/>
      <c r="K97" s="18"/>
      <c r="M97" s="4" t="s">
        <v>21</v>
      </c>
      <c r="N97" s="6"/>
      <c r="O97" s="2"/>
      <c r="P97" s="2"/>
      <c r="Q97" s="18"/>
    </row>
    <row r="98" spans="1:17" x14ac:dyDescent="0.25">
      <c r="A98" s="4" t="s">
        <v>40</v>
      </c>
      <c r="B98" s="7"/>
      <c r="C98" s="2"/>
      <c r="D98" s="2"/>
      <c r="E98" s="18"/>
      <c r="G98" s="4" t="s">
        <v>40</v>
      </c>
      <c r="H98" s="7"/>
      <c r="I98" s="2"/>
      <c r="J98" s="2"/>
      <c r="K98" s="18"/>
      <c r="M98" s="4" t="s">
        <v>16</v>
      </c>
      <c r="N98" s="7"/>
      <c r="O98" s="2"/>
      <c r="P98" s="2"/>
      <c r="Q98" s="18"/>
    </row>
    <row r="99" spans="1:17" x14ac:dyDescent="0.25">
      <c r="A99" s="5" t="s">
        <v>29</v>
      </c>
      <c r="B99" s="6"/>
      <c r="C99" s="5" t="s">
        <v>25</v>
      </c>
      <c r="D99" s="6"/>
      <c r="E99" s="18"/>
      <c r="G99" s="5" t="s">
        <v>29</v>
      </c>
      <c r="H99" s="6"/>
      <c r="I99" s="5" t="s">
        <v>25</v>
      </c>
      <c r="J99" s="6"/>
      <c r="K99" s="18"/>
      <c r="M99" s="5" t="s">
        <v>29</v>
      </c>
      <c r="N99" s="6"/>
      <c r="O99" s="5" t="s">
        <v>25</v>
      </c>
      <c r="P99" s="6"/>
      <c r="Q99" s="18"/>
    </row>
    <row r="100" spans="1:17" x14ac:dyDescent="0.25">
      <c r="A100" s="5" t="s">
        <v>42</v>
      </c>
      <c r="B100" s="7"/>
      <c r="C100" s="2"/>
      <c r="D100" s="2"/>
      <c r="E100" s="18"/>
      <c r="G100" s="5" t="s">
        <v>42</v>
      </c>
      <c r="H100" s="7"/>
      <c r="I100" s="2"/>
      <c r="J100" s="2"/>
      <c r="K100" s="18"/>
      <c r="M100" s="5" t="s">
        <v>6</v>
      </c>
      <c r="N100" s="7"/>
      <c r="O100" s="2"/>
      <c r="P100" s="2"/>
      <c r="Q100" s="18"/>
    </row>
    <row r="101" spans="1:17" x14ac:dyDescent="0.25">
      <c r="A101" s="2"/>
      <c r="B101" s="2"/>
      <c r="C101" s="2"/>
      <c r="D101" s="2"/>
      <c r="E101" s="18"/>
      <c r="G101" s="2"/>
      <c r="H101" s="2"/>
      <c r="I101" s="2"/>
      <c r="J101" s="2"/>
      <c r="K101" s="18"/>
      <c r="M101" s="2"/>
      <c r="N101" s="2"/>
      <c r="O101" s="2"/>
      <c r="P101" s="2"/>
      <c r="Q101" s="18"/>
    </row>
    <row r="102" spans="1:17" x14ac:dyDescent="0.25">
      <c r="A102" s="5" t="s">
        <v>68</v>
      </c>
      <c r="B102" s="8"/>
      <c r="C102" s="2"/>
      <c r="D102" s="2"/>
      <c r="E102" s="18"/>
      <c r="G102" s="5" t="s">
        <v>68</v>
      </c>
      <c r="H102" s="8"/>
      <c r="I102" s="2"/>
      <c r="J102" s="2"/>
      <c r="K102" s="18"/>
      <c r="M102" s="5" t="s">
        <v>70</v>
      </c>
      <c r="N102" s="8"/>
      <c r="O102" s="2"/>
      <c r="P102" s="2"/>
      <c r="Q102" s="18"/>
    </row>
    <row r="103" spans="1:17" x14ac:dyDescent="0.25">
      <c r="A103" s="5" t="s">
        <v>8</v>
      </c>
      <c r="B103" s="6"/>
      <c r="C103" s="3"/>
      <c r="D103" s="2"/>
      <c r="E103" s="18"/>
      <c r="G103" s="5" t="s">
        <v>8</v>
      </c>
      <c r="H103" s="6"/>
      <c r="I103" s="3"/>
      <c r="J103" s="2"/>
      <c r="K103" s="18"/>
      <c r="M103" s="5" t="s">
        <v>8</v>
      </c>
      <c r="N103" s="6"/>
      <c r="O103" s="3"/>
      <c r="P103" s="2"/>
      <c r="Q103" s="18"/>
    </row>
    <row r="104" spans="1:17" x14ac:dyDescent="0.25">
      <c r="A104" s="5" t="s">
        <v>9</v>
      </c>
      <c r="B104" s="6"/>
      <c r="C104" s="5" t="s">
        <v>10</v>
      </c>
      <c r="D104" s="6"/>
      <c r="E104" s="18"/>
      <c r="G104" s="5" t="s">
        <v>9</v>
      </c>
      <c r="H104" s="6"/>
      <c r="I104" s="5" t="s">
        <v>10</v>
      </c>
      <c r="J104" s="6"/>
      <c r="K104" s="18"/>
      <c r="M104" s="5" t="s">
        <v>9</v>
      </c>
      <c r="N104" s="6"/>
      <c r="O104" s="5" t="s">
        <v>10</v>
      </c>
      <c r="P104" s="6"/>
      <c r="Q104" s="18"/>
    </row>
    <row r="105" spans="1:17" x14ac:dyDescent="0.25">
      <c r="A105" s="2"/>
      <c r="B105" s="2"/>
      <c r="C105" s="2"/>
      <c r="D105" s="2"/>
      <c r="E105" s="18"/>
      <c r="G105" s="2"/>
      <c r="H105" s="2"/>
      <c r="I105" s="2"/>
      <c r="J105" s="2"/>
      <c r="K105" s="18"/>
      <c r="M105" s="2"/>
      <c r="N105" s="2"/>
      <c r="O105" s="2"/>
      <c r="P105" s="2"/>
      <c r="Q105" s="18"/>
    </row>
    <row r="106" spans="1:17" x14ac:dyDescent="0.25">
      <c r="A106" s="5" t="s">
        <v>19</v>
      </c>
      <c r="B106" s="17" t="e">
        <f>IF(AVERAGE(B97,B99)=1,1,0)</f>
        <v>#DIV/0!</v>
      </c>
      <c r="C106" s="13">
        <v>0.5</v>
      </c>
      <c r="D106" s="3" t="s">
        <v>22</v>
      </c>
      <c r="E106" s="18"/>
      <c r="G106" s="5" t="s">
        <v>19</v>
      </c>
      <c r="H106" s="17" t="e">
        <f>IF(AVERAGE(H97,H99)=1,1,0)</f>
        <v>#DIV/0!</v>
      </c>
      <c r="I106" s="13">
        <v>0.5</v>
      </c>
      <c r="J106" s="3" t="s">
        <v>22</v>
      </c>
      <c r="K106" s="18"/>
      <c r="M106" s="5" t="s">
        <v>19</v>
      </c>
      <c r="N106" s="17" t="e">
        <f>IF(AVERAGE(N91,N93,N97,N99)=1,1,0)</f>
        <v>#DIV/0!</v>
      </c>
      <c r="O106" s="13">
        <v>0.5</v>
      </c>
      <c r="P106" s="3" t="s">
        <v>22</v>
      </c>
      <c r="Q106" s="18"/>
    </row>
    <row r="107" spans="1:17" x14ac:dyDescent="0.25">
      <c r="A107" s="5" t="s">
        <v>17</v>
      </c>
      <c r="B107" s="9" t="e">
        <f>AVERAGE(B98)</f>
        <v>#DIV/0!</v>
      </c>
      <c r="C107" s="13">
        <v>0.1</v>
      </c>
      <c r="D107" s="3" t="s">
        <v>22</v>
      </c>
      <c r="E107" s="18"/>
      <c r="G107" s="5" t="s">
        <v>17</v>
      </c>
      <c r="H107" s="9" t="e">
        <f>AVERAGE(H98)</f>
        <v>#DIV/0!</v>
      </c>
      <c r="I107" s="13">
        <v>0.1</v>
      </c>
      <c r="J107" s="3" t="s">
        <v>22</v>
      </c>
      <c r="K107" s="18"/>
      <c r="M107" s="5" t="s">
        <v>17</v>
      </c>
      <c r="N107" s="9" t="e">
        <f>AVERAGE(N92,N98)</f>
        <v>#DIV/0!</v>
      </c>
      <c r="O107" s="13">
        <v>0.1</v>
      </c>
      <c r="P107" s="3" t="s">
        <v>22</v>
      </c>
      <c r="Q107" s="18"/>
    </row>
    <row r="108" spans="1:17" x14ac:dyDescent="0.25">
      <c r="A108" s="5" t="s">
        <v>12</v>
      </c>
      <c r="B108" s="10" t="e">
        <f>AVERAGE(B99)</f>
        <v>#DIV/0!</v>
      </c>
      <c r="C108" s="13">
        <v>0.4</v>
      </c>
      <c r="D108" s="3" t="s">
        <v>22</v>
      </c>
      <c r="E108" s="18"/>
      <c r="G108" s="5" t="s">
        <v>12</v>
      </c>
      <c r="H108" s="10" t="e">
        <f>AVERAGE(H100)</f>
        <v>#DIV/0!</v>
      </c>
      <c r="I108" s="13">
        <v>0.4</v>
      </c>
      <c r="J108" s="3" t="s">
        <v>22</v>
      </c>
      <c r="K108" s="18"/>
      <c r="M108" s="5" t="s">
        <v>11</v>
      </c>
      <c r="N108" s="10" t="e">
        <f>AVERAGE(N94)</f>
        <v>#DIV/0!</v>
      </c>
      <c r="O108" s="13">
        <v>0.1</v>
      </c>
      <c r="P108" s="3" t="s">
        <v>22</v>
      </c>
      <c r="Q108" s="18"/>
    </row>
    <row r="109" spans="1:17" x14ac:dyDescent="0.25">
      <c r="A109" s="5" t="s">
        <v>13</v>
      </c>
      <c r="B109" s="9">
        <f>C109 * B102</f>
        <v>0</v>
      </c>
      <c r="C109" s="14">
        <v>-0.01</v>
      </c>
      <c r="D109" s="3" t="s">
        <v>22</v>
      </c>
      <c r="E109" s="18"/>
      <c r="G109" s="5" t="s">
        <v>13</v>
      </c>
      <c r="H109" s="9">
        <f>I109 * H102</f>
        <v>0</v>
      </c>
      <c r="I109" s="14">
        <v>-0.01</v>
      </c>
      <c r="J109" s="3" t="s">
        <v>22</v>
      </c>
      <c r="K109" s="18"/>
      <c r="M109" s="5" t="s">
        <v>12</v>
      </c>
      <c r="N109" s="10" t="e">
        <f>AVERAGE(N95,N100)</f>
        <v>#DIV/0!</v>
      </c>
      <c r="O109" s="13">
        <v>0.3</v>
      </c>
      <c r="P109" s="3" t="s">
        <v>22</v>
      </c>
      <c r="Q109" s="18"/>
    </row>
    <row r="110" spans="1:17" x14ac:dyDescent="0.25">
      <c r="A110" s="5" t="s">
        <v>14</v>
      </c>
      <c r="B110" s="11">
        <f>C110 * IF(B103&gt;1,B103-1,0)</f>
        <v>0</v>
      </c>
      <c r="C110" s="14">
        <v>-0.01</v>
      </c>
      <c r="D110" s="3" t="s">
        <v>24</v>
      </c>
      <c r="E110" s="18"/>
      <c r="G110" s="5" t="s">
        <v>14</v>
      </c>
      <c r="H110" s="11">
        <f>I110 * IF(H103&gt;1,H103-1,0)</f>
        <v>0</v>
      </c>
      <c r="I110" s="14">
        <v>-0.01</v>
      </c>
      <c r="J110" s="3" t="s">
        <v>24</v>
      </c>
      <c r="K110" s="18"/>
      <c r="M110" s="5" t="s">
        <v>13</v>
      </c>
      <c r="N110" s="9">
        <f>O110 * N102</f>
        <v>0</v>
      </c>
      <c r="O110" s="14">
        <v>-0.01</v>
      </c>
      <c r="P110" s="3" t="s">
        <v>22</v>
      </c>
      <c r="Q110" s="18"/>
    </row>
    <row r="111" spans="1:17" x14ac:dyDescent="0.25">
      <c r="A111" s="5" t="s">
        <v>23</v>
      </c>
      <c r="B111" s="11">
        <f>C111 * (B104-D104)</f>
        <v>0</v>
      </c>
      <c r="C111" s="14">
        <v>-0.01</v>
      </c>
      <c r="D111" s="3" t="s">
        <v>22</v>
      </c>
      <c r="E111" s="18"/>
      <c r="G111" s="5" t="s">
        <v>23</v>
      </c>
      <c r="H111" s="11">
        <f>I111 * (H104-J104)</f>
        <v>0</v>
      </c>
      <c r="I111" s="14">
        <v>-0.01</v>
      </c>
      <c r="J111" s="3" t="s">
        <v>22</v>
      </c>
      <c r="K111" s="18"/>
      <c r="M111" s="5" t="s">
        <v>14</v>
      </c>
      <c r="N111" s="11">
        <f>O111 * IF(N103&gt;1,N103-1,0)</f>
        <v>0</v>
      </c>
      <c r="O111" s="14">
        <v>-0.01</v>
      </c>
      <c r="P111" s="3" t="s">
        <v>24</v>
      </c>
      <c r="Q111" s="18"/>
    </row>
    <row r="112" spans="1:17" x14ac:dyDescent="0.25">
      <c r="A112" s="5" t="s">
        <v>26</v>
      </c>
      <c r="B112" s="19"/>
      <c r="C112" s="14"/>
      <c r="D112" s="3"/>
      <c r="E112" s="18"/>
      <c r="G112" s="5" t="s">
        <v>26</v>
      </c>
      <c r="H112" s="19"/>
      <c r="I112" s="14"/>
      <c r="J112" s="3"/>
      <c r="K112" s="18"/>
      <c r="M112" s="5" t="s">
        <v>23</v>
      </c>
      <c r="N112" s="11">
        <f>O112 * (N104-P104)</f>
        <v>0</v>
      </c>
      <c r="O112" s="14">
        <v>-0.01</v>
      </c>
      <c r="P112" s="3" t="s">
        <v>22</v>
      </c>
      <c r="Q112" s="18"/>
    </row>
    <row r="113" spans="1:17" x14ac:dyDescent="0.25">
      <c r="A113" s="12" t="s">
        <v>18</v>
      </c>
      <c r="B113" s="16" t="e">
        <f>((C106 * B106) + (C107 * B107) + (C108 * B108) + B109 + B110 + B111 + B112)</f>
        <v>#DIV/0!</v>
      </c>
      <c r="C113" s="15" t="e">
        <f>IF(B113&gt;=95%,"A",IF(B113&gt;=90%,"A-",IF(B113&gt;=86%,"B+",IF(B113&gt;=83%,"B",IF(B113&gt;=80%,"B-",IF(B113&gt;=76%,"C+",IF(B113&gt;=73%,"C",IF(B113&gt;=70%,"C-",IF(B113&gt;=66%,"D+",IF(B113&gt;=63%,"D",IF(B113&gt;=60%,"D-","F")))))))))))</f>
        <v>#DIV/0!</v>
      </c>
      <c r="D113" s="2"/>
      <c r="E113" s="18"/>
      <c r="G113" s="12" t="s">
        <v>18</v>
      </c>
      <c r="H113" s="16" t="e">
        <f>((I106 * H106) + (I107 * H107) + (I108 * H108) + H109 + H110 + H111 + H112)</f>
        <v>#DIV/0!</v>
      </c>
      <c r="I113" s="15" t="e">
        <f>IF(H113&gt;=95%,"A",IF(H113&gt;=90%,"A-",IF(H113&gt;=86%,"B+",IF(H113&gt;=83%,"B",IF(H113&gt;=80%,"B-",IF(H113&gt;=76%,"C+",IF(H113&gt;=73%,"C",IF(H113&gt;=70%,"C-",IF(H113&gt;=66%,"D+",IF(H113&gt;=63%,"D",IF(H113&gt;=60%,"D-","F")))))))))))</f>
        <v>#DIV/0!</v>
      </c>
      <c r="J113" s="2"/>
      <c r="K113" s="18"/>
      <c r="M113" s="5" t="s">
        <v>26</v>
      </c>
      <c r="N113" s="19"/>
      <c r="O113" s="14"/>
      <c r="P113" s="3"/>
      <c r="Q113" s="18"/>
    </row>
    <row r="114" spans="1:17" x14ac:dyDescent="0.25">
      <c r="M114" s="12" t="s">
        <v>18</v>
      </c>
      <c r="N114" s="16" t="e">
        <f>((O106 * N106) + (O107 * N107) + (O108 * N108) + (O109 * N109) + N110 + N111 + N112 + N113)</f>
        <v>#DIV/0!</v>
      </c>
      <c r="O114" s="15" t="e">
        <f>IF(N114&gt;=95%,"A",IF(N114&gt;=90%,"A-",IF(N114&gt;=86%,"B+",IF(N114&gt;=83%,"B",IF(N114&gt;=80%,"B-",IF(N114&gt;=76%,"C+",IF(N114&gt;=73%,"C",IF(N114&gt;=70%,"C-",IF(N114&gt;=66%,"D+",IF(N114&gt;=63%,"D",IF(N114&gt;=60%,"D-","F")))))))))))</f>
        <v>#DIV/0!</v>
      </c>
      <c r="P114" s="2"/>
      <c r="Q114" s="18"/>
    </row>
    <row r="115" spans="1:17" x14ac:dyDescent="0.25">
      <c r="A115" s="1" t="s">
        <v>52</v>
      </c>
      <c r="B115" s="2"/>
      <c r="C115" s="2"/>
      <c r="D115" s="2"/>
      <c r="E115" s="3" t="s">
        <v>7</v>
      </c>
      <c r="G115" s="1" t="s">
        <v>51</v>
      </c>
      <c r="H115" s="2"/>
      <c r="I115" s="2"/>
      <c r="J115" s="2"/>
      <c r="K115" s="3" t="s">
        <v>7</v>
      </c>
    </row>
    <row r="116" spans="1:17" x14ac:dyDescent="0.25">
      <c r="A116" s="4" t="s">
        <v>50</v>
      </c>
      <c r="B116" s="6"/>
      <c r="C116" s="2"/>
      <c r="D116" s="2"/>
      <c r="E116" s="18"/>
      <c r="G116" s="4" t="s">
        <v>50</v>
      </c>
      <c r="H116" s="6"/>
      <c r="I116" s="2"/>
      <c r="J116" s="2"/>
      <c r="K116" s="18"/>
    </row>
    <row r="117" spans="1:17" x14ac:dyDescent="0.25">
      <c r="A117" s="4" t="s">
        <v>53</v>
      </c>
      <c r="B117" s="21"/>
      <c r="C117" s="2"/>
      <c r="D117" s="2"/>
      <c r="E117" s="18"/>
      <c r="G117" s="4" t="s">
        <v>53</v>
      </c>
      <c r="H117" s="21"/>
      <c r="I117" s="2"/>
      <c r="J117" s="2"/>
      <c r="K117" s="18"/>
    </row>
    <row r="118" spans="1:17" x14ac:dyDescent="0.25">
      <c r="A118" s="5" t="s">
        <v>54</v>
      </c>
      <c r="B118" s="6"/>
      <c r="C118" s="5"/>
      <c r="D118" s="20"/>
      <c r="E118" s="18"/>
      <c r="G118" s="5" t="s">
        <v>54</v>
      </c>
      <c r="H118" s="6"/>
      <c r="I118" s="5"/>
      <c r="J118" s="20"/>
      <c r="K118" s="18"/>
    </row>
    <row r="119" spans="1:17" x14ac:dyDescent="0.25">
      <c r="A119" s="5" t="s">
        <v>55</v>
      </c>
      <c r="B119" s="24"/>
      <c r="C119" s="2"/>
      <c r="D119" s="2"/>
      <c r="E119" s="18"/>
      <c r="G119" s="5" t="s">
        <v>55</v>
      </c>
      <c r="H119" s="24"/>
      <c r="I119" s="2"/>
      <c r="J119" s="2"/>
      <c r="K119" s="18"/>
    </row>
    <row r="120" spans="1:17" x14ac:dyDescent="0.25">
      <c r="A120" s="5"/>
      <c r="B120" s="22"/>
      <c r="C120" s="2"/>
      <c r="D120" s="2"/>
      <c r="E120" s="18"/>
      <c r="G120" s="5"/>
      <c r="H120" s="22"/>
      <c r="I120" s="2"/>
      <c r="J120" s="2"/>
      <c r="K120" s="18"/>
    </row>
    <row r="121" spans="1:17" x14ac:dyDescent="0.25">
      <c r="A121" s="5"/>
      <c r="B121" s="20"/>
      <c r="C121" s="3"/>
      <c r="D121" s="2"/>
      <c r="E121" s="18"/>
      <c r="G121" s="5"/>
      <c r="H121" s="20"/>
      <c r="I121" s="3"/>
      <c r="J121" s="2"/>
      <c r="K121" s="18"/>
    </row>
    <row r="122" spans="1:17" x14ac:dyDescent="0.25">
      <c r="A122" s="5"/>
      <c r="B122" s="20"/>
      <c r="C122" s="5"/>
      <c r="D122" s="20"/>
      <c r="E122" s="18"/>
      <c r="G122" s="5"/>
      <c r="H122" s="20"/>
      <c r="I122" s="5"/>
      <c r="J122" s="20"/>
      <c r="K122" s="18"/>
    </row>
    <row r="123" spans="1:17" x14ac:dyDescent="0.25">
      <c r="A123" s="2"/>
      <c r="B123" s="2"/>
      <c r="C123" s="2"/>
      <c r="D123" s="2"/>
      <c r="E123" s="18"/>
      <c r="G123" s="2"/>
      <c r="H123" s="2"/>
      <c r="I123" s="2"/>
      <c r="J123" s="2"/>
      <c r="K123" s="18"/>
    </row>
    <row r="124" spans="1:17" x14ac:dyDescent="0.25">
      <c r="A124" s="5" t="s">
        <v>19</v>
      </c>
      <c r="B124" s="17" t="e">
        <f>IF(AVERAGE(B116)=1,1,0)</f>
        <v>#DIV/0!</v>
      </c>
      <c r="C124" s="13">
        <v>1</v>
      </c>
      <c r="D124" s="3" t="s">
        <v>22</v>
      </c>
      <c r="E124" s="18"/>
      <c r="G124" s="5" t="s">
        <v>19</v>
      </c>
      <c r="H124" s="17" t="e">
        <f>IF(AVERAGE(H116)=1,1,0)</f>
        <v>#DIV/0!</v>
      </c>
      <c r="I124" s="13">
        <v>1</v>
      </c>
      <c r="J124" s="3" t="s">
        <v>22</v>
      </c>
      <c r="K124" s="18"/>
    </row>
    <row r="125" spans="1:17" x14ac:dyDescent="0.25">
      <c r="A125" s="5"/>
      <c r="B125" s="9"/>
      <c r="C125" s="13"/>
      <c r="D125" s="3"/>
      <c r="E125" s="18"/>
      <c r="G125" s="5"/>
      <c r="H125" s="9"/>
      <c r="I125" s="13"/>
      <c r="J125" s="3"/>
      <c r="K125" s="18"/>
    </row>
    <row r="126" spans="1:17" x14ac:dyDescent="0.25">
      <c r="A126" s="5"/>
      <c r="B126" s="11"/>
      <c r="C126" s="14"/>
      <c r="D126" s="3"/>
      <c r="E126" s="18"/>
      <c r="G126" s="5"/>
      <c r="H126" s="11"/>
      <c r="I126" s="14"/>
      <c r="J126" s="3"/>
      <c r="K126" s="18"/>
    </row>
    <row r="127" spans="1:17" x14ac:dyDescent="0.25">
      <c r="A127" s="5"/>
      <c r="B127" s="11"/>
      <c r="C127" s="14"/>
      <c r="D127" s="3"/>
      <c r="E127" s="18"/>
      <c r="G127" s="5"/>
      <c r="H127" s="11"/>
      <c r="I127" s="14"/>
      <c r="J127" s="3"/>
      <c r="K127" s="18"/>
    </row>
    <row r="128" spans="1:17" x14ac:dyDescent="0.25">
      <c r="A128" s="5"/>
      <c r="B128" s="11"/>
      <c r="C128" s="14"/>
      <c r="D128" s="3"/>
      <c r="E128" s="18"/>
      <c r="G128" s="5"/>
      <c r="H128" s="11"/>
      <c r="I128" s="14"/>
      <c r="J128" s="3"/>
      <c r="K128" s="18"/>
    </row>
    <row r="129" spans="1:11" x14ac:dyDescent="0.25">
      <c r="A129" s="5"/>
      <c r="B129" s="23"/>
      <c r="C129" s="14"/>
      <c r="D129" s="3"/>
      <c r="E129" s="18"/>
      <c r="G129" s="5"/>
      <c r="H129" s="23"/>
      <c r="I129" s="14"/>
      <c r="J129" s="3"/>
      <c r="K129" s="18"/>
    </row>
    <row r="130" spans="1:11" x14ac:dyDescent="0.25">
      <c r="A130" s="12" t="s">
        <v>18</v>
      </c>
      <c r="B130" s="16" t="e">
        <f>(C124 * B124)</f>
        <v>#DIV/0!</v>
      </c>
      <c r="C130" s="15" t="e">
        <f>IF(B130&gt;=50%,"Pass","Fail")</f>
        <v>#DIV/0!</v>
      </c>
      <c r="D130" s="2"/>
      <c r="E130" s="18"/>
      <c r="G130" s="12" t="s">
        <v>18</v>
      </c>
      <c r="H130" s="16" t="e">
        <f>(I124 * H124)</f>
        <v>#DIV/0!</v>
      </c>
      <c r="I130" s="15" t="e">
        <f>IF(H130&gt;=50%,"Pass","Fail")</f>
        <v>#DIV/0!</v>
      </c>
      <c r="J130" s="2"/>
      <c r="K130" s="18"/>
    </row>
  </sheetData>
  <conditionalFormatting sqref="D20">
    <cfRule type="cellIs" dxfId="17" priority="18" operator="greaterThan">
      <formula>10</formula>
    </cfRule>
  </conditionalFormatting>
  <conditionalFormatting sqref="J20">
    <cfRule type="cellIs" dxfId="16" priority="17" operator="greaterThan">
      <formula>10</formula>
    </cfRule>
  </conditionalFormatting>
  <conditionalFormatting sqref="P20">
    <cfRule type="cellIs" dxfId="15" priority="16" operator="greaterThan">
      <formula>10</formula>
    </cfRule>
  </conditionalFormatting>
  <conditionalFormatting sqref="D19">
    <cfRule type="cellIs" dxfId="14" priority="15" operator="greaterThan">
      <formula>4</formula>
    </cfRule>
  </conditionalFormatting>
  <conditionalFormatting sqref="J19">
    <cfRule type="cellIs" dxfId="13" priority="14" operator="greaterThan">
      <formula>4</formula>
    </cfRule>
  </conditionalFormatting>
  <conditionalFormatting sqref="P19">
    <cfRule type="cellIs" dxfId="12" priority="13" operator="greaterThan">
      <formula>4</formula>
    </cfRule>
  </conditionalFormatting>
  <conditionalFormatting sqref="B21">
    <cfRule type="cellIs" dxfId="11" priority="12" operator="lessThan">
      <formula>0.5</formula>
    </cfRule>
  </conditionalFormatting>
  <conditionalFormatting sqref="H21">
    <cfRule type="cellIs" dxfId="10" priority="11" operator="lessThan">
      <formula>0.5</formula>
    </cfRule>
  </conditionalFormatting>
  <conditionalFormatting sqref="N21">
    <cfRule type="cellIs" dxfId="9" priority="10" operator="lessThan">
      <formula>0.5</formula>
    </cfRule>
  </conditionalFormatting>
  <conditionalFormatting sqref="N20">
    <cfRule type="cellIs" dxfId="8" priority="9" operator="greaterThan">
      <formula>2</formula>
    </cfRule>
  </conditionalFormatting>
  <conditionalFormatting sqref="H20">
    <cfRule type="cellIs" dxfId="7" priority="8" operator="greaterThan">
      <formula>2</formula>
    </cfRule>
  </conditionalFormatting>
  <conditionalFormatting sqref="B20">
    <cfRule type="cellIs" dxfId="6" priority="7" operator="greaterThan">
      <formula>2</formula>
    </cfRule>
  </conditionalFormatting>
  <conditionalFormatting sqref="B22">
    <cfRule type="cellIs" dxfId="5" priority="6" operator="lessThan">
      <formula>0.5</formula>
    </cfRule>
  </conditionalFormatting>
  <conditionalFormatting sqref="H22">
    <cfRule type="cellIs" dxfId="4" priority="5" operator="lessThan">
      <formula>0.5</formula>
    </cfRule>
  </conditionalFormatting>
  <conditionalFormatting sqref="N22">
    <cfRule type="cellIs" dxfId="3" priority="4" operator="lessThan">
      <formula>0.5</formula>
    </cfRule>
  </conditionalFormatting>
  <conditionalFormatting sqref="B23">
    <cfRule type="cellIs" dxfId="2" priority="3" operator="greaterThan">
      <formula>0.1</formula>
    </cfRule>
  </conditionalFormatting>
  <conditionalFormatting sqref="H23">
    <cfRule type="cellIs" dxfId="1" priority="2" operator="greaterThan">
      <formula>0.1</formula>
    </cfRule>
  </conditionalFormatting>
  <conditionalFormatting sqref="N23">
    <cfRule type="cellIs" dxfId="0" priority="1" operator="greaterThan">
      <formula>0.1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Bellingham Technical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Kuphaldt</dc:creator>
  <cp:lastModifiedBy>Windows User</cp:lastModifiedBy>
  <dcterms:created xsi:type="dcterms:W3CDTF">2015-12-01T16:18:32Z</dcterms:created>
  <dcterms:modified xsi:type="dcterms:W3CDTF">2018-06-28T18:21:10Z</dcterms:modified>
</cp:coreProperties>
</file>